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Password="FCE0" lockStructure="1"/>
  <bookViews>
    <workbookView xWindow="0" yWindow="0" windowWidth="11745" windowHeight="12165" tabRatio="872" activeTab="11"/>
  </bookViews>
  <sheets>
    <sheet name="بيانات عامة" sheetId="1" r:id="rId1"/>
    <sheet name="ملخص نسب معيار كفاية رأس المال" sheetId="2" r:id="rId2"/>
    <sheet name="معيار كفاية رأس المال" sheetId="3" r:id="rId3"/>
    <sheet name="استثمارات المصرف  OF" sheetId="4" r:id="rId4"/>
    <sheet name="استثمارات صناديق الاستثمار OF" sheetId="5" r:id="rId5"/>
    <sheet name="ملخص مخاطر الائتمان CR" sheetId="6" r:id="rId6"/>
    <sheet name="CR إجمالى مخاطر الائتمان" sheetId="10" r:id="rId7"/>
    <sheet name="CR الالتزامات العرضية" sheetId="11" r:id="rId8"/>
    <sheet name="CR الارتباطات" sheetId="7" r:id="rId9"/>
    <sheet name="اجمالى مخاطر الطرف المقابل" sheetId="8" r:id="rId10"/>
    <sheet name=" مخاطر الطرف المقابل- OTC" sheetId="9" r:id="rId11"/>
    <sheet name="اجمالى مخاطر السوق" sheetId="13" r:id="rId12"/>
    <sheet name="MR اجمالى م. التداول في الصكوك " sheetId="16" r:id="rId13"/>
    <sheet name="MRم.ت.في الصكوك عامة-الاستحقاق" sheetId="14" r:id="rId14"/>
    <sheet name="MR م. التداول في الصكوك محددة" sheetId="15" r:id="rId15"/>
    <sheet name="MR مخاطر حقوق الملكية" sheetId="17" r:id="rId16"/>
    <sheet name="MR متطلب مخاطر أسعار الصرف" sheetId="18" r:id="rId17"/>
    <sheet name="MR مخاطر أسعار الصرف- ميزانية" sheetId="19" r:id="rId18"/>
    <sheet name="مخاطرالسلع-إستحقاق MR" sheetId="21" r:id="rId19"/>
    <sheet name="مخاطرالسلع-مبسطMR" sheetId="22" r:id="rId20"/>
    <sheet name="مخاطر المخزون MR" sheetId="23" r:id="rId21"/>
    <sheet name=" مخاطر التشغيل" sheetId="20" r:id="rId22"/>
  </sheets>
  <definedNames>
    <definedName name="_xlnm.Print_Area" localSheetId="21">' مخاطر التشغيل'!$A$1:$H$36</definedName>
    <definedName name="_xlnm.Print_Area" localSheetId="10">' مخاطر الطرف المقابل- OTC'!$A$1:$I$68</definedName>
    <definedName name="_xlnm.Print_Area" localSheetId="6">'CR إجمالى مخاطر الائتمان'!$A$1:$V$82</definedName>
    <definedName name="_xlnm.Print_Area" localSheetId="8">'CR الارتباطات'!$A$1:$AR$70</definedName>
    <definedName name="_xlnm.Print_Area" localSheetId="7">'CR الالتزامات العرضية'!$A$1:$AM$69</definedName>
    <definedName name="_xlnm.Print_Area" localSheetId="12">'MR اجمالى م. التداول في الصكوك '!$A$1:$K$20</definedName>
    <definedName name="_xlnm.Print_Area" localSheetId="16">'MR متطلب مخاطر أسعار الصرف'!$A$1:$N$14</definedName>
    <definedName name="_xlnm.Print_Area" localSheetId="11">'اجمالى مخاطر السوق'!$A$1:$K$23</definedName>
    <definedName name="_xlnm.Print_Area" localSheetId="9">'اجمالى مخاطر الطرف المقابل'!$A$1:$J$17</definedName>
    <definedName name="_xlnm.Print_Area" localSheetId="3">'استثمارات المصرف  OF'!$A$2:$N$134</definedName>
    <definedName name="_xlnm.Print_Area" localSheetId="4">'استثمارات صناديق الاستثمار OF'!$A$2:$N$58</definedName>
    <definedName name="_xlnm.Print_Area" localSheetId="0">'بيانات عامة'!$A$1:$F$26</definedName>
    <definedName name="_xlnm.Print_Area" localSheetId="2">'معيار كفاية رأس المال'!$A$2:$G$51</definedName>
    <definedName name="_xlnm.Print_Area" localSheetId="5">'ملخص مخاطر الائتمان CR'!$A$1:$R$24</definedName>
    <definedName name="_xlnm.Print_Area" localSheetId="1">'ملخص نسب معيار كفاية رأس المال'!$A$1:$G$15</definedName>
    <definedName name="الايضاحات">' مخاطر التشغيل'!#REF!</definedName>
    <definedName name="التفاصيل">#REF!</definedName>
  </definedNames>
  <calcPr calcId="162913"/>
</workbook>
</file>

<file path=xl/calcChain.xml><?xml version="1.0" encoding="utf-8"?>
<calcChain xmlns="http://schemas.openxmlformats.org/spreadsheetml/2006/main">
  <c r="F33" i="20" l="1"/>
  <c r="F32" i="20"/>
  <c r="F31" i="20"/>
  <c r="F30" i="20"/>
  <c r="E30" i="20"/>
  <c r="D30" i="20"/>
  <c r="F29" i="20"/>
  <c r="E29" i="20"/>
  <c r="D29" i="20"/>
  <c r="F28" i="20"/>
  <c r="E28" i="20"/>
  <c r="D28" i="20"/>
  <c r="F23" i="20"/>
  <c r="E23" i="20"/>
  <c r="D23" i="20"/>
  <c r="F19" i="20"/>
  <c r="E19" i="20"/>
  <c r="D19" i="20"/>
  <c r="F16" i="20"/>
  <c r="E16" i="20"/>
  <c r="D16" i="20"/>
  <c r="F15" i="20"/>
  <c r="E15" i="20"/>
  <c r="D15" i="20"/>
  <c r="F10" i="20"/>
  <c r="E10" i="20"/>
  <c r="D10" i="20"/>
  <c r="B2" i="20"/>
  <c r="B1" i="20"/>
  <c r="E13" i="23"/>
  <c r="C13" i="23"/>
  <c r="B13" i="23"/>
  <c r="E12" i="23"/>
  <c r="E11" i="23"/>
  <c r="E10" i="23"/>
  <c r="E9" i="23"/>
  <c r="E8" i="23"/>
  <c r="E7" i="23"/>
  <c r="M22" i="22"/>
  <c r="M21" i="22"/>
  <c r="M20" i="22"/>
  <c r="J16" i="22"/>
  <c r="J15" i="22"/>
  <c r="I15" i="22"/>
  <c r="H15" i="22"/>
  <c r="E15" i="22"/>
  <c r="D15" i="22"/>
  <c r="J14" i="22"/>
  <c r="I14" i="22"/>
  <c r="H14" i="22"/>
  <c r="E14" i="22"/>
  <c r="D14" i="22"/>
  <c r="J13" i="22"/>
  <c r="I13" i="22"/>
  <c r="H13" i="22"/>
  <c r="E13" i="22"/>
  <c r="D13" i="22"/>
  <c r="J12" i="22"/>
  <c r="I12" i="22"/>
  <c r="H12" i="22"/>
  <c r="E12" i="22"/>
  <c r="D12" i="22"/>
  <c r="J11" i="22"/>
  <c r="I11" i="22"/>
  <c r="H11" i="22"/>
  <c r="E11" i="22"/>
  <c r="D11" i="22"/>
  <c r="J10" i="22"/>
  <c r="I10" i="22"/>
  <c r="H10" i="22"/>
  <c r="E10" i="22"/>
  <c r="D10" i="22"/>
  <c r="J9" i="22"/>
  <c r="I9" i="22"/>
  <c r="H9" i="22"/>
  <c r="E9" i="22"/>
  <c r="D9" i="22"/>
  <c r="J8" i="22"/>
  <c r="I8" i="22"/>
  <c r="H8" i="22"/>
  <c r="E8" i="22"/>
  <c r="D8" i="22"/>
  <c r="N15" i="21"/>
  <c r="M15" i="21"/>
  <c r="L15" i="21"/>
  <c r="I15" i="21"/>
  <c r="H15" i="21"/>
  <c r="G15" i="21"/>
  <c r="E15" i="21"/>
  <c r="D15" i="21"/>
  <c r="C15" i="21"/>
  <c r="B15" i="21"/>
  <c r="N14" i="21"/>
  <c r="M14" i="21"/>
  <c r="L14" i="21"/>
  <c r="G14" i="21"/>
  <c r="F14" i="21"/>
  <c r="N13" i="21"/>
  <c r="M13" i="21"/>
  <c r="L13" i="21"/>
  <c r="G13" i="21"/>
  <c r="F13" i="21"/>
  <c r="N12" i="21"/>
  <c r="M12" i="21"/>
  <c r="L12" i="21"/>
  <c r="G12" i="21"/>
  <c r="F12" i="21"/>
  <c r="N11" i="21"/>
  <c r="M11" i="21"/>
  <c r="L11" i="21"/>
  <c r="G11" i="21"/>
  <c r="F11" i="21"/>
  <c r="N10" i="21"/>
  <c r="M10" i="21"/>
  <c r="L10" i="21"/>
  <c r="G10" i="21"/>
  <c r="F10" i="21"/>
  <c r="N9" i="21"/>
  <c r="M9" i="21"/>
  <c r="L9" i="21"/>
  <c r="G9" i="21"/>
  <c r="F9" i="21"/>
  <c r="N8" i="21"/>
  <c r="M8" i="21"/>
  <c r="L8" i="21"/>
  <c r="G8" i="21"/>
  <c r="F8" i="21"/>
  <c r="F15" i="21" s="1"/>
  <c r="J47" i="19"/>
  <c r="I47" i="19"/>
  <c r="H47" i="19"/>
  <c r="G47" i="19"/>
  <c r="F47" i="19"/>
  <c r="E47" i="19"/>
  <c r="D47" i="19"/>
  <c r="J45" i="19"/>
  <c r="I45" i="19"/>
  <c r="H45" i="19"/>
  <c r="G45" i="19"/>
  <c r="F45" i="19"/>
  <c r="E45" i="19"/>
  <c r="D45" i="19"/>
  <c r="J44" i="19"/>
  <c r="I44" i="19"/>
  <c r="H44" i="19"/>
  <c r="G44" i="19"/>
  <c r="F44" i="19"/>
  <c r="E44" i="19"/>
  <c r="D44" i="19"/>
  <c r="J32" i="19"/>
  <c r="I32" i="19"/>
  <c r="H32" i="19"/>
  <c r="G32" i="19"/>
  <c r="F32" i="19"/>
  <c r="E32" i="19"/>
  <c r="D32" i="19"/>
  <c r="J28" i="19"/>
  <c r="I28" i="19"/>
  <c r="H28" i="19"/>
  <c r="G28" i="19"/>
  <c r="F28" i="19"/>
  <c r="E28" i="19"/>
  <c r="D28" i="19"/>
  <c r="J27" i="19"/>
  <c r="I27" i="19"/>
  <c r="H27" i="19"/>
  <c r="G27" i="19"/>
  <c r="F27" i="19"/>
  <c r="E27" i="19"/>
  <c r="D27" i="19"/>
  <c r="J23" i="19"/>
  <c r="I23" i="19"/>
  <c r="H23" i="19"/>
  <c r="G23" i="19"/>
  <c r="F23" i="19"/>
  <c r="E23" i="19"/>
  <c r="D23" i="19"/>
  <c r="J18" i="19"/>
  <c r="I18" i="19"/>
  <c r="H18" i="19"/>
  <c r="G18" i="19"/>
  <c r="F18" i="19"/>
  <c r="E18" i="19"/>
  <c r="D18" i="19"/>
  <c r="J14" i="19"/>
  <c r="I14" i="19"/>
  <c r="H14" i="19"/>
  <c r="G14" i="19"/>
  <c r="F14" i="19"/>
  <c r="E14" i="19"/>
  <c r="D14" i="19"/>
  <c r="C2" i="19"/>
  <c r="C1" i="19"/>
  <c r="I9" i="18"/>
  <c r="H9" i="18"/>
  <c r="G9" i="18"/>
  <c r="F9" i="18"/>
  <c r="E9" i="18"/>
  <c r="D9" i="18"/>
  <c r="C9" i="18"/>
  <c r="I8" i="18"/>
  <c r="H8" i="18"/>
  <c r="G8" i="18"/>
  <c r="F8" i="18"/>
  <c r="E8" i="18"/>
  <c r="D8" i="18"/>
  <c r="C8" i="18"/>
  <c r="M7" i="18"/>
  <c r="L7" i="18"/>
  <c r="K7" i="18"/>
  <c r="J7" i="18"/>
  <c r="I7" i="18"/>
  <c r="H7" i="18"/>
  <c r="G7" i="18"/>
  <c r="F7" i="18"/>
  <c r="E7" i="18"/>
  <c r="D7" i="18"/>
  <c r="C7" i="18"/>
  <c r="C2" i="18"/>
  <c r="C1" i="18"/>
  <c r="I37" i="17"/>
  <c r="I34" i="17"/>
  <c r="I33" i="17"/>
  <c r="H33" i="17"/>
  <c r="G33" i="17"/>
  <c r="F33" i="17"/>
  <c r="E33" i="17"/>
  <c r="I32" i="17"/>
  <c r="H32" i="17"/>
  <c r="G32" i="17"/>
  <c r="F32" i="17"/>
  <c r="E32" i="17"/>
  <c r="I31" i="17"/>
  <c r="H31" i="17"/>
  <c r="G31" i="17"/>
  <c r="F31" i="17"/>
  <c r="E31" i="17"/>
  <c r="I30" i="17"/>
  <c r="H30" i="17"/>
  <c r="G30" i="17"/>
  <c r="F30" i="17"/>
  <c r="E30" i="17"/>
  <c r="I29" i="17"/>
  <c r="H29" i="17"/>
  <c r="G29" i="17"/>
  <c r="F29" i="17"/>
  <c r="E29" i="17"/>
  <c r="I28" i="17"/>
  <c r="H28" i="17"/>
  <c r="G28" i="17"/>
  <c r="F28" i="17"/>
  <c r="E28" i="17"/>
  <c r="I27" i="17"/>
  <c r="H27" i="17"/>
  <c r="G27" i="17"/>
  <c r="F27" i="17"/>
  <c r="E27" i="17"/>
  <c r="I26" i="17"/>
  <c r="H26" i="17"/>
  <c r="G26" i="17"/>
  <c r="F26" i="17"/>
  <c r="E26" i="17"/>
  <c r="I25" i="17"/>
  <c r="H25" i="17"/>
  <c r="G25" i="17"/>
  <c r="F25" i="17"/>
  <c r="E25" i="17"/>
  <c r="I18" i="17"/>
  <c r="I17" i="17"/>
  <c r="H17" i="17"/>
  <c r="G17" i="17"/>
  <c r="F17" i="17"/>
  <c r="E17" i="17"/>
  <c r="I16" i="17"/>
  <c r="H16" i="17"/>
  <c r="G16" i="17"/>
  <c r="F16" i="17"/>
  <c r="E16" i="17"/>
  <c r="I15" i="17"/>
  <c r="H15" i="17"/>
  <c r="G15" i="17"/>
  <c r="F15" i="17"/>
  <c r="E15" i="17"/>
  <c r="I14" i="17"/>
  <c r="H14" i="17"/>
  <c r="G14" i="17"/>
  <c r="F14" i="17"/>
  <c r="E14" i="17"/>
  <c r="I13" i="17"/>
  <c r="H13" i="17"/>
  <c r="G13" i="17"/>
  <c r="F13" i="17"/>
  <c r="E13" i="17"/>
  <c r="I12" i="17"/>
  <c r="H12" i="17"/>
  <c r="G12" i="17"/>
  <c r="F12" i="17"/>
  <c r="E12" i="17"/>
  <c r="I11" i="17"/>
  <c r="H11" i="17"/>
  <c r="G11" i="17"/>
  <c r="F11" i="17"/>
  <c r="E11" i="17"/>
  <c r="I10" i="17"/>
  <c r="H10" i="17"/>
  <c r="G10" i="17"/>
  <c r="F10" i="17"/>
  <c r="E10" i="17"/>
  <c r="I9" i="17"/>
  <c r="H9" i="17"/>
  <c r="G9" i="17"/>
  <c r="F9" i="17"/>
  <c r="E9" i="17"/>
  <c r="C2" i="17"/>
  <c r="C1" i="17"/>
  <c r="F23" i="15"/>
  <c r="W22" i="15"/>
  <c r="V22" i="15"/>
  <c r="U22" i="15"/>
  <c r="T22" i="15"/>
  <c r="S22" i="15"/>
  <c r="R22" i="15"/>
  <c r="Q22" i="15"/>
  <c r="P22" i="15"/>
  <c r="O22" i="15"/>
  <c r="N22" i="15"/>
  <c r="M22" i="15"/>
  <c r="L22" i="15"/>
  <c r="K22" i="15"/>
  <c r="J22" i="15"/>
  <c r="I22" i="15"/>
  <c r="H22" i="15"/>
  <c r="G22" i="15"/>
  <c r="F22" i="15"/>
  <c r="W21" i="15"/>
  <c r="V21" i="15"/>
  <c r="U21" i="15"/>
  <c r="T21" i="15"/>
  <c r="S21" i="15"/>
  <c r="R21" i="15"/>
  <c r="Q21" i="15"/>
  <c r="P21" i="15"/>
  <c r="O21" i="15"/>
  <c r="N21" i="15"/>
  <c r="M21" i="15"/>
  <c r="L21" i="15"/>
  <c r="K21" i="15"/>
  <c r="J21" i="15"/>
  <c r="I21" i="15"/>
  <c r="H21" i="15"/>
  <c r="G21" i="15"/>
  <c r="F21" i="15"/>
  <c r="W19" i="15"/>
  <c r="V19" i="15"/>
  <c r="W18" i="15"/>
  <c r="V18" i="15"/>
  <c r="W17" i="15"/>
  <c r="V17" i="15"/>
  <c r="W16" i="15"/>
  <c r="V16" i="15"/>
  <c r="W15" i="15"/>
  <c r="V15" i="15"/>
  <c r="W14" i="15"/>
  <c r="V14" i="15"/>
  <c r="W13" i="15"/>
  <c r="V13" i="15"/>
  <c r="W12" i="15"/>
  <c r="V12" i="15"/>
  <c r="W11" i="15"/>
  <c r="V11" i="15"/>
  <c r="W10" i="15"/>
  <c r="V10" i="15"/>
  <c r="W9" i="15"/>
  <c r="V9" i="15"/>
  <c r="W8" i="15"/>
  <c r="V8" i="15"/>
  <c r="W7" i="15"/>
  <c r="V7" i="15"/>
  <c r="D2" i="15"/>
  <c r="D1" i="15"/>
  <c r="V106" i="14"/>
  <c r="T106" i="14"/>
  <c r="R106" i="14"/>
  <c r="P106" i="14"/>
  <c r="N106" i="14"/>
  <c r="L106" i="14"/>
  <c r="J106" i="14"/>
  <c r="H106" i="14"/>
  <c r="F106" i="14"/>
  <c r="V105" i="14"/>
  <c r="T105" i="14"/>
  <c r="R105" i="14"/>
  <c r="P105" i="14"/>
  <c r="N105" i="14"/>
  <c r="L105" i="14"/>
  <c r="J105" i="14"/>
  <c r="H105" i="14"/>
  <c r="F105" i="14"/>
  <c r="W104" i="14"/>
  <c r="V104" i="14"/>
  <c r="U104" i="14"/>
  <c r="T104" i="14"/>
  <c r="S104" i="14"/>
  <c r="R104" i="14"/>
  <c r="Q104" i="14"/>
  <c r="P104" i="14"/>
  <c r="O104" i="14"/>
  <c r="N104" i="14"/>
  <c r="M104" i="14"/>
  <c r="L104" i="14"/>
  <c r="K104" i="14"/>
  <c r="J104" i="14"/>
  <c r="I104" i="14"/>
  <c r="H104" i="14"/>
  <c r="G104" i="14"/>
  <c r="F104" i="14"/>
  <c r="W103" i="14"/>
  <c r="V103" i="14"/>
  <c r="U103" i="14"/>
  <c r="T103" i="14"/>
  <c r="S103" i="14"/>
  <c r="R103" i="14"/>
  <c r="Q103" i="14"/>
  <c r="P103" i="14"/>
  <c r="O103" i="14"/>
  <c r="N103" i="14"/>
  <c r="M103" i="14"/>
  <c r="L103" i="14"/>
  <c r="K103" i="14"/>
  <c r="J103" i="14"/>
  <c r="I103" i="14"/>
  <c r="H103" i="14"/>
  <c r="G103" i="14"/>
  <c r="F103" i="14"/>
  <c r="W102" i="14"/>
  <c r="V102" i="14"/>
  <c r="U102" i="14"/>
  <c r="T102" i="14"/>
  <c r="S102" i="14"/>
  <c r="R102" i="14"/>
  <c r="Q102" i="14"/>
  <c r="P102" i="14"/>
  <c r="O102" i="14"/>
  <c r="N102" i="14"/>
  <c r="M102" i="14"/>
  <c r="L102" i="14"/>
  <c r="K102" i="14"/>
  <c r="J102" i="14"/>
  <c r="I102" i="14"/>
  <c r="H102" i="14"/>
  <c r="G102" i="14"/>
  <c r="F102" i="14"/>
  <c r="W101" i="14"/>
  <c r="V101" i="14"/>
  <c r="U101" i="14"/>
  <c r="T101" i="14"/>
  <c r="S101" i="14"/>
  <c r="R101" i="14"/>
  <c r="Q101" i="14"/>
  <c r="P101" i="14"/>
  <c r="O101" i="14"/>
  <c r="N101" i="14"/>
  <c r="M101" i="14"/>
  <c r="L101" i="14"/>
  <c r="K101" i="14"/>
  <c r="J101" i="14"/>
  <c r="I101" i="14"/>
  <c r="H101" i="14"/>
  <c r="G101" i="14"/>
  <c r="F101" i="14"/>
  <c r="W100" i="14"/>
  <c r="V100" i="14"/>
  <c r="U100" i="14"/>
  <c r="T100" i="14"/>
  <c r="S100" i="14"/>
  <c r="R100" i="14"/>
  <c r="Q100" i="14"/>
  <c r="P100" i="14"/>
  <c r="O100" i="14"/>
  <c r="N100" i="14"/>
  <c r="M100" i="14"/>
  <c r="L100" i="14"/>
  <c r="K100" i="14"/>
  <c r="J100" i="14"/>
  <c r="I100" i="14"/>
  <c r="H100" i="14"/>
  <c r="G100" i="14"/>
  <c r="F100" i="14"/>
  <c r="W99" i="14"/>
  <c r="V99" i="14"/>
  <c r="U99" i="14"/>
  <c r="T99" i="14"/>
  <c r="S99" i="14"/>
  <c r="R99" i="14"/>
  <c r="Q99" i="14"/>
  <c r="P99" i="14"/>
  <c r="O99" i="14"/>
  <c r="N99" i="14"/>
  <c r="M99" i="14"/>
  <c r="L99" i="14"/>
  <c r="K99" i="14"/>
  <c r="J99" i="14"/>
  <c r="I99" i="14"/>
  <c r="H99" i="14"/>
  <c r="G99" i="14"/>
  <c r="F99" i="14"/>
  <c r="W98" i="14"/>
  <c r="V98" i="14"/>
  <c r="U98" i="14"/>
  <c r="T98" i="14"/>
  <c r="S98" i="14"/>
  <c r="R98" i="14"/>
  <c r="Q98" i="14"/>
  <c r="P98" i="14"/>
  <c r="O98" i="14"/>
  <c r="N98" i="14"/>
  <c r="M98" i="14"/>
  <c r="L98" i="14"/>
  <c r="K98" i="14"/>
  <c r="J98" i="14"/>
  <c r="I98" i="14"/>
  <c r="H98" i="14"/>
  <c r="G98" i="14"/>
  <c r="F98" i="14"/>
  <c r="W97" i="14"/>
  <c r="V97" i="14"/>
  <c r="U97" i="14"/>
  <c r="T97" i="14"/>
  <c r="S97" i="14"/>
  <c r="R97" i="14"/>
  <c r="Q97" i="14"/>
  <c r="P97" i="14"/>
  <c r="O97" i="14"/>
  <c r="N97" i="14"/>
  <c r="M97" i="14"/>
  <c r="L97" i="14"/>
  <c r="K97" i="14"/>
  <c r="J97" i="14"/>
  <c r="I97" i="14"/>
  <c r="H97" i="14"/>
  <c r="G97" i="14"/>
  <c r="F97" i="14"/>
  <c r="W96" i="14"/>
  <c r="V96" i="14"/>
  <c r="U96" i="14"/>
  <c r="T96" i="14"/>
  <c r="S96" i="14"/>
  <c r="R96" i="14"/>
  <c r="Q96" i="14"/>
  <c r="P96" i="14"/>
  <c r="O96" i="14"/>
  <c r="N96" i="14"/>
  <c r="M96" i="14"/>
  <c r="L96" i="14"/>
  <c r="K96" i="14"/>
  <c r="J96" i="14"/>
  <c r="I96" i="14"/>
  <c r="H96" i="14"/>
  <c r="G96" i="14"/>
  <c r="F96" i="14"/>
  <c r="W95" i="14"/>
  <c r="V95" i="14"/>
  <c r="U95" i="14"/>
  <c r="T95" i="14"/>
  <c r="S95" i="14"/>
  <c r="R95" i="14"/>
  <c r="Q95" i="14"/>
  <c r="P95" i="14"/>
  <c r="O95" i="14"/>
  <c r="N95" i="14"/>
  <c r="M95" i="14"/>
  <c r="L95" i="14"/>
  <c r="K95" i="14"/>
  <c r="J95" i="14"/>
  <c r="I95" i="14"/>
  <c r="H95" i="14"/>
  <c r="G95" i="14"/>
  <c r="F95" i="14"/>
  <c r="W94" i="14"/>
  <c r="V94" i="14"/>
  <c r="U94" i="14"/>
  <c r="T94" i="14"/>
  <c r="S94" i="14"/>
  <c r="R94" i="14"/>
  <c r="Q94" i="14"/>
  <c r="P94" i="14"/>
  <c r="O94" i="14"/>
  <c r="N94" i="14"/>
  <c r="M94" i="14"/>
  <c r="L94" i="14"/>
  <c r="K94" i="14"/>
  <c r="J94" i="14"/>
  <c r="I94" i="14"/>
  <c r="H94" i="14"/>
  <c r="G94" i="14"/>
  <c r="F94" i="14"/>
  <c r="W93" i="14"/>
  <c r="V93" i="14"/>
  <c r="U93" i="14"/>
  <c r="T93" i="14"/>
  <c r="S93" i="14"/>
  <c r="R93" i="14"/>
  <c r="Q93" i="14"/>
  <c r="P93" i="14"/>
  <c r="O93" i="14"/>
  <c r="N93" i="14"/>
  <c r="M93" i="14"/>
  <c r="L93" i="14"/>
  <c r="K93" i="14"/>
  <c r="J93" i="14"/>
  <c r="I93" i="14"/>
  <c r="H93" i="14"/>
  <c r="G93" i="14"/>
  <c r="F93" i="14"/>
  <c r="W92" i="14"/>
  <c r="V92" i="14"/>
  <c r="U92" i="14"/>
  <c r="T92" i="14"/>
  <c r="S92" i="14"/>
  <c r="R92" i="14"/>
  <c r="Q92" i="14"/>
  <c r="P92" i="14"/>
  <c r="O92" i="14"/>
  <c r="N92" i="14"/>
  <c r="M92" i="14"/>
  <c r="L92" i="14"/>
  <c r="K92" i="14"/>
  <c r="J92" i="14"/>
  <c r="I92" i="14"/>
  <c r="H92" i="14"/>
  <c r="G92" i="14"/>
  <c r="F92" i="14"/>
  <c r="W91" i="14"/>
  <c r="V91" i="14"/>
  <c r="U91" i="14"/>
  <c r="T91" i="14"/>
  <c r="S91" i="14"/>
  <c r="R91" i="14"/>
  <c r="Q91" i="14"/>
  <c r="P91" i="14"/>
  <c r="O91" i="14"/>
  <c r="N91" i="14"/>
  <c r="M91" i="14"/>
  <c r="L91" i="14"/>
  <c r="K91" i="14"/>
  <c r="J91" i="14"/>
  <c r="I91" i="14"/>
  <c r="H91" i="14"/>
  <c r="G91" i="14"/>
  <c r="F91" i="14"/>
  <c r="W90" i="14"/>
  <c r="V90" i="14"/>
  <c r="U90" i="14"/>
  <c r="T90" i="14"/>
  <c r="S90" i="14"/>
  <c r="R90" i="14"/>
  <c r="Q90" i="14"/>
  <c r="P90" i="14"/>
  <c r="O90" i="14"/>
  <c r="N90" i="14"/>
  <c r="M90" i="14"/>
  <c r="L90" i="14"/>
  <c r="K90" i="14"/>
  <c r="J90" i="14"/>
  <c r="I90" i="14"/>
  <c r="H90" i="14"/>
  <c r="G90" i="14"/>
  <c r="F90" i="14"/>
  <c r="W89" i="14"/>
  <c r="V89" i="14"/>
  <c r="U89" i="14"/>
  <c r="T89" i="14"/>
  <c r="S89" i="14"/>
  <c r="R89" i="14"/>
  <c r="Q89" i="14"/>
  <c r="P89" i="14"/>
  <c r="O89" i="14"/>
  <c r="N89" i="14"/>
  <c r="M89" i="14"/>
  <c r="L89" i="14"/>
  <c r="K89" i="14"/>
  <c r="J89" i="14"/>
  <c r="I89" i="14"/>
  <c r="H89" i="14"/>
  <c r="G89" i="14"/>
  <c r="F89" i="14"/>
  <c r="W88" i="14"/>
  <c r="V88" i="14"/>
  <c r="U88" i="14"/>
  <c r="T88" i="14"/>
  <c r="S88" i="14"/>
  <c r="R88" i="14"/>
  <c r="Q88" i="14"/>
  <c r="P88" i="14"/>
  <c r="O88" i="14"/>
  <c r="N88" i="14"/>
  <c r="M88" i="14"/>
  <c r="L88" i="14"/>
  <c r="K88" i="14"/>
  <c r="J88" i="14"/>
  <c r="I88" i="14"/>
  <c r="H88" i="14"/>
  <c r="G88" i="14"/>
  <c r="F88" i="14"/>
  <c r="W87" i="14"/>
  <c r="V87" i="14"/>
  <c r="U87" i="14"/>
  <c r="T87" i="14"/>
  <c r="S87" i="14"/>
  <c r="R87" i="14"/>
  <c r="Q87" i="14"/>
  <c r="P87" i="14"/>
  <c r="O87" i="14"/>
  <c r="N87" i="14"/>
  <c r="M87" i="14"/>
  <c r="L87" i="14"/>
  <c r="K87" i="14"/>
  <c r="J87" i="14"/>
  <c r="I87" i="14"/>
  <c r="H87" i="14"/>
  <c r="G87" i="14"/>
  <c r="F87" i="14"/>
  <c r="W86" i="14"/>
  <c r="V86" i="14"/>
  <c r="U86" i="14"/>
  <c r="T86" i="14"/>
  <c r="S86" i="14"/>
  <c r="R86" i="14"/>
  <c r="Q86" i="14"/>
  <c r="P86" i="14"/>
  <c r="O86" i="14"/>
  <c r="N86" i="14"/>
  <c r="M86" i="14"/>
  <c r="L86" i="14"/>
  <c r="K86" i="14"/>
  <c r="J86" i="14"/>
  <c r="I86" i="14"/>
  <c r="H86" i="14"/>
  <c r="G86" i="14"/>
  <c r="F86" i="14"/>
  <c r="W85" i="14"/>
  <c r="V85" i="14"/>
  <c r="U85" i="14"/>
  <c r="T85" i="14"/>
  <c r="S85" i="14"/>
  <c r="R85" i="14"/>
  <c r="Q85" i="14"/>
  <c r="P85" i="14"/>
  <c r="O85" i="14"/>
  <c r="N85" i="14"/>
  <c r="M85" i="14"/>
  <c r="L85" i="14"/>
  <c r="K85" i="14"/>
  <c r="J85" i="14"/>
  <c r="I85" i="14"/>
  <c r="H85" i="14"/>
  <c r="G85" i="14"/>
  <c r="F85" i="14"/>
  <c r="W84" i="14"/>
  <c r="V84" i="14"/>
  <c r="U84" i="14"/>
  <c r="T84" i="14"/>
  <c r="S84" i="14"/>
  <c r="R84" i="14"/>
  <c r="Q84" i="14"/>
  <c r="P84" i="14"/>
  <c r="O84" i="14"/>
  <c r="N84" i="14"/>
  <c r="M84" i="14"/>
  <c r="L84" i="14"/>
  <c r="K84" i="14"/>
  <c r="J84" i="14"/>
  <c r="I84" i="14"/>
  <c r="H84" i="14"/>
  <c r="G84" i="14"/>
  <c r="F84" i="14"/>
  <c r="W83" i="14"/>
  <c r="V83" i="14"/>
  <c r="U83" i="14"/>
  <c r="T83" i="14"/>
  <c r="S83" i="14"/>
  <c r="R83" i="14"/>
  <c r="Q83" i="14"/>
  <c r="P83" i="14"/>
  <c r="O83" i="14"/>
  <c r="N83" i="14"/>
  <c r="M83" i="14"/>
  <c r="L83" i="14"/>
  <c r="K83" i="14"/>
  <c r="J83" i="14"/>
  <c r="I83" i="14"/>
  <c r="H83" i="14"/>
  <c r="G83" i="14"/>
  <c r="F83" i="14"/>
  <c r="V80" i="14"/>
  <c r="T80" i="14"/>
  <c r="R80" i="14"/>
  <c r="P80" i="14"/>
  <c r="N80" i="14"/>
  <c r="L80" i="14"/>
  <c r="J80" i="14"/>
  <c r="H80" i="14"/>
  <c r="F80" i="14"/>
  <c r="V79" i="14"/>
  <c r="T79" i="14"/>
  <c r="R79" i="14"/>
  <c r="P79" i="14"/>
  <c r="N79" i="14"/>
  <c r="L79" i="14"/>
  <c r="J79" i="14"/>
  <c r="H79" i="14"/>
  <c r="F79" i="14"/>
  <c r="V78" i="14"/>
  <c r="T78" i="14"/>
  <c r="R78" i="14"/>
  <c r="P78" i="14"/>
  <c r="N78" i="14"/>
  <c r="L78" i="14"/>
  <c r="J78" i="14"/>
  <c r="H78" i="14"/>
  <c r="F78" i="14"/>
  <c r="V77" i="14"/>
  <c r="T77" i="14"/>
  <c r="R77" i="14"/>
  <c r="P77" i="14"/>
  <c r="N77" i="14"/>
  <c r="L77" i="14"/>
  <c r="J77" i="14"/>
  <c r="H77" i="14"/>
  <c r="F77" i="14"/>
  <c r="V76" i="14"/>
  <c r="T76" i="14"/>
  <c r="R76" i="14"/>
  <c r="P76" i="14"/>
  <c r="N76" i="14"/>
  <c r="L76" i="14"/>
  <c r="J76" i="14"/>
  <c r="H76" i="14"/>
  <c r="F76" i="14"/>
  <c r="V75" i="14"/>
  <c r="T75" i="14"/>
  <c r="R75" i="14"/>
  <c r="P75" i="14"/>
  <c r="N75" i="14"/>
  <c r="L75" i="14"/>
  <c r="J75" i="14"/>
  <c r="H75" i="14"/>
  <c r="F75" i="14"/>
  <c r="V74" i="14"/>
  <c r="T74" i="14"/>
  <c r="R74" i="14"/>
  <c r="P74" i="14"/>
  <c r="N74" i="14"/>
  <c r="L74" i="14"/>
  <c r="J74" i="14"/>
  <c r="H74" i="14"/>
  <c r="F74" i="14"/>
  <c r="V73" i="14"/>
  <c r="T73" i="14"/>
  <c r="R73" i="14"/>
  <c r="P73" i="14"/>
  <c r="N73" i="14"/>
  <c r="L73" i="14"/>
  <c r="J73" i="14"/>
  <c r="H73" i="14"/>
  <c r="F73" i="14"/>
  <c r="V72" i="14"/>
  <c r="T72" i="14"/>
  <c r="R72" i="14"/>
  <c r="P72" i="14"/>
  <c r="N72" i="14"/>
  <c r="L72" i="14"/>
  <c r="J72" i="14"/>
  <c r="H72" i="14"/>
  <c r="F72" i="14"/>
  <c r="V71" i="14"/>
  <c r="T71" i="14"/>
  <c r="R71" i="14"/>
  <c r="P71" i="14"/>
  <c r="N71" i="14"/>
  <c r="L71" i="14"/>
  <c r="J71" i="14"/>
  <c r="H71" i="14"/>
  <c r="F71" i="14"/>
  <c r="V70" i="14"/>
  <c r="T70" i="14"/>
  <c r="R70" i="14"/>
  <c r="P70" i="14"/>
  <c r="N70" i="14"/>
  <c r="L70" i="14"/>
  <c r="J70" i="14"/>
  <c r="H70" i="14"/>
  <c r="F70" i="14"/>
  <c r="V69" i="14"/>
  <c r="T69" i="14"/>
  <c r="R69" i="14"/>
  <c r="P69" i="14"/>
  <c r="N69" i="14"/>
  <c r="L69" i="14"/>
  <c r="J69" i="14"/>
  <c r="H69" i="14"/>
  <c r="F69" i="14"/>
  <c r="V68" i="14"/>
  <c r="T68" i="14"/>
  <c r="R68" i="14"/>
  <c r="P68" i="14"/>
  <c r="N68" i="14"/>
  <c r="L68" i="14"/>
  <c r="J68" i="14"/>
  <c r="H68" i="14"/>
  <c r="F68" i="14"/>
  <c r="V67" i="14"/>
  <c r="T67" i="14"/>
  <c r="R67" i="14"/>
  <c r="P67" i="14"/>
  <c r="N67" i="14"/>
  <c r="L67" i="14"/>
  <c r="J67" i="14"/>
  <c r="H67" i="14"/>
  <c r="F67" i="14"/>
  <c r="V66" i="14"/>
  <c r="T66" i="14"/>
  <c r="R66" i="14"/>
  <c r="P66" i="14"/>
  <c r="N66" i="14"/>
  <c r="L66" i="14"/>
  <c r="J66" i="14"/>
  <c r="H66" i="14"/>
  <c r="F66" i="14"/>
  <c r="V65" i="14"/>
  <c r="T65" i="14"/>
  <c r="R65" i="14"/>
  <c r="P65" i="14"/>
  <c r="N65" i="14"/>
  <c r="L65" i="14"/>
  <c r="J65" i="14"/>
  <c r="H65" i="14"/>
  <c r="F65" i="14"/>
  <c r="V64" i="14"/>
  <c r="T64" i="14"/>
  <c r="R64" i="14"/>
  <c r="P64" i="14"/>
  <c r="N64" i="14"/>
  <c r="L64" i="14"/>
  <c r="J64" i="14"/>
  <c r="H64" i="14"/>
  <c r="F64" i="14"/>
  <c r="V63" i="14"/>
  <c r="T63" i="14"/>
  <c r="R63" i="14"/>
  <c r="P63" i="14"/>
  <c r="N63" i="14"/>
  <c r="L63" i="14"/>
  <c r="J63" i="14"/>
  <c r="H63" i="14"/>
  <c r="F63" i="14"/>
  <c r="W60" i="14"/>
  <c r="V60" i="14"/>
  <c r="U60" i="14"/>
  <c r="T60" i="14"/>
  <c r="S60" i="14"/>
  <c r="R60" i="14"/>
  <c r="Q60" i="14"/>
  <c r="P60" i="14"/>
  <c r="O60" i="14"/>
  <c r="N60" i="14"/>
  <c r="M60" i="14"/>
  <c r="L60" i="14"/>
  <c r="K60" i="14"/>
  <c r="J60" i="14"/>
  <c r="I60" i="14"/>
  <c r="H60" i="14"/>
  <c r="G60" i="14"/>
  <c r="F60" i="14"/>
  <c r="W59" i="14"/>
  <c r="V59" i="14"/>
  <c r="U59" i="14"/>
  <c r="T59" i="14"/>
  <c r="S59" i="14"/>
  <c r="R59" i="14"/>
  <c r="Q59" i="14"/>
  <c r="P59" i="14"/>
  <c r="O59" i="14"/>
  <c r="N59" i="14"/>
  <c r="M59" i="14"/>
  <c r="L59" i="14"/>
  <c r="K59" i="14"/>
  <c r="J59" i="14"/>
  <c r="I59" i="14"/>
  <c r="H59" i="14"/>
  <c r="G59" i="14"/>
  <c r="F59" i="14"/>
  <c r="W58" i="14"/>
  <c r="V58" i="14"/>
  <c r="U58" i="14"/>
  <c r="T58" i="14"/>
  <c r="S58" i="14"/>
  <c r="R58" i="14"/>
  <c r="Q58" i="14"/>
  <c r="P58" i="14"/>
  <c r="O58" i="14"/>
  <c r="N58" i="14"/>
  <c r="M58" i="14"/>
  <c r="L58" i="14"/>
  <c r="K58" i="14"/>
  <c r="J58" i="14"/>
  <c r="I58" i="14"/>
  <c r="H58" i="14"/>
  <c r="G58" i="14"/>
  <c r="F58" i="14"/>
  <c r="W57" i="14"/>
  <c r="V57" i="14"/>
  <c r="U57" i="14"/>
  <c r="T57" i="14"/>
  <c r="S57" i="14"/>
  <c r="R57" i="14"/>
  <c r="Q57" i="14"/>
  <c r="P57" i="14"/>
  <c r="O57" i="14"/>
  <c r="N57" i="14"/>
  <c r="M57" i="14"/>
  <c r="L57" i="14"/>
  <c r="K57" i="14"/>
  <c r="J57" i="14"/>
  <c r="I57" i="14"/>
  <c r="H57" i="14"/>
  <c r="G57" i="14"/>
  <c r="F57" i="14"/>
  <c r="W56" i="14"/>
  <c r="V56" i="14"/>
  <c r="U56" i="14"/>
  <c r="T56" i="14"/>
  <c r="S56" i="14"/>
  <c r="R56" i="14"/>
  <c r="Q56" i="14"/>
  <c r="P56" i="14"/>
  <c r="O56" i="14"/>
  <c r="N56" i="14"/>
  <c r="M56" i="14"/>
  <c r="L56" i="14"/>
  <c r="K56" i="14"/>
  <c r="J56" i="14"/>
  <c r="I56" i="14"/>
  <c r="H56" i="14"/>
  <c r="G56" i="14"/>
  <c r="F56" i="14"/>
  <c r="W55" i="14"/>
  <c r="V55" i="14"/>
  <c r="U55" i="14"/>
  <c r="T55" i="14"/>
  <c r="S55" i="14"/>
  <c r="R55" i="14"/>
  <c r="Q55" i="14"/>
  <c r="P55" i="14"/>
  <c r="O55" i="14"/>
  <c r="N55" i="14"/>
  <c r="M55" i="14"/>
  <c r="L55" i="14"/>
  <c r="K55" i="14"/>
  <c r="J55" i="14"/>
  <c r="I55" i="14"/>
  <c r="H55" i="14"/>
  <c r="G55" i="14"/>
  <c r="F55" i="14"/>
  <c r="W54" i="14"/>
  <c r="V54" i="14"/>
  <c r="U54" i="14"/>
  <c r="T54" i="14"/>
  <c r="S54" i="14"/>
  <c r="R54" i="14"/>
  <c r="Q54" i="14"/>
  <c r="P54" i="14"/>
  <c r="O54" i="14"/>
  <c r="N54" i="14"/>
  <c r="M54" i="14"/>
  <c r="L54" i="14"/>
  <c r="K54" i="14"/>
  <c r="J54" i="14"/>
  <c r="I54" i="14"/>
  <c r="H54" i="14"/>
  <c r="G54" i="14"/>
  <c r="F54" i="14"/>
  <c r="W53" i="14"/>
  <c r="V53" i="14"/>
  <c r="U53" i="14"/>
  <c r="T53" i="14"/>
  <c r="S53" i="14"/>
  <c r="R53" i="14"/>
  <c r="Q53" i="14"/>
  <c r="P53" i="14"/>
  <c r="O53" i="14"/>
  <c r="N53" i="14"/>
  <c r="M53" i="14"/>
  <c r="L53" i="14"/>
  <c r="K53" i="14"/>
  <c r="J53" i="14"/>
  <c r="I53" i="14"/>
  <c r="H53" i="14"/>
  <c r="G53" i="14"/>
  <c r="F53" i="14"/>
  <c r="W52" i="14"/>
  <c r="V52" i="14"/>
  <c r="U52" i="14"/>
  <c r="T52" i="14"/>
  <c r="S52" i="14"/>
  <c r="R52" i="14"/>
  <c r="Q52" i="14"/>
  <c r="P52" i="14"/>
  <c r="O52" i="14"/>
  <c r="N52" i="14"/>
  <c r="M52" i="14"/>
  <c r="L52" i="14"/>
  <c r="K52" i="14"/>
  <c r="J52" i="14"/>
  <c r="I52" i="14"/>
  <c r="H52" i="14"/>
  <c r="G52" i="14"/>
  <c r="F52" i="14"/>
  <c r="W51" i="14"/>
  <c r="V51" i="14"/>
  <c r="U51" i="14"/>
  <c r="T51" i="14"/>
  <c r="S51" i="14"/>
  <c r="R51" i="14"/>
  <c r="Q51" i="14"/>
  <c r="P51" i="14"/>
  <c r="O51" i="14"/>
  <c r="N51" i="14"/>
  <c r="M51" i="14"/>
  <c r="L51" i="14"/>
  <c r="K51" i="14"/>
  <c r="J51" i="14"/>
  <c r="I51" i="14"/>
  <c r="H51" i="14"/>
  <c r="G51" i="14"/>
  <c r="F51" i="14"/>
  <c r="W50" i="14"/>
  <c r="V50" i="14"/>
  <c r="U50" i="14"/>
  <c r="T50" i="14"/>
  <c r="S50" i="14"/>
  <c r="R50" i="14"/>
  <c r="Q50" i="14"/>
  <c r="P50" i="14"/>
  <c r="O50" i="14"/>
  <c r="N50" i="14"/>
  <c r="M50" i="14"/>
  <c r="L50" i="14"/>
  <c r="K50" i="14"/>
  <c r="J50" i="14"/>
  <c r="I50" i="14"/>
  <c r="H50" i="14"/>
  <c r="G50" i="14"/>
  <c r="F50" i="14"/>
  <c r="W49" i="14"/>
  <c r="V49" i="14"/>
  <c r="U49" i="14"/>
  <c r="T49" i="14"/>
  <c r="S49" i="14"/>
  <c r="R49" i="14"/>
  <c r="Q49" i="14"/>
  <c r="P49" i="14"/>
  <c r="O49" i="14"/>
  <c r="N49" i="14"/>
  <c r="M49" i="14"/>
  <c r="L49" i="14"/>
  <c r="K49" i="14"/>
  <c r="J49" i="14"/>
  <c r="I49" i="14"/>
  <c r="H49" i="14"/>
  <c r="G49" i="14"/>
  <c r="F49" i="14"/>
  <c r="W48" i="14"/>
  <c r="V48" i="14"/>
  <c r="U48" i="14"/>
  <c r="T48" i="14"/>
  <c r="S48" i="14"/>
  <c r="R48" i="14"/>
  <c r="Q48" i="14"/>
  <c r="P48" i="14"/>
  <c r="O48" i="14"/>
  <c r="N48" i="14"/>
  <c r="M48" i="14"/>
  <c r="L48" i="14"/>
  <c r="K48" i="14"/>
  <c r="J48" i="14"/>
  <c r="I48" i="14"/>
  <c r="H48" i="14"/>
  <c r="G48" i="14"/>
  <c r="F48" i="14"/>
  <c r="W47" i="14"/>
  <c r="V47" i="14"/>
  <c r="U47" i="14"/>
  <c r="T47" i="14"/>
  <c r="S47" i="14"/>
  <c r="R47" i="14"/>
  <c r="Q47" i="14"/>
  <c r="P47" i="14"/>
  <c r="O47" i="14"/>
  <c r="N47" i="14"/>
  <c r="M47" i="14"/>
  <c r="L47" i="14"/>
  <c r="K47" i="14"/>
  <c r="J47" i="14"/>
  <c r="I47" i="14"/>
  <c r="H47" i="14"/>
  <c r="G47" i="14"/>
  <c r="F47" i="14"/>
  <c r="W46" i="14"/>
  <c r="V46" i="14"/>
  <c r="U46" i="14"/>
  <c r="T46" i="14"/>
  <c r="S46" i="14"/>
  <c r="R46" i="14"/>
  <c r="Q46" i="14"/>
  <c r="P46" i="14"/>
  <c r="O46" i="14"/>
  <c r="N46" i="14"/>
  <c r="M46" i="14"/>
  <c r="L46" i="14"/>
  <c r="K46" i="14"/>
  <c r="J46" i="14"/>
  <c r="I46" i="14"/>
  <c r="H46" i="14"/>
  <c r="G46" i="14"/>
  <c r="F46" i="14"/>
  <c r="W45" i="14"/>
  <c r="V45" i="14"/>
  <c r="U45" i="14"/>
  <c r="T45" i="14"/>
  <c r="S45" i="14"/>
  <c r="R45" i="14"/>
  <c r="Q45" i="14"/>
  <c r="P45" i="14"/>
  <c r="O45" i="14"/>
  <c r="N45" i="14"/>
  <c r="M45" i="14"/>
  <c r="L45" i="14"/>
  <c r="K45" i="14"/>
  <c r="J45" i="14"/>
  <c r="I45" i="14"/>
  <c r="H45" i="14"/>
  <c r="G45" i="14"/>
  <c r="F45" i="14"/>
  <c r="W44" i="14"/>
  <c r="V44" i="14"/>
  <c r="U44" i="14"/>
  <c r="T44" i="14"/>
  <c r="S44" i="14"/>
  <c r="R44" i="14"/>
  <c r="Q44" i="14"/>
  <c r="P44" i="14"/>
  <c r="O44" i="14"/>
  <c r="N44" i="14"/>
  <c r="M44" i="14"/>
  <c r="L44" i="14"/>
  <c r="K44" i="14"/>
  <c r="J44" i="14"/>
  <c r="I44" i="14"/>
  <c r="H44" i="14"/>
  <c r="G44" i="14"/>
  <c r="F44" i="14"/>
  <c r="W43" i="14"/>
  <c r="V43" i="14"/>
  <c r="U43" i="14"/>
  <c r="T43" i="14"/>
  <c r="S43" i="14"/>
  <c r="R43" i="14"/>
  <c r="Q43" i="14"/>
  <c r="P43" i="14"/>
  <c r="O43" i="14"/>
  <c r="N43" i="14"/>
  <c r="M43" i="14"/>
  <c r="L43" i="14"/>
  <c r="K43" i="14"/>
  <c r="J43" i="14"/>
  <c r="I43" i="14"/>
  <c r="H43" i="14"/>
  <c r="G43" i="14"/>
  <c r="F43" i="14"/>
  <c r="W39" i="14"/>
  <c r="U39" i="14"/>
  <c r="S39" i="14"/>
  <c r="Q39" i="14"/>
  <c r="O39" i="14"/>
  <c r="M39" i="14"/>
  <c r="K39" i="14"/>
  <c r="I39" i="14"/>
  <c r="G39" i="14"/>
  <c r="W38" i="14"/>
  <c r="V38" i="14"/>
  <c r="U38" i="14"/>
  <c r="T38" i="14"/>
  <c r="S38" i="14"/>
  <c r="R38" i="14"/>
  <c r="Q38" i="14"/>
  <c r="P38" i="14"/>
  <c r="O38" i="14"/>
  <c r="N38" i="14"/>
  <c r="M38" i="14"/>
  <c r="L38" i="14"/>
  <c r="K38" i="14"/>
  <c r="J38" i="14"/>
  <c r="I38" i="14"/>
  <c r="H38" i="14"/>
  <c r="G38" i="14"/>
  <c r="F38" i="14"/>
  <c r="W37" i="14"/>
  <c r="V37" i="14"/>
  <c r="U37" i="14"/>
  <c r="T37" i="14"/>
  <c r="S37" i="14"/>
  <c r="R37" i="14"/>
  <c r="Q37" i="14"/>
  <c r="P37" i="14"/>
  <c r="O37" i="14"/>
  <c r="N37" i="14"/>
  <c r="M37" i="14"/>
  <c r="L37" i="14"/>
  <c r="K37" i="14"/>
  <c r="J37" i="14"/>
  <c r="I37" i="14"/>
  <c r="H37" i="14"/>
  <c r="G37" i="14"/>
  <c r="F37" i="14"/>
  <c r="W36" i="14"/>
  <c r="V36" i="14"/>
  <c r="U36" i="14"/>
  <c r="T36" i="14"/>
  <c r="S36" i="14"/>
  <c r="R36" i="14"/>
  <c r="Q36" i="14"/>
  <c r="P36" i="14"/>
  <c r="O36" i="14"/>
  <c r="N36" i="14"/>
  <c r="M36" i="14"/>
  <c r="L36" i="14"/>
  <c r="K36" i="14"/>
  <c r="J36" i="14"/>
  <c r="I36" i="14"/>
  <c r="H36" i="14"/>
  <c r="G36" i="14"/>
  <c r="F36" i="14"/>
  <c r="W35" i="14"/>
  <c r="V35" i="14"/>
  <c r="U35" i="14"/>
  <c r="T35" i="14"/>
  <c r="S35" i="14"/>
  <c r="R35" i="14"/>
  <c r="Q35" i="14"/>
  <c r="P35" i="14"/>
  <c r="O35" i="14"/>
  <c r="N35" i="14"/>
  <c r="M35" i="14"/>
  <c r="L35" i="14"/>
  <c r="K35" i="14"/>
  <c r="J35" i="14"/>
  <c r="I35" i="14"/>
  <c r="H35" i="14"/>
  <c r="G35" i="14"/>
  <c r="F35" i="14"/>
  <c r="W34" i="14"/>
  <c r="V34" i="14"/>
  <c r="U34" i="14"/>
  <c r="T34" i="14"/>
  <c r="S34" i="14"/>
  <c r="R34" i="14"/>
  <c r="Q34" i="14"/>
  <c r="P34" i="14"/>
  <c r="O34" i="14"/>
  <c r="N34" i="14"/>
  <c r="M34" i="14"/>
  <c r="L34" i="14"/>
  <c r="K34" i="14"/>
  <c r="J34" i="14"/>
  <c r="I34" i="14"/>
  <c r="H34" i="14"/>
  <c r="G34" i="14"/>
  <c r="F34" i="14"/>
  <c r="W33" i="14"/>
  <c r="V33" i="14"/>
  <c r="U33" i="14"/>
  <c r="T33" i="14"/>
  <c r="S33" i="14"/>
  <c r="R33" i="14"/>
  <c r="Q33" i="14"/>
  <c r="P33" i="14"/>
  <c r="O33" i="14"/>
  <c r="N33" i="14"/>
  <c r="M33" i="14"/>
  <c r="L33" i="14"/>
  <c r="K33" i="14"/>
  <c r="J33" i="14"/>
  <c r="I33" i="14"/>
  <c r="H33" i="14"/>
  <c r="G33" i="14"/>
  <c r="F33" i="14"/>
  <c r="W32" i="14"/>
  <c r="V32" i="14"/>
  <c r="U32" i="14"/>
  <c r="T32" i="14"/>
  <c r="S32" i="14"/>
  <c r="R32" i="14"/>
  <c r="Q32" i="14"/>
  <c r="P32" i="14"/>
  <c r="O32" i="14"/>
  <c r="N32" i="14"/>
  <c r="M32" i="14"/>
  <c r="L32" i="14"/>
  <c r="K32" i="14"/>
  <c r="J32" i="14"/>
  <c r="I32" i="14"/>
  <c r="H32" i="14"/>
  <c r="G32" i="14"/>
  <c r="F32" i="14"/>
  <c r="W31" i="14"/>
  <c r="V31" i="14"/>
  <c r="U31" i="14"/>
  <c r="T31" i="14"/>
  <c r="S31" i="14"/>
  <c r="R31" i="14"/>
  <c r="Q31" i="14"/>
  <c r="P31" i="14"/>
  <c r="O31" i="14"/>
  <c r="N31" i="14"/>
  <c r="M31" i="14"/>
  <c r="L31" i="14"/>
  <c r="K31" i="14"/>
  <c r="J31" i="14"/>
  <c r="I31" i="14"/>
  <c r="H31" i="14"/>
  <c r="G31" i="14"/>
  <c r="F31" i="14"/>
  <c r="F26" i="14"/>
  <c r="W25" i="14"/>
  <c r="V25" i="14"/>
  <c r="U25" i="14"/>
  <c r="T25" i="14"/>
  <c r="S25" i="14"/>
  <c r="R25" i="14"/>
  <c r="Q25" i="14"/>
  <c r="P25" i="14"/>
  <c r="O25" i="14"/>
  <c r="N25" i="14"/>
  <c r="M25" i="14"/>
  <c r="L25" i="14"/>
  <c r="K25" i="14"/>
  <c r="J25" i="14"/>
  <c r="I25" i="14"/>
  <c r="H25" i="14"/>
  <c r="G25" i="14"/>
  <c r="F25" i="14"/>
  <c r="W23" i="14"/>
  <c r="V23" i="14"/>
  <c r="W22" i="14"/>
  <c r="V22" i="14"/>
  <c r="W21" i="14"/>
  <c r="V21" i="14"/>
  <c r="W20" i="14"/>
  <c r="V20" i="14"/>
  <c r="W19" i="14"/>
  <c r="V19" i="14"/>
  <c r="W18" i="14"/>
  <c r="V18" i="14"/>
  <c r="W17" i="14"/>
  <c r="V17" i="14"/>
  <c r="W16" i="14"/>
  <c r="V16" i="14"/>
  <c r="W14" i="14"/>
  <c r="V14" i="14"/>
  <c r="W13" i="14"/>
  <c r="V13" i="14"/>
  <c r="W12" i="14"/>
  <c r="V12" i="14"/>
  <c r="W10" i="14"/>
  <c r="V10" i="14"/>
  <c r="W9" i="14"/>
  <c r="V9" i="14"/>
  <c r="W8" i="14"/>
  <c r="V8" i="14"/>
  <c r="W7" i="14"/>
  <c r="V7" i="14"/>
  <c r="D2" i="14"/>
  <c r="D1" i="14"/>
  <c r="G10" i="16"/>
  <c r="G8" i="16"/>
  <c r="G6" i="16"/>
  <c r="C2" i="16"/>
  <c r="C1" i="16"/>
  <c r="H18" i="13"/>
  <c r="H16" i="13"/>
  <c r="H14" i="13"/>
  <c r="H12" i="13"/>
  <c r="H10" i="13"/>
  <c r="H8" i="13"/>
  <c r="H6" i="13"/>
  <c r="C2" i="13"/>
  <c r="C1" i="13"/>
  <c r="H66" i="9"/>
  <c r="H64" i="9"/>
  <c r="G64" i="9"/>
  <c r="F64" i="9"/>
  <c r="D64" i="9"/>
  <c r="C64" i="9"/>
  <c r="H62" i="9"/>
  <c r="G62" i="9"/>
  <c r="F62" i="9"/>
  <c r="D62" i="9"/>
  <c r="C62" i="9"/>
  <c r="H61" i="9"/>
  <c r="G61" i="9"/>
  <c r="F61" i="9"/>
  <c r="H60" i="9"/>
  <c r="G60" i="9"/>
  <c r="F60" i="9"/>
  <c r="H59" i="9"/>
  <c r="G59" i="9"/>
  <c r="F59" i="9"/>
  <c r="H58" i="9"/>
  <c r="G58" i="9"/>
  <c r="F58" i="9"/>
  <c r="H57" i="9"/>
  <c r="G57" i="9"/>
  <c r="F57" i="9"/>
  <c r="H56" i="9"/>
  <c r="G56" i="9"/>
  <c r="F56" i="9"/>
  <c r="H55" i="9"/>
  <c r="G55" i="9"/>
  <c r="F55" i="9"/>
  <c r="H54" i="9"/>
  <c r="G54" i="9"/>
  <c r="F54" i="9"/>
  <c r="H53" i="9"/>
  <c r="G53" i="9"/>
  <c r="F53" i="9"/>
  <c r="H52" i="9"/>
  <c r="G52" i="9"/>
  <c r="F52" i="9"/>
  <c r="H51" i="9"/>
  <c r="G51" i="9"/>
  <c r="H50" i="9"/>
  <c r="G50" i="9"/>
  <c r="F50" i="9"/>
  <c r="H49" i="9"/>
  <c r="G49" i="9"/>
  <c r="F49" i="9"/>
  <c r="H48" i="9"/>
  <c r="G48" i="9"/>
  <c r="F48" i="9"/>
  <c r="H47" i="9"/>
  <c r="G47" i="9"/>
  <c r="F47" i="9"/>
  <c r="H43" i="9"/>
  <c r="G43" i="9"/>
  <c r="F43" i="9"/>
  <c r="D43" i="9"/>
  <c r="C43" i="9"/>
  <c r="H42" i="9"/>
  <c r="G42" i="9"/>
  <c r="F42" i="9"/>
  <c r="H41" i="9"/>
  <c r="G41" i="9"/>
  <c r="F41" i="9"/>
  <c r="H40" i="9"/>
  <c r="G40" i="9"/>
  <c r="F40" i="9"/>
  <c r="H39" i="9"/>
  <c r="G39" i="9"/>
  <c r="F39" i="9"/>
  <c r="H38" i="9"/>
  <c r="G38" i="9"/>
  <c r="F38" i="9"/>
  <c r="H37" i="9"/>
  <c r="G37" i="9"/>
  <c r="F37" i="9"/>
  <c r="H36" i="9"/>
  <c r="G36" i="9"/>
  <c r="F36" i="9"/>
  <c r="H35" i="9"/>
  <c r="G35" i="9"/>
  <c r="F35" i="9"/>
  <c r="H34" i="9"/>
  <c r="G34" i="9"/>
  <c r="F34" i="9"/>
  <c r="H33" i="9"/>
  <c r="G33" i="9"/>
  <c r="F33" i="9"/>
  <c r="H32" i="9"/>
  <c r="G32" i="9"/>
  <c r="F32" i="9"/>
  <c r="H31" i="9"/>
  <c r="G31" i="9"/>
  <c r="F31" i="9"/>
  <c r="H30" i="9"/>
  <c r="G30" i="9"/>
  <c r="F30" i="9"/>
  <c r="H29" i="9"/>
  <c r="G29" i="9"/>
  <c r="F29" i="9"/>
  <c r="H28" i="9"/>
  <c r="G28" i="9"/>
  <c r="F28" i="9"/>
  <c r="H24" i="9"/>
  <c r="G24" i="9"/>
  <c r="F24" i="9"/>
  <c r="D24" i="9"/>
  <c r="C24" i="9"/>
  <c r="H23" i="9"/>
  <c r="G23" i="9"/>
  <c r="F23" i="9"/>
  <c r="H22" i="9"/>
  <c r="G22" i="9"/>
  <c r="F22" i="9"/>
  <c r="H21" i="9"/>
  <c r="G21" i="9"/>
  <c r="F21" i="9"/>
  <c r="H20" i="9"/>
  <c r="G20" i="9"/>
  <c r="F20" i="9"/>
  <c r="H19" i="9"/>
  <c r="G19" i="9"/>
  <c r="F19" i="9"/>
  <c r="G18" i="9"/>
  <c r="F18" i="9"/>
  <c r="H17" i="9"/>
  <c r="G17" i="9"/>
  <c r="F17" i="9"/>
  <c r="H16" i="9"/>
  <c r="G16" i="9"/>
  <c r="F16" i="9"/>
  <c r="H15" i="9"/>
  <c r="G15" i="9"/>
  <c r="F15" i="9"/>
  <c r="H14" i="9"/>
  <c r="G14" i="9"/>
  <c r="F14" i="9"/>
  <c r="H13" i="9"/>
  <c r="G13" i="9"/>
  <c r="F13" i="9"/>
  <c r="H12" i="9"/>
  <c r="G12" i="9"/>
  <c r="F12" i="9"/>
  <c r="H11" i="9"/>
  <c r="G11" i="9"/>
  <c r="F11" i="9"/>
  <c r="H10" i="9"/>
  <c r="G10" i="9"/>
  <c r="F10" i="9"/>
  <c r="H9" i="9"/>
  <c r="G9" i="9"/>
  <c r="F9" i="9"/>
  <c r="C2" i="9"/>
  <c r="C1" i="9"/>
  <c r="H11" i="8"/>
  <c r="H9" i="8"/>
  <c r="H7" i="8"/>
  <c r="C2" i="8"/>
  <c r="C1" i="8"/>
  <c r="AQ66" i="7"/>
  <c r="AO66" i="7"/>
  <c r="AM66" i="7"/>
  <c r="AI66" i="7"/>
  <c r="AG66" i="7"/>
  <c r="AC66" i="7"/>
  <c r="AA66" i="7"/>
  <c r="AQ65" i="7"/>
  <c r="AO65" i="7"/>
  <c r="AM65" i="7"/>
  <c r="AI65" i="7"/>
  <c r="AG65" i="7"/>
  <c r="AC65" i="7"/>
  <c r="AA65" i="7"/>
  <c r="AQ64" i="7"/>
  <c r="AO64" i="7"/>
  <c r="AM64" i="7"/>
  <c r="AI64" i="7"/>
  <c r="AG64" i="7"/>
  <c r="AC64" i="7"/>
  <c r="AA64" i="7"/>
  <c r="AQ63" i="7"/>
  <c r="AO63" i="7"/>
  <c r="AM63" i="7"/>
  <c r="AI63" i="7"/>
  <c r="AG63" i="7"/>
  <c r="AC63" i="7"/>
  <c r="AA63" i="7"/>
  <c r="AQ62" i="7"/>
  <c r="AO62" i="7"/>
  <c r="AM62" i="7"/>
  <c r="AL62" i="7"/>
  <c r="AK62" i="7"/>
  <c r="AJ62" i="7"/>
  <c r="AI62" i="7"/>
  <c r="AG62" i="7"/>
  <c r="AF62" i="7"/>
  <c r="AE62" i="7"/>
  <c r="AD62" i="7"/>
  <c r="AC62" i="7"/>
  <c r="AA62" i="7"/>
  <c r="Z62" i="7"/>
  <c r="Y62" i="7"/>
  <c r="X62" i="7"/>
  <c r="AQ61" i="7"/>
  <c r="AO61" i="7"/>
  <c r="AM61" i="7"/>
  <c r="AI61" i="7"/>
  <c r="AG61" i="7"/>
  <c r="AC61" i="7"/>
  <c r="AA61" i="7"/>
  <c r="AQ60" i="7"/>
  <c r="AO60" i="7"/>
  <c r="AM60" i="7"/>
  <c r="AI60" i="7"/>
  <c r="AG60" i="7"/>
  <c r="AC60" i="7"/>
  <c r="AA60" i="7"/>
  <c r="AQ59" i="7"/>
  <c r="AO59" i="7"/>
  <c r="AM59" i="7"/>
  <c r="AL59" i="7"/>
  <c r="AK59" i="7"/>
  <c r="AJ59" i="7"/>
  <c r="AI59" i="7"/>
  <c r="AG59" i="7"/>
  <c r="AF59" i="7"/>
  <c r="AE59" i="7"/>
  <c r="AD59" i="7"/>
  <c r="AC59" i="7"/>
  <c r="AA59" i="7"/>
  <c r="Z59" i="7"/>
  <c r="Y59" i="7"/>
  <c r="X59" i="7"/>
  <c r="AQ58" i="7"/>
  <c r="AO58" i="7"/>
  <c r="AM58" i="7"/>
  <c r="AI58" i="7"/>
  <c r="AG58" i="7"/>
  <c r="AC58" i="7"/>
  <c r="AA58" i="7"/>
  <c r="AQ57" i="7"/>
  <c r="AO57" i="7"/>
  <c r="AM57" i="7"/>
  <c r="AI57" i="7"/>
  <c r="AG57" i="7"/>
  <c r="AC57" i="7"/>
  <c r="AA57" i="7"/>
  <c r="AQ56" i="7"/>
  <c r="AO56" i="7"/>
  <c r="AM56" i="7"/>
  <c r="AL56" i="7"/>
  <c r="AK56" i="7"/>
  <c r="AJ56" i="7"/>
  <c r="AI56" i="7"/>
  <c r="AG56" i="7"/>
  <c r="AF56" i="7"/>
  <c r="AE56" i="7"/>
  <c r="AD56" i="7"/>
  <c r="AC56" i="7"/>
  <c r="AA56" i="7"/>
  <c r="Z56" i="7"/>
  <c r="Y56" i="7"/>
  <c r="X56" i="7"/>
  <c r="AQ55" i="7"/>
  <c r="AO55" i="7"/>
  <c r="AM55" i="7"/>
  <c r="AI55" i="7"/>
  <c r="AG55" i="7"/>
  <c r="AC55" i="7"/>
  <c r="AA55" i="7"/>
  <c r="AQ54" i="7"/>
  <c r="AO54" i="7"/>
  <c r="AM54" i="7"/>
  <c r="AI54" i="7"/>
  <c r="AG54" i="7"/>
  <c r="AC54" i="7"/>
  <c r="AA54" i="7"/>
  <c r="AQ53" i="7"/>
  <c r="AO53" i="7"/>
  <c r="AM53" i="7"/>
  <c r="AI53" i="7"/>
  <c r="AG53" i="7"/>
  <c r="AC53" i="7"/>
  <c r="AA53" i="7"/>
  <c r="AQ52" i="7"/>
  <c r="AO52" i="7"/>
  <c r="AM52" i="7"/>
  <c r="AI52" i="7"/>
  <c r="AG52" i="7"/>
  <c r="AC52" i="7"/>
  <c r="AA52" i="7"/>
  <c r="AQ51" i="7"/>
  <c r="AO51" i="7"/>
  <c r="AM51" i="7"/>
  <c r="AL51" i="7"/>
  <c r="AK51" i="7"/>
  <c r="AJ51" i="7"/>
  <c r="AI51" i="7"/>
  <c r="AG51" i="7"/>
  <c r="AF51" i="7"/>
  <c r="AE51" i="7"/>
  <c r="AD51" i="7"/>
  <c r="AC51" i="7"/>
  <c r="AA51" i="7"/>
  <c r="Z51" i="7"/>
  <c r="Y51" i="7"/>
  <c r="X51" i="7"/>
  <c r="AQ50" i="7"/>
  <c r="AO50" i="7"/>
  <c r="AM50" i="7"/>
  <c r="AI50" i="7"/>
  <c r="AG50" i="7"/>
  <c r="AC50" i="7"/>
  <c r="AA50" i="7"/>
  <c r="AQ48" i="7"/>
  <c r="AO48" i="7"/>
  <c r="AM48" i="7"/>
  <c r="AI48" i="7"/>
  <c r="AG48" i="7"/>
  <c r="AC48" i="7"/>
  <c r="AA48" i="7"/>
  <c r="AQ47" i="7"/>
  <c r="AO47" i="7"/>
  <c r="AM47" i="7"/>
  <c r="AI47" i="7"/>
  <c r="AG47" i="7"/>
  <c r="AC47" i="7"/>
  <c r="AA47" i="7"/>
  <c r="AQ46" i="7"/>
  <c r="AO46" i="7"/>
  <c r="AM46" i="7"/>
  <c r="AL46" i="7"/>
  <c r="AK46" i="7"/>
  <c r="AJ46" i="7"/>
  <c r="AI46" i="7"/>
  <c r="AG46" i="7"/>
  <c r="AF46" i="7"/>
  <c r="AE46" i="7"/>
  <c r="AD46" i="7"/>
  <c r="AC46" i="7"/>
  <c r="AA46" i="7"/>
  <c r="Z46" i="7"/>
  <c r="Y46" i="7"/>
  <c r="X46" i="7"/>
  <c r="AQ45" i="7"/>
  <c r="AO45" i="7"/>
  <c r="AM45" i="7"/>
  <c r="AI45" i="7"/>
  <c r="AG45" i="7"/>
  <c r="AC45" i="7"/>
  <c r="AA45" i="7"/>
  <c r="AQ44" i="7"/>
  <c r="AO44" i="7"/>
  <c r="AM44" i="7"/>
  <c r="AI44" i="7"/>
  <c r="AG44" i="7"/>
  <c r="AC44" i="7"/>
  <c r="AA44" i="7"/>
  <c r="AQ43" i="7"/>
  <c r="AO43" i="7"/>
  <c r="AM43" i="7"/>
  <c r="AI43" i="7"/>
  <c r="AG43" i="7"/>
  <c r="AC43" i="7"/>
  <c r="AA43" i="7"/>
  <c r="AQ42" i="7"/>
  <c r="AO42" i="7"/>
  <c r="AM42" i="7"/>
  <c r="AI42" i="7"/>
  <c r="AG42" i="7"/>
  <c r="AC42" i="7"/>
  <c r="AA42" i="7"/>
  <c r="AQ41" i="7"/>
  <c r="AO41" i="7"/>
  <c r="AM41" i="7"/>
  <c r="AL41" i="7"/>
  <c r="AK41" i="7"/>
  <c r="AJ41" i="7"/>
  <c r="AI41" i="7"/>
  <c r="AG41" i="7"/>
  <c r="AF41" i="7"/>
  <c r="AE41" i="7"/>
  <c r="AD41" i="7"/>
  <c r="AC41" i="7"/>
  <c r="AA41" i="7"/>
  <c r="Z41" i="7"/>
  <c r="Y41" i="7"/>
  <c r="X41" i="7"/>
  <c r="AQ40" i="7"/>
  <c r="AO40" i="7"/>
  <c r="AM40" i="7"/>
  <c r="AI40" i="7"/>
  <c r="AG40" i="7"/>
  <c r="AC40" i="7"/>
  <c r="AA40" i="7"/>
  <c r="AQ39" i="7"/>
  <c r="AO39" i="7"/>
  <c r="AM39" i="7"/>
  <c r="AL39" i="7"/>
  <c r="AK39" i="7"/>
  <c r="AJ39" i="7"/>
  <c r="AI39" i="7"/>
  <c r="AG39" i="7"/>
  <c r="AF39" i="7"/>
  <c r="AE39" i="7"/>
  <c r="AD39" i="7"/>
  <c r="AC39" i="7"/>
  <c r="AA39" i="7"/>
  <c r="Z39" i="7"/>
  <c r="Y39" i="7"/>
  <c r="X39" i="7"/>
  <c r="AQ38" i="7"/>
  <c r="AO38" i="7"/>
  <c r="AM38" i="7"/>
  <c r="AI38" i="7"/>
  <c r="AG38" i="7"/>
  <c r="AC38" i="7"/>
  <c r="AA38" i="7"/>
  <c r="AQ37" i="7"/>
  <c r="AO37" i="7"/>
  <c r="AM37" i="7"/>
  <c r="AI37" i="7"/>
  <c r="AG37" i="7"/>
  <c r="AC37" i="7"/>
  <c r="AA37" i="7"/>
  <c r="AQ36" i="7"/>
  <c r="AO36" i="7"/>
  <c r="AM36" i="7"/>
  <c r="AI36" i="7"/>
  <c r="AG36" i="7"/>
  <c r="AC36" i="7"/>
  <c r="AA36" i="7"/>
  <c r="AQ35" i="7"/>
  <c r="AO35" i="7"/>
  <c r="AM35" i="7"/>
  <c r="AI35" i="7"/>
  <c r="AG35" i="7"/>
  <c r="AC35" i="7"/>
  <c r="AA35" i="7"/>
  <c r="AQ34" i="7"/>
  <c r="AO34" i="7"/>
  <c r="AM34" i="7"/>
  <c r="AL34" i="7"/>
  <c r="AK34" i="7"/>
  <c r="AJ34" i="7"/>
  <c r="AI34" i="7"/>
  <c r="AG34" i="7"/>
  <c r="AF34" i="7"/>
  <c r="AE34" i="7"/>
  <c r="AD34" i="7"/>
  <c r="AC34" i="7"/>
  <c r="AA34" i="7"/>
  <c r="Z34" i="7"/>
  <c r="Y34" i="7"/>
  <c r="X34" i="7"/>
  <c r="AQ33" i="7"/>
  <c r="AO33" i="7"/>
  <c r="AM33" i="7"/>
  <c r="AI33" i="7"/>
  <c r="AG33" i="7"/>
  <c r="AC33" i="7"/>
  <c r="AA33" i="7"/>
  <c r="AQ32" i="7"/>
  <c r="AO32" i="7"/>
  <c r="AM32" i="7"/>
  <c r="AI32" i="7"/>
  <c r="AG32" i="7"/>
  <c r="AC32" i="7"/>
  <c r="AA32" i="7"/>
  <c r="AQ31" i="7"/>
  <c r="AO31" i="7"/>
  <c r="AM31" i="7"/>
  <c r="AI31" i="7"/>
  <c r="AG31" i="7"/>
  <c r="AC31" i="7"/>
  <c r="AA31" i="7"/>
  <c r="AQ30" i="7"/>
  <c r="AO30" i="7"/>
  <c r="AM30" i="7"/>
  <c r="AI30" i="7"/>
  <c r="AG30" i="7"/>
  <c r="AC30" i="7"/>
  <c r="AA30" i="7"/>
  <c r="AQ29" i="7"/>
  <c r="AO29" i="7"/>
  <c r="AM29" i="7"/>
  <c r="AL29" i="7"/>
  <c r="AK29" i="7"/>
  <c r="AJ29" i="7"/>
  <c r="AI29" i="7"/>
  <c r="AG29" i="7"/>
  <c r="AF29" i="7"/>
  <c r="AE29" i="7"/>
  <c r="AD29" i="7"/>
  <c r="AC29" i="7"/>
  <c r="AA29" i="7"/>
  <c r="Z29" i="7"/>
  <c r="Y29" i="7"/>
  <c r="X29" i="7"/>
  <c r="AQ28" i="7"/>
  <c r="AO28" i="7"/>
  <c r="AM28" i="7"/>
  <c r="AI28" i="7"/>
  <c r="AG28" i="7"/>
  <c r="AC28" i="7"/>
  <c r="AA28" i="7"/>
  <c r="AQ27" i="7"/>
  <c r="AO27" i="7"/>
  <c r="AM27" i="7"/>
  <c r="AL27" i="7"/>
  <c r="AK27" i="7"/>
  <c r="AJ27" i="7"/>
  <c r="AI27" i="7"/>
  <c r="AG27" i="7"/>
  <c r="AF27" i="7"/>
  <c r="AE27" i="7"/>
  <c r="AD27" i="7"/>
  <c r="AC27" i="7"/>
  <c r="AA27" i="7"/>
  <c r="Z27" i="7"/>
  <c r="Y27" i="7"/>
  <c r="X27" i="7"/>
  <c r="AQ26" i="7"/>
  <c r="AO26" i="7"/>
  <c r="AM26" i="7"/>
  <c r="AI26" i="7"/>
  <c r="AG26" i="7"/>
  <c r="AC26" i="7"/>
  <c r="AA26" i="7"/>
  <c r="AQ25" i="7"/>
  <c r="AO25" i="7"/>
  <c r="AM25" i="7"/>
  <c r="AI25" i="7"/>
  <c r="AG25" i="7"/>
  <c r="AC25" i="7"/>
  <c r="AA25" i="7"/>
  <c r="AQ24" i="7"/>
  <c r="AO24" i="7"/>
  <c r="AM24" i="7"/>
  <c r="AI24" i="7"/>
  <c r="AG24" i="7"/>
  <c r="AC24" i="7"/>
  <c r="AA24" i="7"/>
  <c r="AQ23" i="7"/>
  <c r="AO23" i="7"/>
  <c r="AM23" i="7"/>
  <c r="AI23" i="7"/>
  <c r="AG23" i="7"/>
  <c r="AC23" i="7"/>
  <c r="AA23" i="7"/>
  <c r="AQ22" i="7"/>
  <c r="AO22" i="7"/>
  <c r="AM22" i="7"/>
  <c r="AL22" i="7"/>
  <c r="AK22" i="7"/>
  <c r="AJ22" i="7"/>
  <c r="AI22" i="7"/>
  <c r="AG22" i="7"/>
  <c r="AF22" i="7"/>
  <c r="AE22" i="7"/>
  <c r="AD22" i="7"/>
  <c r="AC22" i="7"/>
  <c r="AA22" i="7"/>
  <c r="Z22" i="7"/>
  <c r="Y22" i="7"/>
  <c r="X22" i="7"/>
  <c r="AQ21" i="7"/>
  <c r="AO21" i="7"/>
  <c r="AM21" i="7"/>
  <c r="AI21" i="7"/>
  <c r="AG21" i="7"/>
  <c r="AC21" i="7"/>
  <c r="AA21" i="7"/>
  <c r="AQ20" i="7"/>
  <c r="AO20" i="7"/>
  <c r="AM20" i="7"/>
  <c r="AL20" i="7"/>
  <c r="AK20" i="7"/>
  <c r="AJ20" i="7"/>
  <c r="AI20" i="7"/>
  <c r="AG20" i="7"/>
  <c r="AF20" i="7"/>
  <c r="AE20" i="7"/>
  <c r="AD20" i="7"/>
  <c r="AC20" i="7"/>
  <c r="AA20" i="7"/>
  <c r="Z20" i="7"/>
  <c r="Y20" i="7"/>
  <c r="X20" i="7"/>
  <c r="AQ19" i="7"/>
  <c r="AO19" i="7"/>
  <c r="AM19" i="7"/>
  <c r="AI19" i="7"/>
  <c r="AG19" i="7"/>
  <c r="AC19" i="7"/>
  <c r="AA19" i="7"/>
  <c r="AQ18" i="7"/>
  <c r="AO18" i="7"/>
  <c r="AM18" i="7"/>
  <c r="AI18" i="7"/>
  <c r="AG18" i="7"/>
  <c r="AC18" i="7"/>
  <c r="AA18" i="7"/>
  <c r="AQ17" i="7"/>
  <c r="AO17" i="7"/>
  <c r="AM17" i="7"/>
  <c r="AI17" i="7"/>
  <c r="AG17" i="7"/>
  <c r="AC17" i="7"/>
  <c r="AA17" i="7"/>
  <c r="AQ16" i="7"/>
  <c r="AO16" i="7"/>
  <c r="AM16" i="7"/>
  <c r="AI16" i="7"/>
  <c r="AG16" i="7"/>
  <c r="AC16" i="7"/>
  <c r="AA16" i="7"/>
  <c r="AQ15" i="7"/>
  <c r="AO15" i="7"/>
  <c r="AM15" i="7"/>
  <c r="AI15" i="7"/>
  <c r="AG15" i="7"/>
  <c r="AC15" i="7"/>
  <c r="AA15" i="7"/>
  <c r="AQ14" i="7"/>
  <c r="AO14" i="7"/>
  <c r="AM14" i="7"/>
  <c r="AI14" i="7"/>
  <c r="AG14" i="7"/>
  <c r="AC14" i="7"/>
  <c r="AA14" i="7"/>
  <c r="AQ13" i="7"/>
  <c r="AO13" i="7"/>
  <c r="AM13" i="7"/>
  <c r="AI13" i="7"/>
  <c r="AG13" i="7"/>
  <c r="AC13" i="7"/>
  <c r="AA13" i="7"/>
  <c r="AQ12" i="7"/>
  <c r="AO12" i="7"/>
  <c r="AM12" i="7"/>
  <c r="AI12" i="7"/>
  <c r="AG12" i="7"/>
  <c r="AC12" i="7"/>
  <c r="AA12" i="7"/>
  <c r="AQ11" i="7"/>
  <c r="AO11" i="7"/>
  <c r="AM11" i="7"/>
  <c r="AL11" i="7"/>
  <c r="AK11" i="7"/>
  <c r="AJ11" i="7"/>
  <c r="AI11" i="7"/>
  <c r="AG11" i="7"/>
  <c r="AF11" i="7"/>
  <c r="AE11" i="7"/>
  <c r="AD11" i="7"/>
  <c r="AC11" i="7"/>
  <c r="AA11" i="7"/>
  <c r="Z11" i="7"/>
  <c r="Y11" i="7"/>
  <c r="X11" i="7"/>
  <c r="AQ10" i="7"/>
  <c r="V10" i="7"/>
  <c r="T10" i="7"/>
  <c r="O10" i="7"/>
  <c r="M10" i="7"/>
  <c r="H10" i="7"/>
  <c r="F10" i="7"/>
  <c r="AQ9" i="7"/>
  <c r="AO9" i="7"/>
  <c r="AM9" i="7"/>
  <c r="AL9" i="7"/>
  <c r="AK9" i="7"/>
  <c r="AJ9" i="7"/>
  <c r="AI9" i="7"/>
  <c r="AG9" i="7"/>
  <c r="AF9" i="7"/>
  <c r="AE9" i="7"/>
  <c r="AD9" i="7"/>
  <c r="AC9" i="7"/>
  <c r="AA9" i="7"/>
  <c r="Z9" i="7"/>
  <c r="Y9" i="7"/>
  <c r="X9" i="7"/>
  <c r="V9" i="7"/>
  <c r="T9" i="7"/>
  <c r="S9" i="7"/>
  <c r="R9" i="7"/>
  <c r="Q9" i="7"/>
  <c r="O9" i="7"/>
  <c r="M9" i="7"/>
  <c r="L9" i="7"/>
  <c r="K9" i="7"/>
  <c r="J9" i="7"/>
  <c r="H9" i="7"/>
  <c r="F9" i="7"/>
  <c r="E9" i="7"/>
  <c r="D9" i="7"/>
  <c r="C9" i="7"/>
  <c r="C2" i="7"/>
  <c r="C1" i="7"/>
  <c r="AL68" i="11"/>
  <c r="AJ68" i="11"/>
  <c r="AH68" i="11"/>
  <c r="AC68" i="11"/>
  <c r="AA68" i="11"/>
  <c r="V68" i="11"/>
  <c r="T68" i="11"/>
  <c r="O68" i="11"/>
  <c r="M68" i="11"/>
  <c r="H68" i="11"/>
  <c r="F68" i="11"/>
  <c r="AL67" i="11"/>
  <c r="AJ67" i="11"/>
  <c r="AH67" i="11"/>
  <c r="AC67" i="11"/>
  <c r="AA67" i="11"/>
  <c r="V67" i="11"/>
  <c r="T67" i="11"/>
  <c r="O67" i="11"/>
  <c r="M67" i="11"/>
  <c r="H67" i="11"/>
  <c r="F67" i="11"/>
  <c r="AL66" i="11"/>
  <c r="AJ66" i="11"/>
  <c r="AH66" i="11"/>
  <c r="AC66" i="11"/>
  <c r="AA66" i="11"/>
  <c r="V66" i="11"/>
  <c r="T66" i="11"/>
  <c r="O66" i="11"/>
  <c r="M66" i="11"/>
  <c r="H66" i="11"/>
  <c r="F66" i="11"/>
  <c r="AL65" i="11"/>
  <c r="AJ65" i="11"/>
  <c r="AH65" i="11"/>
  <c r="AC65" i="11"/>
  <c r="AA65" i="11"/>
  <c r="V65" i="11"/>
  <c r="T65" i="11"/>
  <c r="O65" i="11"/>
  <c r="M65" i="11"/>
  <c r="H65" i="11"/>
  <c r="F65" i="11"/>
  <c r="AL64" i="11"/>
  <c r="AJ64" i="11"/>
  <c r="AH64" i="11"/>
  <c r="AG64" i="11"/>
  <c r="AF64" i="11"/>
  <c r="AE64" i="11"/>
  <c r="AC64" i="11"/>
  <c r="AA64" i="11"/>
  <c r="Z64" i="11"/>
  <c r="Y64" i="11"/>
  <c r="X64" i="11"/>
  <c r="V64" i="11"/>
  <c r="T64" i="11"/>
  <c r="S64" i="11"/>
  <c r="R64" i="11"/>
  <c r="Q64" i="11"/>
  <c r="O64" i="11"/>
  <c r="M64" i="11"/>
  <c r="L64" i="11"/>
  <c r="K64" i="11"/>
  <c r="J64" i="11"/>
  <c r="H64" i="11"/>
  <c r="F64" i="11"/>
  <c r="E64" i="11"/>
  <c r="D64" i="11"/>
  <c r="C64" i="11"/>
  <c r="AL63" i="11"/>
  <c r="AJ63" i="11"/>
  <c r="AH63" i="11"/>
  <c r="AC63" i="11"/>
  <c r="AA63" i="11"/>
  <c r="V63" i="11"/>
  <c r="T63" i="11"/>
  <c r="O63" i="11"/>
  <c r="M63" i="11"/>
  <c r="H63" i="11"/>
  <c r="F63" i="11"/>
  <c r="AL62" i="11"/>
  <c r="AJ62" i="11"/>
  <c r="AH62" i="11"/>
  <c r="AC62" i="11"/>
  <c r="AA62" i="11"/>
  <c r="V62" i="11"/>
  <c r="T62" i="11"/>
  <c r="O62" i="11"/>
  <c r="M62" i="11"/>
  <c r="H62" i="11"/>
  <c r="F62" i="11"/>
  <c r="AL61" i="11"/>
  <c r="AJ61" i="11"/>
  <c r="AH61" i="11"/>
  <c r="AC61" i="11"/>
  <c r="AA61" i="11"/>
  <c r="V61" i="11"/>
  <c r="T61" i="11"/>
  <c r="O61" i="11"/>
  <c r="M61" i="11"/>
  <c r="H61" i="11"/>
  <c r="F61" i="11"/>
  <c r="AL60" i="11"/>
  <c r="AJ60" i="11"/>
  <c r="AH60" i="11"/>
  <c r="AG60" i="11"/>
  <c r="AF60" i="11"/>
  <c r="AE60" i="11"/>
  <c r="AC60" i="11"/>
  <c r="AA60" i="11"/>
  <c r="Z60" i="11"/>
  <c r="Y60" i="11"/>
  <c r="X60" i="11"/>
  <c r="V60" i="11"/>
  <c r="T60" i="11"/>
  <c r="S60" i="11"/>
  <c r="R60" i="11"/>
  <c r="Q60" i="11"/>
  <c r="O60" i="11"/>
  <c r="M60" i="11"/>
  <c r="L60" i="11"/>
  <c r="K60" i="11"/>
  <c r="J60" i="11"/>
  <c r="H60" i="11"/>
  <c r="F60" i="11"/>
  <c r="E60" i="11"/>
  <c r="D60" i="11"/>
  <c r="C60" i="11"/>
  <c r="AL59" i="11"/>
  <c r="AJ59" i="11"/>
  <c r="AH59" i="11"/>
  <c r="AC59" i="11"/>
  <c r="AA59" i="11"/>
  <c r="V59" i="11"/>
  <c r="T59" i="11"/>
  <c r="O59" i="11"/>
  <c r="M59" i="11"/>
  <c r="H59" i="11"/>
  <c r="F59" i="11"/>
  <c r="AL58" i="11"/>
  <c r="AJ58" i="11"/>
  <c r="AH58" i="11"/>
  <c r="AC58" i="11"/>
  <c r="AA58" i="11"/>
  <c r="V58" i="11"/>
  <c r="T58" i="11"/>
  <c r="O58" i="11"/>
  <c r="M58" i="11"/>
  <c r="H58" i="11"/>
  <c r="F58" i="11"/>
  <c r="AL57" i="11"/>
  <c r="AJ57" i="11"/>
  <c r="AH57" i="11"/>
  <c r="AG57" i="11"/>
  <c r="AF57" i="11"/>
  <c r="AE57" i="11"/>
  <c r="AC57" i="11"/>
  <c r="AA57" i="11"/>
  <c r="Z57" i="11"/>
  <c r="Y57" i="11"/>
  <c r="X57" i="11"/>
  <c r="V57" i="11"/>
  <c r="T57" i="11"/>
  <c r="S57" i="11"/>
  <c r="R57" i="11"/>
  <c r="Q57" i="11"/>
  <c r="O57" i="11"/>
  <c r="M57" i="11"/>
  <c r="L57" i="11"/>
  <c r="K57" i="11"/>
  <c r="J57" i="11"/>
  <c r="H57" i="11"/>
  <c r="F57" i="11"/>
  <c r="E57" i="11"/>
  <c r="D57" i="11"/>
  <c r="C57" i="11"/>
  <c r="AL56" i="11"/>
  <c r="AJ56" i="11"/>
  <c r="AH56" i="11"/>
  <c r="AC56" i="11"/>
  <c r="AA56" i="11"/>
  <c r="V56" i="11"/>
  <c r="T56" i="11"/>
  <c r="O56" i="11"/>
  <c r="M56" i="11"/>
  <c r="H56" i="11"/>
  <c r="F56" i="11"/>
  <c r="AL55" i="11"/>
  <c r="AJ55" i="11"/>
  <c r="AH55" i="11"/>
  <c r="AC55" i="11"/>
  <c r="AA55" i="11"/>
  <c r="V55" i="11"/>
  <c r="T55" i="11"/>
  <c r="O55" i="11"/>
  <c r="M55" i="11"/>
  <c r="H55" i="11"/>
  <c r="F55" i="11"/>
  <c r="AL54" i="11"/>
  <c r="AJ54" i="11"/>
  <c r="AH54" i="11"/>
  <c r="AG54" i="11"/>
  <c r="AF54" i="11"/>
  <c r="AE54" i="11"/>
  <c r="AC54" i="11"/>
  <c r="AA54" i="11"/>
  <c r="Z54" i="11"/>
  <c r="Y54" i="11"/>
  <c r="X54" i="11"/>
  <c r="V54" i="11"/>
  <c r="T54" i="11"/>
  <c r="S54" i="11"/>
  <c r="R54" i="11"/>
  <c r="Q54" i="11"/>
  <c r="O54" i="11"/>
  <c r="M54" i="11"/>
  <c r="L54" i="11"/>
  <c r="K54" i="11"/>
  <c r="J54" i="11"/>
  <c r="H54" i="11"/>
  <c r="F54" i="11"/>
  <c r="E54" i="11"/>
  <c r="D54" i="11"/>
  <c r="C54" i="11"/>
  <c r="AL53" i="11"/>
  <c r="AJ53" i="11"/>
  <c r="AH53" i="11"/>
  <c r="AC53" i="11"/>
  <c r="AA53" i="11"/>
  <c r="V53" i="11"/>
  <c r="T53" i="11"/>
  <c r="O53" i="11"/>
  <c r="M53" i="11"/>
  <c r="H53" i="11"/>
  <c r="F53" i="11"/>
  <c r="AL52" i="11"/>
  <c r="AJ52" i="11"/>
  <c r="AH52" i="11"/>
  <c r="AC52" i="11"/>
  <c r="AA52" i="11"/>
  <c r="V52" i="11"/>
  <c r="T52" i="11"/>
  <c r="O52" i="11"/>
  <c r="M52" i="11"/>
  <c r="H52" i="11"/>
  <c r="F52" i="11"/>
  <c r="AL51" i="11"/>
  <c r="AJ51" i="11"/>
  <c r="AH51" i="11"/>
  <c r="AC51" i="11"/>
  <c r="AA51" i="11"/>
  <c r="V51" i="11"/>
  <c r="T51" i="11"/>
  <c r="O51" i="11"/>
  <c r="M51" i="11"/>
  <c r="H51" i="11"/>
  <c r="F51" i="11"/>
  <c r="AL50" i="11"/>
  <c r="AJ50" i="11"/>
  <c r="AH50" i="11"/>
  <c r="AC50" i="11"/>
  <c r="AA50" i="11"/>
  <c r="V50" i="11"/>
  <c r="T50" i="11"/>
  <c r="O50" i="11"/>
  <c r="M50" i="11"/>
  <c r="H50" i="11"/>
  <c r="F50" i="11"/>
  <c r="AL49" i="11"/>
  <c r="AJ49" i="11"/>
  <c r="AH49" i="11"/>
  <c r="AG49" i="11"/>
  <c r="AF49" i="11"/>
  <c r="AE49" i="11"/>
  <c r="AC49" i="11"/>
  <c r="AA49" i="11"/>
  <c r="Z49" i="11"/>
  <c r="Y49" i="11"/>
  <c r="X49" i="11"/>
  <c r="V49" i="11"/>
  <c r="T49" i="11"/>
  <c r="S49" i="11"/>
  <c r="R49" i="11"/>
  <c r="Q49" i="11"/>
  <c r="O49" i="11"/>
  <c r="M49" i="11"/>
  <c r="L49" i="11"/>
  <c r="K49" i="11"/>
  <c r="J49" i="11"/>
  <c r="H49" i="11"/>
  <c r="F49" i="11"/>
  <c r="E49" i="11"/>
  <c r="D49" i="11"/>
  <c r="C49" i="11"/>
  <c r="AL48" i="11"/>
  <c r="AJ48" i="11"/>
  <c r="AH48" i="11"/>
  <c r="AC48" i="11"/>
  <c r="AA48" i="11"/>
  <c r="V48" i="11"/>
  <c r="T48" i="11"/>
  <c r="O48" i="11"/>
  <c r="M48" i="11"/>
  <c r="H48" i="11"/>
  <c r="F48" i="11"/>
  <c r="AL46" i="11"/>
  <c r="AJ46" i="11"/>
  <c r="AH46" i="11"/>
  <c r="AC46" i="11"/>
  <c r="AA46" i="11"/>
  <c r="V46" i="11"/>
  <c r="T46" i="11"/>
  <c r="O46" i="11"/>
  <c r="M46" i="11"/>
  <c r="H46" i="11"/>
  <c r="F46" i="11"/>
  <c r="AL45" i="11"/>
  <c r="AJ45" i="11"/>
  <c r="AH45" i="11"/>
  <c r="AC45" i="11"/>
  <c r="AA45" i="11"/>
  <c r="V45" i="11"/>
  <c r="T45" i="11"/>
  <c r="O45" i="11"/>
  <c r="M45" i="11"/>
  <c r="H45" i="11"/>
  <c r="F45" i="11"/>
  <c r="AL44" i="11"/>
  <c r="AJ44" i="11"/>
  <c r="AH44" i="11"/>
  <c r="AG44" i="11"/>
  <c r="AF44" i="11"/>
  <c r="AE44" i="11"/>
  <c r="AC44" i="11"/>
  <c r="AA44" i="11"/>
  <c r="Z44" i="11"/>
  <c r="Y44" i="11"/>
  <c r="X44" i="11"/>
  <c r="V44" i="11"/>
  <c r="T44" i="11"/>
  <c r="S44" i="11"/>
  <c r="R44" i="11"/>
  <c r="Q44" i="11"/>
  <c r="O44" i="11"/>
  <c r="M44" i="11"/>
  <c r="L44" i="11"/>
  <c r="K44" i="11"/>
  <c r="J44" i="11"/>
  <c r="H44" i="11"/>
  <c r="F44" i="11"/>
  <c r="E44" i="11"/>
  <c r="D44" i="11"/>
  <c r="C44" i="11"/>
  <c r="AL43" i="11"/>
  <c r="AJ43" i="11"/>
  <c r="AH43" i="11"/>
  <c r="AC43" i="11"/>
  <c r="AA43" i="11"/>
  <c r="V43" i="11"/>
  <c r="T43" i="11"/>
  <c r="O43" i="11"/>
  <c r="M43" i="11"/>
  <c r="H43" i="11"/>
  <c r="F43" i="11"/>
  <c r="AL42" i="11"/>
  <c r="AJ42" i="11"/>
  <c r="AH42" i="11"/>
  <c r="AC42" i="11"/>
  <c r="AA42" i="11"/>
  <c r="V42" i="11"/>
  <c r="T42" i="11"/>
  <c r="O42" i="11"/>
  <c r="M42" i="11"/>
  <c r="H42" i="11"/>
  <c r="F42" i="11"/>
  <c r="AL41" i="11"/>
  <c r="AJ41" i="11"/>
  <c r="AH41" i="11"/>
  <c r="AC41" i="11"/>
  <c r="AA41" i="11"/>
  <c r="V41" i="11"/>
  <c r="T41" i="11"/>
  <c r="O41" i="11"/>
  <c r="M41" i="11"/>
  <c r="H41" i="11"/>
  <c r="F41" i="11"/>
  <c r="AL40" i="11"/>
  <c r="AJ40" i="11"/>
  <c r="AH40" i="11"/>
  <c r="AC40" i="11"/>
  <c r="AA40" i="11"/>
  <c r="V40" i="11"/>
  <c r="T40" i="11"/>
  <c r="O40" i="11"/>
  <c r="M40" i="11"/>
  <c r="H40" i="11"/>
  <c r="F40" i="11"/>
  <c r="AL39" i="11"/>
  <c r="AJ39" i="11"/>
  <c r="AH39" i="11"/>
  <c r="AG39" i="11"/>
  <c r="AF39" i="11"/>
  <c r="AE39" i="11"/>
  <c r="AC39" i="11"/>
  <c r="AA39" i="11"/>
  <c r="Z39" i="11"/>
  <c r="Y39" i="11"/>
  <c r="X39" i="11"/>
  <c r="V39" i="11"/>
  <c r="T39" i="11"/>
  <c r="S39" i="11"/>
  <c r="R39" i="11"/>
  <c r="Q39" i="11"/>
  <c r="O39" i="11"/>
  <c r="M39" i="11"/>
  <c r="L39" i="11"/>
  <c r="K39" i="11"/>
  <c r="J39" i="11"/>
  <c r="H39" i="11"/>
  <c r="F39" i="11"/>
  <c r="E39" i="11"/>
  <c r="D39" i="11"/>
  <c r="C39" i="11"/>
  <c r="AL38" i="11"/>
  <c r="AJ38" i="11"/>
  <c r="AH38" i="11"/>
  <c r="AC38" i="11"/>
  <c r="AA38" i="11"/>
  <c r="V38" i="11"/>
  <c r="T38" i="11"/>
  <c r="O38" i="11"/>
  <c r="M38" i="11"/>
  <c r="H38" i="11"/>
  <c r="F38" i="11"/>
  <c r="AL37" i="11"/>
  <c r="AJ37" i="11"/>
  <c r="AH37" i="11"/>
  <c r="AG37" i="11"/>
  <c r="AF37" i="11"/>
  <c r="AE37" i="11"/>
  <c r="AC37" i="11"/>
  <c r="AA37" i="11"/>
  <c r="Z37" i="11"/>
  <c r="Y37" i="11"/>
  <c r="X37" i="11"/>
  <c r="V37" i="11"/>
  <c r="T37" i="11"/>
  <c r="S37" i="11"/>
  <c r="R37" i="11"/>
  <c r="Q37" i="11"/>
  <c r="O37" i="11"/>
  <c r="M37" i="11"/>
  <c r="L37" i="11"/>
  <c r="K37" i="11"/>
  <c r="J37" i="11"/>
  <c r="H37" i="11"/>
  <c r="F37" i="11"/>
  <c r="E37" i="11"/>
  <c r="D37" i="11"/>
  <c r="C37" i="11"/>
  <c r="AL36" i="11"/>
  <c r="AJ36" i="11"/>
  <c r="AH36" i="11"/>
  <c r="AC36" i="11"/>
  <c r="AA36" i="11"/>
  <c r="V36" i="11"/>
  <c r="T36" i="11"/>
  <c r="O36" i="11"/>
  <c r="M36" i="11"/>
  <c r="H36" i="11"/>
  <c r="F36" i="11"/>
  <c r="AL35" i="11"/>
  <c r="AJ35" i="11"/>
  <c r="AH35" i="11"/>
  <c r="AC35" i="11"/>
  <c r="AA35" i="11"/>
  <c r="V35" i="11"/>
  <c r="T35" i="11"/>
  <c r="O35" i="11"/>
  <c r="M35" i="11"/>
  <c r="H35" i="11"/>
  <c r="F35" i="11"/>
  <c r="AL34" i="11"/>
  <c r="AJ34" i="11"/>
  <c r="AH34" i="11"/>
  <c r="AC34" i="11"/>
  <c r="AA34" i="11"/>
  <c r="V34" i="11"/>
  <c r="T34" i="11"/>
  <c r="O34" i="11"/>
  <c r="M34" i="11"/>
  <c r="H34" i="11"/>
  <c r="F34" i="11"/>
  <c r="AL33" i="11"/>
  <c r="AJ33" i="11"/>
  <c r="AH33" i="11"/>
  <c r="AC33" i="11"/>
  <c r="AA33" i="11"/>
  <c r="V33" i="11"/>
  <c r="T33" i="11"/>
  <c r="O33" i="11"/>
  <c r="M33" i="11"/>
  <c r="H33" i="11"/>
  <c r="F33" i="11"/>
  <c r="AL32" i="11"/>
  <c r="AJ32" i="11"/>
  <c r="AH32" i="11"/>
  <c r="AG32" i="11"/>
  <c r="AF32" i="11"/>
  <c r="AE32" i="11"/>
  <c r="AC32" i="11"/>
  <c r="AA32" i="11"/>
  <c r="Z32" i="11"/>
  <c r="Y32" i="11"/>
  <c r="X32" i="11"/>
  <c r="V32" i="11"/>
  <c r="T32" i="11"/>
  <c r="S32" i="11"/>
  <c r="R32" i="11"/>
  <c r="Q32" i="11"/>
  <c r="O32" i="11"/>
  <c r="M32" i="11"/>
  <c r="L32" i="11"/>
  <c r="K32" i="11"/>
  <c r="J32" i="11"/>
  <c r="H32" i="11"/>
  <c r="F32" i="11"/>
  <c r="E32" i="11"/>
  <c r="D32" i="11"/>
  <c r="C32" i="11"/>
  <c r="AL31" i="11"/>
  <c r="AJ31" i="11"/>
  <c r="AH31" i="11"/>
  <c r="AC31" i="11"/>
  <c r="AA31" i="11"/>
  <c r="V31" i="11"/>
  <c r="T31" i="11"/>
  <c r="O31" i="11"/>
  <c r="M31" i="11"/>
  <c r="H31" i="11"/>
  <c r="F31" i="11"/>
  <c r="AL30" i="11"/>
  <c r="AJ30" i="11"/>
  <c r="AH30" i="11"/>
  <c r="AC30" i="11"/>
  <c r="AA30" i="11"/>
  <c r="V30" i="11"/>
  <c r="T30" i="11"/>
  <c r="O30" i="11"/>
  <c r="M30" i="11"/>
  <c r="H30" i="11"/>
  <c r="F30" i="11"/>
  <c r="AL29" i="11"/>
  <c r="AJ29" i="11"/>
  <c r="AH29" i="11"/>
  <c r="AC29" i="11"/>
  <c r="AA29" i="11"/>
  <c r="V29" i="11"/>
  <c r="T29" i="11"/>
  <c r="O29" i="11"/>
  <c r="M29" i="11"/>
  <c r="H29" i="11"/>
  <c r="F29" i="11"/>
  <c r="AL28" i="11"/>
  <c r="AJ28" i="11"/>
  <c r="AH28" i="11"/>
  <c r="AC28" i="11"/>
  <c r="AA28" i="11"/>
  <c r="V28" i="11"/>
  <c r="T28" i="11"/>
  <c r="O28" i="11"/>
  <c r="M28" i="11"/>
  <c r="H28" i="11"/>
  <c r="F28" i="11"/>
  <c r="AL27" i="11"/>
  <c r="AJ27" i="11"/>
  <c r="AH27" i="11"/>
  <c r="AG27" i="11"/>
  <c r="AF27" i="11"/>
  <c r="AE27" i="11"/>
  <c r="AC27" i="11"/>
  <c r="AA27" i="11"/>
  <c r="Z27" i="11"/>
  <c r="Y27" i="11"/>
  <c r="X27" i="11"/>
  <c r="V27" i="11"/>
  <c r="T27" i="11"/>
  <c r="S27" i="11"/>
  <c r="R27" i="11"/>
  <c r="Q27" i="11"/>
  <c r="O27" i="11"/>
  <c r="M27" i="11"/>
  <c r="L27" i="11"/>
  <c r="K27" i="11"/>
  <c r="J27" i="11"/>
  <c r="H27" i="11"/>
  <c r="F27" i="11"/>
  <c r="E27" i="11"/>
  <c r="D27" i="11"/>
  <c r="C27" i="11"/>
  <c r="AL26" i="11"/>
  <c r="AJ26" i="11"/>
  <c r="AH26" i="11"/>
  <c r="AC26" i="11"/>
  <c r="AA26" i="11"/>
  <c r="V26" i="11"/>
  <c r="T26" i="11"/>
  <c r="O26" i="11"/>
  <c r="M26" i="11"/>
  <c r="H26" i="11"/>
  <c r="F26" i="11"/>
  <c r="AL25" i="11"/>
  <c r="AJ25" i="11"/>
  <c r="AH25" i="11"/>
  <c r="AG25" i="11"/>
  <c r="AF25" i="11"/>
  <c r="AE25" i="11"/>
  <c r="AC25" i="11"/>
  <c r="AA25" i="11"/>
  <c r="Z25" i="11"/>
  <c r="Y25" i="11"/>
  <c r="X25" i="11"/>
  <c r="V25" i="11"/>
  <c r="T25" i="11"/>
  <c r="S25" i="11"/>
  <c r="R25" i="11"/>
  <c r="Q25" i="11"/>
  <c r="O25" i="11"/>
  <c r="M25" i="11"/>
  <c r="L25" i="11"/>
  <c r="K25" i="11"/>
  <c r="J25" i="11"/>
  <c r="H25" i="11"/>
  <c r="F25" i="11"/>
  <c r="E25" i="11"/>
  <c r="D25" i="11"/>
  <c r="C25" i="11"/>
  <c r="AL24" i="11"/>
  <c r="AJ24" i="11"/>
  <c r="AH24" i="11"/>
  <c r="AC24" i="11"/>
  <c r="AA24" i="11"/>
  <c r="V24" i="11"/>
  <c r="T24" i="11"/>
  <c r="O24" i="11"/>
  <c r="M24" i="11"/>
  <c r="H24" i="11"/>
  <c r="F24" i="11"/>
  <c r="AL23" i="11"/>
  <c r="AJ23" i="11"/>
  <c r="AH23" i="11"/>
  <c r="AC23" i="11"/>
  <c r="AA23" i="11"/>
  <c r="V23" i="11"/>
  <c r="T23" i="11"/>
  <c r="O23" i="11"/>
  <c r="M23" i="11"/>
  <c r="H23" i="11"/>
  <c r="F23" i="11"/>
  <c r="AL22" i="11"/>
  <c r="AJ22" i="11"/>
  <c r="AH22" i="11"/>
  <c r="AC22" i="11"/>
  <c r="AA22" i="11"/>
  <c r="V22" i="11"/>
  <c r="T22" i="11"/>
  <c r="O22" i="11"/>
  <c r="M22" i="11"/>
  <c r="H22" i="11"/>
  <c r="F22" i="11"/>
  <c r="AL21" i="11"/>
  <c r="AJ21" i="11"/>
  <c r="AH21" i="11"/>
  <c r="AC21" i="11"/>
  <c r="AA21" i="11"/>
  <c r="V21" i="11"/>
  <c r="T21" i="11"/>
  <c r="O21" i="11"/>
  <c r="M21" i="11"/>
  <c r="H21" i="11"/>
  <c r="F21" i="11"/>
  <c r="AL20" i="11"/>
  <c r="AJ20" i="11"/>
  <c r="AH20" i="11"/>
  <c r="AG20" i="11"/>
  <c r="AF20" i="11"/>
  <c r="AE20" i="11"/>
  <c r="AC20" i="11"/>
  <c r="AA20" i="11"/>
  <c r="Z20" i="11"/>
  <c r="Y20" i="11"/>
  <c r="X20" i="11"/>
  <c r="V20" i="11"/>
  <c r="T20" i="11"/>
  <c r="S20" i="11"/>
  <c r="R20" i="11"/>
  <c r="Q20" i="11"/>
  <c r="O20" i="11"/>
  <c r="M20" i="11"/>
  <c r="L20" i="11"/>
  <c r="K20" i="11"/>
  <c r="J20" i="11"/>
  <c r="H20" i="11"/>
  <c r="F20" i="11"/>
  <c r="E20" i="11"/>
  <c r="D20" i="11"/>
  <c r="C20" i="11"/>
  <c r="AL19" i="11"/>
  <c r="AJ19" i="11"/>
  <c r="AH19" i="11"/>
  <c r="AC19" i="11"/>
  <c r="AA19" i="11"/>
  <c r="V19" i="11"/>
  <c r="T19" i="11"/>
  <c r="O19" i="11"/>
  <c r="M19" i="11"/>
  <c r="H19" i="11"/>
  <c r="F19" i="11"/>
  <c r="AL18" i="11"/>
  <c r="AJ18" i="11"/>
  <c r="AH18" i="11"/>
  <c r="AG18" i="11"/>
  <c r="AF18" i="11"/>
  <c r="AE18" i="11"/>
  <c r="AC18" i="11"/>
  <c r="AA18" i="11"/>
  <c r="Z18" i="11"/>
  <c r="Y18" i="11"/>
  <c r="X18" i="11"/>
  <c r="V18" i="11"/>
  <c r="T18" i="11"/>
  <c r="S18" i="11"/>
  <c r="R18" i="11"/>
  <c r="Q18" i="11"/>
  <c r="O18" i="11"/>
  <c r="M18" i="11"/>
  <c r="L18" i="11"/>
  <c r="K18" i="11"/>
  <c r="J18" i="11"/>
  <c r="H18" i="11"/>
  <c r="F18" i="11"/>
  <c r="E18" i="11"/>
  <c r="D18" i="11"/>
  <c r="C18" i="11"/>
  <c r="AL17" i="11"/>
  <c r="AJ17" i="11"/>
  <c r="AH17" i="11"/>
  <c r="AC17" i="11"/>
  <c r="AA17" i="11"/>
  <c r="V17" i="11"/>
  <c r="T17" i="11"/>
  <c r="O17" i="11"/>
  <c r="M17" i="11"/>
  <c r="H17" i="11"/>
  <c r="F17" i="11"/>
  <c r="AL16" i="11"/>
  <c r="AJ16" i="11"/>
  <c r="AH16" i="11"/>
  <c r="AC16" i="11"/>
  <c r="AA16" i="11"/>
  <c r="V16" i="11"/>
  <c r="T16" i="11"/>
  <c r="O16" i="11"/>
  <c r="M16" i="11"/>
  <c r="H16" i="11"/>
  <c r="F16" i="11"/>
  <c r="AL15" i="11"/>
  <c r="AJ15" i="11"/>
  <c r="AH15" i="11"/>
  <c r="AC15" i="11"/>
  <c r="AA15" i="11"/>
  <c r="V15" i="11"/>
  <c r="T15" i="11"/>
  <c r="O15" i="11"/>
  <c r="M15" i="11"/>
  <c r="H15" i="11"/>
  <c r="F15" i="11"/>
  <c r="AL14" i="11"/>
  <c r="AJ14" i="11"/>
  <c r="AH14" i="11"/>
  <c r="AC14" i="11"/>
  <c r="AA14" i="11"/>
  <c r="V14" i="11"/>
  <c r="T14" i="11"/>
  <c r="O14" i="11"/>
  <c r="M14" i="11"/>
  <c r="H14" i="11"/>
  <c r="F14" i="11"/>
  <c r="AL13" i="11"/>
  <c r="AJ13" i="11"/>
  <c r="AH13" i="11"/>
  <c r="AC13" i="11"/>
  <c r="AA13" i="11"/>
  <c r="V13" i="11"/>
  <c r="T13" i="11"/>
  <c r="O13" i="11"/>
  <c r="M13" i="11"/>
  <c r="H13" i="11"/>
  <c r="F13" i="11"/>
  <c r="AL12" i="11"/>
  <c r="AJ12" i="11"/>
  <c r="AH12" i="11"/>
  <c r="AC12" i="11"/>
  <c r="AA12" i="11"/>
  <c r="V12" i="11"/>
  <c r="T12" i="11"/>
  <c r="O12" i="11"/>
  <c r="M12" i="11"/>
  <c r="H12" i="11"/>
  <c r="F12" i="11"/>
  <c r="AL11" i="11"/>
  <c r="AJ11" i="11"/>
  <c r="AH11" i="11"/>
  <c r="AG11" i="11"/>
  <c r="AF11" i="11"/>
  <c r="AE11" i="11"/>
  <c r="AC11" i="11"/>
  <c r="AA11" i="11"/>
  <c r="Z11" i="11"/>
  <c r="Y11" i="11"/>
  <c r="X11" i="11"/>
  <c r="V11" i="11"/>
  <c r="T11" i="11"/>
  <c r="S11" i="11"/>
  <c r="R11" i="11"/>
  <c r="Q11" i="11"/>
  <c r="O11" i="11"/>
  <c r="M11" i="11"/>
  <c r="L11" i="11"/>
  <c r="K11" i="11"/>
  <c r="J11" i="11"/>
  <c r="H11" i="11"/>
  <c r="F11" i="11"/>
  <c r="E11" i="11"/>
  <c r="D11" i="11"/>
  <c r="C11" i="11"/>
  <c r="AL10" i="11"/>
  <c r="AJ10" i="11"/>
  <c r="AH10" i="11"/>
  <c r="AC10" i="11"/>
  <c r="AA10" i="11"/>
  <c r="V10" i="11"/>
  <c r="T10" i="11"/>
  <c r="O10" i="11"/>
  <c r="M10" i="11"/>
  <c r="H10" i="11"/>
  <c r="F10" i="11"/>
  <c r="AL9" i="11"/>
  <c r="AJ9" i="11"/>
  <c r="AH9" i="11"/>
  <c r="AG9" i="11"/>
  <c r="AF9" i="11"/>
  <c r="AE9" i="11"/>
  <c r="AC9" i="11"/>
  <c r="AA9" i="11"/>
  <c r="Z9" i="11"/>
  <c r="Y9" i="11"/>
  <c r="X9" i="11"/>
  <c r="V9" i="11"/>
  <c r="T9" i="11"/>
  <c r="S9" i="11"/>
  <c r="R9" i="11"/>
  <c r="Q9" i="11"/>
  <c r="O9" i="11"/>
  <c r="M9" i="11"/>
  <c r="L9" i="11"/>
  <c r="K9" i="11"/>
  <c r="J9" i="11"/>
  <c r="H9" i="11"/>
  <c r="F9" i="11"/>
  <c r="E9" i="11"/>
  <c r="D9" i="11"/>
  <c r="C9" i="11"/>
  <c r="AL8" i="11"/>
  <c r="AJ8" i="11"/>
  <c r="AH8" i="11"/>
  <c r="AG8" i="11"/>
  <c r="AF8" i="11"/>
  <c r="AE8" i="11"/>
  <c r="AC8" i="11"/>
  <c r="AA8" i="11"/>
  <c r="Z8" i="11"/>
  <c r="Y8" i="11"/>
  <c r="X8" i="11"/>
  <c r="V8" i="11"/>
  <c r="T8" i="11"/>
  <c r="S8" i="11"/>
  <c r="R8" i="11"/>
  <c r="Q8" i="11"/>
  <c r="O8" i="11"/>
  <c r="M8" i="11"/>
  <c r="L8" i="11"/>
  <c r="K8" i="11"/>
  <c r="J8" i="11"/>
  <c r="H8" i="11"/>
  <c r="F8" i="11"/>
  <c r="E8" i="11"/>
  <c r="D8" i="11"/>
  <c r="C8" i="11"/>
  <c r="C2" i="11"/>
  <c r="C1" i="11"/>
  <c r="U80" i="10"/>
  <c r="Q80" i="10"/>
  <c r="P80" i="10"/>
  <c r="K80" i="10"/>
  <c r="I80" i="10"/>
  <c r="U79" i="10"/>
  <c r="Q79" i="10"/>
  <c r="P79" i="10"/>
  <c r="O79" i="10"/>
  <c r="N79" i="10"/>
  <c r="K79" i="10"/>
  <c r="I79" i="10"/>
  <c r="H79" i="10"/>
  <c r="F79" i="10"/>
  <c r="U78" i="10"/>
  <c r="Q78" i="10"/>
  <c r="N78" i="10"/>
  <c r="K78" i="10"/>
  <c r="F78" i="10"/>
  <c r="U77" i="10"/>
  <c r="Q77" i="10"/>
  <c r="N77" i="10"/>
  <c r="K77" i="10"/>
  <c r="F77" i="10"/>
  <c r="U76" i="10"/>
  <c r="Q76" i="10"/>
  <c r="N76" i="10"/>
  <c r="K76" i="10"/>
  <c r="F76" i="10"/>
  <c r="U75" i="10"/>
  <c r="Q75" i="10"/>
  <c r="N75" i="10"/>
  <c r="K75" i="10"/>
  <c r="F75" i="10"/>
  <c r="U74" i="10"/>
  <c r="Q74" i="10"/>
  <c r="N74" i="10"/>
  <c r="K74" i="10"/>
  <c r="F74" i="10"/>
  <c r="U73" i="10"/>
  <c r="Q73" i="10"/>
  <c r="N73" i="10"/>
  <c r="K73" i="10"/>
  <c r="F73" i="10"/>
  <c r="U72" i="10"/>
  <c r="Q72" i="10"/>
  <c r="N72" i="10"/>
  <c r="K72" i="10"/>
  <c r="F72" i="10"/>
  <c r="U71" i="10"/>
  <c r="Q71" i="10"/>
  <c r="N71" i="10"/>
  <c r="K71" i="10"/>
  <c r="F71" i="10"/>
  <c r="U70" i="10"/>
  <c r="S70" i="10"/>
  <c r="Q70" i="10"/>
  <c r="P70" i="10"/>
  <c r="O70" i="10"/>
  <c r="N70" i="10"/>
  <c r="K70" i="10"/>
  <c r="I70" i="10"/>
  <c r="H70" i="10"/>
  <c r="F70" i="10"/>
  <c r="E70" i="10"/>
  <c r="D70" i="10"/>
  <c r="C70" i="10"/>
  <c r="U69" i="10"/>
  <c r="Q69" i="10"/>
  <c r="O69" i="10"/>
  <c r="N69" i="10"/>
  <c r="K69" i="10"/>
  <c r="H69" i="10"/>
  <c r="F69" i="10"/>
  <c r="U68" i="10"/>
  <c r="Q68" i="10"/>
  <c r="N68" i="10"/>
  <c r="K68" i="10"/>
  <c r="F68" i="10"/>
  <c r="U67" i="10"/>
  <c r="S67" i="10"/>
  <c r="Q67" i="10"/>
  <c r="O67" i="10"/>
  <c r="N67" i="10"/>
  <c r="K67" i="10"/>
  <c r="H67" i="10"/>
  <c r="F67" i="10"/>
  <c r="E67" i="10"/>
  <c r="D67" i="10"/>
  <c r="C67" i="10"/>
  <c r="U66" i="10"/>
  <c r="Q66" i="10"/>
  <c r="O66" i="10"/>
  <c r="N66" i="10"/>
  <c r="K66" i="10"/>
  <c r="H66" i="10"/>
  <c r="F66" i="10"/>
  <c r="U65" i="10"/>
  <c r="Q65" i="10"/>
  <c r="O65" i="10"/>
  <c r="N65" i="10"/>
  <c r="K65" i="10"/>
  <c r="H65" i="10"/>
  <c r="F65" i="10"/>
  <c r="U64" i="10"/>
  <c r="S64" i="10"/>
  <c r="Q64" i="10"/>
  <c r="O64" i="10"/>
  <c r="N64" i="10"/>
  <c r="K64" i="10"/>
  <c r="H64" i="10"/>
  <c r="F64" i="10"/>
  <c r="E64" i="10"/>
  <c r="D64" i="10"/>
  <c r="C64" i="10"/>
  <c r="U63" i="10"/>
  <c r="Q63" i="10"/>
  <c r="P63" i="10"/>
  <c r="O63" i="10"/>
  <c r="N63" i="10"/>
  <c r="K63" i="10"/>
  <c r="I63" i="10"/>
  <c r="H63" i="10"/>
  <c r="F63" i="10"/>
  <c r="U62" i="10"/>
  <c r="Q62" i="10"/>
  <c r="P62" i="10"/>
  <c r="O62" i="10"/>
  <c r="N62" i="10"/>
  <c r="K62" i="10"/>
  <c r="I62" i="10"/>
  <c r="H62" i="10"/>
  <c r="F62" i="10"/>
  <c r="U61" i="10"/>
  <c r="Q61" i="10"/>
  <c r="P61" i="10"/>
  <c r="O61" i="10"/>
  <c r="N61" i="10"/>
  <c r="K61" i="10"/>
  <c r="I61" i="10"/>
  <c r="H61" i="10"/>
  <c r="F61" i="10"/>
  <c r="U60" i="10"/>
  <c r="S60" i="10"/>
  <c r="Q60" i="10"/>
  <c r="P60" i="10"/>
  <c r="O60" i="10"/>
  <c r="N60" i="10"/>
  <c r="K60" i="10"/>
  <c r="I60" i="10"/>
  <c r="H60" i="10"/>
  <c r="F60" i="10"/>
  <c r="E60" i="10"/>
  <c r="D60" i="10"/>
  <c r="C60" i="10"/>
  <c r="U59" i="10"/>
  <c r="Q59" i="10"/>
  <c r="P59" i="10"/>
  <c r="O59" i="10"/>
  <c r="N59" i="10"/>
  <c r="K59" i="10"/>
  <c r="I59" i="10"/>
  <c r="H59" i="10"/>
  <c r="F59" i="10"/>
  <c r="U58" i="10"/>
  <c r="Q58" i="10"/>
  <c r="P58" i="10"/>
  <c r="O58" i="10"/>
  <c r="N58" i="10"/>
  <c r="K58" i="10"/>
  <c r="I58" i="10"/>
  <c r="H58" i="10"/>
  <c r="F58" i="10"/>
  <c r="U57" i="10"/>
  <c r="S57" i="10"/>
  <c r="Q57" i="10"/>
  <c r="P57" i="10"/>
  <c r="O57" i="10"/>
  <c r="N57" i="10"/>
  <c r="K57" i="10"/>
  <c r="I57" i="10"/>
  <c r="H57" i="10"/>
  <c r="F57" i="10"/>
  <c r="E57" i="10"/>
  <c r="D57" i="10"/>
  <c r="C57" i="10"/>
  <c r="U56" i="10"/>
  <c r="Q56" i="10"/>
  <c r="P56" i="10"/>
  <c r="O56" i="10"/>
  <c r="N56" i="10"/>
  <c r="K56" i="10"/>
  <c r="I56" i="10"/>
  <c r="H56" i="10"/>
  <c r="F56" i="10"/>
  <c r="U55" i="10"/>
  <c r="Q55" i="10"/>
  <c r="P55" i="10"/>
  <c r="O55" i="10"/>
  <c r="N55" i="10"/>
  <c r="K55" i="10"/>
  <c r="I55" i="10"/>
  <c r="H55" i="10"/>
  <c r="F55" i="10"/>
  <c r="U54" i="10"/>
  <c r="S54" i="10"/>
  <c r="Q54" i="10"/>
  <c r="P54" i="10"/>
  <c r="O54" i="10"/>
  <c r="N54" i="10"/>
  <c r="K54" i="10"/>
  <c r="I54" i="10"/>
  <c r="H54" i="10"/>
  <c r="F54" i="10"/>
  <c r="E54" i="10"/>
  <c r="D54" i="10"/>
  <c r="C54" i="10"/>
  <c r="U53" i="10"/>
  <c r="Q53" i="10"/>
  <c r="P53" i="10"/>
  <c r="O53" i="10"/>
  <c r="N53" i="10"/>
  <c r="K53" i="10"/>
  <c r="I53" i="10"/>
  <c r="H53" i="10"/>
  <c r="F53" i="10"/>
  <c r="U52" i="10"/>
  <c r="Q52" i="10"/>
  <c r="P52" i="10"/>
  <c r="O52" i="10"/>
  <c r="N52" i="10"/>
  <c r="K52" i="10"/>
  <c r="I52" i="10"/>
  <c r="H52" i="10"/>
  <c r="F52" i="10"/>
  <c r="U51" i="10"/>
  <c r="Q51" i="10"/>
  <c r="P51" i="10"/>
  <c r="O51" i="10"/>
  <c r="N51" i="10"/>
  <c r="K51" i="10"/>
  <c r="I51" i="10"/>
  <c r="H51" i="10"/>
  <c r="F51" i="10"/>
  <c r="U50" i="10"/>
  <c r="Q50" i="10"/>
  <c r="P50" i="10"/>
  <c r="O50" i="10"/>
  <c r="N50" i="10"/>
  <c r="K50" i="10"/>
  <c r="I50" i="10"/>
  <c r="H50" i="10"/>
  <c r="F50" i="10"/>
  <c r="U49" i="10"/>
  <c r="S49" i="10"/>
  <c r="Q49" i="10"/>
  <c r="P49" i="10"/>
  <c r="O49" i="10"/>
  <c r="N49" i="10"/>
  <c r="K49" i="10"/>
  <c r="I49" i="10"/>
  <c r="H49" i="10"/>
  <c r="F49" i="10"/>
  <c r="E49" i="10"/>
  <c r="D49" i="10"/>
  <c r="C49" i="10"/>
  <c r="U48" i="10"/>
  <c r="Q48" i="10"/>
  <c r="P48" i="10"/>
  <c r="O48" i="10"/>
  <c r="N48" i="10"/>
  <c r="K48" i="10"/>
  <c r="I48" i="10"/>
  <c r="H48" i="10"/>
  <c r="F48" i="10"/>
  <c r="U46" i="10"/>
  <c r="Q46" i="10"/>
  <c r="P46" i="10"/>
  <c r="O46" i="10"/>
  <c r="N46" i="10"/>
  <c r="K46" i="10"/>
  <c r="I46" i="10"/>
  <c r="H46" i="10"/>
  <c r="F46" i="10"/>
  <c r="U45" i="10"/>
  <c r="Q45" i="10"/>
  <c r="P45" i="10"/>
  <c r="O45" i="10"/>
  <c r="N45" i="10"/>
  <c r="K45" i="10"/>
  <c r="I45" i="10"/>
  <c r="H45" i="10"/>
  <c r="F45" i="10"/>
  <c r="U44" i="10"/>
  <c r="S44" i="10"/>
  <c r="Q44" i="10"/>
  <c r="P44" i="10"/>
  <c r="O44" i="10"/>
  <c r="N44" i="10"/>
  <c r="K44" i="10"/>
  <c r="I44" i="10"/>
  <c r="H44" i="10"/>
  <c r="F44" i="10"/>
  <c r="E44" i="10"/>
  <c r="D44" i="10"/>
  <c r="C44" i="10"/>
  <c r="U43" i="10"/>
  <c r="Q43" i="10"/>
  <c r="P43" i="10"/>
  <c r="O43" i="10"/>
  <c r="N43" i="10"/>
  <c r="K43" i="10"/>
  <c r="I43" i="10"/>
  <c r="H43" i="10"/>
  <c r="F43" i="10"/>
  <c r="U42" i="10"/>
  <c r="Q42" i="10"/>
  <c r="P42" i="10"/>
  <c r="O42" i="10"/>
  <c r="N42" i="10"/>
  <c r="K42" i="10"/>
  <c r="I42" i="10"/>
  <c r="H42" i="10"/>
  <c r="F42" i="10"/>
  <c r="U41" i="10"/>
  <c r="Q41" i="10"/>
  <c r="P41" i="10"/>
  <c r="O41" i="10"/>
  <c r="N41" i="10"/>
  <c r="K41" i="10"/>
  <c r="I41" i="10"/>
  <c r="H41" i="10"/>
  <c r="F41" i="10"/>
  <c r="U40" i="10"/>
  <c r="Q40" i="10"/>
  <c r="P40" i="10"/>
  <c r="O40" i="10"/>
  <c r="N40" i="10"/>
  <c r="K40" i="10"/>
  <c r="I40" i="10"/>
  <c r="H40" i="10"/>
  <c r="F40" i="10"/>
  <c r="U39" i="10"/>
  <c r="S39" i="10"/>
  <c r="Q39" i="10"/>
  <c r="P39" i="10"/>
  <c r="O39" i="10"/>
  <c r="N39" i="10"/>
  <c r="K39" i="10"/>
  <c r="I39" i="10"/>
  <c r="H39" i="10"/>
  <c r="F39" i="10"/>
  <c r="E39" i="10"/>
  <c r="D39" i="10"/>
  <c r="C39" i="10"/>
  <c r="U38" i="10"/>
  <c r="Q38" i="10"/>
  <c r="P38" i="10"/>
  <c r="O38" i="10"/>
  <c r="N38" i="10"/>
  <c r="K38" i="10"/>
  <c r="I38" i="10"/>
  <c r="H38" i="10"/>
  <c r="F38" i="10"/>
  <c r="U37" i="10"/>
  <c r="S37" i="10"/>
  <c r="Q37" i="10"/>
  <c r="P37" i="10"/>
  <c r="O37" i="10"/>
  <c r="N37" i="10"/>
  <c r="K37" i="10"/>
  <c r="I37" i="10"/>
  <c r="H37" i="10"/>
  <c r="F37" i="10"/>
  <c r="E37" i="10"/>
  <c r="D37" i="10"/>
  <c r="C37" i="10"/>
  <c r="U36" i="10"/>
  <c r="Q36" i="10"/>
  <c r="P36" i="10"/>
  <c r="O36" i="10"/>
  <c r="N36" i="10"/>
  <c r="K36" i="10"/>
  <c r="I36" i="10"/>
  <c r="H36" i="10"/>
  <c r="F36" i="10"/>
  <c r="U35" i="10"/>
  <c r="Q35" i="10"/>
  <c r="P35" i="10"/>
  <c r="O35" i="10"/>
  <c r="N35" i="10"/>
  <c r="K35" i="10"/>
  <c r="I35" i="10"/>
  <c r="H35" i="10"/>
  <c r="F35" i="10"/>
  <c r="U34" i="10"/>
  <c r="Q34" i="10"/>
  <c r="P34" i="10"/>
  <c r="O34" i="10"/>
  <c r="N34" i="10"/>
  <c r="K34" i="10"/>
  <c r="I34" i="10"/>
  <c r="H34" i="10"/>
  <c r="F34" i="10"/>
  <c r="U33" i="10"/>
  <c r="Q33" i="10"/>
  <c r="P33" i="10"/>
  <c r="O33" i="10"/>
  <c r="N33" i="10"/>
  <c r="K33" i="10"/>
  <c r="I33" i="10"/>
  <c r="H33" i="10"/>
  <c r="F33" i="10"/>
  <c r="U32" i="10"/>
  <c r="S32" i="10"/>
  <c r="Q32" i="10"/>
  <c r="P32" i="10"/>
  <c r="O32" i="10"/>
  <c r="N32" i="10"/>
  <c r="K32" i="10"/>
  <c r="I32" i="10"/>
  <c r="H32" i="10"/>
  <c r="F32" i="10"/>
  <c r="E32" i="10"/>
  <c r="D32" i="10"/>
  <c r="C32" i="10"/>
  <c r="U31" i="10"/>
  <c r="Q31" i="10"/>
  <c r="P31" i="10"/>
  <c r="O31" i="10"/>
  <c r="N31" i="10"/>
  <c r="K31" i="10"/>
  <c r="I31" i="10"/>
  <c r="H31" i="10"/>
  <c r="F31" i="10"/>
  <c r="U30" i="10"/>
  <c r="Q30" i="10"/>
  <c r="P30" i="10"/>
  <c r="O30" i="10"/>
  <c r="N30" i="10"/>
  <c r="K30" i="10"/>
  <c r="I30" i="10"/>
  <c r="H30" i="10"/>
  <c r="F30" i="10"/>
  <c r="U29" i="10"/>
  <c r="Q29" i="10"/>
  <c r="P29" i="10"/>
  <c r="O29" i="10"/>
  <c r="N29" i="10"/>
  <c r="K29" i="10"/>
  <c r="I29" i="10"/>
  <c r="H29" i="10"/>
  <c r="F29" i="10"/>
  <c r="U28" i="10"/>
  <c r="Q28" i="10"/>
  <c r="P28" i="10"/>
  <c r="O28" i="10"/>
  <c r="N28" i="10"/>
  <c r="K28" i="10"/>
  <c r="I28" i="10"/>
  <c r="H28" i="10"/>
  <c r="F28" i="10"/>
  <c r="U27" i="10"/>
  <c r="S27" i="10"/>
  <c r="Q27" i="10"/>
  <c r="P27" i="10"/>
  <c r="O27" i="10"/>
  <c r="N27" i="10"/>
  <c r="K27" i="10"/>
  <c r="I27" i="10"/>
  <c r="H27" i="10"/>
  <c r="F27" i="10"/>
  <c r="E27" i="10"/>
  <c r="D27" i="10"/>
  <c r="C27" i="10"/>
  <c r="U26" i="10"/>
  <c r="Q26" i="10"/>
  <c r="P26" i="10"/>
  <c r="O26" i="10"/>
  <c r="N26" i="10"/>
  <c r="K26" i="10"/>
  <c r="I26" i="10"/>
  <c r="H26" i="10"/>
  <c r="F26" i="10"/>
  <c r="U25" i="10"/>
  <c r="S25" i="10"/>
  <c r="Q25" i="10"/>
  <c r="P25" i="10"/>
  <c r="O25" i="10"/>
  <c r="N25" i="10"/>
  <c r="K25" i="10"/>
  <c r="I25" i="10"/>
  <c r="H25" i="10"/>
  <c r="F25" i="10"/>
  <c r="E25" i="10"/>
  <c r="D25" i="10"/>
  <c r="C25" i="10"/>
  <c r="U24" i="10"/>
  <c r="Q24" i="10"/>
  <c r="P24" i="10"/>
  <c r="O24" i="10"/>
  <c r="N24" i="10"/>
  <c r="K24" i="10"/>
  <c r="I24" i="10"/>
  <c r="H24" i="10"/>
  <c r="F24" i="10"/>
  <c r="U23" i="10"/>
  <c r="Q23" i="10"/>
  <c r="P23" i="10"/>
  <c r="O23" i="10"/>
  <c r="N23" i="10"/>
  <c r="K23" i="10"/>
  <c r="I23" i="10"/>
  <c r="H23" i="10"/>
  <c r="F23" i="10"/>
  <c r="U22" i="10"/>
  <c r="Q22" i="10"/>
  <c r="P22" i="10"/>
  <c r="O22" i="10"/>
  <c r="N22" i="10"/>
  <c r="K22" i="10"/>
  <c r="I22" i="10"/>
  <c r="H22" i="10"/>
  <c r="F22" i="10"/>
  <c r="U21" i="10"/>
  <c r="Q21" i="10"/>
  <c r="P21" i="10"/>
  <c r="O21" i="10"/>
  <c r="N21" i="10"/>
  <c r="K21" i="10"/>
  <c r="I21" i="10"/>
  <c r="H21" i="10"/>
  <c r="F21" i="10"/>
  <c r="U20" i="10"/>
  <c r="S20" i="10"/>
  <c r="Q20" i="10"/>
  <c r="P20" i="10"/>
  <c r="O20" i="10"/>
  <c r="N20" i="10"/>
  <c r="K20" i="10"/>
  <c r="I20" i="10"/>
  <c r="H20" i="10"/>
  <c r="F20" i="10"/>
  <c r="E20" i="10"/>
  <c r="D20" i="10"/>
  <c r="C20" i="10"/>
  <c r="U19" i="10"/>
  <c r="Q19" i="10"/>
  <c r="P19" i="10"/>
  <c r="O19" i="10"/>
  <c r="N19" i="10"/>
  <c r="K19" i="10"/>
  <c r="I19" i="10"/>
  <c r="H19" i="10"/>
  <c r="F19" i="10"/>
  <c r="U18" i="10"/>
  <c r="S18" i="10"/>
  <c r="Q18" i="10"/>
  <c r="P18" i="10"/>
  <c r="O18" i="10"/>
  <c r="N18" i="10"/>
  <c r="K18" i="10"/>
  <c r="I18" i="10"/>
  <c r="H18" i="10"/>
  <c r="F18" i="10"/>
  <c r="E18" i="10"/>
  <c r="D18" i="10"/>
  <c r="C18" i="10"/>
  <c r="U17" i="10"/>
  <c r="Q17" i="10"/>
  <c r="P17" i="10"/>
  <c r="O17" i="10"/>
  <c r="N17" i="10"/>
  <c r="K17" i="10"/>
  <c r="I17" i="10"/>
  <c r="H17" i="10"/>
  <c r="F17" i="10"/>
  <c r="U16" i="10"/>
  <c r="Q16" i="10"/>
  <c r="P16" i="10"/>
  <c r="O16" i="10"/>
  <c r="N16" i="10"/>
  <c r="K16" i="10"/>
  <c r="I16" i="10"/>
  <c r="H16" i="10"/>
  <c r="F16" i="10"/>
  <c r="U15" i="10"/>
  <c r="Q15" i="10"/>
  <c r="P15" i="10"/>
  <c r="O15" i="10"/>
  <c r="N15" i="10"/>
  <c r="K15" i="10"/>
  <c r="I15" i="10"/>
  <c r="H15" i="10"/>
  <c r="F15" i="10"/>
  <c r="U14" i="10"/>
  <c r="Q14" i="10"/>
  <c r="P14" i="10"/>
  <c r="O14" i="10"/>
  <c r="N14" i="10"/>
  <c r="K14" i="10"/>
  <c r="I14" i="10"/>
  <c r="H14" i="10"/>
  <c r="F14" i="10"/>
  <c r="U13" i="10"/>
  <c r="Q13" i="10"/>
  <c r="P13" i="10"/>
  <c r="O13" i="10"/>
  <c r="N13" i="10"/>
  <c r="K13" i="10"/>
  <c r="I13" i="10"/>
  <c r="H13" i="10"/>
  <c r="F13" i="10"/>
  <c r="U12" i="10"/>
  <c r="Q12" i="10"/>
  <c r="P12" i="10"/>
  <c r="O12" i="10"/>
  <c r="N12" i="10"/>
  <c r="K12" i="10"/>
  <c r="I12" i="10"/>
  <c r="H12" i="10"/>
  <c r="F12" i="10"/>
  <c r="U11" i="10"/>
  <c r="S11" i="10"/>
  <c r="Q11" i="10"/>
  <c r="P11" i="10"/>
  <c r="O11" i="10"/>
  <c r="N11" i="10"/>
  <c r="K11" i="10"/>
  <c r="I11" i="10"/>
  <c r="H11" i="10"/>
  <c r="F11" i="10"/>
  <c r="E11" i="10"/>
  <c r="D11" i="10"/>
  <c r="C11" i="10"/>
  <c r="U10" i="10"/>
  <c r="Q10" i="10"/>
  <c r="P10" i="10"/>
  <c r="O10" i="10"/>
  <c r="N10" i="10"/>
  <c r="K10" i="10"/>
  <c r="I10" i="10"/>
  <c r="H10" i="10"/>
  <c r="F10" i="10"/>
  <c r="U9" i="10"/>
  <c r="S9" i="10"/>
  <c r="Q9" i="10"/>
  <c r="P9" i="10"/>
  <c r="O9" i="10"/>
  <c r="N9" i="10"/>
  <c r="K9" i="10"/>
  <c r="I9" i="10"/>
  <c r="H9" i="10"/>
  <c r="F9" i="10"/>
  <c r="E9" i="10"/>
  <c r="D9" i="10"/>
  <c r="C9" i="10"/>
  <c r="U8" i="10"/>
  <c r="S8" i="10"/>
  <c r="Q8" i="10"/>
  <c r="P8" i="10"/>
  <c r="O8" i="10"/>
  <c r="N8" i="10"/>
  <c r="K8" i="10"/>
  <c r="I8" i="10"/>
  <c r="H8" i="10"/>
  <c r="F8" i="10"/>
  <c r="E8" i="10"/>
  <c r="D8" i="10"/>
  <c r="C8" i="10"/>
  <c r="C2" i="10"/>
  <c r="C1" i="10"/>
  <c r="Q22" i="6"/>
  <c r="O22" i="6"/>
  <c r="M22" i="6"/>
  <c r="L22" i="6"/>
  <c r="H22" i="6"/>
  <c r="F22" i="6"/>
  <c r="Q21" i="6"/>
  <c r="O21" i="6"/>
  <c r="M21" i="6"/>
  <c r="L21" i="6"/>
  <c r="K21" i="6"/>
  <c r="J21" i="6"/>
  <c r="H21" i="6"/>
  <c r="F21" i="6"/>
  <c r="E21" i="6"/>
  <c r="C21" i="6"/>
  <c r="Q20" i="6"/>
  <c r="O20" i="6"/>
  <c r="M20" i="6"/>
  <c r="K20" i="6"/>
  <c r="J20" i="6"/>
  <c r="E20" i="6"/>
  <c r="C20" i="6"/>
  <c r="Q19" i="6"/>
  <c r="O19" i="6"/>
  <c r="M19" i="6"/>
  <c r="K19" i="6"/>
  <c r="J19" i="6"/>
  <c r="F19" i="6"/>
  <c r="E19" i="6"/>
  <c r="C19" i="6"/>
  <c r="Q18" i="6"/>
  <c r="O18" i="6"/>
  <c r="M18" i="6"/>
  <c r="L18" i="6"/>
  <c r="K18" i="6"/>
  <c r="J18" i="6"/>
  <c r="H18" i="6"/>
  <c r="F18" i="6"/>
  <c r="E18" i="6"/>
  <c r="C18" i="6"/>
  <c r="Q17" i="6"/>
  <c r="O17" i="6"/>
  <c r="M17" i="6"/>
  <c r="L17" i="6"/>
  <c r="K17" i="6"/>
  <c r="J17" i="6"/>
  <c r="H17" i="6"/>
  <c r="F17" i="6"/>
  <c r="E17" i="6"/>
  <c r="C17" i="6"/>
  <c r="Q16" i="6"/>
  <c r="O16" i="6"/>
  <c r="M16" i="6"/>
  <c r="L16" i="6"/>
  <c r="K16" i="6"/>
  <c r="J16" i="6"/>
  <c r="H16" i="6"/>
  <c r="F16" i="6"/>
  <c r="E16" i="6"/>
  <c r="C16" i="6"/>
  <c r="Q15" i="6"/>
  <c r="O15" i="6"/>
  <c r="M15" i="6"/>
  <c r="L15" i="6"/>
  <c r="K15" i="6"/>
  <c r="J15" i="6"/>
  <c r="H15" i="6"/>
  <c r="F15" i="6"/>
  <c r="E15" i="6"/>
  <c r="C15" i="6"/>
  <c r="Q14" i="6"/>
  <c r="O14" i="6"/>
  <c r="M14" i="6"/>
  <c r="L14" i="6"/>
  <c r="K14" i="6"/>
  <c r="J14" i="6"/>
  <c r="H14" i="6"/>
  <c r="F14" i="6"/>
  <c r="E14" i="6"/>
  <c r="C14" i="6"/>
  <c r="Q13" i="6"/>
  <c r="O13" i="6"/>
  <c r="M13" i="6"/>
  <c r="L13" i="6"/>
  <c r="K13" i="6"/>
  <c r="J13" i="6"/>
  <c r="H13" i="6"/>
  <c r="F13" i="6"/>
  <c r="E13" i="6"/>
  <c r="C13" i="6"/>
  <c r="Q12" i="6"/>
  <c r="O12" i="6"/>
  <c r="M12" i="6"/>
  <c r="L12" i="6"/>
  <c r="K12" i="6"/>
  <c r="J12" i="6"/>
  <c r="H12" i="6"/>
  <c r="F12" i="6"/>
  <c r="E12" i="6"/>
  <c r="C12" i="6"/>
  <c r="Q11" i="6"/>
  <c r="O11" i="6"/>
  <c r="M11" i="6"/>
  <c r="L11" i="6"/>
  <c r="K11" i="6"/>
  <c r="J11" i="6"/>
  <c r="H11" i="6"/>
  <c r="F11" i="6"/>
  <c r="E11" i="6"/>
  <c r="C11" i="6"/>
  <c r="Q10" i="6"/>
  <c r="M10" i="6"/>
  <c r="L10" i="6"/>
  <c r="K10" i="6"/>
  <c r="J10" i="6"/>
  <c r="H10" i="6"/>
  <c r="F10" i="6"/>
  <c r="E10" i="6"/>
  <c r="C10" i="6"/>
  <c r="Q9" i="6"/>
  <c r="O9" i="6"/>
  <c r="M9" i="6"/>
  <c r="L9" i="6"/>
  <c r="K9" i="6"/>
  <c r="J9" i="6"/>
  <c r="H9" i="6"/>
  <c r="F9" i="6"/>
  <c r="E9" i="6"/>
  <c r="C9" i="6"/>
  <c r="Q8" i="6"/>
  <c r="O8" i="6"/>
  <c r="M8" i="6"/>
  <c r="L8" i="6"/>
  <c r="K8" i="6"/>
  <c r="J8" i="6"/>
  <c r="H8" i="6"/>
  <c r="F8" i="6"/>
  <c r="E8" i="6"/>
  <c r="C8" i="6"/>
  <c r="C2" i="6"/>
  <c r="C1" i="6"/>
  <c r="C57" i="5"/>
  <c r="C56" i="5"/>
  <c r="C55" i="5"/>
  <c r="C54" i="5"/>
  <c r="L53" i="5"/>
  <c r="K53" i="5"/>
  <c r="J53" i="5"/>
  <c r="L51" i="5"/>
  <c r="K51" i="5"/>
  <c r="J51" i="5"/>
  <c r="L50" i="5"/>
  <c r="K50" i="5"/>
  <c r="J50" i="5"/>
  <c r="H50" i="5"/>
  <c r="F50" i="5"/>
  <c r="E50" i="5"/>
  <c r="L49" i="5"/>
  <c r="K49" i="5"/>
  <c r="J49" i="5"/>
  <c r="H49" i="5"/>
  <c r="F49" i="5"/>
  <c r="E49" i="5"/>
  <c r="L48" i="5"/>
  <c r="K48" i="5"/>
  <c r="J48" i="5"/>
  <c r="H48" i="5"/>
  <c r="F48" i="5"/>
  <c r="E48" i="5"/>
  <c r="L47" i="5"/>
  <c r="K47" i="5"/>
  <c r="J47" i="5"/>
  <c r="H47" i="5"/>
  <c r="F47" i="5"/>
  <c r="E47" i="5"/>
  <c r="L46" i="5"/>
  <c r="K46" i="5"/>
  <c r="J46" i="5"/>
  <c r="H46" i="5"/>
  <c r="F46" i="5"/>
  <c r="E46" i="5"/>
  <c r="L45" i="5"/>
  <c r="K45" i="5"/>
  <c r="J45" i="5"/>
  <c r="H45" i="5"/>
  <c r="F45" i="5"/>
  <c r="E45" i="5"/>
  <c r="L44" i="5"/>
  <c r="K44" i="5"/>
  <c r="J44" i="5"/>
  <c r="H44" i="5"/>
  <c r="F44" i="5"/>
  <c r="E44" i="5"/>
  <c r="L43" i="5"/>
  <c r="K43" i="5"/>
  <c r="J43" i="5"/>
  <c r="H43" i="5"/>
  <c r="F43" i="5"/>
  <c r="E43" i="5"/>
  <c r="L42" i="5"/>
  <c r="K42" i="5"/>
  <c r="J42" i="5"/>
  <c r="H42" i="5"/>
  <c r="F42" i="5"/>
  <c r="E42" i="5"/>
  <c r="L41" i="5"/>
  <c r="K41" i="5"/>
  <c r="J41" i="5"/>
  <c r="H41" i="5"/>
  <c r="F41" i="5"/>
  <c r="E41" i="5"/>
  <c r="L40" i="5"/>
  <c r="K40" i="5"/>
  <c r="J40" i="5"/>
  <c r="H40" i="5"/>
  <c r="F40" i="5"/>
  <c r="E40" i="5"/>
  <c r="L39" i="5"/>
  <c r="K39" i="5"/>
  <c r="J39" i="5"/>
  <c r="H39" i="5"/>
  <c r="F39" i="5"/>
  <c r="E39" i="5"/>
  <c r="L38" i="5"/>
  <c r="K38" i="5"/>
  <c r="J38" i="5"/>
  <c r="H38" i="5"/>
  <c r="F38" i="5"/>
  <c r="E38" i="5"/>
  <c r="L37" i="5"/>
  <c r="K37" i="5"/>
  <c r="J37" i="5"/>
  <c r="H37" i="5"/>
  <c r="F37" i="5"/>
  <c r="E37" i="5"/>
  <c r="L36" i="5"/>
  <c r="K36" i="5"/>
  <c r="J36" i="5"/>
  <c r="H36" i="5"/>
  <c r="F36" i="5"/>
  <c r="E36" i="5"/>
  <c r="L35" i="5"/>
  <c r="K35" i="5"/>
  <c r="J35" i="5"/>
  <c r="H35" i="5"/>
  <c r="F35" i="5"/>
  <c r="E35" i="5"/>
  <c r="L34" i="5"/>
  <c r="K34" i="5"/>
  <c r="J34" i="5"/>
  <c r="H34" i="5"/>
  <c r="F34" i="5"/>
  <c r="E34" i="5"/>
  <c r="L33" i="5"/>
  <c r="K33" i="5"/>
  <c r="J33" i="5"/>
  <c r="H33" i="5"/>
  <c r="F33" i="5"/>
  <c r="E33" i="5"/>
  <c r="L32" i="5"/>
  <c r="K32" i="5"/>
  <c r="J32" i="5"/>
  <c r="H32" i="5"/>
  <c r="F32" i="5"/>
  <c r="E32" i="5"/>
  <c r="L31" i="5"/>
  <c r="K31" i="5"/>
  <c r="J31" i="5"/>
  <c r="H31" i="5"/>
  <c r="F31" i="5"/>
  <c r="E31" i="5"/>
  <c r="L28" i="5"/>
  <c r="K28" i="5"/>
  <c r="J28" i="5"/>
  <c r="L27" i="5"/>
  <c r="K27" i="5"/>
  <c r="J27" i="5"/>
  <c r="H27" i="5"/>
  <c r="F27" i="5"/>
  <c r="E27" i="5"/>
  <c r="L26" i="5"/>
  <c r="K26" i="5"/>
  <c r="J26" i="5"/>
  <c r="H26" i="5"/>
  <c r="F26" i="5"/>
  <c r="E26" i="5"/>
  <c r="L25" i="5"/>
  <c r="K25" i="5"/>
  <c r="J25" i="5"/>
  <c r="H25" i="5"/>
  <c r="F25" i="5"/>
  <c r="E25" i="5"/>
  <c r="L24" i="5"/>
  <c r="K24" i="5"/>
  <c r="J24" i="5"/>
  <c r="H24" i="5"/>
  <c r="F24" i="5"/>
  <c r="E24" i="5"/>
  <c r="L23" i="5"/>
  <c r="K23" i="5"/>
  <c r="J23" i="5"/>
  <c r="H23" i="5"/>
  <c r="F23" i="5"/>
  <c r="E23" i="5"/>
  <c r="L22" i="5"/>
  <c r="K22" i="5"/>
  <c r="J22" i="5"/>
  <c r="H22" i="5"/>
  <c r="F22" i="5"/>
  <c r="E22" i="5"/>
  <c r="L21" i="5"/>
  <c r="K21" i="5"/>
  <c r="J21" i="5"/>
  <c r="H21" i="5"/>
  <c r="F21" i="5"/>
  <c r="E21" i="5"/>
  <c r="L20" i="5"/>
  <c r="K20" i="5"/>
  <c r="J20" i="5"/>
  <c r="H20" i="5"/>
  <c r="F20" i="5"/>
  <c r="E20" i="5"/>
  <c r="L19" i="5"/>
  <c r="K19" i="5"/>
  <c r="J19" i="5"/>
  <c r="H19" i="5"/>
  <c r="F19" i="5"/>
  <c r="E19" i="5"/>
  <c r="L18" i="5"/>
  <c r="K18" i="5"/>
  <c r="J18" i="5"/>
  <c r="H18" i="5"/>
  <c r="F18" i="5"/>
  <c r="E18" i="5"/>
  <c r="L17" i="5"/>
  <c r="K17" i="5"/>
  <c r="J17" i="5"/>
  <c r="H17" i="5"/>
  <c r="F17" i="5"/>
  <c r="E17" i="5"/>
  <c r="L16" i="5"/>
  <c r="K16" i="5"/>
  <c r="J16" i="5"/>
  <c r="H16" i="5"/>
  <c r="F16" i="5"/>
  <c r="E16" i="5"/>
  <c r="L15" i="5"/>
  <c r="K15" i="5"/>
  <c r="J15" i="5"/>
  <c r="H15" i="5"/>
  <c r="F15" i="5"/>
  <c r="E15" i="5"/>
  <c r="L14" i="5"/>
  <c r="K14" i="5"/>
  <c r="J14" i="5"/>
  <c r="H14" i="5"/>
  <c r="F14" i="5"/>
  <c r="E14" i="5"/>
  <c r="L13" i="5"/>
  <c r="K13" i="5"/>
  <c r="J13" i="5"/>
  <c r="H13" i="5"/>
  <c r="F13" i="5"/>
  <c r="E13" i="5"/>
  <c r="L12" i="5"/>
  <c r="K12" i="5"/>
  <c r="J12" i="5"/>
  <c r="H12" i="5"/>
  <c r="F12" i="5"/>
  <c r="E12" i="5"/>
  <c r="L11" i="5"/>
  <c r="K11" i="5"/>
  <c r="J11" i="5"/>
  <c r="H11" i="5"/>
  <c r="F11" i="5"/>
  <c r="E11" i="5"/>
  <c r="L10" i="5"/>
  <c r="K10" i="5"/>
  <c r="J10" i="5"/>
  <c r="H10" i="5"/>
  <c r="F10" i="5"/>
  <c r="E10" i="5"/>
  <c r="L9" i="5"/>
  <c r="K9" i="5"/>
  <c r="J9" i="5"/>
  <c r="H9" i="5"/>
  <c r="F9" i="5"/>
  <c r="E9" i="5"/>
  <c r="L8" i="5"/>
  <c r="K8" i="5"/>
  <c r="J8" i="5"/>
  <c r="H8" i="5"/>
  <c r="F8" i="5"/>
  <c r="E8" i="5"/>
  <c r="D3" i="5"/>
  <c r="D2" i="5"/>
  <c r="E134" i="4"/>
  <c r="E133" i="4"/>
  <c r="E132" i="4"/>
  <c r="E131" i="4"/>
  <c r="E130" i="4"/>
  <c r="E129" i="4"/>
  <c r="J127" i="4"/>
  <c r="I127" i="4"/>
  <c r="H127" i="4"/>
  <c r="J126" i="4"/>
  <c r="I126" i="4"/>
  <c r="G126" i="4"/>
  <c r="F126" i="4"/>
  <c r="D126" i="4"/>
  <c r="J125" i="4"/>
  <c r="I125" i="4"/>
  <c r="G125" i="4"/>
  <c r="F125" i="4"/>
  <c r="D125" i="4"/>
  <c r="J124" i="4"/>
  <c r="I124" i="4"/>
  <c r="G124" i="4"/>
  <c r="F124" i="4"/>
  <c r="D124" i="4"/>
  <c r="J123" i="4"/>
  <c r="I123" i="4"/>
  <c r="G123" i="4"/>
  <c r="F123" i="4"/>
  <c r="D123" i="4"/>
  <c r="J122" i="4"/>
  <c r="I122" i="4"/>
  <c r="G122" i="4"/>
  <c r="F122" i="4"/>
  <c r="D122" i="4"/>
  <c r="J121" i="4"/>
  <c r="I121" i="4"/>
  <c r="G121" i="4"/>
  <c r="F121" i="4"/>
  <c r="D121" i="4"/>
  <c r="J120" i="4"/>
  <c r="I120" i="4"/>
  <c r="G120" i="4"/>
  <c r="F120" i="4"/>
  <c r="D120" i="4"/>
  <c r="J119" i="4"/>
  <c r="I119" i="4"/>
  <c r="G119" i="4"/>
  <c r="F119" i="4"/>
  <c r="D119" i="4"/>
  <c r="J118" i="4"/>
  <c r="I118" i="4"/>
  <c r="G118" i="4"/>
  <c r="F118" i="4"/>
  <c r="D118" i="4"/>
  <c r="J117" i="4"/>
  <c r="I117" i="4"/>
  <c r="G117" i="4"/>
  <c r="F117" i="4"/>
  <c r="D117" i="4"/>
  <c r="J116" i="4"/>
  <c r="I116" i="4"/>
  <c r="G116" i="4"/>
  <c r="F116" i="4"/>
  <c r="D116" i="4"/>
  <c r="J115" i="4"/>
  <c r="I115" i="4"/>
  <c r="G115" i="4"/>
  <c r="F115" i="4"/>
  <c r="D115" i="4"/>
  <c r="J114" i="4"/>
  <c r="I114" i="4"/>
  <c r="G114" i="4"/>
  <c r="F114" i="4"/>
  <c r="D114" i="4"/>
  <c r="J113" i="4"/>
  <c r="I113" i="4"/>
  <c r="G113" i="4"/>
  <c r="F113" i="4"/>
  <c r="D113" i="4"/>
  <c r="J112" i="4"/>
  <c r="I112" i="4"/>
  <c r="G112" i="4"/>
  <c r="F112" i="4"/>
  <c r="D112" i="4"/>
  <c r="J111" i="4"/>
  <c r="I111" i="4"/>
  <c r="G111" i="4"/>
  <c r="F111" i="4"/>
  <c r="D111" i="4"/>
  <c r="J110" i="4"/>
  <c r="I110" i="4"/>
  <c r="G110" i="4"/>
  <c r="F110" i="4"/>
  <c r="D110" i="4"/>
  <c r="J109" i="4"/>
  <c r="I109" i="4"/>
  <c r="G109" i="4"/>
  <c r="F109" i="4"/>
  <c r="D109" i="4"/>
  <c r="J108" i="4"/>
  <c r="I108" i="4"/>
  <c r="G108" i="4"/>
  <c r="F108" i="4"/>
  <c r="D108" i="4"/>
  <c r="J107" i="4"/>
  <c r="I107" i="4"/>
  <c r="G107" i="4"/>
  <c r="F107" i="4"/>
  <c r="D107" i="4"/>
  <c r="J106" i="4"/>
  <c r="I106" i="4"/>
  <c r="G106" i="4"/>
  <c r="F106" i="4"/>
  <c r="D106" i="4"/>
  <c r="J105" i="4"/>
  <c r="I105" i="4"/>
  <c r="G105" i="4"/>
  <c r="F105" i="4"/>
  <c r="D105" i="4"/>
  <c r="J104" i="4"/>
  <c r="I104" i="4"/>
  <c r="G104" i="4"/>
  <c r="F104" i="4"/>
  <c r="D104" i="4"/>
  <c r="J103" i="4"/>
  <c r="I103" i="4"/>
  <c r="G103" i="4"/>
  <c r="F103" i="4"/>
  <c r="D103" i="4"/>
  <c r="J102" i="4"/>
  <c r="I102" i="4"/>
  <c r="G102" i="4"/>
  <c r="F102" i="4"/>
  <c r="D102" i="4"/>
  <c r="J101" i="4"/>
  <c r="I101" i="4"/>
  <c r="G101" i="4"/>
  <c r="F101" i="4"/>
  <c r="D101" i="4"/>
  <c r="J100" i="4"/>
  <c r="I100" i="4"/>
  <c r="G100" i="4"/>
  <c r="F100" i="4"/>
  <c r="D100" i="4"/>
  <c r="J99" i="4"/>
  <c r="I99" i="4"/>
  <c r="G99" i="4"/>
  <c r="F99" i="4"/>
  <c r="D99" i="4"/>
  <c r="J98" i="4"/>
  <c r="I98" i="4"/>
  <c r="G98" i="4"/>
  <c r="F98" i="4"/>
  <c r="D98" i="4"/>
  <c r="J97" i="4"/>
  <c r="I97" i="4"/>
  <c r="G97" i="4"/>
  <c r="F97" i="4"/>
  <c r="D97" i="4"/>
  <c r="J96" i="4"/>
  <c r="I96" i="4"/>
  <c r="G96" i="4"/>
  <c r="F96" i="4"/>
  <c r="D96" i="4"/>
  <c r="J95" i="4"/>
  <c r="I95" i="4"/>
  <c r="G95" i="4"/>
  <c r="F95" i="4"/>
  <c r="D95" i="4"/>
  <c r="J94" i="4"/>
  <c r="I94" i="4"/>
  <c r="G94" i="4"/>
  <c r="F94" i="4"/>
  <c r="D94" i="4"/>
  <c r="J93" i="4"/>
  <c r="I93" i="4"/>
  <c r="G93" i="4"/>
  <c r="F93" i="4"/>
  <c r="D93" i="4"/>
  <c r="J92" i="4"/>
  <c r="I92" i="4"/>
  <c r="G92" i="4"/>
  <c r="F92" i="4"/>
  <c r="D92" i="4"/>
  <c r="J91" i="4"/>
  <c r="I91" i="4"/>
  <c r="G91" i="4"/>
  <c r="F91" i="4"/>
  <c r="D91" i="4"/>
  <c r="J90" i="4"/>
  <c r="I90" i="4"/>
  <c r="G90" i="4"/>
  <c r="F90" i="4"/>
  <c r="D90" i="4"/>
  <c r="J89" i="4"/>
  <c r="I89" i="4"/>
  <c r="G89" i="4"/>
  <c r="F89" i="4"/>
  <c r="D89" i="4"/>
  <c r="J88" i="4"/>
  <c r="I88" i="4"/>
  <c r="G88" i="4"/>
  <c r="F88" i="4"/>
  <c r="D88" i="4"/>
  <c r="J87" i="4"/>
  <c r="I87" i="4"/>
  <c r="G87" i="4"/>
  <c r="F87" i="4"/>
  <c r="D87" i="4"/>
  <c r="J86" i="4"/>
  <c r="I86" i="4"/>
  <c r="G86" i="4"/>
  <c r="F86" i="4"/>
  <c r="D86" i="4"/>
  <c r="J85" i="4"/>
  <c r="I85" i="4"/>
  <c r="G85" i="4"/>
  <c r="F85" i="4"/>
  <c r="D85" i="4"/>
  <c r="J84" i="4"/>
  <c r="I84" i="4"/>
  <c r="G84" i="4"/>
  <c r="F84" i="4"/>
  <c r="D84" i="4"/>
  <c r="J83" i="4"/>
  <c r="I83" i="4"/>
  <c r="G83" i="4"/>
  <c r="F83" i="4"/>
  <c r="D83" i="4"/>
  <c r="J82" i="4"/>
  <c r="I82" i="4"/>
  <c r="G82" i="4"/>
  <c r="F82" i="4"/>
  <c r="D82" i="4"/>
  <c r="J81" i="4"/>
  <c r="I81" i="4"/>
  <c r="G81" i="4"/>
  <c r="F81" i="4"/>
  <c r="D81" i="4"/>
  <c r="J80" i="4"/>
  <c r="I80" i="4"/>
  <c r="G80" i="4"/>
  <c r="F80" i="4"/>
  <c r="D80" i="4"/>
  <c r="J79" i="4"/>
  <c r="I79" i="4"/>
  <c r="G79" i="4"/>
  <c r="F79" i="4"/>
  <c r="D79" i="4"/>
  <c r="J78" i="4"/>
  <c r="I78" i="4"/>
  <c r="G78" i="4"/>
  <c r="F78" i="4"/>
  <c r="D78" i="4"/>
  <c r="J77" i="4"/>
  <c r="I77" i="4"/>
  <c r="G77" i="4"/>
  <c r="F77" i="4"/>
  <c r="D77" i="4"/>
  <c r="J76" i="4"/>
  <c r="I76" i="4"/>
  <c r="G76" i="4"/>
  <c r="F76" i="4"/>
  <c r="D76" i="4"/>
  <c r="J75" i="4"/>
  <c r="I75" i="4"/>
  <c r="G75" i="4"/>
  <c r="F75" i="4"/>
  <c r="D75" i="4"/>
  <c r="J74" i="4"/>
  <c r="I74" i="4"/>
  <c r="G74" i="4"/>
  <c r="F74" i="4"/>
  <c r="D74" i="4"/>
  <c r="J73" i="4"/>
  <c r="I73" i="4"/>
  <c r="G73" i="4"/>
  <c r="F73" i="4"/>
  <c r="D73" i="4"/>
  <c r="J72" i="4"/>
  <c r="I72" i="4"/>
  <c r="G72" i="4"/>
  <c r="F72" i="4"/>
  <c r="D72" i="4"/>
  <c r="J71" i="4"/>
  <c r="I71" i="4"/>
  <c r="G71" i="4"/>
  <c r="F71" i="4"/>
  <c r="D71" i="4"/>
  <c r="J70" i="4"/>
  <c r="I70" i="4"/>
  <c r="G70" i="4"/>
  <c r="F70" i="4"/>
  <c r="D70" i="4"/>
  <c r="J69" i="4"/>
  <c r="I69" i="4"/>
  <c r="G69" i="4"/>
  <c r="F69" i="4"/>
  <c r="D69" i="4"/>
  <c r="J68" i="4"/>
  <c r="I68" i="4"/>
  <c r="G68" i="4"/>
  <c r="F68" i="4"/>
  <c r="D68" i="4"/>
  <c r="J67" i="4"/>
  <c r="I67" i="4"/>
  <c r="G67" i="4"/>
  <c r="F67" i="4"/>
  <c r="D67" i="4"/>
  <c r="J66" i="4"/>
  <c r="I66" i="4"/>
  <c r="G66" i="4"/>
  <c r="F66" i="4"/>
  <c r="D66" i="4"/>
  <c r="J65" i="4"/>
  <c r="I65" i="4"/>
  <c r="G65" i="4"/>
  <c r="F65" i="4"/>
  <c r="D65" i="4"/>
  <c r="J64" i="4"/>
  <c r="I64" i="4"/>
  <c r="G64" i="4"/>
  <c r="F64" i="4"/>
  <c r="D64" i="4"/>
  <c r="J63" i="4"/>
  <c r="I63" i="4"/>
  <c r="G63" i="4"/>
  <c r="F63" i="4"/>
  <c r="D63" i="4"/>
  <c r="J62" i="4"/>
  <c r="I62" i="4"/>
  <c r="G62" i="4"/>
  <c r="F62" i="4"/>
  <c r="D62" i="4"/>
  <c r="J61" i="4"/>
  <c r="I61" i="4"/>
  <c r="G61" i="4"/>
  <c r="F61" i="4"/>
  <c r="D61" i="4"/>
  <c r="J60" i="4"/>
  <c r="I60" i="4"/>
  <c r="G60" i="4"/>
  <c r="F60" i="4"/>
  <c r="D60" i="4"/>
  <c r="J59" i="4"/>
  <c r="I59" i="4"/>
  <c r="G59" i="4"/>
  <c r="F59" i="4"/>
  <c r="D59" i="4"/>
  <c r="J58" i="4"/>
  <c r="I58" i="4"/>
  <c r="G58" i="4"/>
  <c r="F58" i="4"/>
  <c r="D58" i="4"/>
  <c r="J57" i="4"/>
  <c r="I57" i="4"/>
  <c r="G57" i="4"/>
  <c r="F57" i="4"/>
  <c r="D57" i="4"/>
  <c r="J56" i="4"/>
  <c r="I56" i="4"/>
  <c r="G56" i="4"/>
  <c r="F56" i="4"/>
  <c r="D56" i="4"/>
  <c r="J55" i="4"/>
  <c r="I55" i="4"/>
  <c r="G55" i="4"/>
  <c r="F55" i="4"/>
  <c r="D55" i="4"/>
  <c r="J54" i="4"/>
  <c r="I54" i="4"/>
  <c r="G54" i="4"/>
  <c r="F54" i="4"/>
  <c r="D54" i="4"/>
  <c r="J53" i="4"/>
  <c r="I53" i="4"/>
  <c r="G53" i="4"/>
  <c r="F53" i="4"/>
  <c r="D53" i="4"/>
  <c r="J52" i="4"/>
  <c r="I52" i="4"/>
  <c r="G52" i="4"/>
  <c r="F52" i="4"/>
  <c r="D52" i="4"/>
  <c r="J51" i="4"/>
  <c r="I51" i="4"/>
  <c r="G51" i="4"/>
  <c r="F51" i="4"/>
  <c r="D51" i="4"/>
  <c r="J50" i="4"/>
  <c r="I50" i="4"/>
  <c r="G50" i="4"/>
  <c r="F50" i="4"/>
  <c r="D50" i="4"/>
  <c r="J49" i="4"/>
  <c r="I49" i="4"/>
  <c r="G49" i="4"/>
  <c r="F49" i="4"/>
  <c r="D49" i="4"/>
  <c r="J48" i="4"/>
  <c r="I48" i="4"/>
  <c r="G48" i="4"/>
  <c r="F48" i="4"/>
  <c r="D48" i="4"/>
  <c r="J47" i="4"/>
  <c r="I47" i="4"/>
  <c r="G47" i="4"/>
  <c r="F47" i="4"/>
  <c r="D47" i="4"/>
  <c r="J46" i="4"/>
  <c r="I46" i="4"/>
  <c r="G46" i="4"/>
  <c r="F46" i="4"/>
  <c r="D46" i="4"/>
  <c r="J45" i="4"/>
  <c r="I45" i="4"/>
  <c r="G45" i="4"/>
  <c r="F45" i="4"/>
  <c r="D45" i="4"/>
  <c r="J44" i="4"/>
  <c r="I44" i="4"/>
  <c r="G44" i="4"/>
  <c r="F44" i="4"/>
  <c r="D44" i="4"/>
  <c r="J43" i="4"/>
  <c r="I43" i="4"/>
  <c r="G43" i="4"/>
  <c r="F43" i="4"/>
  <c r="D43" i="4"/>
  <c r="J42" i="4"/>
  <c r="I42" i="4"/>
  <c r="G42" i="4"/>
  <c r="F42" i="4"/>
  <c r="D42" i="4"/>
  <c r="J41" i="4"/>
  <c r="I41" i="4"/>
  <c r="G41" i="4"/>
  <c r="F41" i="4"/>
  <c r="D41" i="4"/>
  <c r="J40" i="4"/>
  <c r="I40" i="4"/>
  <c r="G40" i="4"/>
  <c r="F40" i="4"/>
  <c r="D40" i="4"/>
  <c r="J39" i="4"/>
  <c r="I39" i="4"/>
  <c r="G39" i="4"/>
  <c r="F39" i="4"/>
  <c r="D39" i="4"/>
  <c r="J38" i="4"/>
  <c r="I38" i="4"/>
  <c r="G38" i="4"/>
  <c r="F38" i="4"/>
  <c r="D38" i="4"/>
  <c r="J37" i="4"/>
  <c r="I37" i="4"/>
  <c r="G37" i="4"/>
  <c r="F37" i="4"/>
  <c r="D37" i="4"/>
  <c r="J36" i="4"/>
  <c r="I36" i="4"/>
  <c r="G36" i="4"/>
  <c r="F36" i="4"/>
  <c r="D36" i="4"/>
  <c r="J35" i="4"/>
  <c r="I35" i="4"/>
  <c r="G35" i="4"/>
  <c r="F35" i="4"/>
  <c r="D35" i="4"/>
  <c r="J34" i="4"/>
  <c r="I34" i="4"/>
  <c r="G34" i="4"/>
  <c r="F34" i="4"/>
  <c r="D34" i="4"/>
  <c r="J33" i="4"/>
  <c r="I33" i="4"/>
  <c r="G33" i="4"/>
  <c r="F33" i="4"/>
  <c r="D33" i="4"/>
  <c r="J32" i="4"/>
  <c r="I32" i="4"/>
  <c r="G32" i="4"/>
  <c r="F32" i="4"/>
  <c r="D32" i="4"/>
  <c r="J31" i="4"/>
  <c r="I31" i="4"/>
  <c r="G31" i="4"/>
  <c r="F31" i="4"/>
  <c r="D31" i="4"/>
  <c r="J30" i="4"/>
  <c r="I30" i="4"/>
  <c r="G30" i="4"/>
  <c r="F30" i="4"/>
  <c r="D30" i="4"/>
  <c r="J29" i="4"/>
  <c r="I29" i="4"/>
  <c r="G29" i="4"/>
  <c r="F29" i="4"/>
  <c r="D29" i="4"/>
  <c r="J28" i="4"/>
  <c r="I28" i="4"/>
  <c r="G28" i="4"/>
  <c r="F28" i="4"/>
  <c r="D28" i="4"/>
  <c r="J27" i="4"/>
  <c r="I27" i="4"/>
  <c r="G27" i="4"/>
  <c r="F27" i="4"/>
  <c r="D27" i="4"/>
  <c r="J26" i="4"/>
  <c r="I26" i="4"/>
  <c r="G26" i="4"/>
  <c r="F26" i="4"/>
  <c r="D26" i="4"/>
  <c r="J25" i="4"/>
  <c r="I25" i="4"/>
  <c r="G25" i="4"/>
  <c r="F25" i="4"/>
  <c r="D25" i="4"/>
  <c r="J24" i="4"/>
  <c r="I24" i="4"/>
  <c r="G24" i="4"/>
  <c r="F24" i="4"/>
  <c r="D24" i="4"/>
  <c r="J23" i="4"/>
  <c r="I23" i="4"/>
  <c r="G23" i="4"/>
  <c r="F23" i="4"/>
  <c r="D23" i="4"/>
  <c r="J22" i="4"/>
  <c r="I22" i="4"/>
  <c r="G22" i="4"/>
  <c r="F22" i="4"/>
  <c r="D22" i="4"/>
  <c r="J21" i="4"/>
  <c r="I21" i="4"/>
  <c r="G21" i="4"/>
  <c r="F21" i="4"/>
  <c r="D21" i="4"/>
  <c r="J20" i="4"/>
  <c r="I20" i="4"/>
  <c r="G20" i="4"/>
  <c r="F20" i="4"/>
  <c r="D20" i="4"/>
  <c r="J19" i="4"/>
  <c r="I19" i="4"/>
  <c r="G19" i="4"/>
  <c r="F19" i="4"/>
  <c r="D19" i="4"/>
  <c r="J18" i="4"/>
  <c r="I18" i="4"/>
  <c r="G18" i="4"/>
  <c r="F18" i="4"/>
  <c r="D18" i="4"/>
  <c r="J17" i="4"/>
  <c r="I17" i="4"/>
  <c r="G17" i="4"/>
  <c r="F17" i="4"/>
  <c r="D17" i="4"/>
  <c r="J16" i="4"/>
  <c r="I16" i="4"/>
  <c r="G16" i="4"/>
  <c r="F16" i="4"/>
  <c r="D16" i="4"/>
  <c r="J15" i="4"/>
  <c r="I15" i="4"/>
  <c r="G15" i="4"/>
  <c r="F15" i="4"/>
  <c r="D15" i="4"/>
  <c r="J14" i="4"/>
  <c r="I14" i="4"/>
  <c r="G14" i="4"/>
  <c r="F14" i="4"/>
  <c r="D14" i="4"/>
  <c r="J13" i="4"/>
  <c r="I13" i="4"/>
  <c r="G13" i="4"/>
  <c r="F13" i="4"/>
  <c r="D13" i="4"/>
  <c r="J12" i="4"/>
  <c r="I12" i="4"/>
  <c r="G12" i="4"/>
  <c r="F12" i="4"/>
  <c r="D12" i="4"/>
  <c r="J11" i="4"/>
  <c r="I11" i="4"/>
  <c r="G11" i="4"/>
  <c r="F11" i="4"/>
  <c r="D11" i="4"/>
  <c r="J10" i="4"/>
  <c r="I10" i="4"/>
  <c r="G10" i="4"/>
  <c r="F10" i="4"/>
  <c r="D10" i="4"/>
  <c r="J9" i="4"/>
  <c r="I9" i="4"/>
  <c r="G9" i="4"/>
  <c r="F9" i="4"/>
  <c r="D9" i="4"/>
  <c r="J8" i="4"/>
  <c r="I8" i="4"/>
  <c r="G8" i="4"/>
  <c r="F8" i="4"/>
  <c r="D8" i="4"/>
  <c r="J7" i="4"/>
  <c r="I7" i="4"/>
  <c r="G7" i="4"/>
  <c r="F7" i="4"/>
  <c r="D7" i="4"/>
  <c r="E3" i="4"/>
  <c r="E2" i="4"/>
  <c r="C48" i="3"/>
  <c r="C47" i="3"/>
  <c r="C46" i="3"/>
  <c r="C45" i="3"/>
  <c r="C44" i="3"/>
  <c r="C43" i="3"/>
  <c r="C42" i="3"/>
  <c r="C41" i="3"/>
  <c r="C40" i="3"/>
  <c r="C39" i="3"/>
  <c r="C36" i="3"/>
  <c r="C33" i="3"/>
  <c r="C32" i="3"/>
  <c r="C31" i="3"/>
  <c r="C30" i="3"/>
  <c r="C29" i="3"/>
  <c r="C20" i="3"/>
  <c r="C11" i="3"/>
  <c r="C10" i="3"/>
  <c r="C9" i="3"/>
  <c r="C8" i="3"/>
  <c r="C7" i="3"/>
  <c r="C3" i="3"/>
  <c r="C2" i="3"/>
  <c r="F11" i="2"/>
  <c r="E11" i="2"/>
  <c r="D11" i="2"/>
  <c r="F10" i="2"/>
  <c r="E10" i="2"/>
  <c r="D10" i="2"/>
  <c r="F9" i="2"/>
  <c r="E9" i="2"/>
  <c r="D9" i="2"/>
  <c r="F8" i="2"/>
  <c r="E8" i="2"/>
  <c r="D8" i="2"/>
  <c r="C3" i="2"/>
  <c r="C2" i="2"/>
  <c r="C8" i="1"/>
</calcChain>
</file>

<file path=xl/comments1.xml><?xml version="1.0" encoding="utf-8"?>
<comments xmlns="http://schemas.openxmlformats.org/spreadsheetml/2006/main">
  <authors>
    <author>Author</author>
  </authors>
  <commentList>
    <comment ref="A11" authorId="0" shapeId="0">
      <text>
        <r>
          <rPr>
            <b/>
            <sz val="11"/>
            <color indexed="81"/>
            <rFont val="Tahoma"/>
            <family val="2"/>
          </rPr>
          <t>مجلس الخدمات المالية الإسلامية (IFSB): بالإضافة إلى الوزن المرجح للمخاطر (RW) لرسوم رأس المال لمخاطر الائتمان</t>
        </r>
        <r>
          <rPr>
            <sz val="11"/>
            <color indexed="81"/>
            <rFont val="Tahoma"/>
            <family val="2"/>
          </rPr>
          <t xml:space="preserve">
</t>
        </r>
      </text>
    </comment>
  </commentList>
</comments>
</file>

<file path=xl/sharedStrings.xml><?xml version="1.0" encoding="utf-8"?>
<sst xmlns="http://schemas.openxmlformats.org/spreadsheetml/2006/main" count="1212" uniqueCount="655">
  <si>
    <t>بيانات أساسية عن المصرف</t>
  </si>
  <si>
    <t>اسم المصرف</t>
  </si>
  <si>
    <t>نوع المصرف</t>
  </si>
  <si>
    <t>يرجى الضغط على احدى الاختيارات</t>
  </si>
  <si>
    <t>شكل المصرف بالنسبة للمجموعة</t>
  </si>
  <si>
    <t>موقع المصرف الأم</t>
  </si>
  <si>
    <t>توافق المصرف الأم مع مقرررات بازل2 ،3</t>
  </si>
  <si>
    <t>نطاق التطبيق</t>
  </si>
  <si>
    <t>المجموعة المصرفيه Banking group</t>
  </si>
  <si>
    <t>نوع عملة ادخال البيانات</t>
  </si>
  <si>
    <t>شركة تابعة</t>
  </si>
  <si>
    <t>القيمة</t>
  </si>
  <si>
    <t>كيان منفرد</t>
  </si>
  <si>
    <t>مجموعة مصرفية</t>
  </si>
  <si>
    <t>البند</t>
  </si>
  <si>
    <t>الحد الأدنى 
المطلوب</t>
  </si>
  <si>
    <t>العجز</t>
  </si>
  <si>
    <t>نسبة العجز</t>
  </si>
  <si>
    <t>قيمة العجز</t>
  </si>
  <si>
    <t xml:space="preserve"> الدعامة التحوطية</t>
  </si>
  <si>
    <t xml:space="preserve">الشريحة الأولى متضمنة الدعامة التحوطية </t>
  </si>
  <si>
    <t>1.1.1</t>
  </si>
  <si>
    <t>1.1.2</t>
  </si>
  <si>
    <t>الاحتياطيات</t>
  </si>
  <si>
    <t>علاوة اصدار الاسهم</t>
  </si>
  <si>
    <t>الارباح السنوية التي لم تعرض على الهيئة العامة للمصرف</t>
  </si>
  <si>
    <t>1.1.3</t>
  </si>
  <si>
    <t>اسهم الخزينة (الاسهم المعاد شراؤها من المصرف ذاته)</t>
  </si>
  <si>
    <t>1.1.4</t>
  </si>
  <si>
    <t xml:space="preserve">الأصول غير الملموسة </t>
  </si>
  <si>
    <t>النقص في المخصصات المقررة على التسهيلات الائتمانية</t>
  </si>
  <si>
    <t>الأصول الضريبية المؤجلة</t>
  </si>
  <si>
    <t xml:space="preserve"> </t>
  </si>
  <si>
    <t>مكافأة نهاية الخدمة</t>
  </si>
  <si>
    <t xml:space="preserve">قيمة الزيادة عن 10 % من راس المال المصدر للشركة  لكل استثمار على حده ( اسهم)  </t>
  </si>
  <si>
    <t xml:space="preserve">قيمة الزيادة عن 10 % من اصول الصندوق لكل استثمار على حده ( صناديق الاستثمار) </t>
  </si>
  <si>
    <t xml:space="preserve">رأس المال الأساسى الإضافى  Additional Going Concern </t>
  </si>
  <si>
    <t>1.2.1</t>
  </si>
  <si>
    <t>1.2.3</t>
  </si>
  <si>
    <t>حقوق الأقلية التي تتوافر فيها المعايير الواجب توافرها في رأس المال الاساسى الاضافى</t>
  </si>
  <si>
    <t xml:space="preserve">الشريحة الثانية  (Gone – Concern Capital) </t>
  </si>
  <si>
    <t xml:space="preserve">اجمالى المخصص العام والمحتسب ضمن المرحلة الأولى والثانية نتيجة تطبيق المعيار المحاسبي الدولي رقم 9 </t>
  </si>
  <si>
    <t>إجمالى  الأصول المرجحة لمقابلة مخاطر الائتمان (تتضمن الطرف المقابل)</t>
  </si>
  <si>
    <t>الأصول والالتزامات العرضية المرجحة بأوزان مخاطر الائتمان</t>
  </si>
  <si>
    <t>اجمالى الأصول المرجحة  لمقابلة مخاطر الطرف المقابل</t>
  </si>
  <si>
    <t xml:space="preserve">اجمالى الأصول المرجحة  لمخاطر السوق  </t>
  </si>
  <si>
    <t xml:space="preserve">اجمالى الأصول المرجحة  لمخاطر التشغيل </t>
  </si>
  <si>
    <t xml:space="preserve">نسبة رأس المال الأساسى المستمر بعد الاستبعادات/ اجمالى الاصول والالتزامات العرضية المرجحة بأوزان المخاطر </t>
  </si>
  <si>
    <t>إجمالى الشريحة الاولى / اجمالى الاصول والالتزامات العرضية المرجحة بأوزان المخاطر الأئتمان ،السوق والتشغيل</t>
  </si>
  <si>
    <t xml:space="preserve">اجمالى القاعدة الرأسمالية / إجمالى الاصول والالتزامات العرضية المرجحة بأوزان المخاطر الأئتمان ،السوق والتشغيل </t>
  </si>
  <si>
    <t>أســـــــــــــــم الشركــــــــــة</t>
  </si>
  <si>
    <t>رأس المال المصدر للشركة
(1)</t>
  </si>
  <si>
    <t>10% من رأس المال المصدر للشركة
(2)</t>
  </si>
  <si>
    <t>القيمة الاسمية للاستثمارات التى يملكها المصرف فى الشركة 
(3)</t>
  </si>
  <si>
    <t xml:space="preserve">نسبة استثمارات المصرف فى رأس المال المصدرللشركة
(4) = (3) /(1) </t>
  </si>
  <si>
    <t>نسبة الزيادة عن 10 % من راس المال المصدر للشركة
(5)=(4)-(10%)</t>
  </si>
  <si>
    <t xml:space="preserve">قيمة الزيادة عن 10 % من راس المال المصدر للشركة  لكل استثمار على حده </t>
  </si>
  <si>
    <t>الغرض من الاستثمار  (الاستحواذ - اعادة البيع - مساهمة في تأسيس شركة ... الخ)</t>
  </si>
  <si>
    <t>تاريخ التقييم</t>
  </si>
  <si>
    <t>الاجمالى</t>
  </si>
  <si>
    <t>رأس المال الأساسى المستمر بعد الاستبعادات</t>
  </si>
  <si>
    <t>10% من رأس المال الأساسى المستمر بعد الاستبعادات</t>
  </si>
  <si>
    <t>اســـــــم الصندوق</t>
  </si>
  <si>
    <t>القيمة السوقية لأصول الصندوق (1)</t>
  </si>
  <si>
    <t>الالتزمات الصندوق
(2)</t>
  </si>
  <si>
    <t>صافى قيمه اصول الصندوق 3= (1-2)</t>
  </si>
  <si>
    <t>10% من صافى اصول الصندوق</t>
  </si>
  <si>
    <t>عدد الوثائق القائمه
(4)</t>
  </si>
  <si>
    <t xml:space="preserve">قيمة الوثيقة 5= 3/4 
 </t>
  </si>
  <si>
    <t>قيمه الوثائق المستثمر فيها بالصندوق 
7=6*5</t>
  </si>
  <si>
    <t>الغرض من الاقتناء</t>
  </si>
  <si>
    <t>صناديق الاستثمار</t>
  </si>
  <si>
    <t>محافط تدار بمعرفة الغير</t>
  </si>
  <si>
    <t>الاجمالى محافظ تدار بمعرفة الغير</t>
  </si>
  <si>
    <t>مخاطر الائتمان - الأسلوب المعياري (The Standardized Approach)</t>
  </si>
  <si>
    <t>#</t>
  </si>
  <si>
    <t>قيمة بنود داخل الميزانية</t>
  </si>
  <si>
    <t xml:space="preserve">قيمة بنود خارج الميزانية
بعد استخدام معامل التحويل </t>
  </si>
  <si>
    <t xml:space="preserve">إجمالى المطالبات قبل استخدام اساليب تخفيف مخاطر الائتمان  (وقبل استخدام اوزان المخاطر)
</t>
  </si>
  <si>
    <t xml:space="preserve">الأصول والالتزامات العرضية والارتباطات المرجحة باوزان المخاطر المقترحة قبل استخدام اساليب تخفيف مخاطر الائتمان </t>
  </si>
  <si>
    <t xml:space="preserve">إجمالى الأصول والالتزامات العرضية والارتباطات المرجحة باوزان المخاطر المقترحة بعد استخدام اساليب تخفيف مخاطر الائتمان 
</t>
  </si>
  <si>
    <t xml:space="preserve">الالتزامات العرضية
</t>
  </si>
  <si>
    <t xml:space="preserve">الارتباطات 
</t>
  </si>
  <si>
    <t xml:space="preserve">الأصول المرجحة </t>
  </si>
  <si>
    <t xml:space="preserve">الالتزامات العرضية المرجحة </t>
  </si>
  <si>
    <t xml:space="preserve">الارتباطات المرجحة
</t>
  </si>
  <si>
    <t xml:space="preserve">الإجمالى  </t>
  </si>
  <si>
    <t>الأجمــالى</t>
  </si>
  <si>
    <t xml:space="preserve">المطالبات على الجهات السيادية والبنوك المركزية  </t>
  </si>
  <si>
    <t xml:space="preserve">المطالبات على المؤسسات الدولية </t>
  </si>
  <si>
    <t>المطالبات على بنوك التنمية متعددة الأطراف</t>
  </si>
  <si>
    <t>المطالبات على الشركات</t>
  </si>
  <si>
    <t xml:space="preserve">المطالبات المصنفة ضمن محافظ التجزئة  </t>
  </si>
  <si>
    <t>المطالبات على المنشأت الصغيرة</t>
  </si>
  <si>
    <t>المطالبات المضمونة بعقارات سكنية</t>
  </si>
  <si>
    <t xml:space="preserve">المطالبات المضمونة بعقارات تجارية </t>
  </si>
  <si>
    <t xml:space="preserve">القروض والتسهيلات غير المنتظمة  </t>
  </si>
  <si>
    <t>مساهمات المصرف في الشركات غير المالية (التابعة /  الشقيقة)</t>
  </si>
  <si>
    <t xml:space="preserve">الأصول الأخرى  </t>
  </si>
  <si>
    <t xml:space="preserve"> ارتباطات (رأسمالية / مطالبات قضائية / تأجير تشغيلى)</t>
  </si>
  <si>
    <t>إجمالى المطالبات قبل استخدام اساليب تخفيف مخاطر الائتمان 
(7) =
(4+5+6)</t>
  </si>
  <si>
    <t xml:space="preserve"> الأصول والالتزامات العرضية والارتباطات المرجحة باوزان المخاطر المقترحة قبل استخدام اساليب تخفيف مخاطر الائتمان   </t>
  </si>
  <si>
    <t xml:space="preserve">أساليب تخفيف مخاطر الائتمان  </t>
  </si>
  <si>
    <t>إجمالى الأصول والالتزامات العرضية والارتباطات المرجحة باوزان المخاطر المقترحة بعد استخدام اساليب تخفيف مخاطر الائتمان 
(12*7)</t>
  </si>
  <si>
    <t>الفروع المحلية (1)</t>
  </si>
  <si>
    <t>الفروع الخارجية (2)</t>
  </si>
  <si>
    <t>المؤسسات المالية التابعة (3)</t>
  </si>
  <si>
    <t>الأجمالى 
(4) = (1+2+3)</t>
  </si>
  <si>
    <t>الالتزامات العرضية
(5)</t>
  </si>
  <si>
    <t>الارتباطات 
(6)</t>
  </si>
  <si>
    <t>وزن المخاطر
(8)</t>
  </si>
  <si>
    <t xml:space="preserve">الأجمالى 
</t>
  </si>
  <si>
    <t>مطالبات ذات وزن مخاطر 0%</t>
  </si>
  <si>
    <t>مطالبات ذات وزن مخاطر 20%</t>
  </si>
  <si>
    <t>مطالبات ذات وزن مخاطر 50%</t>
  </si>
  <si>
    <t>مطالبات ذات وزن مخاطر 100%</t>
  </si>
  <si>
    <t>مطالبات ذات وزن مخاطر 150%</t>
  </si>
  <si>
    <t xml:space="preserve">بنوك التنمية متعددة الأطراف المؤهلة لوزن مخاطر صفر% </t>
  </si>
  <si>
    <t xml:space="preserve">بنوك التنمية متعددة الأطراف الأخرى </t>
  </si>
  <si>
    <t>3.2.1</t>
  </si>
  <si>
    <t>3.2.2</t>
  </si>
  <si>
    <t>3.2.3</t>
  </si>
  <si>
    <t>3.2.4</t>
  </si>
  <si>
    <t>المطالبات على الكيانات الاقتصادية الاخرى</t>
  </si>
  <si>
    <t>الكيانات الاقتصادية  العراقية بالعملات الأجنبية</t>
  </si>
  <si>
    <t>4.2.1</t>
  </si>
  <si>
    <t>4.2.2</t>
  </si>
  <si>
    <t>4.2.3</t>
  </si>
  <si>
    <t>4.2.4</t>
  </si>
  <si>
    <t>الكيانات الاقتصادية الاجنبية</t>
  </si>
  <si>
    <t>4.3.1</t>
  </si>
  <si>
    <t>4.3.2</t>
  </si>
  <si>
    <t>4.3.3</t>
  </si>
  <si>
    <t>4.3.4</t>
  </si>
  <si>
    <t>المطالبات على المصارف</t>
  </si>
  <si>
    <t>المطالبات ذات فترة استحقاق ثلاثة شهور أو اقل بالدينار العراقي</t>
  </si>
  <si>
    <t>المطالبات على الشركات (بدون مساهمات المصرف في الشركات الغير ماليىة التابعة والشقيقة)</t>
  </si>
  <si>
    <t>المطالبات المصنفة ضمن محافظ التجزئة</t>
  </si>
  <si>
    <t>مطالبات ذات وزن مخاطر 75%</t>
  </si>
  <si>
    <t>وزن مخاطر 100%</t>
  </si>
  <si>
    <t>وزن مخاطر 150%</t>
  </si>
  <si>
    <t>التسهيلات الممنوحة لأعضاء مجلس الإدارة وذوي الصلة</t>
  </si>
  <si>
    <t>النقد في الصندوق</t>
  </si>
  <si>
    <t>الذهب</t>
  </si>
  <si>
    <t>النقدية بالطريق</t>
  </si>
  <si>
    <t xml:space="preserve">الشيكات والحوالات مشتراه  </t>
  </si>
  <si>
    <t>شيكات سياحية مشتراه</t>
  </si>
  <si>
    <t>الاستثمارات المالية  فى أدوات حقوق الملكية (ضمن المحفظة لغير أغراض المتاجرة Banking Book)</t>
  </si>
  <si>
    <t>أى أصول أخرى</t>
  </si>
  <si>
    <t>بنود الالتزامات العرضية</t>
  </si>
  <si>
    <t>خطابات الضمان</t>
  </si>
  <si>
    <t>التزامات عرضية عن ضمانات عامة للتسهيلات الائتمانية وضمانات مثيلة     (متضمنة الالتزامات المحتملة الأخرى)</t>
  </si>
  <si>
    <t>كمبيالات مقبولة ومظهرة</t>
  </si>
  <si>
    <t>أوراق تجارية معاد خصمها</t>
  </si>
  <si>
    <t>إجمالى الالتزامات العرضية بعد استخدام معامل التحويل CCF</t>
  </si>
  <si>
    <t>الشركات التابعة (3)</t>
  </si>
  <si>
    <t>الأجمالى 
(1+2+3)</t>
  </si>
  <si>
    <t>معامل التحويل CCF</t>
  </si>
  <si>
    <t>القيمة بعد استخدام معامل التحويل</t>
  </si>
  <si>
    <t>أجمــالى الالتزامات العرضية</t>
  </si>
  <si>
    <t>الهيئات العامة الاجنبية</t>
  </si>
  <si>
    <t xml:space="preserve"> الشركات غير المالية (التابعة /  الشقيقة للمصرف)</t>
  </si>
  <si>
    <t>أخرى</t>
  </si>
  <si>
    <t>مخاطر الائتمان - بنود خارج الميزانية (الارتباطات)</t>
  </si>
  <si>
    <t xml:space="preserve"> ارتباطات رأسمالية </t>
  </si>
  <si>
    <t xml:space="preserve">إرتباطات مطالبات قضائية </t>
  </si>
  <si>
    <t>ارتباطات عن عقود التأجير التشغيلى</t>
  </si>
  <si>
    <t xml:space="preserve"> ارتباطات عن قروض وتسهيلات للبنوك/عملاء (الجزء غير المستخدم ) </t>
  </si>
  <si>
    <t>إجمالى االارتباطات بعد استخدام معامل التحويل CCF</t>
  </si>
  <si>
    <t xml:space="preserve"> غير قابلة للإلغاء - تزيد عن سنة</t>
  </si>
  <si>
    <t xml:space="preserve"> غير قابلة للإلغاء - سنة أو أقل</t>
  </si>
  <si>
    <t xml:space="preserve"> قابل للإلغاء </t>
  </si>
  <si>
    <t>أجمــالى الارتباطات</t>
  </si>
  <si>
    <t>وزن مخاطر 0%</t>
  </si>
  <si>
    <t>وزن مخاطر 20%</t>
  </si>
  <si>
    <t>وزن مخاطر 50%</t>
  </si>
  <si>
    <t xml:space="preserve">الارتباطات  للمؤسسات الدولية </t>
  </si>
  <si>
    <t>االارتباطات  لبنوك التنمية متعددة الأطراف</t>
  </si>
  <si>
    <t>الارتباطات  للهيئات العامة الاقتصادية</t>
  </si>
  <si>
    <t xml:space="preserve">الهيئات العامة الاقتصادية   بالعملات الأجنبية </t>
  </si>
  <si>
    <t>الارتباطات  للمصارف</t>
  </si>
  <si>
    <t>الارتباطات للشركات</t>
  </si>
  <si>
    <t>ارتباطات ذات وزن مخاطر 75%</t>
  </si>
  <si>
    <t>ارتباطات ذات وزن مخاطر 100%</t>
  </si>
  <si>
    <t>ارتباطات خاصة بالمنشأت الصغيرة</t>
  </si>
  <si>
    <t>ذات وزن مخاطر 75%</t>
  </si>
  <si>
    <t xml:space="preserve"> ذات وزن مخاطر 100%</t>
  </si>
  <si>
    <t>ارتباطات خاصة  بعقارات سكنية</t>
  </si>
  <si>
    <t xml:space="preserve">ارتباطات خاصة بعقارات تجارية </t>
  </si>
  <si>
    <t xml:space="preserve"> إجمالى متطلبات رأس المال لمقابلة مخاطر الطرف المقابل</t>
  </si>
  <si>
    <t>اجمالى الأصول المرجحة بالمخاطر لمقابلة مخاطر الطرف المقابل</t>
  </si>
  <si>
    <t>رأس المال المطلوب لمقابلة مخاطر الطرف المقابل  - طريقة القيمة السوقية السائدة  Mark to Market *</t>
  </si>
  <si>
    <t>الفترة المتبقية حتى تاريخ الاستحقاق</t>
  </si>
  <si>
    <t>وزن مخاطر الطرف المقابل**</t>
  </si>
  <si>
    <t>القيمة الاسمية (التعاقدية)</t>
  </si>
  <si>
    <t xml:space="preserve">الأوزان الترجيحية للقيمة المستقبلية المتوقعة للمديونية </t>
  </si>
  <si>
    <t>القيمة المستقبلية المتوقعة للمديونية (ب)</t>
  </si>
  <si>
    <t>اجمالى قيمة التعرض  (أ+ب)</t>
  </si>
  <si>
    <t>اجمالى قيمة التعرض مرجحة بأوزان المخاطر</t>
  </si>
  <si>
    <t>[ 1 ]</t>
  </si>
  <si>
    <t>[ 2 ]</t>
  </si>
  <si>
    <t>[ 3 ]</t>
  </si>
  <si>
    <t>[ 4 ]</t>
  </si>
  <si>
    <t xml:space="preserve"> [3] Χ [4]=[5] </t>
  </si>
  <si>
    <t>[6] = [2] + [5]</t>
  </si>
  <si>
    <t xml:space="preserve">  [1] Χ [6]=[7]</t>
  </si>
  <si>
    <t>-</t>
  </si>
  <si>
    <t>سنة فأقل</t>
  </si>
  <si>
    <t>أكبر من سنة حتى خمس سنوات</t>
  </si>
  <si>
    <t>أكبر من خمس سنوات</t>
  </si>
  <si>
    <t>اكبر من خمس سنوات</t>
  </si>
  <si>
    <t>الاجمالى الكلى</t>
  </si>
  <si>
    <t>متطلب رأس المال (8%)</t>
  </si>
  <si>
    <t>نسبة  رأس المال المطلوب</t>
  </si>
  <si>
    <t>إجمالى  رأس المال المطلوب</t>
  </si>
  <si>
    <t>مخاطر السوق - اجمالى متطلبات رأس المال</t>
  </si>
  <si>
    <t xml:space="preserve"> إجمالى متطلبات رأس المال لمقابلة مخاطر السوق</t>
  </si>
  <si>
    <t>المناطق الزمنية</t>
  </si>
  <si>
    <t>الفترات الزمنية</t>
  </si>
  <si>
    <t xml:space="preserve">الوزن الترجيحى للمخاطر </t>
  </si>
  <si>
    <t>دولار امريكى</t>
  </si>
  <si>
    <t>جنية استرلينى</t>
  </si>
  <si>
    <t>يورو</t>
  </si>
  <si>
    <t>ين يابانى</t>
  </si>
  <si>
    <t>فرنك سويسرى</t>
  </si>
  <si>
    <t>يوان صينى</t>
  </si>
  <si>
    <t>عملات اخرى</t>
  </si>
  <si>
    <t xml:space="preserve">مراكز طويلة </t>
  </si>
  <si>
    <t>مراكز قصيرة *</t>
  </si>
  <si>
    <t xml:space="preserve">مراكز قصيرة </t>
  </si>
  <si>
    <t>1</t>
  </si>
  <si>
    <t>شهر أو أقل</t>
  </si>
  <si>
    <t>أكبر من  شهر إلى 3 أشهر</t>
  </si>
  <si>
    <t>أكبر من 3 أشهر إلى 6 أشهر</t>
  </si>
  <si>
    <t>أكبر من 6 أشهر إلى  سنة</t>
  </si>
  <si>
    <t>2</t>
  </si>
  <si>
    <t>أكبر من  سنة إلى سنتين</t>
  </si>
  <si>
    <t>أكبر من  سنة الى1.9 سنة</t>
  </si>
  <si>
    <t>أكبر من سنتين إلى 3 سنوات</t>
  </si>
  <si>
    <t>أكبر من 1.9 سنة إلى 2.8 سنة</t>
  </si>
  <si>
    <t>أكبر من 3 سنوات إلى 4 سنوات</t>
  </si>
  <si>
    <t>أكبر من 2.8 سنة إلى 3.6 سنة</t>
  </si>
  <si>
    <t>أكبر من 4 سنوات إلى 5 سنوات</t>
  </si>
  <si>
    <t>أكبر من 3.6 سنة إلى 4.3 سنة</t>
  </si>
  <si>
    <t>أكبر من 5 سنوات إلى 7 سنوات</t>
  </si>
  <si>
    <t>أكبر من 4.3 سنة إلى 5.7 سنة</t>
  </si>
  <si>
    <t>أكبر من 7 سنوات إلى 10 سنوات</t>
  </si>
  <si>
    <t>أكبر من 5.7 سنة إلى 7.3 سنة</t>
  </si>
  <si>
    <t>أكبر من 10 سنوات إلى 15 سنة</t>
  </si>
  <si>
    <t>أكبر من 7.3 سنة إلى 9.3 سنة</t>
  </si>
  <si>
    <t>أكبر من 15 سنة إلى 20 سنة</t>
  </si>
  <si>
    <t>أكبر من 9.3 سنة إلى 10.6 سنة</t>
  </si>
  <si>
    <t>أكبر من 20 سنة</t>
  </si>
  <si>
    <t>أكبر من 10.6 سنة إلى 12 سنة</t>
  </si>
  <si>
    <t>أكبر من 12سنة إلى 20 سنة</t>
  </si>
  <si>
    <t>إجمالى المراكز الطويلة/ القصيرة لكل عملة</t>
  </si>
  <si>
    <t>متطلب رأس المال</t>
  </si>
  <si>
    <t>للمراكز المتقابلة المرجحة باوزان المخاطر لكل الفترات الزمنية (أ) =</t>
  </si>
  <si>
    <t xml:space="preserve"> (أ) χ 10%</t>
  </si>
  <si>
    <t>لاجمالى المراكز المتقابلة المرجحة بأوزان المخاطر داخل المنطقة الزمنية الأولى (ب) =</t>
  </si>
  <si>
    <t>(ب)  χ 40%</t>
  </si>
  <si>
    <t>لاجمالى المراكز المتقابلة المرجحة بأوزان المخاطر داخل المنطقة الزمنية الثانية (ج) =</t>
  </si>
  <si>
    <t xml:space="preserve"> (ج) χ 30%</t>
  </si>
  <si>
    <t>لاجمالى المراكز المتقابلة المرجحة بأوزان المخاطر داخل المنطقة الزمنية الثالثة (د) =</t>
  </si>
  <si>
    <t xml:space="preserve"> (د) χ 30%</t>
  </si>
  <si>
    <t>للمركز المتقابل المرجح بوزن المخاطر بين المنطقة الزمنية الأولى والثانية (هـ) =</t>
  </si>
  <si>
    <t xml:space="preserve"> (هـ) χ 40%</t>
  </si>
  <si>
    <t>للمركز المتقابل المرجح بوزن المخاطر بين المنطقة الزمنية الثانية والثالثة (و) =</t>
  </si>
  <si>
    <t>(و) χ 40%</t>
  </si>
  <si>
    <t>للمركز المتقابل المرجح بوزن المخاطر بين المنطقة الزمنية الأولى والثالثة (ز) =</t>
  </si>
  <si>
    <t xml:space="preserve"> (ز) χ 100%</t>
  </si>
  <si>
    <t>للمركز النهائي غير المتقابل (ح)</t>
  </si>
  <si>
    <t xml:space="preserve"> (ح) χ 100%</t>
  </si>
  <si>
    <t>اجمالى متطلب رأس المال</t>
  </si>
  <si>
    <t>ريال سعودى</t>
  </si>
  <si>
    <t>اخرى</t>
  </si>
  <si>
    <t>المراكز المرجحة بأوزان المخاطر</t>
  </si>
  <si>
    <t>المراكز</t>
  </si>
  <si>
    <t>المتقابلة</t>
  </si>
  <si>
    <t>المراكز غير المتقابلة</t>
  </si>
  <si>
    <t>الفائض</t>
  </si>
  <si>
    <t>أرصدة المراكز غير المتقابلة منطقة 1</t>
  </si>
  <si>
    <t>أرصدة المراكز غير المتقابلة منطقة 2</t>
  </si>
  <si>
    <t>أرصدة المراكز غير المتقابلة منطقة 3</t>
  </si>
  <si>
    <t>مجموع أرصدة المراكز غير المتقابلة</t>
  </si>
  <si>
    <t>الأرصدة غير المتقابلة بين المنطقة 2/1 (عندما تكون الأرصدة غير المتقابلة لمنطقة 2 فى جانب الفائض)</t>
  </si>
  <si>
    <t>الأرصدة غير المتقابلة بين المنطقة 2/1 (عندما تكون الأرصدة غير المتقابلة لمنطقة 2 فى جانب العجز)</t>
  </si>
  <si>
    <t>الفئة</t>
  </si>
  <si>
    <t>التصنيف الائتمانى من قبل مؤسسات تصنيف الائتمان الخارجية (وفقا للتعليمات الرقابية الخاصة بمخاطر الائتمان) *</t>
  </si>
  <si>
    <t>الإجمالى</t>
  </si>
  <si>
    <t>مراكز طويلة</t>
  </si>
  <si>
    <t>مراكز قصيرة ***</t>
  </si>
  <si>
    <t>AAA to AA-</t>
  </si>
  <si>
    <t>A+ to BBB-</t>
  </si>
  <si>
    <t>6 شهور أو أقل</t>
  </si>
  <si>
    <t>أكبر من 6 شهور وحتى 24 شهر</t>
  </si>
  <si>
    <t>أكبر من 24 شهر</t>
  </si>
  <si>
    <t>BB+ to B-</t>
  </si>
  <si>
    <t>أقل من -B</t>
  </si>
  <si>
    <t>ليس لها تقييم ائتماني</t>
  </si>
  <si>
    <t>أكبر من 6 أشهر وحتى 24 شهر</t>
  </si>
  <si>
    <t>BB+ to BB-</t>
  </si>
  <si>
    <t>أقل من -BB</t>
  </si>
  <si>
    <t>مراكز الفائض / العجز لكل عملة</t>
  </si>
  <si>
    <t>متطلب رأس المال لكل عملة</t>
  </si>
  <si>
    <t>إجمالى متطلب رأس المال</t>
  </si>
  <si>
    <t xml:space="preserve">متطلب رأس المال لمقابلة المخاطر العامة </t>
  </si>
  <si>
    <t xml:space="preserve">متطلب رأس المال لمقابلة المخاطر المحددة </t>
  </si>
  <si>
    <t>مركز</t>
  </si>
  <si>
    <t>صافى المركز (Ιمراكز طويلة  - مراكز قصيرةΙ)</t>
  </si>
  <si>
    <t xml:space="preserve"> رأس المال المطلوب للمخاطر العامة (صافى  المركز مضروب فى 8%)</t>
  </si>
  <si>
    <t>إجمالى المركز (Ιمركز طويلΙ+ Ιمركز قصيرΙ)</t>
  </si>
  <si>
    <t xml:space="preserve"> رأس المال المطلوب لمقابلة المخاطر المحدده  (إجمالى المركز مضروب فى 8%)</t>
  </si>
  <si>
    <t xml:space="preserve">إجمالى  رأس المال المطلوب للمخاطر العامة والمحدده </t>
  </si>
  <si>
    <t xml:space="preserve">مراكز طويل </t>
  </si>
  <si>
    <t xml:space="preserve">      [ 1 ]</t>
  </si>
  <si>
    <t xml:space="preserve">     [ 2 ]</t>
  </si>
  <si>
    <t xml:space="preserve"> [ 3 ]=I2-1I</t>
  </si>
  <si>
    <t>8%Χ [3]  = [4]</t>
  </si>
  <si>
    <t>[5] = I2I + I1I</t>
  </si>
  <si>
    <t>8%Χ[5] = [6]</t>
  </si>
  <si>
    <t xml:space="preserve"> [ 7 ] = [4] +[6]</t>
  </si>
  <si>
    <t>السوق الأجنبى 1</t>
  </si>
  <si>
    <t>السوق الأجنبى 2</t>
  </si>
  <si>
    <t>السوق الأجنبى 3</t>
  </si>
  <si>
    <t>السوق الأجنبى 4</t>
  </si>
  <si>
    <t>السوق الأجنبى 5</t>
  </si>
  <si>
    <t>السوق الأجنبى 6</t>
  </si>
  <si>
    <t>رأس المال المطلوب</t>
  </si>
  <si>
    <t>سوق الأسهم</t>
  </si>
  <si>
    <t>صافى المركز (Ιمراكز طويلة - مراكز قصيرةΙ)</t>
  </si>
  <si>
    <t>متطلب رأس المال للمخاطر العامة (صافى  المركز مضروب فى 8%)</t>
  </si>
  <si>
    <t>إجمالى المركز (Ιمراكز طويلةΙ+ Ιمراكز قصيرةΙ)</t>
  </si>
  <si>
    <t>متطلب رأس المال للمخاطر المحدده  (إجمالى المركز مضروب فى 4%)</t>
  </si>
  <si>
    <t>طويلة</t>
  </si>
  <si>
    <t>قصيرة</t>
  </si>
  <si>
    <t>4%Χ[5] = [6]</t>
  </si>
  <si>
    <t>مخاطر السوق - متطلب رأس المال لمقابلة مخاطر أسعار الصرف</t>
  </si>
  <si>
    <t>إجمالى صافى المراكز بالعملات الأجنبية</t>
  </si>
  <si>
    <t>القاعدة الرأسمالية</t>
  </si>
  <si>
    <t>الدولار الأمريكى</t>
  </si>
  <si>
    <t>الجنيه الاسترلينى</t>
  </si>
  <si>
    <t>اليورو</t>
  </si>
  <si>
    <t>الين اليابانى</t>
  </si>
  <si>
    <t>الفرنك السويسرى</t>
  </si>
  <si>
    <t>اليوان الصينى</t>
  </si>
  <si>
    <t>العملات الأخرى</t>
  </si>
  <si>
    <t>CAR</t>
  </si>
  <si>
    <t>صافى المركز بعد الاستبعادات</t>
  </si>
  <si>
    <t>مراكز الفائض</t>
  </si>
  <si>
    <t>مراكز العجز</t>
  </si>
  <si>
    <t xml:space="preserve">مخاطر السوق - مخاطر أسعار الصرف - تفاصيل الميزانية </t>
  </si>
  <si>
    <t>البيان</t>
  </si>
  <si>
    <t>الدولار أمريكى</t>
  </si>
  <si>
    <t xml:space="preserve">اليوان الصينى </t>
  </si>
  <si>
    <t xml:space="preserve"> الأصول </t>
  </si>
  <si>
    <t>أذون خزانة وأوراق حكومية أخرى</t>
  </si>
  <si>
    <t>أوراق تجارية مخصومة</t>
  </si>
  <si>
    <t>أصول مالية بغرض المتاجرة</t>
  </si>
  <si>
    <t>استثمارات مالية متاحة للبيع</t>
  </si>
  <si>
    <t>استثمارات مالية محتفظ بها حتى تاريخ الاستحقاق</t>
  </si>
  <si>
    <t>أصول مالية مبوية عند نشأتها بالقيمة العادلة من خلال الأرباح والخسائر</t>
  </si>
  <si>
    <t>أرصدة لدى المصارف:</t>
  </si>
  <si>
    <t>ب- مصارف محلية</t>
  </si>
  <si>
    <t>ج - مصارف خارجية</t>
  </si>
  <si>
    <t>مشتقات مالية</t>
  </si>
  <si>
    <t>أرصدة مدينة واصول أخرى</t>
  </si>
  <si>
    <t>اجمالى الأصول</t>
  </si>
  <si>
    <t>يستبعد من  اجمالى الأصول والمشتقات المالية مايلى :</t>
  </si>
  <si>
    <t>أ-مراكز عقود المشتقات المستخدمة للتحوط ضد الآثار السلبية لتغيرات أسعار الصرف</t>
  </si>
  <si>
    <t xml:space="preserve">ب-البنود التى يتم خصمها من القاعدة الرأسمالية والتى لم يتم دمجها فى ميزانية المصرف على أساس مجمع </t>
  </si>
  <si>
    <t xml:space="preserve">اجمالى الاستبعادات </t>
  </si>
  <si>
    <t>اجمالى الأصول بعد الاستبعادات  (1)</t>
  </si>
  <si>
    <t>الخصوم والالتزامات</t>
  </si>
  <si>
    <t>شيكات وحوالات وخطابات اعتماد دورية مستحقة الدفع</t>
  </si>
  <si>
    <t>التزامات مالية بغرض المتاجرة</t>
  </si>
  <si>
    <t>أرصدة مستحقة للمصارف</t>
  </si>
  <si>
    <t>ج- مصارف  خارجية</t>
  </si>
  <si>
    <t xml:space="preserve"> قروض أخرى (بخلاف المبوبة ضمن الالتزامات  بغرض المتاجرة وأدوات الدين المصدرة)</t>
  </si>
  <si>
    <t>شهادات ايداع مصدرة</t>
  </si>
  <si>
    <t>التزامات مالية مبوية عند نشأتها بالقيمة العادلة من خلال الأرباح والخسائر</t>
  </si>
  <si>
    <t>مخصصات</t>
  </si>
  <si>
    <t>أرصدة دائنة والتزامات أخرى</t>
  </si>
  <si>
    <t>اجمالى الالتزامات  (2)</t>
  </si>
  <si>
    <t>سعر الصرف السائد فى تارخ المركز</t>
  </si>
  <si>
    <t xml:space="preserve">العام الأول </t>
  </si>
  <si>
    <t xml:space="preserve">العام الثانى </t>
  </si>
  <si>
    <t>العام الثالث</t>
  </si>
  <si>
    <t>الأعوام</t>
  </si>
  <si>
    <t>العام الأول</t>
  </si>
  <si>
    <t>العام الثانى</t>
  </si>
  <si>
    <t xml:space="preserve"> رأس المال المطلوب لمقابلة مخاطر التشغيل =</t>
  </si>
  <si>
    <t>المكونات</t>
  </si>
  <si>
    <t>البنود  (أسم الحساب)</t>
  </si>
  <si>
    <t>إيرادات الرسوم والعمولات</t>
  </si>
  <si>
    <t xml:space="preserve">صافى الدخل من الرسوم والعمولات </t>
  </si>
  <si>
    <t>(2) - (1)</t>
  </si>
  <si>
    <t>(4) - (3)</t>
  </si>
  <si>
    <t xml:space="preserve"> اسلوب المؤشر الأساسى (Basic Indicator Approach)                    </t>
  </si>
  <si>
    <t>مجمل الدخل</t>
  </si>
  <si>
    <t>أرباح وايرادات الاستثمار لأغراض المتاجرة والمساهمات الأخرى باستثناء الأرباح الموزعة من الشركات الشقيقة والتابعة.</t>
  </si>
  <si>
    <t>صافى الأرباح )الخسائر( الناتجة من عملية إعادة تقييم الأدوات المالية المحتفظ بها لغرض المتاجرة والمبوبة عند نشأتها بالقيمة العادلة من خلال قائمة الدخل.</t>
  </si>
  <si>
    <t>الاجمالى صناديق الاستثمار</t>
  </si>
  <si>
    <t>1.2.2</t>
  </si>
  <si>
    <t>1.2.4</t>
  </si>
  <si>
    <t>1.2.5</t>
  </si>
  <si>
    <t>5.2.1</t>
  </si>
  <si>
    <t>5.2.2</t>
  </si>
  <si>
    <t>5.2.3</t>
  </si>
  <si>
    <t>5.2.4</t>
  </si>
  <si>
    <t>5.3.1</t>
  </si>
  <si>
    <t>5.3.2</t>
  </si>
  <si>
    <t>5.3.3</t>
  </si>
  <si>
    <t>5.3.4</t>
  </si>
  <si>
    <t>مطالبات ذات وزن مخاطر 35%</t>
  </si>
  <si>
    <t>الإجمــالي</t>
  </si>
  <si>
    <t>التعرضات التي ترجح بوزن مخاطر 1250%</t>
  </si>
  <si>
    <t xml:space="preserve">المطالبات على الشركات </t>
  </si>
  <si>
    <t xml:space="preserve">القروض والتسهيلات غير المنتظمة </t>
  </si>
  <si>
    <t xml:space="preserve"> الاعتمادات المستنديه</t>
  </si>
  <si>
    <t xml:space="preserve"> ذات وزن مخاطر 35%</t>
  </si>
  <si>
    <t>مخاطر الطرف المقابل  - إجمالى متطلبات رأس المال</t>
  </si>
  <si>
    <t>تكلفة الاستبدال (أ) ***</t>
  </si>
  <si>
    <t>بشكل مستقل عن الفترة المتبقية حتى تاريخ الاستحقاق****</t>
  </si>
  <si>
    <t>بشكل مستقل عن الفترة المتبقية حتى تاريخ الاستحقاق ****</t>
  </si>
  <si>
    <t xml:space="preserve">قيمة بنود داخل الميزانية (الرصيد الظاهر في المركز المالي)
</t>
  </si>
  <si>
    <t>سوق العراق للأوراق المالية</t>
  </si>
  <si>
    <t>السوق المحلي</t>
  </si>
  <si>
    <t>الزيادة فى اجمالى اسثمارات المصرف التى تمثل  10%  أو أقل من رأس المال المصدر للشركة  المالية وصافى اصول صندوق الاستثمارعن 10% من رأس المال الأساسى المستمر بعد الاستبعادات</t>
  </si>
  <si>
    <t xml:space="preserve">قيمة الزيادة عن 10 % من اصول الصندوق لكل استثمار على حده
</t>
  </si>
  <si>
    <t>التاريخ</t>
  </si>
  <si>
    <t xml:space="preserve">     3. متطلب رأس المال لمقابلة مخاطر أسعار الصرف</t>
  </si>
  <si>
    <t>الارتباطات ذات فترة استحقاق ثلاثة شهور أو أقل بالعملات الأجنبية</t>
  </si>
  <si>
    <t>السوق الأجنبى 7</t>
  </si>
  <si>
    <t>السوق الأجنبى 8</t>
  </si>
  <si>
    <t>اسم مدير القسم</t>
  </si>
  <si>
    <t>رقم الهاتف</t>
  </si>
  <si>
    <t>البريد الالكتروني للمصرف/ القسم</t>
  </si>
  <si>
    <t>بيانات إضافية</t>
  </si>
  <si>
    <t>لأقرب ألف دينار عراقي</t>
  </si>
  <si>
    <t xml:space="preserve">اسم مدخل البيانات </t>
  </si>
  <si>
    <t>يتعين على المصارف عند اعداد معيار كفاية رأس المال الالتزام  بهذه الايضاحات</t>
  </si>
  <si>
    <t xml:space="preserve">ملخص نسب معيار كفاية رأس المال </t>
  </si>
  <si>
    <t>أسم المصرف</t>
  </si>
  <si>
    <t>ت</t>
  </si>
  <si>
    <t>النسبة المحققة
 للمصرف</t>
  </si>
  <si>
    <t>البنــــــــــــــــــــود</t>
  </si>
  <si>
    <t>راس المال الأساسي المستمر</t>
  </si>
  <si>
    <t>1.1.5</t>
  </si>
  <si>
    <t>الشريحة الاولى Tier I Capital</t>
  </si>
  <si>
    <t>1.1.6</t>
  </si>
  <si>
    <t>1.1.7</t>
  </si>
  <si>
    <t>1.1.8</t>
  </si>
  <si>
    <t>العناصر الأخرى التي يتم خصمها  من رأس المال الاساسى المستمر</t>
  </si>
  <si>
    <t>1.2.6</t>
  </si>
  <si>
    <t>1.3.1</t>
  </si>
  <si>
    <t>1.3.2</t>
  </si>
  <si>
    <t>1.3.3</t>
  </si>
  <si>
    <t>1.4.1</t>
  </si>
  <si>
    <t>1.4.2</t>
  </si>
  <si>
    <t>3.1.1</t>
  </si>
  <si>
    <t>3.1.2</t>
  </si>
  <si>
    <t>اجمالى الاصول والالتزامات العرضية المرجحة بأوزان مخاطر الأئتمان ،السوق والتشغيل (مقام النسبة)</t>
  </si>
  <si>
    <t>1+2</t>
  </si>
  <si>
    <t>الحد الأقصى للمخصص العام المسموح به (1,25%) (2)</t>
  </si>
  <si>
    <t>قيمة استثمارات المصرف فى الشركة من واقع المركز المالى (القيمة السوقية)
(6)</t>
  </si>
  <si>
    <t>كامل قيمة اسثمارات المصرف التى تمثل  10%  أو أقل من رأس المال المصدر للشركة</t>
  </si>
  <si>
    <t>اساس تحديد السعر العادل للورقة المالية غيرالمدرجة بسوق الاوراق المالية أو المدرجة بالسوق ولا يوجد عليها تعامل نشط</t>
  </si>
  <si>
    <t>استثمارات المصرف فى صناديق الاستثمار ومحافظ تدار بمعرفه الغير</t>
  </si>
  <si>
    <t>عدد الوثائق المستثمر فيها بالصندوق (6)</t>
  </si>
  <si>
    <t>إجمالي قيمة اسثمارات المصرف التى تمثل  10%  أو أقل من رأس المال المصدر للشركة (أسهم)</t>
  </si>
  <si>
    <t>إجمالي قيمة اسثمارات المصرف التى تمثل  10%  أو أقل من أصول صناديق الاستثمار والمحافظ التي تدار بمعرفة الغير</t>
  </si>
  <si>
    <t xml:space="preserve">إجمالي قيمة اسثمارات المصرف التى تمثل  10%  أو أقل من أصول صنادق الاستثمار والمحافظ التي تدار بمعرفة الغير </t>
  </si>
  <si>
    <t xml:space="preserve">إجمالي قيمة اسثمارات المصرف ( اسهم وصناديق استثمار ومحافظ تدار بمعرفة الغير) </t>
  </si>
  <si>
    <t>الزيادة فى اجمالى اسثمارات المصرف التى تمثل  10%  أو أقل من صافى اصول صناديق الاستثمار والمحافظ التي تدار بمعرفة الغير عن 10% من رأس المال الأساسى المستمر بعد الاستبعادات</t>
  </si>
  <si>
    <t>إجمالى صناديق الاستثمار والمحافظ التي تدار بمعرفة الغير</t>
  </si>
  <si>
    <t xml:space="preserve">الاستثمارات المالية الأخرى كصناديق الاستثمار و المحافظ التى تدار بمعرفة الغير  (ضمن المحفظة لغير أغراض المتاجرة Banking Book) </t>
  </si>
  <si>
    <t xml:space="preserve">المطالبات على الكيانات الاقتصادية ( بأستثناء المصارف والشركات غير المالية) </t>
  </si>
  <si>
    <t xml:space="preserve">بنود الموجودات </t>
  </si>
  <si>
    <t>بنود الموجودات</t>
  </si>
  <si>
    <t>صافي الموجودات الثابتة (2)</t>
  </si>
  <si>
    <t>القروض والتسهيلات غير المنتظمة (1)</t>
  </si>
  <si>
    <t>حكومي</t>
  </si>
  <si>
    <t>خاص</t>
  </si>
  <si>
    <t xml:space="preserve">فرع مصرف أجنبى </t>
  </si>
  <si>
    <t>فرع مصرف اجنبى</t>
  </si>
  <si>
    <t>المطالبات المصنفة ضمن محافظ التجزئة1</t>
  </si>
  <si>
    <t>المطالبات على المنشآت الصغيرة</t>
  </si>
  <si>
    <r>
      <t xml:space="preserve">الارتباطات المصنفة ضمن محافظ التجزئة </t>
    </r>
    <r>
      <rPr>
        <b/>
        <vertAlign val="superscript"/>
        <sz val="18"/>
        <rFont val="Calibri"/>
        <family val="2"/>
        <scheme val="minor"/>
      </rPr>
      <t>1)</t>
    </r>
  </si>
  <si>
    <t xml:space="preserve"> .</t>
  </si>
  <si>
    <t>المطالبات ذات فترة استحقاق ثلاثة شهور أو أقل بالعملات الأجنبية</t>
  </si>
  <si>
    <t>ودائع الزبائن</t>
  </si>
  <si>
    <t>يرجى ادخال اسم الدولة للمصرف الأم</t>
  </si>
  <si>
    <t>يرجى اختيار "نعم" فى حالة قيام الجهة الرقابية للمصرف الأم بتطبيق مقررات بازل 2</t>
  </si>
  <si>
    <t xml:space="preserve">الزيادة فى اجمالى استثمارات المصرف التى تمثل  10%  أو أقل من رأس المال المصدر للشركة  المالية وصافى اصول صندوق الاستثمارعن 10% من رأس المال الأساسى المستمر   </t>
  </si>
  <si>
    <t>كامل قيمة اسثمارات المصرف التى تمثل  10%  أو أقل من اصول الصندوق</t>
  </si>
  <si>
    <t>يرجى ادخال اسم الموظف المسؤول عن أعداد معيار كفاية رأس المال</t>
  </si>
  <si>
    <t>يرجى ادخال الفترة المالية لمعيار كفاية رأس المال</t>
  </si>
  <si>
    <t>يرجى ادخال رقم الهاتف لغرض التواصل مع  البنك المركزي العراقي</t>
  </si>
  <si>
    <t>يرجى ادخال البريد الالكتروني المعتمد من قبلكم لغرض اعتماده في المراسلة الالكترونية مع البنك المركزي العراقي</t>
  </si>
  <si>
    <t>يرجى ادخال اسم مدير القسم المسؤول عن أعداد معيار كفاية رأس المال</t>
  </si>
  <si>
    <t>القيمة بالالف وحسب نوع العملة</t>
  </si>
  <si>
    <t>مراكز قصير **</t>
  </si>
  <si>
    <t>صافى المركز (3) = 1-2</t>
  </si>
  <si>
    <t>اجمالى مجمل الدخل الموجب</t>
  </si>
  <si>
    <t>أ- البنك المركزي العراقي بخلاف ايداعات الاحتياطى الالزامى</t>
  </si>
  <si>
    <t xml:space="preserve"> الهيئات العامة الاقتصادية  بالدينار العراقي</t>
  </si>
  <si>
    <t>الارتباطات  ذات فترة استحقاق ثلاثة شهور أو اقل بالدينار العراقي</t>
  </si>
  <si>
    <t>الارتباطات للجهات السيادية والبنك المركزي العراقي</t>
  </si>
  <si>
    <t xml:space="preserve">الارتباطات بالدينار العراقي  للحكومة العراقية والبنك المركزي العراقي </t>
  </si>
  <si>
    <t>الارتباطات  بالعملات الاجنبية  للبنك المركزي العراقي</t>
  </si>
  <si>
    <t>ا- البنك المركزي العراقي</t>
  </si>
  <si>
    <t xml:space="preserve">صافى المركز مقيم بالدينار العراقي </t>
  </si>
  <si>
    <t>نقدية وأرصدة احتياطية لدى البنك المركزي العراقي</t>
  </si>
  <si>
    <t xml:space="preserve"> الكيانات الاقتصادية العراقية  بالدينار العراقي</t>
  </si>
  <si>
    <t>المطالبات  على الحكومة العراقية  والبنك المركزي العراقي بالدينار العراقي</t>
  </si>
  <si>
    <t xml:space="preserve">المطالبات بالعملات الاجنبية لدى البنك المركزي العراقي </t>
  </si>
  <si>
    <t xml:space="preserve">رأس المال الأساسي المستمر بعد الاستبعادات </t>
  </si>
  <si>
    <t xml:space="preserve">اجمالي القاعدة الرأسمالية متضمنة الدعامة التحوطية </t>
  </si>
  <si>
    <t>(القيمة لأقرب ألف / دينار عراقي)</t>
  </si>
  <si>
    <t>الاجمــــــالي</t>
  </si>
  <si>
    <t>إجمالي القاعدة الرأسمالية (بسط النسبة)</t>
  </si>
  <si>
    <t xml:space="preserve">رأس المال الأساسي المستمر بعد التعديلات الرقابية Common Equity </t>
  </si>
  <si>
    <t xml:space="preserve">رأس المال الأساسي المستمر بعد الاستبعادات Common Equity </t>
  </si>
  <si>
    <t>صافي الدخل الشامل الاخر (المتراكم) الناتج من تطبيق المعيار المحاسبى الدولي رقم 9</t>
  </si>
  <si>
    <t>حقوق الأقلية التي تتوافر فيها المعايير الواجب توافرها في رأس المال الاساسي المستمر</t>
  </si>
  <si>
    <t>العناصر التي يتم طرحها  من رأس المال الاساسي المستمر</t>
  </si>
  <si>
    <t>صافي الخسائر الدفترية  (خسائر مرحلة ، خسائر متراكمة عن سنوات سابقة)  (1)</t>
  </si>
  <si>
    <t>(القيمة لأقرب ألف / دينار عراقي )</t>
  </si>
  <si>
    <t>المطالبات ذات فترة استحقاق أكثر من ثلاثة شهور ( دينار عراقي / عملات أجنبية)</t>
  </si>
  <si>
    <t>(القيمة بالألف دينار عراقي)</t>
  </si>
  <si>
    <t>الارتباطات  ذات فترة استحقاق أكثر من ثلاثة شهور ( دينار عراقي / عملات أجنبية)</t>
  </si>
  <si>
    <t>دينار عراقي</t>
  </si>
  <si>
    <t>(القيمة بالألف دينار عراقي )</t>
  </si>
  <si>
    <t>الذهب (لأقرب ألف دينار عراقي)</t>
  </si>
  <si>
    <t>بيانات عامة عن معيار كفاية رأس المال وفق متطلبات معيار مجلس الخدمات المالية الإسلامية (IFSB 15)</t>
  </si>
  <si>
    <t xml:space="preserve">معيار كفاية رأس المال </t>
  </si>
  <si>
    <t xml:space="preserve"> المخاطر التشغيلية / حساب مجمل الدخل ( Gross Income)</t>
  </si>
  <si>
    <t>العوائد المقبوضة</t>
  </si>
  <si>
    <t>العوائد المدفوعة</t>
  </si>
  <si>
    <t>العوائد المقبوضة من التسهيلات الائتمانية</t>
  </si>
  <si>
    <t>العوائد المقبوضة من الأرصدة لدى البنك المركزي والمصارف</t>
  </si>
  <si>
    <t>العوائد المقبوضة من الأدوات المالية</t>
  </si>
  <si>
    <t>اجمالى العوائد المقبوضة</t>
  </si>
  <si>
    <t>العوائد المدفوعة على ودائع الزبائن و الأرصدة المستحقة للمصارف</t>
  </si>
  <si>
    <t xml:space="preserve">العوائد المدفوعة على عمليات الاقتراض </t>
  </si>
  <si>
    <t>العوائد المدفوعة على الأدوات المالية المصدرة من المصرف</t>
  </si>
  <si>
    <t xml:space="preserve">اجمالى العوائد المدفوعة </t>
  </si>
  <si>
    <t xml:space="preserve">صافى الدخل من العوائد  </t>
  </si>
  <si>
    <t>صافى الإيراد من العوائد</t>
  </si>
  <si>
    <t>صافى الإيراد من غير العوائد</t>
  </si>
  <si>
    <t>ايرادات تشغيلية أخرى متعلقة بالنشاط الاعتيادي للمصرف.</t>
  </si>
  <si>
    <t>عوائد مقبوضة اخرى</t>
  </si>
  <si>
    <t>عوائد مدفوعة اخرى</t>
  </si>
  <si>
    <t xml:space="preserve">مصروفات الرسوم والعمولات </t>
  </si>
  <si>
    <t>رأس المال المدفوع (الأسهم العادية)</t>
  </si>
  <si>
    <t>الأرباح المدورة غير الموزعة (الأرباح المحتجزة)</t>
  </si>
  <si>
    <t xml:space="preserve"> الارباح  المرحلية ربع السنوية </t>
  </si>
  <si>
    <t xml:space="preserve">      متطلب رأس المال لمقابلة مخاطر الطرف المقابل</t>
  </si>
  <si>
    <t>التزامات الزكاة</t>
  </si>
  <si>
    <t>1.2.7</t>
  </si>
  <si>
    <t>استثمارات المصرف فى الشركات المالية (مصارف أوشركات) وشركات التأمين التكافلي (اسهم وصناديق استثمار)</t>
  </si>
  <si>
    <t>استثمارات(1) المصرف فى الشركـات الماليـة (مصارف وشركات مالية أخرى) وشركات التأمين التكافلي</t>
  </si>
  <si>
    <t xml:space="preserve"> قيمة الضمانات 
</t>
  </si>
  <si>
    <t>صكوك الاستثمار الاسلامي وفق معايير الادراج الخاصة بها</t>
  </si>
  <si>
    <t xml:space="preserve">صكوك الاستثمار الاسلامي وفق معايير الادراج الخاصة بها </t>
  </si>
  <si>
    <t>ج - عقود تحوط شرعية أخرى</t>
  </si>
  <si>
    <t>ب- عقود  المشاركات</t>
  </si>
  <si>
    <t xml:space="preserve">أ- عقود المعاوضات (المرابحة، الإجارة، السلم، الإستصناع، المضاربة) </t>
  </si>
  <si>
    <t xml:space="preserve">     1.متطلب رأس المال لمقابلة مخاطر مراكز التداول في الصكوك</t>
  </si>
  <si>
    <t>مخاطر السوق - إجمالى متطلبات رأس المال لمقابلة مخاطر مراكز التداول في الصكوك</t>
  </si>
  <si>
    <t xml:space="preserve">مخاطر السوق -رأس المال المطلوب لمقابلة المخاطر العامة لمراكز التداول في الصكوك ، طريقة الاستحقاق </t>
  </si>
  <si>
    <t xml:space="preserve"> توزيع الأدوات على الفترات الزمنية على أساس  الفترة المتبقية حتى تاريخ الاستحقاق بالنسبة للأدوات ذات معدل العائد القياسي الثابت وعلى أساس الفترة المتبقية حتى تاريخ اعادة التسعير بالنسبة للأدوات ذات معدل العائد القياسي المتغير</t>
  </si>
  <si>
    <t>معدل العائد القياسي 3% أو أكثر</t>
  </si>
  <si>
    <t>معدل العائد القياسي أقل من 3% (أو بدون معدل العائد القياسي)</t>
  </si>
  <si>
    <t>إجمالى قيم  صافى المراكز الطويلة أو القصيرة ذات صلة بمعدل العائد القياسي</t>
  </si>
  <si>
    <t xml:space="preserve">مخاطر السوق -  رأس المال المطلوب لمقابلة المخاطر المحددة لمراكز التداول في الصكوك </t>
  </si>
  <si>
    <t>الصكوك الحكومية **</t>
  </si>
  <si>
    <t>الصكوك ذات المخاطر المنخفضة qualifying</t>
  </si>
  <si>
    <t xml:space="preserve">الصكوك ذات المخاطر العالية Non-qualifying
</t>
  </si>
  <si>
    <t>إجمالى قيم  صافى مراكز الفائض أو العجز</t>
  </si>
  <si>
    <t>منهج سلم الاستحقاق</t>
  </si>
  <si>
    <t>النطاق الزمني</t>
  </si>
  <si>
    <t>المركز</t>
  </si>
  <si>
    <t>مركز غير متطابق مرحل من فترة سابقة</t>
  </si>
  <si>
    <t>إجمالي المركز</t>
  </si>
  <si>
    <t>معدل الفرق السعري</t>
  </si>
  <si>
    <t>رسوم إضافية</t>
  </si>
  <si>
    <t>رسوم رأس المال</t>
  </si>
  <si>
    <t>إجمالي رسوم رأس المال</t>
  </si>
  <si>
    <t>طويل</t>
  </si>
  <si>
    <t>قصير</t>
  </si>
  <si>
    <t>متطابق</t>
  </si>
  <si>
    <t>غير متطابق</t>
  </si>
  <si>
    <t xml:space="preserve">متطابق </t>
  </si>
  <si>
    <t>(1 + 3)</t>
  </si>
  <si>
    <t>(2 + 4)</t>
  </si>
  <si>
    <t>(7 × 9)</t>
  </si>
  <si>
    <t>(8 × 10)</t>
  </si>
  <si>
    <t>(11 + 12)</t>
  </si>
  <si>
    <t>أقل من شهر</t>
  </si>
  <si>
    <t>1 - 3 أشهر</t>
  </si>
  <si>
    <t>3 - 6 شهور</t>
  </si>
  <si>
    <t>من 6 إلى 12 شهرًا</t>
  </si>
  <si>
    <t>من عام إلى عامين</t>
  </si>
  <si>
    <t xml:space="preserve">من عامين إلى 3 أعوام </t>
  </si>
  <si>
    <t>أكثر من 3 أعوام</t>
  </si>
  <si>
    <t xml:space="preserve">الإجمالي </t>
  </si>
  <si>
    <t>ملاحظة: أي مركز صافٍ في نهاية فترة الترحيل والتعويض سوف يجتذب رسومًا رأسمالية بنسبة 15%.</t>
  </si>
  <si>
    <t>السلعة</t>
  </si>
  <si>
    <t>المركز الصافي</t>
  </si>
  <si>
    <t>المركز الإجمالي</t>
  </si>
  <si>
    <t>رسوم المخاطر المعينة</t>
  </si>
  <si>
    <t>مباشرة</t>
  </si>
  <si>
    <t>الأساس</t>
  </si>
  <si>
    <t xml:space="preserve">مباشرة </t>
  </si>
  <si>
    <t xml:space="preserve">الأساس </t>
  </si>
  <si>
    <t>(2 - 1)</t>
  </si>
  <si>
    <t>(2 + 1)</t>
  </si>
  <si>
    <t>(3 × 5 )</t>
  </si>
  <si>
    <t>(4 × 6)</t>
  </si>
  <si>
    <t>(7 + 8)</t>
  </si>
  <si>
    <t>السلعة 1</t>
  </si>
  <si>
    <t>السلعة 2</t>
  </si>
  <si>
    <t>السلعة 3</t>
  </si>
  <si>
    <t>السلعة 4</t>
  </si>
  <si>
    <t>*</t>
  </si>
  <si>
    <t>ملاحظة: تنطبق رسوم رأس المال البالغة 15 ٪ على الأصول التي يحتفظ بها المصرف الإسلامي في المخزون بهدف إعادة بيعها أو تأجيرها.</t>
  </si>
  <si>
    <t>مخاطر السوق - رسوم رأس مال مخاطر السلع باستخدام منهج سلم الاستحقاق</t>
  </si>
  <si>
    <t>مخاطر السوق - رسوم رأس مال مخاطر السلع باستخدام "المنهج المبسط"</t>
  </si>
  <si>
    <t>المنهج المبسط لمخاطر المخزون</t>
  </si>
  <si>
    <t>القيمة الدفترية</t>
  </si>
  <si>
    <t>القيمة السوقية</t>
  </si>
  <si>
    <t>رسوم رأس المال المعين</t>
  </si>
  <si>
    <t>متطلبات رأس المال</t>
  </si>
  <si>
    <t>( 2 × 3)</t>
  </si>
  <si>
    <r>
      <t>الأصول المتاحة للبيع بموجب</t>
    </r>
    <r>
      <rPr>
        <i/>
        <sz val="11"/>
        <rFont val="Arial"/>
        <family val="2"/>
      </rPr>
      <t xml:space="preserve"> المرابحة</t>
    </r>
  </si>
  <si>
    <r>
      <rPr>
        <i/>
        <sz val="11"/>
        <rFont val="Arial"/>
        <family val="2"/>
      </rPr>
      <t>السلم</t>
    </r>
    <r>
      <rPr>
        <sz val="11"/>
        <rFont val="Arial"/>
        <family val="2"/>
      </rPr>
      <t xml:space="preserve"> بدون </t>
    </r>
    <r>
      <rPr>
        <i/>
        <sz val="11"/>
        <rFont val="Arial"/>
        <family val="2"/>
      </rPr>
      <t xml:space="preserve">السلم </t>
    </r>
    <r>
      <rPr>
        <sz val="11"/>
        <rFont val="Arial"/>
        <family val="2"/>
      </rPr>
      <t>الموازي</t>
    </r>
  </si>
  <si>
    <t>الفواتير التجارية المشتراة</t>
  </si>
  <si>
    <t xml:space="preserve"> العمل قيد التنفيذ في عقد الإستصناع، المخزون العائد للمؤسسات التي تقدم خدمات مالية إسلامية </t>
  </si>
  <si>
    <t>المخزون قيد التنفيذ غير مصدر له فاتورة بموجب عقد الاستصناع دون وجود استصناع موازٍ</t>
  </si>
  <si>
    <t>القيمة المتبقية للأصول المؤجرة بموجب الإجارة</t>
  </si>
  <si>
    <t>مخاطر السوق - رسوم رأس مال مخاطر المخزون</t>
  </si>
  <si>
    <t>5. متطلبات رأس المال لمقابلة مخاطر المخزون</t>
  </si>
  <si>
    <t>تمويلات وتسهيلات ائتمانية إسلامية:</t>
  </si>
  <si>
    <t>أ- تمويلات وتسهيلات ائتمانية إسلامية للزبائن</t>
  </si>
  <si>
    <t>ب- تمويلات وتسهيلات ائتمانية إسلامية للمصارف</t>
  </si>
  <si>
    <t>صكوك/أدوات تمويل مُصدَرة متوافقة مع الشريعة</t>
  </si>
  <si>
    <t>4. متطلبات رأس المال لمقابلة مخاطر السلع</t>
  </si>
  <si>
    <t xml:space="preserve">     2. متطلب رأس المال لمقابلة مخاطر حقوق الملكية   </t>
  </si>
  <si>
    <t xml:space="preserve"> مخاطر السوق -  رأس المال المطلوب  لمقابلة المخاطر العامة والمحدده لحقوق الملكية    </t>
  </si>
  <si>
    <t xml:space="preserve">اجمالى قيم  صافى المراكز الطويلة  والقصيرة لحقوق الملكية </t>
  </si>
  <si>
    <t>إجمالى  رأس المال المطلوب لمقابلة مخاطر حقوق الملكية</t>
  </si>
  <si>
    <t xml:space="preserve">إجمالى قيم  صافى المراكز الطويلة والقصيرة لحقوق الملكية </t>
  </si>
  <si>
    <t>أنموذج مصمم لإجراء الاختبار التجريبي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</si>
</sst>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_-* #,##0.00_-;_-* #,##0.00\-;_-* &quot;-&quot;??_-;_-@_-"/>
    <numFmt numFmtId="165" formatCode="0.000%"/>
    <numFmt numFmtId="166" formatCode="0.000000%"/>
    <numFmt numFmtId="167" formatCode="_-* #,##0_-;_-* #,##0\-;_-* &quot;-&quot;??_-;_-@_-"/>
    <numFmt numFmtId="168" formatCode="_-* #,##0_-;\-* #,##0_-;_-* &quot;-&quot;??_-;_-@_-"/>
    <numFmt numFmtId="169" formatCode="_-* #,##0.000_-;_-* #,##0.000\-;_-* &quot;-&quot;??_-;_-@_-"/>
    <numFmt numFmtId="170" formatCode="0.0%"/>
    <numFmt numFmtId="171" formatCode="0.000"/>
    <numFmt numFmtId="172" formatCode="000000000"/>
    <numFmt numFmtId="173" formatCode="00"/>
    <numFmt numFmtId="174" formatCode="0.0000"/>
    <numFmt numFmtId="175" formatCode="#,##0.0"/>
    <numFmt numFmtId="176" formatCode="_(* #,##0_);_(* \(#,##0\);_(* &quot;-&quot;??_);_(@_)"/>
    <numFmt numFmtId="177" formatCode="00000000000"/>
    <numFmt numFmtId="178" formatCode="_(* #,##0.0_);_(* \(#,##0.0\);_(* &quot;-&quot;??_);_(@_)"/>
    <numFmt numFmtId="179" formatCode="#,##0.0_);\(#,##0.0\)"/>
  </numFmts>
  <fonts count="191">
    <font>
      <sz val="11"/>
      <color theme="1"/>
      <name val="Calibri"/>
      <family val="2"/>
      <scheme val="minor"/>
    </font>
    <font>
      <sz val="11"/>
      <color theme="1"/>
      <name val="Calibri"/>
      <family val="2"/>
      <scheme val="minor"/>
    </font>
    <font>
      <sz val="10"/>
      <name val="Arial"/>
      <family val="2"/>
    </font>
    <font>
      <b/>
      <sz val="14"/>
      <name val="Arial"/>
      <family val="2"/>
    </font>
    <font>
      <b/>
      <u/>
      <sz val="14"/>
      <name val="Arial"/>
      <family val="2"/>
    </font>
    <font>
      <sz val="8"/>
      <name val="Arial"/>
      <family val="2"/>
    </font>
    <font>
      <sz val="14"/>
      <name val="Arial"/>
      <family val="2"/>
    </font>
    <font>
      <b/>
      <sz val="14"/>
      <color theme="0"/>
      <name val="Arial"/>
      <family val="2"/>
    </font>
    <font>
      <b/>
      <sz val="10"/>
      <color rgb="FF002060"/>
      <name val="Arial"/>
      <family val="2"/>
    </font>
    <font>
      <b/>
      <sz val="12"/>
      <name val="Arial"/>
      <family val="2"/>
    </font>
    <font>
      <b/>
      <u/>
      <sz val="14"/>
      <color indexed="10"/>
      <name val="Arial"/>
      <family val="2"/>
    </font>
    <font>
      <b/>
      <u/>
      <sz val="14"/>
      <color indexed="12"/>
      <name val="Arial"/>
      <family val="2"/>
    </font>
    <font>
      <b/>
      <u/>
      <sz val="14"/>
      <color indexed="17"/>
      <name val="Arial"/>
      <family val="2"/>
    </font>
    <font>
      <b/>
      <u/>
      <sz val="14"/>
      <color indexed="57"/>
      <name val="Arial"/>
      <family val="2"/>
    </font>
    <font>
      <b/>
      <i/>
      <u/>
      <sz val="14"/>
      <name val="Arial"/>
      <family val="2"/>
    </font>
    <font>
      <b/>
      <i/>
      <sz val="14"/>
      <name val="Arial"/>
      <family val="2"/>
    </font>
    <font>
      <b/>
      <u/>
      <sz val="14"/>
      <color indexed="48"/>
      <name val="Arial"/>
      <family val="2"/>
    </font>
    <font>
      <sz val="14"/>
      <color indexed="48"/>
      <name val="Arial"/>
      <family val="2"/>
    </font>
    <font>
      <b/>
      <sz val="14"/>
      <color rgb="FFFF0000"/>
      <name val="Arial"/>
      <family val="2"/>
    </font>
    <font>
      <b/>
      <sz val="14"/>
      <color indexed="10"/>
      <name val="Arial"/>
      <family val="2"/>
    </font>
    <font>
      <b/>
      <sz val="14"/>
      <color indexed="48"/>
      <name val="Arial"/>
      <family val="2"/>
    </font>
    <font>
      <u/>
      <sz val="10"/>
      <color indexed="12"/>
      <name val="Arial"/>
      <family val="2"/>
    </font>
    <font>
      <b/>
      <sz val="11"/>
      <name val="Arial"/>
      <family val="2"/>
    </font>
    <font>
      <b/>
      <u/>
      <sz val="12"/>
      <name val="Arial"/>
      <family val="2"/>
    </font>
    <font>
      <b/>
      <u/>
      <sz val="20"/>
      <name val="Arial"/>
      <family val="2"/>
    </font>
    <font>
      <b/>
      <sz val="18"/>
      <color rgb="FFFF0000"/>
      <name val="Arial"/>
      <family val="2"/>
    </font>
    <font>
      <sz val="11"/>
      <name val="Arial"/>
      <family val="2"/>
    </font>
    <font>
      <sz val="12"/>
      <name val="Arial"/>
      <family val="2"/>
    </font>
    <font>
      <u/>
      <sz val="12"/>
      <name val="Arabic Transparent"/>
      <charset val="178"/>
    </font>
    <font>
      <sz val="12"/>
      <name val="Arial"/>
      <family val="2"/>
      <charset val="204"/>
    </font>
    <font>
      <b/>
      <sz val="16"/>
      <name val="Arial"/>
      <family val="2"/>
    </font>
    <font>
      <b/>
      <sz val="22"/>
      <name val="Arial"/>
      <family val="2"/>
      <charset val="204"/>
    </font>
    <font>
      <sz val="18"/>
      <name val="Arial"/>
      <family val="2"/>
      <charset val="204"/>
    </font>
    <font>
      <b/>
      <sz val="14"/>
      <name val="Arial"/>
      <family val="2"/>
      <charset val="204"/>
    </font>
    <font>
      <b/>
      <u/>
      <sz val="13"/>
      <color indexed="12"/>
      <name val="Times New Roman"/>
      <family val="1"/>
    </font>
    <font>
      <b/>
      <sz val="13"/>
      <color indexed="12"/>
      <name val="Arial"/>
      <family val="2"/>
    </font>
    <font>
      <b/>
      <sz val="12"/>
      <name val="Arial"/>
      <family val="2"/>
      <charset val="204"/>
    </font>
    <font>
      <b/>
      <sz val="14"/>
      <color indexed="12"/>
      <name val="Arial"/>
      <family val="2"/>
    </font>
    <font>
      <b/>
      <sz val="12"/>
      <color indexed="9"/>
      <name val="Arial"/>
      <family val="2"/>
      <charset val="204"/>
    </font>
    <font>
      <b/>
      <sz val="13"/>
      <color indexed="12"/>
      <name val="Arial"/>
      <family val="2"/>
      <charset val="204"/>
    </font>
    <font>
      <sz val="13"/>
      <name val="Arial"/>
      <family val="2"/>
      <charset val="204"/>
    </font>
    <font>
      <sz val="13"/>
      <name val="Arial"/>
      <family val="2"/>
    </font>
    <font>
      <b/>
      <sz val="13"/>
      <color indexed="57"/>
      <name val="Arial"/>
      <family val="2"/>
    </font>
    <font>
      <b/>
      <sz val="12"/>
      <color indexed="57"/>
      <name val="Arial"/>
      <family val="2"/>
      <charset val="204"/>
    </font>
    <font>
      <sz val="12"/>
      <color indexed="57"/>
      <name val="Arial"/>
      <family val="2"/>
      <charset val="204"/>
    </font>
    <font>
      <b/>
      <sz val="13"/>
      <name val="Arial"/>
      <family val="2"/>
      <charset val="204"/>
    </font>
    <font>
      <b/>
      <sz val="18"/>
      <name val="Simplified Arabic"/>
      <family val="1"/>
    </font>
    <font>
      <sz val="11.5"/>
      <name val="Arial"/>
      <family val="2"/>
      <charset val="204"/>
    </font>
    <font>
      <b/>
      <sz val="16"/>
      <name val="Times New Roman"/>
      <family val="1"/>
    </font>
    <font>
      <b/>
      <sz val="22"/>
      <name val="Arial"/>
      <family val="2"/>
    </font>
    <font>
      <b/>
      <sz val="13"/>
      <name val="Arial"/>
      <family val="2"/>
    </font>
    <font>
      <b/>
      <sz val="12"/>
      <color indexed="12"/>
      <name val="Arial"/>
      <family val="2"/>
      <charset val="204"/>
    </font>
    <font>
      <b/>
      <sz val="13"/>
      <color indexed="17"/>
      <name val="Arial"/>
      <family val="2"/>
    </font>
    <font>
      <sz val="13"/>
      <color indexed="12"/>
      <name val="Arial"/>
      <family val="2"/>
    </font>
    <font>
      <b/>
      <sz val="13"/>
      <color indexed="21"/>
      <name val="Arial"/>
      <family val="2"/>
    </font>
    <font>
      <b/>
      <sz val="12"/>
      <color indexed="17"/>
      <name val="Arial"/>
      <family val="2"/>
      <charset val="204"/>
    </font>
    <font>
      <sz val="12"/>
      <color indexed="12"/>
      <name val="Arial"/>
      <family val="2"/>
      <charset val="204"/>
    </font>
    <font>
      <b/>
      <sz val="18"/>
      <name val="Arial"/>
      <family val="2"/>
      <charset val="204"/>
    </font>
    <font>
      <b/>
      <sz val="13"/>
      <color indexed="10"/>
      <name val="Arial"/>
      <family val="2"/>
      <charset val="204"/>
    </font>
    <font>
      <b/>
      <sz val="12"/>
      <color indexed="12"/>
      <name val="Arial"/>
      <family val="2"/>
    </font>
    <font>
      <sz val="10"/>
      <name val="HellasArial"/>
      <charset val="161"/>
    </font>
    <font>
      <b/>
      <sz val="18"/>
      <name val="Arial"/>
      <family val="2"/>
      <charset val="161"/>
    </font>
    <font>
      <b/>
      <sz val="11"/>
      <name val="Arial"/>
      <family val="2"/>
      <charset val="161"/>
    </font>
    <font>
      <b/>
      <sz val="11"/>
      <name val="HellasArial"/>
      <charset val="161"/>
    </font>
    <font>
      <sz val="12"/>
      <name val="HellasArial"/>
      <charset val="161"/>
    </font>
    <font>
      <sz val="10"/>
      <name val="Arial Greek"/>
      <charset val="161"/>
    </font>
    <font>
      <b/>
      <sz val="12"/>
      <name val="Arial"/>
      <family val="2"/>
      <charset val="161"/>
    </font>
    <font>
      <b/>
      <sz val="18"/>
      <name val="Arial"/>
      <family val="2"/>
    </font>
    <font>
      <sz val="12"/>
      <name val="Arial"/>
      <family val="2"/>
      <charset val="161"/>
    </font>
    <font>
      <sz val="11"/>
      <name val="Arial"/>
      <family val="2"/>
      <charset val="161"/>
    </font>
    <font>
      <b/>
      <sz val="12"/>
      <name val="HellasArial"/>
      <charset val="161"/>
    </font>
    <font>
      <b/>
      <sz val="14"/>
      <name val="Arial"/>
      <family val="2"/>
      <charset val="161"/>
    </font>
    <font>
      <b/>
      <sz val="10"/>
      <name val="Arial"/>
      <family val="2"/>
      <charset val="161"/>
    </font>
    <font>
      <b/>
      <sz val="8"/>
      <name val="Arial"/>
      <family val="2"/>
    </font>
    <font>
      <b/>
      <sz val="10"/>
      <name val="Arial"/>
      <family val="2"/>
    </font>
    <font>
      <sz val="11"/>
      <name val="HellasArial"/>
      <charset val="161"/>
    </font>
    <font>
      <sz val="11"/>
      <name val="Arial Greek"/>
      <charset val="161"/>
    </font>
    <font>
      <b/>
      <sz val="12"/>
      <color indexed="10"/>
      <name val="Arial"/>
      <family val="2"/>
    </font>
    <font>
      <sz val="10"/>
      <color indexed="18"/>
      <name val="Arial"/>
      <family val="2"/>
    </font>
    <font>
      <sz val="10"/>
      <name val="Arial"/>
      <family val="2"/>
      <charset val="161"/>
    </font>
    <font>
      <b/>
      <sz val="9"/>
      <name val="Arial"/>
      <family val="2"/>
      <charset val="161"/>
    </font>
    <font>
      <b/>
      <sz val="10"/>
      <name val="HellasArial"/>
      <charset val="161"/>
    </font>
    <font>
      <sz val="10"/>
      <color indexed="8"/>
      <name val="Arial"/>
      <family val="2"/>
      <charset val="161"/>
    </font>
    <font>
      <i/>
      <sz val="11"/>
      <name val="Arial"/>
      <family val="2"/>
    </font>
    <font>
      <sz val="11"/>
      <name val="Times New Roman"/>
      <family val="1"/>
    </font>
    <font>
      <b/>
      <u/>
      <sz val="12"/>
      <name val="Arial"/>
      <family val="2"/>
      <charset val="161"/>
    </font>
    <font>
      <sz val="8"/>
      <name val="Arial"/>
      <family val="2"/>
      <charset val="161"/>
    </font>
    <font>
      <b/>
      <sz val="8"/>
      <name val="Arial"/>
      <family val="2"/>
      <charset val="161"/>
    </font>
    <font>
      <b/>
      <sz val="10"/>
      <color indexed="18"/>
      <name val="Arial"/>
      <family val="2"/>
      <charset val="161"/>
    </font>
    <font>
      <b/>
      <sz val="10"/>
      <color indexed="18"/>
      <name val="Arial"/>
      <family val="2"/>
    </font>
    <font>
      <sz val="11"/>
      <color indexed="18"/>
      <name val="Arial"/>
      <family val="2"/>
    </font>
    <font>
      <b/>
      <sz val="11"/>
      <color indexed="18"/>
      <name val="Arial"/>
      <family val="2"/>
    </font>
    <font>
      <sz val="10"/>
      <name val="Arial"/>
      <family val="2"/>
      <charset val="204"/>
    </font>
    <font>
      <b/>
      <u/>
      <sz val="20"/>
      <name val="Arial"/>
      <family val="2"/>
      <charset val="204"/>
    </font>
    <font>
      <sz val="14"/>
      <name val="Arial"/>
      <family val="2"/>
      <charset val="204"/>
    </font>
    <font>
      <sz val="12"/>
      <name val="Simplified Arabic"/>
      <family val="1"/>
    </font>
    <font>
      <sz val="30"/>
      <name val="Arial"/>
      <family val="2"/>
      <charset val="204"/>
    </font>
    <font>
      <b/>
      <sz val="12"/>
      <name val="Simplified Arabic"/>
      <family val="1"/>
    </font>
    <font>
      <sz val="12"/>
      <color indexed="63"/>
      <name val="Arial"/>
      <family val="2"/>
      <charset val="204"/>
    </font>
    <font>
      <b/>
      <sz val="16"/>
      <name val="Simplified Arabic"/>
      <family val="1"/>
    </font>
    <font>
      <b/>
      <u/>
      <sz val="14"/>
      <name val="Arial"/>
      <family val="2"/>
      <charset val="204"/>
    </font>
    <font>
      <sz val="16"/>
      <name val="Simplified Arabic"/>
      <family val="1"/>
    </font>
    <font>
      <b/>
      <sz val="16"/>
      <color theme="9" tint="-0.249977111117893"/>
      <name val="Simplified Arabic"/>
      <family val="1"/>
    </font>
    <font>
      <b/>
      <sz val="16"/>
      <color theme="4"/>
      <name val="Simplified Arabic"/>
      <family val="1"/>
    </font>
    <font>
      <b/>
      <sz val="20"/>
      <name val="Simplified Arabic"/>
      <family val="1"/>
    </font>
    <font>
      <b/>
      <u/>
      <sz val="20"/>
      <name val="Simplified Arabic"/>
      <family val="1"/>
    </font>
    <font>
      <b/>
      <sz val="18"/>
      <name val="Calibri"/>
      <family val="2"/>
      <scheme val="minor"/>
    </font>
    <font>
      <b/>
      <sz val="16"/>
      <name val="Arial"/>
      <family val="2"/>
      <charset val="204"/>
    </font>
    <font>
      <b/>
      <sz val="14"/>
      <name val="Simplified Arabic"/>
      <family val="1"/>
    </font>
    <font>
      <b/>
      <sz val="18"/>
      <color indexed="9"/>
      <name val="Arial"/>
      <family val="2"/>
      <charset val="204"/>
    </font>
    <font>
      <sz val="16"/>
      <name val="Arial"/>
      <family val="2"/>
      <charset val="204"/>
    </font>
    <font>
      <b/>
      <sz val="16"/>
      <color theme="0"/>
      <name val="HellasArial"/>
      <charset val="161"/>
    </font>
    <font>
      <b/>
      <sz val="12"/>
      <color theme="0"/>
      <name val="Arial"/>
      <family val="2"/>
    </font>
    <font>
      <b/>
      <sz val="12"/>
      <color theme="8" tint="-0.249977111117893"/>
      <name val="Arial"/>
      <family val="2"/>
    </font>
    <font>
      <b/>
      <u/>
      <sz val="12"/>
      <color theme="8" tint="-0.249977111117893"/>
      <name val="Arial"/>
      <family val="2"/>
    </font>
    <font>
      <sz val="12"/>
      <color theme="8" tint="-0.249977111117893"/>
      <name val="Arial"/>
      <family val="2"/>
      <charset val="204"/>
    </font>
    <font>
      <sz val="18"/>
      <color theme="8" tint="-0.249977111117893"/>
      <name val="Arial"/>
      <family val="2"/>
      <charset val="204"/>
    </font>
    <font>
      <b/>
      <sz val="22"/>
      <color theme="8" tint="-0.249977111117893"/>
      <name val="Times New Roman"/>
      <family val="1"/>
    </font>
    <font>
      <b/>
      <sz val="14"/>
      <color theme="8" tint="-0.249977111117893"/>
      <name val="Arial"/>
      <family val="2"/>
    </font>
    <font>
      <b/>
      <sz val="13"/>
      <color theme="8" tint="-0.249977111117893"/>
      <name val="Arial"/>
      <family val="2"/>
    </font>
    <font>
      <b/>
      <sz val="12"/>
      <color theme="8" tint="-0.249977111117893"/>
      <name val="Arial"/>
      <family val="2"/>
      <charset val="204"/>
    </font>
    <font>
      <b/>
      <sz val="26"/>
      <color theme="8" tint="-0.249977111117893"/>
      <name val="Arial"/>
      <family val="2"/>
    </font>
    <font>
      <b/>
      <sz val="18"/>
      <color theme="0"/>
      <name val="Calibri"/>
      <family val="2"/>
      <scheme val="minor"/>
    </font>
    <font>
      <sz val="18"/>
      <name val="Calibri"/>
      <family val="2"/>
      <scheme val="minor"/>
    </font>
    <font>
      <b/>
      <sz val="11"/>
      <color theme="0"/>
      <name val="Arial"/>
      <family val="2"/>
    </font>
    <font>
      <u/>
      <sz val="14"/>
      <name val="Arabic Transparent"/>
      <charset val="178"/>
    </font>
    <font>
      <b/>
      <sz val="14"/>
      <name val="Calibri"/>
      <family val="2"/>
      <scheme val="minor"/>
    </font>
    <font>
      <b/>
      <sz val="20"/>
      <name val="Arial"/>
      <family val="2"/>
    </font>
    <font>
      <b/>
      <sz val="11"/>
      <color theme="0"/>
      <name val="HellasArial"/>
      <charset val="161"/>
    </font>
    <font>
      <sz val="14"/>
      <name val="Arial"/>
      <family val="2"/>
      <charset val="161"/>
    </font>
    <font>
      <sz val="14"/>
      <color theme="0"/>
      <name val="HellasArial"/>
      <charset val="161"/>
    </font>
    <font>
      <sz val="12"/>
      <color theme="0"/>
      <name val="Arial"/>
      <family val="2"/>
    </font>
    <font>
      <sz val="12"/>
      <color theme="0"/>
      <name val="Arial"/>
      <family val="2"/>
      <charset val="161"/>
    </font>
    <font>
      <b/>
      <u/>
      <sz val="14"/>
      <color theme="5" tint="-0.499984740745262"/>
      <name val="Arial"/>
      <family val="2"/>
    </font>
    <font>
      <sz val="14"/>
      <color indexed="18"/>
      <name val="Arial"/>
      <family val="2"/>
    </font>
    <font>
      <sz val="16"/>
      <name val="Calibri"/>
      <family val="2"/>
      <scheme val="minor"/>
    </font>
    <font>
      <b/>
      <sz val="16"/>
      <name val="Calibri"/>
      <family val="2"/>
      <scheme val="minor"/>
    </font>
    <font>
      <b/>
      <sz val="14"/>
      <color theme="0"/>
      <name val="Calibri"/>
      <family val="2"/>
      <scheme val="minor"/>
    </font>
    <font>
      <b/>
      <u/>
      <sz val="20"/>
      <color theme="0"/>
      <name val="Simplified Arabic"/>
      <family val="1"/>
    </font>
    <font>
      <b/>
      <sz val="12"/>
      <color theme="0"/>
      <name val="Simplified Arabic"/>
      <family val="1"/>
    </font>
    <font>
      <b/>
      <sz val="14"/>
      <color indexed="18"/>
      <name val="Arial"/>
      <family val="2"/>
    </font>
    <font>
      <sz val="14"/>
      <color indexed="22"/>
      <name val="Arial"/>
      <family val="2"/>
    </font>
    <font>
      <sz val="14"/>
      <color indexed="10"/>
      <name val="Arial"/>
      <family val="2"/>
    </font>
    <font>
      <sz val="14"/>
      <color indexed="9"/>
      <name val="Arial"/>
      <family val="2"/>
    </font>
    <font>
      <b/>
      <u/>
      <sz val="16"/>
      <color theme="3" tint="-0.249977111117893"/>
      <name val="Arial"/>
      <family val="2"/>
    </font>
    <font>
      <b/>
      <sz val="16"/>
      <color theme="1"/>
      <name val="Calibri"/>
      <family val="2"/>
      <scheme val="minor"/>
    </font>
    <font>
      <b/>
      <sz val="16"/>
      <color theme="0"/>
      <name val="Calibri"/>
      <family val="2"/>
      <scheme val="minor"/>
    </font>
    <font>
      <b/>
      <sz val="16"/>
      <color theme="0"/>
      <name val="Arial"/>
      <family val="2"/>
    </font>
    <font>
      <b/>
      <sz val="18"/>
      <color theme="0"/>
      <name val="Arial"/>
      <family val="2"/>
    </font>
    <font>
      <b/>
      <sz val="20"/>
      <color theme="0"/>
      <name val="Arial"/>
      <family val="2"/>
    </font>
    <font>
      <b/>
      <sz val="16"/>
      <color rgb="FFFF0000"/>
      <name val="Arial"/>
      <family val="2"/>
    </font>
    <font>
      <b/>
      <sz val="14"/>
      <color rgb="FFFF0000"/>
      <name val="Calibri"/>
      <family val="2"/>
      <scheme val="minor"/>
    </font>
    <font>
      <b/>
      <sz val="20"/>
      <name val="Calibri"/>
      <family val="2"/>
      <scheme val="minor"/>
    </font>
    <font>
      <b/>
      <sz val="14"/>
      <color indexed="57"/>
      <name val="Arial"/>
      <family val="2"/>
    </font>
    <font>
      <sz val="14"/>
      <color indexed="12"/>
      <name val="Arial"/>
      <family val="2"/>
    </font>
    <font>
      <b/>
      <sz val="20"/>
      <color theme="0"/>
      <name val="Calibri"/>
      <family val="2"/>
      <scheme val="minor"/>
    </font>
    <font>
      <b/>
      <sz val="24"/>
      <color theme="0"/>
      <name val="Calibri"/>
      <family val="2"/>
      <scheme val="minor"/>
    </font>
    <font>
      <b/>
      <u/>
      <sz val="14"/>
      <name val="Calibri"/>
      <family val="2"/>
      <scheme val="minor"/>
    </font>
    <font>
      <b/>
      <u/>
      <sz val="18"/>
      <name val="Calibri"/>
      <family val="2"/>
      <scheme val="minor"/>
    </font>
    <font>
      <b/>
      <sz val="18"/>
      <color indexed="10"/>
      <name val="Arial"/>
      <family val="2"/>
    </font>
    <font>
      <sz val="18"/>
      <name val="Arial Greek"/>
      <charset val="161"/>
    </font>
    <font>
      <sz val="18"/>
      <name val="Arial"/>
      <family val="2"/>
    </font>
    <font>
      <b/>
      <vertAlign val="superscript"/>
      <sz val="18"/>
      <name val="Calibri"/>
      <family val="2"/>
      <scheme val="minor"/>
    </font>
    <font>
      <u/>
      <sz val="24"/>
      <name val="Arial"/>
      <family val="2"/>
    </font>
    <font>
      <b/>
      <u/>
      <sz val="14"/>
      <color rgb="FFC00000"/>
      <name val="Arial"/>
      <family val="2"/>
    </font>
    <font>
      <b/>
      <sz val="22"/>
      <color theme="0"/>
      <name val="Arial"/>
      <family val="2"/>
    </font>
    <font>
      <b/>
      <sz val="16"/>
      <color theme="0"/>
      <name val="Arial"/>
      <family val="2"/>
      <charset val="161"/>
    </font>
    <font>
      <b/>
      <u/>
      <sz val="16"/>
      <color theme="0"/>
      <name val="Arial"/>
      <family val="2"/>
      <charset val="161"/>
    </font>
    <font>
      <b/>
      <sz val="18"/>
      <color theme="0"/>
      <name val="Arial"/>
      <family val="2"/>
      <charset val="161"/>
    </font>
    <font>
      <sz val="18"/>
      <color theme="0"/>
      <name val="Calibri"/>
      <family val="2"/>
      <charset val="161"/>
      <scheme val="minor"/>
    </font>
    <font>
      <b/>
      <sz val="16"/>
      <name val="Arial"/>
      <family val="2"/>
      <charset val="161"/>
    </font>
    <font>
      <b/>
      <sz val="18"/>
      <color theme="0" tint="-0.14999847407452621"/>
      <name val="Arial"/>
      <family val="2"/>
    </font>
    <font>
      <b/>
      <sz val="20"/>
      <name val="Times New Roman"/>
      <family val="1"/>
    </font>
    <font>
      <b/>
      <sz val="22"/>
      <name val="Times New Roman"/>
      <family val="1"/>
    </font>
    <font>
      <sz val="10"/>
      <name val="Simplified Arabic"/>
      <family val="1"/>
    </font>
    <font>
      <b/>
      <sz val="12"/>
      <color rgb="FFC00000"/>
      <name val="Arial"/>
      <family val="2"/>
    </font>
    <font>
      <b/>
      <i/>
      <sz val="12"/>
      <color rgb="FF0070C0"/>
      <name val="Arial"/>
      <family val="2"/>
    </font>
    <font>
      <sz val="11"/>
      <color indexed="12"/>
      <name val="Arial"/>
      <family val="2"/>
    </font>
    <font>
      <sz val="11"/>
      <color indexed="10"/>
      <name val="Arial"/>
      <family val="2"/>
    </font>
    <font>
      <b/>
      <sz val="11"/>
      <color indexed="12"/>
      <name val="Arial"/>
      <family val="2"/>
    </font>
    <font>
      <sz val="10"/>
      <color theme="1"/>
      <name val="Arial"/>
      <family val="2"/>
    </font>
    <font>
      <b/>
      <i/>
      <sz val="11"/>
      <color rgb="FF0070C0"/>
      <name val="Segoe UI"/>
      <family val="2"/>
    </font>
    <font>
      <sz val="11"/>
      <name val="Segoe UI"/>
      <family val="2"/>
    </font>
    <font>
      <b/>
      <sz val="11"/>
      <name val="Segoe UI"/>
      <family val="2"/>
    </font>
    <font>
      <sz val="11"/>
      <color indexed="12"/>
      <name val="Segoe UI"/>
      <family val="2"/>
    </font>
    <font>
      <b/>
      <sz val="11"/>
      <color indexed="12"/>
      <name val="Segoe UI"/>
      <family val="2"/>
    </font>
    <font>
      <sz val="10"/>
      <name val="Segoe UI"/>
      <family val="2"/>
    </font>
    <font>
      <b/>
      <i/>
      <sz val="11"/>
      <color rgb="FF0070C0"/>
      <name val="Arial"/>
      <family val="2"/>
    </font>
    <font>
      <b/>
      <sz val="11"/>
      <color indexed="58"/>
      <name val="Arial"/>
      <family val="2"/>
    </font>
    <font>
      <b/>
      <sz val="11"/>
      <color indexed="81"/>
      <name val="Tahoma"/>
      <family val="2"/>
    </font>
    <font>
      <sz val="11"/>
      <color indexed="81"/>
      <name val="Tahoma"/>
      <family val="2"/>
    </font>
  </fonts>
  <fills count="40">
    <fill>
      <patternFill patternType="none"/>
    </fill>
    <fill>
      <patternFill patternType="gray125"/>
    </fill>
    <fill>
      <patternFill patternType="solid">
        <fgColor indexed="4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59999389629810485"/>
        <bgColor indexed="64"/>
      </patternFill>
    </fill>
    <fill>
      <patternFill patternType="darkTrellis">
        <bgColor indexed="22"/>
      </patternFill>
    </fill>
    <fill>
      <patternFill patternType="solid">
        <fgColor rgb="FF92D05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C000"/>
        <bgColor indexed="64"/>
      </patternFill>
    </fill>
    <fill>
      <patternFill patternType="solid">
        <fgColor indexed="41"/>
        <bgColor indexed="64"/>
      </patternFill>
    </fill>
    <fill>
      <patternFill patternType="solid">
        <fgColor indexed="22"/>
        <bgColor indexed="64"/>
      </patternFill>
    </fill>
    <fill>
      <patternFill patternType="solid">
        <fgColor indexed="63"/>
        <bgColor indexed="64"/>
      </patternFill>
    </fill>
    <fill>
      <patternFill patternType="solid">
        <fgColor theme="3" tint="0.79998168889431442"/>
        <bgColor indexed="64"/>
      </patternFill>
    </fill>
  </fills>
  <borders count="3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theme="3"/>
      </top>
      <bottom/>
      <diagonal/>
    </border>
    <border>
      <left style="medium">
        <color indexed="64"/>
      </left>
      <right style="medium">
        <color indexed="64"/>
      </right>
      <top style="double">
        <color theme="3"/>
      </top>
      <bottom/>
      <diagonal/>
    </border>
    <border>
      <left style="medium">
        <color indexed="64"/>
      </left>
      <right style="thin">
        <color indexed="64"/>
      </right>
      <top style="double">
        <color theme="3"/>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double">
        <color theme="3"/>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double">
        <color rgb="FFFF0000"/>
      </left>
      <right style="double">
        <color rgb="FFFF0000"/>
      </right>
      <top style="double">
        <color rgb="FFFF0000"/>
      </top>
      <bottom style="double">
        <color rgb="FFFF0000"/>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ck">
        <color indexed="64"/>
      </right>
      <top/>
      <bottom/>
      <diagonal/>
    </border>
    <border>
      <left style="medium">
        <color indexed="64"/>
      </left>
      <right/>
      <top style="thick">
        <color indexed="64"/>
      </top>
      <bottom style="medium">
        <color indexed="64"/>
      </bottom>
      <diagonal/>
    </border>
    <border>
      <left/>
      <right/>
      <top style="thin">
        <color auto="1"/>
      </top>
      <bottom style="thin">
        <color auto="1"/>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Dashed">
        <color indexed="64"/>
      </top>
      <bottom/>
      <diagonal/>
    </border>
    <border>
      <left/>
      <right/>
      <top style="mediumDashed">
        <color indexed="64"/>
      </top>
      <bottom style="medium">
        <color indexed="64"/>
      </bottom>
      <diagonal/>
    </border>
    <border>
      <left/>
      <right style="thin">
        <color indexed="8"/>
      </right>
      <top style="medium">
        <color indexed="64"/>
      </top>
      <bottom/>
      <diagonal/>
    </border>
    <border>
      <left style="slantDashDot">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style="slantDashDot">
        <color indexed="64"/>
      </right>
      <top style="slantDashDot">
        <color indexed="64"/>
      </top>
      <bottom style="slantDashDot">
        <color indexed="64"/>
      </bottom>
      <diagonal/>
    </border>
    <border>
      <left/>
      <right style="medium">
        <color indexed="64"/>
      </right>
      <top style="mediumDashed">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double">
        <color indexed="64"/>
      </bottom>
      <diagonal/>
    </border>
    <border>
      <left style="medium">
        <color indexed="64"/>
      </left>
      <right style="medium">
        <color indexed="64"/>
      </right>
      <top/>
      <bottom style="thick">
        <color indexed="64"/>
      </bottom>
      <diagonal/>
    </border>
    <border>
      <left style="double">
        <color theme="1"/>
      </left>
      <right/>
      <top style="double">
        <color theme="1"/>
      </top>
      <bottom style="double">
        <color theme="1"/>
      </bottom>
      <diagonal/>
    </border>
    <border>
      <left style="medium">
        <color auto="1"/>
      </left>
      <right style="thin">
        <color indexed="64"/>
      </right>
      <top style="double">
        <color auto="1"/>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double">
        <color auto="1"/>
      </right>
      <top style="double">
        <color auto="1"/>
      </top>
      <bottom style="double">
        <color auto="1"/>
      </bottom>
      <diagonal/>
    </border>
    <border>
      <left style="medium">
        <color indexed="64"/>
      </left>
      <right style="thin">
        <color indexed="64"/>
      </right>
      <top style="medium">
        <color indexed="64"/>
      </top>
      <bottom style="double">
        <color auto="1"/>
      </bottom>
      <diagonal/>
    </border>
    <border>
      <left/>
      <right style="medium">
        <color indexed="64"/>
      </right>
      <top style="double">
        <color theme="1"/>
      </top>
      <bottom style="double">
        <color theme="1"/>
      </bottom>
      <diagonal/>
    </border>
    <border>
      <left style="thick">
        <color auto="1"/>
      </left>
      <right style="thin">
        <color indexed="64"/>
      </right>
      <top style="double">
        <color auto="1"/>
      </top>
      <bottom style="thin">
        <color indexed="64"/>
      </bottom>
      <diagonal/>
    </border>
    <border>
      <left style="thin">
        <color indexed="64"/>
      </left>
      <right style="thick">
        <color auto="1"/>
      </right>
      <top style="double">
        <color auto="1"/>
      </top>
      <bottom style="thin">
        <color indexed="64"/>
      </bottom>
      <diagonal/>
    </border>
    <border>
      <left style="thick">
        <color auto="1"/>
      </left>
      <right style="thin">
        <color indexed="64"/>
      </right>
      <top/>
      <bottom style="thin">
        <color indexed="64"/>
      </bottom>
      <diagonal/>
    </border>
    <border>
      <left style="thin">
        <color indexed="64"/>
      </left>
      <right style="thick">
        <color auto="1"/>
      </right>
      <top/>
      <bottom style="thin">
        <color indexed="64"/>
      </bottom>
      <diagonal/>
    </border>
    <border>
      <left style="thick">
        <color auto="1"/>
      </left>
      <right style="thin">
        <color indexed="64"/>
      </right>
      <top style="thin">
        <color indexed="64"/>
      </top>
      <bottom style="thick">
        <color auto="1"/>
      </bottom>
      <diagonal/>
    </border>
    <border>
      <left style="medium">
        <color indexed="64"/>
      </left>
      <right/>
      <top style="thin">
        <color indexed="64"/>
      </top>
      <bottom style="thin">
        <color indexed="64"/>
      </bottom>
      <diagonal/>
    </border>
    <border>
      <left style="medium">
        <color indexed="64"/>
      </left>
      <right style="thin">
        <color indexed="64"/>
      </right>
      <top style="double">
        <color theme="1"/>
      </top>
      <bottom style="thin">
        <color indexed="64"/>
      </bottom>
      <diagonal/>
    </border>
    <border>
      <left style="thin">
        <color indexed="64"/>
      </left>
      <right style="medium">
        <color indexed="64"/>
      </right>
      <top style="double">
        <color theme="1"/>
      </top>
      <bottom style="thin">
        <color indexed="64"/>
      </bottom>
      <diagonal/>
    </border>
    <border>
      <left style="medium">
        <color indexed="64"/>
      </left>
      <right/>
      <top style="mediumDashDot">
        <color indexed="64"/>
      </top>
      <bottom style="medium">
        <color indexed="64"/>
      </bottom>
      <diagonal/>
    </border>
    <border>
      <left/>
      <right style="medium">
        <color indexed="64"/>
      </right>
      <top style="mediumDashDot">
        <color indexed="64"/>
      </top>
      <bottom style="medium">
        <color indexed="64"/>
      </bottom>
      <diagonal/>
    </border>
    <border>
      <left style="thick">
        <color auto="1"/>
      </left>
      <right style="thin">
        <color indexed="64"/>
      </right>
      <top/>
      <bottom/>
      <diagonal/>
    </border>
    <border>
      <left style="thin">
        <color indexed="64"/>
      </left>
      <right style="thick">
        <color auto="1"/>
      </right>
      <top/>
      <bottom/>
      <diagonal/>
    </border>
    <border>
      <left style="thick">
        <color auto="1"/>
      </left>
      <right style="thin">
        <color indexed="64"/>
      </right>
      <top style="mediumDashDot">
        <color auto="1"/>
      </top>
      <bottom style="medium">
        <color auto="1"/>
      </bottom>
      <diagonal/>
    </border>
    <border>
      <left style="thin">
        <color indexed="64"/>
      </left>
      <right style="thin">
        <color indexed="64"/>
      </right>
      <top style="mediumDashDot">
        <color auto="1"/>
      </top>
      <bottom style="medium">
        <color auto="1"/>
      </bottom>
      <diagonal/>
    </border>
    <border>
      <left style="thin">
        <color indexed="64"/>
      </left>
      <right style="thick">
        <color auto="1"/>
      </right>
      <top style="mediumDashDot">
        <color auto="1"/>
      </top>
      <bottom style="medium">
        <color auto="1"/>
      </bottom>
      <diagonal/>
    </border>
    <border>
      <left style="medium">
        <color auto="1"/>
      </left>
      <right style="thick">
        <color indexed="64"/>
      </right>
      <top style="thin">
        <color auto="1"/>
      </top>
      <bottom style="thin">
        <color auto="1"/>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thick">
        <color indexed="64"/>
      </right>
      <top style="slantDashDot">
        <color theme="1"/>
      </top>
      <bottom style="slantDashDot">
        <color theme="1"/>
      </bottom>
      <diagonal/>
    </border>
    <border>
      <left style="medium">
        <color auto="1"/>
      </left>
      <right style="slantDashDot">
        <color theme="1"/>
      </right>
      <top style="slantDashDot">
        <color theme="1"/>
      </top>
      <bottom style="slantDashDot">
        <color theme="1"/>
      </bottom>
      <diagonal/>
    </border>
    <border>
      <left style="medium">
        <color indexed="64"/>
      </left>
      <right style="slantDashDot">
        <color indexed="64"/>
      </right>
      <top style="slantDashDot">
        <color indexed="64"/>
      </top>
      <bottom style="slantDashDot">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style="medium">
        <color indexed="64"/>
      </left>
      <right style="mediumDashed">
        <color indexed="64"/>
      </right>
      <top style="mediumDashed">
        <color indexed="64"/>
      </top>
      <bottom style="mediumDashed">
        <color indexed="64"/>
      </bottom>
      <diagonal/>
    </border>
    <border>
      <left/>
      <right/>
      <top style="slantDashDot">
        <color indexed="64"/>
      </top>
      <bottom style="slantDashDot">
        <color indexed="64"/>
      </bottom>
      <diagonal/>
    </border>
    <border>
      <left/>
      <right style="medium">
        <color indexed="64"/>
      </right>
      <top style="slantDashDot">
        <color indexed="64"/>
      </top>
      <bottom style="slantDashDot">
        <color indexed="64"/>
      </bottom>
      <diagonal/>
    </border>
    <border>
      <left style="medium">
        <color indexed="64"/>
      </left>
      <right/>
      <top style="thin">
        <color indexed="64"/>
      </top>
      <bottom/>
      <diagonal/>
    </border>
    <border>
      <left/>
      <right/>
      <top style="thin">
        <color indexed="64"/>
      </top>
      <bottom/>
      <diagonal/>
    </border>
    <border>
      <left style="slantDashDot">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style="medium">
        <color indexed="64"/>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0"/>
      </left>
      <right/>
      <top style="double">
        <color theme="0"/>
      </top>
      <bottom style="double">
        <color theme="0"/>
      </bottom>
      <diagonal/>
    </border>
    <border>
      <left/>
      <right style="double">
        <color theme="0"/>
      </right>
      <top style="double">
        <color theme="0"/>
      </top>
      <bottom style="double">
        <color theme="0"/>
      </bottom>
      <diagonal/>
    </border>
    <border>
      <left/>
      <right/>
      <top style="double">
        <color theme="0"/>
      </top>
      <bottom/>
      <diagonal/>
    </border>
    <border>
      <left style="medium">
        <color indexed="64"/>
      </left>
      <right style="medium">
        <color indexed="64"/>
      </right>
      <top style="medium">
        <color indexed="64"/>
      </top>
      <bottom style="double">
        <color theme="1"/>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style="thin">
        <color indexed="64"/>
      </left>
      <right style="thick">
        <color rgb="FFC00000"/>
      </right>
      <top style="thin">
        <color indexed="64"/>
      </top>
      <bottom style="thin">
        <color indexed="64"/>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right style="thick">
        <color rgb="FFC00000"/>
      </right>
      <top/>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00B050"/>
      </right>
      <top style="thick">
        <color rgb="FF00B050"/>
      </top>
      <bottom style="medium">
        <color indexed="64"/>
      </bottom>
      <diagonal/>
    </border>
    <border>
      <left style="thick">
        <color rgb="FF00B050"/>
      </left>
      <right/>
      <top style="medium">
        <color indexed="64"/>
      </top>
      <bottom style="double">
        <color theme="3"/>
      </bottom>
      <diagonal/>
    </border>
    <border>
      <left/>
      <right style="thick">
        <color rgb="FF00B050"/>
      </right>
      <top/>
      <bottom/>
      <diagonal/>
    </border>
    <border>
      <left style="thick">
        <color rgb="FF00B050"/>
      </left>
      <right style="medium">
        <color indexed="64"/>
      </right>
      <top style="double">
        <color theme="3"/>
      </top>
      <bottom/>
      <diagonal/>
    </border>
    <border>
      <left style="thin">
        <color indexed="64"/>
      </left>
      <right style="thick">
        <color rgb="FF00B050"/>
      </right>
      <top style="double">
        <color theme="3"/>
      </top>
      <bottom style="medium">
        <color indexed="64"/>
      </bottom>
      <diagonal/>
    </border>
    <border>
      <left style="thick">
        <color rgb="FF00B050"/>
      </left>
      <right style="medium">
        <color indexed="64"/>
      </right>
      <top/>
      <bottom style="medium">
        <color indexed="64"/>
      </bottom>
      <diagonal/>
    </border>
    <border>
      <left style="thin">
        <color indexed="64"/>
      </left>
      <right style="thick">
        <color rgb="FF00B050"/>
      </right>
      <top/>
      <bottom/>
      <diagonal/>
    </border>
    <border>
      <left style="thin">
        <color indexed="64"/>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double">
        <color theme="0"/>
      </left>
      <right/>
      <top/>
      <bottom style="double">
        <color theme="0"/>
      </bottom>
      <diagonal/>
    </border>
    <border>
      <left style="double">
        <color theme="0"/>
      </left>
      <right/>
      <top style="double">
        <color theme="0"/>
      </top>
      <bottom style="thick">
        <color rgb="FF00B050"/>
      </bottom>
      <diagonal/>
    </border>
    <border>
      <left/>
      <right/>
      <top/>
      <bottom style="double">
        <color theme="0"/>
      </bottom>
      <diagonal/>
    </border>
    <border>
      <left/>
      <right/>
      <top style="double">
        <color theme="0"/>
      </top>
      <bottom style="thick">
        <color rgb="FF00B050"/>
      </bottom>
      <diagonal/>
    </border>
    <border>
      <left style="double">
        <color rgb="FF00B050"/>
      </left>
      <right/>
      <top style="double">
        <color rgb="FF00B050"/>
      </top>
      <bottom style="double">
        <color rgb="FF00B050"/>
      </bottom>
      <diagonal/>
    </border>
    <border>
      <left/>
      <right style="double">
        <color rgb="FF00B050"/>
      </right>
      <top style="double">
        <color rgb="FF00B050"/>
      </top>
      <bottom style="double">
        <color rgb="FF00B050"/>
      </bottom>
      <diagonal/>
    </border>
    <border>
      <left style="double">
        <color rgb="FF00B050"/>
      </left>
      <right/>
      <top style="double">
        <color rgb="FF00B050"/>
      </top>
      <bottom style="thick">
        <color rgb="FF00B050"/>
      </bottom>
      <diagonal/>
    </border>
    <border>
      <left/>
      <right style="double">
        <color rgb="FF00B050"/>
      </right>
      <top style="double">
        <color rgb="FF00B050"/>
      </top>
      <bottom style="thick">
        <color rgb="FF00B050"/>
      </bottom>
      <diagonal/>
    </border>
    <border>
      <left style="thick">
        <color rgb="FF00B050"/>
      </left>
      <right style="thin">
        <color auto="1"/>
      </right>
      <top style="medium">
        <color indexed="64"/>
      </top>
      <bottom style="thin">
        <color auto="1"/>
      </bottom>
      <diagonal/>
    </border>
    <border>
      <left style="thin">
        <color auto="1"/>
      </left>
      <right style="thick">
        <color rgb="FF00B050"/>
      </right>
      <top style="medium">
        <color indexed="64"/>
      </top>
      <bottom style="thin">
        <color auto="1"/>
      </bottom>
      <diagonal/>
    </border>
    <border>
      <left style="thick">
        <color rgb="FF00B050"/>
      </left>
      <right style="thin">
        <color auto="1"/>
      </right>
      <top style="thin">
        <color auto="1"/>
      </top>
      <bottom style="thin">
        <color auto="1"/>
      </bottom>
      <diagonal/>
    </border>
    <border>
      <left style="thin">
        <color auto="1"/>
      </left>
      <right style="thick">
        <color rgb="FF00B050"/>
      </right>
      <top style="thin">
        <color auto="1"/>
      </top>
      <bottom style="thin">
        <color auto="1"/>
      </bottom>
      <diagonal/>
    </border>
    <border>
      <left style="thick">
        <color rgb="FF00B050"/>
      </left>
      <right style="thin">
        <color auto="1"/>
      </right>
      <top style="thin">
        <color auto="1"/>
      </top>
      <bottom style="thick">
        <color rgb="FF00B050"/>
      </bottom>
      <diagonal/>
    </border>
    <border>
      <left style="double">
        <color rgb="FF00B050"/>
      </left>
      <right style="double">
        <color rgb="FF00B050"/>
      </right>
      <top style="double">
        <color rgb="FF00B050"/>
      </top>
      <bottom style="double">
        <color rgb="FF00B050"/>
      </bottom>
      <diagonal/>
    </border>
    <border>
      <left style="medium">
        <color indexed="64"/>
      </left>
      <right/>
      <top style="thick">
        <color rgb="FF00B050"/>
      </top>
      <bottom style="medium">
        <color indexed="64"/>
      </bottom>
      <diagonal/>
    </border>
    <border>
      <left style="thin">
        <color indexed="64"/>
      </left>
      <right style="thick">
        <color rgb="FF00B050"/>
      </right>
      <top style="medium">
        <color indexed="64"/>
      </top>
      <bottom/>
      <diagonal/>
    </border>
    <border>
      <left style="double">
        <color rgb="FFFF0000"/>
      </left>
      <right style="thick">
        <color rgb="FF00B050"/>
      </right>
      <top style="double">
        <color rgb="FFFF0000"/>
      </top>
      <bottom style="double">
        <color rgb="FFFF0000"/>
      </bottom>
      <diagonal/>
    </border>
    <border>
      <left style="thin">
        <color indexed="64"/>
      </left>
      <right style="thick">
        <color rgb="FF00B050"/>
      </right>
      <top/>
      <bottom style="thin">
        <color indexed="64"/>
      </bottom>
      <diagonal/>
    </border>
    <border>
      <left style="thin">
        <color indexed="64"/>
      </left>
      <right style="thick">
        <color rgb="FF00B050"/>
      </right>
      <top style="thin">
        <color indexed="64"/>
      </top>
      <bottom/>
      <diagonal/>
    </border>
    <border>
      <left style="double">
        <color theme="3"/>
      </left>
      <right style="double">
        <color theme="3"/>
      </right>
      <top style="double">
        <color theme="3"/>
      </top>
      <bottom style="thick">
        <color rgb="FF00B050"/>
      </bottom>
      <diagonal/>
    </border>
    <border>
      <left style="double">
        <color theme="3"/>
      </left>
      <right style="thick">
        <color rgb="FF00B050"/>
      </right>
      <top style="double">
        <color theme="3"/>
      </top>
      <bottom style="thick">
        <color rgb="FF00B050"/>
      </bottom>
      <diagonal/>
    </border>
    <border>
      <left style="thick">
        <color rgb="FFC00000"/>
      </left>
      <right/>
      <top style="thick">
        <color rgb="FFC00000"/>
      </top>
      <bottom style="thin">
        <color indexed="64"/>
      </bottom>
      <diagonal/>
    </border>
    <border>
      <left/>
      <right style="thin">
        <color indexed="64"/>
      </right>
      <top style="thick">
        <color rgb="FFC00000"/>
      </top>
      <bottom style="thin">
        <color indexed="64"/>
      </bottom>
      <diagonal/>
    </border>
    <border>
      <left style="thin">
        <color indexed="64"/>
      </left>
      <right style="thick">
        <color rgb="FFC00000"/>
      </right>
      <top style="thick">
        <color rgb="FFC00000"/>
      </top>
      <bottom style="thin">
        <color indexed="64"/>
      </bottom>
      <diagonal/>
    </border>
    <border>
      <left style="thick">
        <color rgb="FFC00000"/>
      </left>
      <right/>
      <top style="thin">
        <color indexed="64"/>
      </top>
      <bottom style="thin">
        <color indexed="64"/>
      </bottom>
      <diagonal/>
    </border>
    <border>
      <left style="thick">
        <color rgb="FFC00000"/>
      </left>
      <right/>
      <top style="thin">
        <color indexed="64"/>
      </top>
      <bottom/>
      <diagonal/>
    </border>
    <border>
      <left style="thin">
        <color indexed="64"/>
      </left>
      <right style="thick">
        <color rgb="FFC00000"/>
      </right>
      <top style="thin">
        <color indexed="64"/>
      </top>
      <bottom/>
      <diagonal/>
    </border>
    <border>
      <left style="thick">
        <color rgb="FFC00000"/>
      </left>
      <right/>
      <top style="double">
        <color indexed="64"/>
      </top>
      <bottom style="thick">
        <color rgb="FFC00000"/>
      </bottom>
      <diagonal/>
    </border>
    <border>
      <left/>
      <right style="thin">
        <color indexed="64"/>
      </right>
      <top style="double">
        <color indexed="64"/>
      </top>
      <bottom style="thick">
        <color rgb="FFC00000"/>
      </bottom>
      <diagonal/>
    </border>
    <border>
      <left style="thin">
        <color indexed="64"/>
      </left>
      <right style="thick">
        <color rgb="FFC00000"/>
      </right>
      <top style="double">
        <color auto="1"/>
      </top>
      <bottom style="thick">
        <color rgb="FFC00000"/>
      </bottom>
      <diagonal/>
    </border>
    <border>
      <left/>
      <right/>
      <top style="thin">
        <color auto="1"/>
      </top>
      <bottom style="thin">
        <color auto="1"/>
      </bottom>
      <diagonal/>
    </border>
    <border>
      <left/>
      <right/>
      <top style="thick">
        <color rgb="FFC00000"/>
      </top>
      <bottom style="thin">
        <color indexed="64"/>
      </bottom>
      <diagonal/>
    </border>
    <border>
      <left/>
      <right/>
      <top style="double">
        <color indexed="64"/>
      </top>
      <bottom style="thick">
        <color rgb="FFC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theme="0"/>
      </top>
      <bottom style="double">
        <color theme="0"/>
      </bottom>
      <diagonal/>
    </border>
    <border>
      <left style="double">
        <color theme="0"/>
      </left>
      <right/>
      <top style="double">
        <color theme="0"/>
      </top>
      <bottom style="medium">
        <color indexed="64"/>
      </bottom>
      <diagonal/>
    </border>
    <border>
      <left/>
      <right/>
      <top style="double">
        <color theme="0"/>
      </top>
      <bottom style="medium">
        <color indexed="64"/>
      </bottom>
      <diagonal/>
    </border>
    <border>
      <left style="double">
        <color rgb="FF00B050"/>
      </left>
      <right style="double">
        <color rgb="FF00B050"/>
      </right>
      <top style="double">
        <color rgb="FF00B050"/>
      </top>
      <bottom style="medium">
        <color indexed="64"/>
      </bottom>
      <diagonal/>
    </border>
    <border>
      <left/>
      <right style="double">
        <color rgb="FF00B050"/>
      </right>
      <top style="double">
        <color rgb="FF00B050"/>
      </top>
      <bottom style="medium">
        <color indexed="64"/>
      </bottom>
      <diagonal/>
    </border>
    <border>
      <left style="double">
        <color theme="0"/>
      </left>
      <right/>
      <top style="double">
        <color theme="0"/>
      </top>
      <bottom/>
      <diagonal/>
    </border>
    <border>
      <left style="double">
        <color auto="1"/>
      </left>
      <right/>
      <top style="double">
        <color auto="1"/>
      </top>
      <bottom/>
      <diagonal/>
    </border>
    <border>
      <left/>
      <right style="double">
        <color auto="1"/>
      </right>
      <top style="double">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indexed="64"/>
      </left>
      <right/>
      <top style="double">
        <color rgb="FF00B050"/>
      </top>
      <bottom style="double">
        <color rgb="FF00B050"/>
      </bottom>
      <diagonal/>
    </border>
    <border>
      <left/>
      <right/>
      <top style="double">
        <color rgb="FF00B050"/>
      </top>
      <bottom style="double">
        <color rgb="FF00B050"/>
      </bottom>
      <diagonal/>
    </border>
    <border>
      <left style="double">
        <color indexed="64"/>
      </left>
      <right/>
      <top style="double">
        <color rgb="FF00B050"/>
      </top>
      <bottom style="thick">
        <color auto="1"/>
      </bottom>
      <diagonal/>
    </border>
    <border>
      <left/>
      <right/>
      <top style="double">
        <color rgb="FF00B050"/>
      </top>
      <bottom style="thick">
        <color auto="1"/>
      </bottom>
      <diagonal/>
    </border>
    <border>
      <left/>
      <right style="double">
        <color rgb="FF00B050"/>
      </right>
      <top style="double">
        <color rgb="FF00B050"/>
      </top>
      <bottom style="thick">
        <color auto="1"/>
      </bottom>
      <diagonal/>
    </border>
    <border>
      <left style="double">
        <color indexed="64"/>
      </left>
      <right/>
      <top style="double">
        <color rgb="FF00B050"/>
      </top>
      <bottom/>
      <diagonal/>
    </border>
    <border>
      <left/>
      <right style="double">
        <color rgb="FF00B050"/>
      </right>
      <top style="double">
        <color rgb="FF00B050"/>
      </top>
      <bottom/>
      <diagonal/>
    </border>
    <border>
      <left style="double">
        <color theme="0"/>
      </left>
      <right style="double">
        <color rgb="FF00B050"/>
      </right>
      <top style="double">
        <color rgb="FF00B050"/>
      </top>
      <bottom style="double">
        <color rgb="FF00B050"/>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rgb="FF00B050"/>
      </right>
      <top style="double">
        <color rgb="FF00B050"/>
      </top>
      <bottom style="medium">
        <color indexed="64"/>
      </bottom>
      <diagonal/>
    </border>
    <border>
      <left style="double">
        <color indexed="64"/>
      </left>
      <right style="double">
        <color rgb="FF00B050"/>
      </right>
      <top style="double">
        <color rgb="FF00B050"/>
      </top>
      <bottom style="double">
        <color rgb="FF00B050"/>
      </bottom>
      <diagonal/>
    </border>
    <border>
      <left style="double">
        <color indexed="64"/>
      </left>
      <right/>
      <top style="double">
        <color rgb="FF00B050"/>
      </top>
      <bottom style="medium">
        <color indexed="64"/>
      </bottom>
      <diagonal/>
    </border>
    <border>
      <left/>
      <right/>
      <top style="double">
        <color rgb="FF00B050"/>
      </top>
      <bottom style="medium">
        <color indexed="64"/>
      </bottom>
      <diagonal/>
    </border>
    <border>
      <left/>
      <right style="medium">
        <color indexed="64"/>
      </right>
      <top style="thin">
        <color indexed="64"/>
      </top>
      <bottom/>
      <diagonal/>
    </border>
    <border>
      <left style="medium">
        <color indexed="64"/>
      </left>
      <right style="medium">
        <color indexed="64"/>
      </right>
      <top style="thin">
        <color auto="1"/>
      </top>
      <bottom/>
      <diagonal/>
    </border>
    <border>
      <left style="thin">
        <color indexed="64"/>
      </left>
      <right/>
      <top style="thin">
        <color indexed="64"/>
      </top>
      <bottom style="thin">
        <color indexed="64"/>
      </bottom>
      <diagonal/>
    </border>
    <border>
      <left style="double">
        <color indexed="64"/>
      </left>
      <right style="thick">
        <color theme="5" tint="-0.24994659260841701"/>
      </right>
      <top/>
      <bottom/>
      <diagonal/>
    </border>
    <border>
      <left/>
      <right style="thick">
        <color theme="5" tint="-0.24994659260841701"/>
      </right>
      <top style="thick">
        <color theme="5" tint="-0.24994659260841701"/>
      </top>
      <bottom/>
      <diagonal/>
    </border>
    <border>
      <left/>
      <right style="thick">
        <color theme="5" tint="-0.24994659260841701"/>
      </right>
      <top/>
      <bottom style="thick">
        <color theme="5" tint="-0.24994659260841701"/>
      </bottom>
      <diagonal/>
    </border>
    <border>
      <left style="slantDashDot">
        <color rgb="FF00B050"/>
      </left>
      <right style="medium">
        <color indexed="64"/>
      </right>
      <top style="slantDashDot">
        <color rgb="FF00B050"/>
      </top>
      <bottom style="thin">
        <color indexed="64"/>
      </bottom>
      <diagonal/>
    </border>
    <border>
      <left style="medium">
        <color indexed="64"/>
      </left>
      <right style="thin">
        <color indexed="64"/>
      </right>
      <top style="slantDashDot">
        <color rgb="FF00B050"/>
      </top>
      <bottom style="thin">
        <color indexed="64"/>
      </bottom>
      <diagonal/>
    </border>
    <border>
      <left style="thin">
        <color auto="1"/>
      </left>
      <right style="thick">
        <color rgb="FF00B050"/>
      </right>
      <top style="slantDashDot">
        <color rgb="FF00B050"/>
      </top>
      <bottom style="thin">
        <color auto="1"/>
      </bottom>
      <diagonal/>
    </border>
    <border>
      <left style="slantDashDot">
        <color rgb="FF00B050"/>
      </left>
      <right style="medium">
        <color indexed="64"/>
      </right>
      <top style="thin">
        <color indexed="64"/>
      </top>
      <bottom style="thin">
        <color indexed="64"/>
      </bottom>
      <diagonal/>
    </border>
    <border>
      <left style="slantDashDot">
        <color rgb="FF00B050"/>
      </left>
      <right/>
      <top style="thin">
        <color indexed="64"/>
      </top>
      <bottom style="thick">
        <color rgb="FF00B050"/>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rgb="FF00B050"/>
      </bottom>
      <diagonal/>
    </border>
    <border>
      <left style="medium">
        <color indexed="64"/>
      </left>
      <right style="thin">
        <color indexed="64"/>
      </right>
      <top style="thin">
        <color indexed="64"/>
      </top>
      <bottom style="medium">
        <color rgb="FF00B050"/>
      </bottom>
      <diagonal/>
    </border>
    <border>
      <left style="thin">
        <color indexed="64"/>
      </left>
      <right style="thick">
        <color rgb="FF00B050"/>
      </right>
      <top style="thin">
        <color indexed="64"/>
      </top>
      <bottom style="medium">
        <color rgb="FF00B050"/>
      </bottom>
      <diagonal/>
    </border>
    <border>
      <left style="medium">
        <color indexed="64"/>
      </left>
      <right/>
      <top style="thin">
        <color indexed="64"/>
      </top>
      <bottom style="mediumDashed">
        <color rgb="FF00B050"/>
      </bottom>
      <diagonal/>
    </border>
    <border>
      <left style="medium">
        <color indexed="64"/>
      </left>
      <right style="thin">
        <color indexed="64"/>
      </right>
      <top style="thin">
        <color indexed="64"/>
      </top>
      <bottom style="mediumDashed">
        <color rgb="FF00B050"/>
      </bottom>
      <diagonal/>
    </border>
    <border>
      <left style="thin">
        <color auto="1"/>
      </left>
      <right style="thick">
        <color rgb="FF00B050"/>
      </right>
      <top style="thin">
        <color indexed="64"/>
      </top>
      <bottom style="mediumDashed">
        <color rgb="FF00B050"/>
      </bottom>
      <diagonal/>
    </border>
    <border>
      <left style="slantDashDot">
        <color rgb="FF00B050"/>
      </left>
      <right style="thin">
        <color rgb="FF00B050"/>
      </right>
      <top style="slantDashDot">
        <color rgb="FF00B050"/>
      </top>
      <bottom style="slantDashDot">
        <color rgb="FF00B050"/>
      </bottom>
      <diagonal/>
    </border>
    <border>
      <left style="thin">
        <color rgb="FF00B050"/>
      </left>
      <right style="thin">
        <color rgb="FF00B050"/>
      </right>
      <top style="slantDashDot">
        <color rgb="FF00B050"/>
      </top>
      <bottom style="slantDashDot">
        <color rgb="FF00B050"/>
      </bottom>
      <diagonal/>
    </border>
    <border>
      <left style="thin">
        <color rgb="FF00B050"/>
      </left>
      <right style="slantDashDot">
        <color rgb="FF00B050"/>
      </right>
      <top style="slantDashDot">
        <color rgb="FF00B050"/>
      </top>
      <bottom style="slantDashDot">
        <color rgb="FF00B050"/>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theme="0"/>
      </left>
      <right style="double">
        <color theme="0"/>
      </right>
      <top style="double">
        <color theme="0"/>
      </top>
      <bottom style="double">
        <color theme="0"/>
      </bottom>
      <diagonal/>
    </border>
    <border>
      <left style="double">
        <color theme="0"/>
      </left>
      <right style="double">
        <color theme="0"/>
      </right>
      <top style="double">
        <color theme="0"/>
      </top>
      <bottom style="medium">
        <color indexed="64"/>
      </bottom>
      <diagonal/>
    </border>
    <border>
      <left/>
      <right/>
      <top style="double">
        <color rgb="FF00B050"/>
      </top>
      <bottom/>
      <diagonal/>
    </border>
    <border>
      <left/>
      <right style="double">
        <color indexed="64"/>
      </right>
      <top style="double">
        <color theme="0"/>
      </top>
      <bottom style="double">
        <color theme="0"/>
      </bottom>
      <diagonal/>
    </border>
    <border>
      <left/>
      <right/>
      <top style="thin">
        <color indexed="64"/>
      </top>
      <bottom/>
      <diagonal/>
    </border>
    <border diagonalUp="1">
      <left style="thick">
        <color rgb="FFC00000"/>
      </left>
      <right style="medium">
        <color indexed="64"/>
      </right>
      <top style="thick">
        <color rgb="FFC00000"/>
      </top>
      <bottom/>
      <diagonal style="double">
        <color indexed="64"/>
      </diagonal>
    </border>
    <border>
      <left style="medium">
        <color indexed="64"/>
      </left>
      <right style="thin">
        <color indexed="64"/>
      </right>
      <top style="thick">
        <color rgb="FFC00000"/>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ck">
        <color rgb="FFC00000"/>
      </right>
      <top style="thick">
        <color rgb="FFC00000"/>
      </top>
      <bottom/>
      <diagonal/>
    </border>
    <border diagonalUp="1">
      <left style="thick">
        <color rgb="FFC00000"/>
      </left>
      <right style="medium">
        <color indexed="64"/>
      </right>
      <top/>
      <bottom style="thin">
        <color indexed="64"/>
      </bottom>
      <diagonal style="double">
        <color indexed="64"/>
      </diagonal>
    </border>
    <border>
      <left style="thin">
        <color indexed="64"/>
      </left>
      <right style="thick">
        <color rgb="FFC00000"/>
      </right>
      <top/>
      <bottom style="medium">
        <color indexed="64"/>
      </bottom>
      <diagonal/>
    </border>
    <border>
      <left style="thick">
        <color rgb="FFC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rgb="FFC00000"/>
      </right>
      <top/>
      <bottom style="thin">
        <color indexed="64"/>
      </bottom>
      <diagonal/>
    </border>
    <border>
      <left style="thin">
        <color indexed="64"/>
      </left>
      <right/>
      <top style="thin">
        <color indexed="64"/>
      </top>
      <bottom/>
      <diagonal/>
    </border>
    <border>
      <left/>
      <right style="thick">
        <color rgb="FFC00000"/>
      </right>
      <top style="thin">
        <color indexed="64"/>
      </top>
      <bottom/>
      <diagonal/>
    </border>
    <border>
      <left style="thick">
        <color rgb="FFC00000"/>
      </left>
      <right style="thin">
        <color indexed="64"/>
      </right>
      <top style="thin">
        <color indexed="64"/>
      </top>
      <bottom style="thick">
        <color rgb="FFC00000"/>
      </bottom>
      <diagonal/>
    </border>
    <border>
      <left style="thin">
        <color indexed="64"/>
      </left>
      <right style="thin">
        <color indexed="64"/>
      </right>
      <top style="thin">
        <color indexed="64"/>
      </top>
      <bottom style="thick">
        <color rgb="FFC00000"/>
      </bottom>
      <diagonal/>
    </border>
    <border>
      <left style="thin">
        <color indexed="64"/>
      </left>
      <right/>
      <top/>
      <bottom style="thick">
        <color rgb="FFC00000"/>
      </bottom>
      <diagonal/>
    </border>
    <border>
      <left/>
      <right style="double">
        <color indexed="64"/>
      </right>
      <top/>
      <bottom/>
      <diagonal/>
    </border>
    <border>
      <left/>
      <right style="double">
        <color indexed="64"/>
      </right>
      <top/>
      <bottom style="medium">
        <color indexed="64"/>
      </bottom>
      <diagonal/>
    </border>
    <border>
      <left style="thin">
        <color indexed="64"/>
      </left>
      <right/>
      <top style="medium">
        <color indexed="64"/>
      </top>
      <bottom/>
      <diagonal/>
    </border>
    <border>
      <left style="thin">
        <color indexed="64"/>
      </left>
      <right/>
      <top/>
      <bottom style="mediumDashed">
        <color indexed="64"/>
      </bottom>
      <diagonal/>
    </border>
    <border>
      <left style="thin">
        <color indexed="64"/>
      </left>
      <right style="thin">
        <color indexed="64"/>
      </right>
      <top style="double">
        <color indexed="64"/>
      </top>
      <bottom style="mediumDashed">
        <color indexed="64"/>
      </bottom>
      <diagonal/>
    </border>
    <border>
      <left style="thin">
        <color indexed="64"/>
      </left>
      <right style="thin">
        <color indexed="64"/>
      </right>
      <top/>
      <bottom style="mediumDashed">
        <color indexed="64"/>
      </bottom>
      <diagonal/>
    </border>
    <border>
      <left style="double">
        <color rgb="FF00B050"/>
      </left>
      <right/>
      <top style="double">
        <color rgb="FF00B050"/>
      </top>
      <bottom/>
      <diagonal/>
    </border>
    <border>
      <left/>
      <right/>
      <top style="double">
        <color auto="1"/>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rgb="FF00B050"/>
      </left>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0" fontId="21" fillId="0" borderId="0" applyNumberFormat="0" applyFill="0" applyBorder="0" applyAlignment="0" applyProtection="0">
      <alignment vertical="top"/>
      <protection locked="0"/>
    </xf>
    <xf numFmtId="49" fontId="60" fillId="0" borderId="0"/>
    <xf numFmtId="0" fontId="65" fillId="0" borderId="0"/>
    <xf numFmtId="0" fontId="65" fillId="0" borderId="0"/>
    <xf numFmtId="0" fontId="65" fillId="0" borderId="0"/>
    <xf numFmtId="0" fontId="65" fillId="0" borderId="0"/>
    <xf numFmtId="0" fontId="2" fillId="0" borderId="0"/>
  </cellStyleXfs>
  <cellXfs count="2418">
    <xf numFmtId="0" fontId="0" fillId="0" borderId="0" xfId="0"/>
    <xf numFmtId="0" fontId="3" fillId="0" borderId="0" xfId="3" applyFont="1" applyAlignment="1" applyProtection="1">
      <alignment horizontal="right" vertical="center"/>
    </xf>
    <xf numFmtId="0" fontId="3" fillId="0" borderId="0" xfId="3" applyFont="1" applyBorder="1" applyAlignment="1" applyProtection="1">
      <alignment horizontal="right" vertical="center" wrapText="1"/>
    </xf>
    <xf numFmtId="0" fontId="3" fillId="0" borderId="0" xfId="0" applyFont="1" applyBorder="1" applyAlignment="1">
      <alignment horizontal="right" vertical="center" wrapText="1"/>
    </xf>
    <xf numFmtId="0" fontId="3" fillId="0" borderId="0" xfId="3" applyFont="1" applyBorder="1" applyAlignment="1" applyProtection="1">
      <alignment horizontal="right" vertical="center"/>
    </xf>
    <xf numFmtId="0" fontId="3" fillId="0" borderId="0" xfId="3" applyFont="1" applyAlignment="1" applyProtection="1">
      <alignment horizontal="center" vertical="center"/>
    </xf>
    <xf numFmtId="0" fontId="3" fillId="0" borderId="0" xfId="3" applyFont="1" applyAlignment="1" applyProtection="1">
      <alignment horizontal="right" vertical="center" wrapText="1"/>
    </xf>
    <xf numFmtId="0" fontId="6" fillId="0" borderId="0" xfId="0" applyFont="1"/>
    <xf numFmtId="0" fontId="10" fillId="6" borderId="26" xfId="0" applyFont="1" applyFill="1" applyBorder="1" applyAlignment="1" applyProtection="1">
      <alignment horizontal="right" vertical="center" wrapText="1" readingOrder="2"/>
    </xf>
    <xf numFmtId="0" fontId="17" fillId="0" borderId="0" xfId="0" applyFont="1"/>
    <xf numFmtId="0" fontId="6" fillId="0" borderId="0" xfId="0" applyFont="1" applyFill="1"/>
    <xf numFmtId="166" fontId="3" fillId="0" borderId="0" xfId="3" applyNumberFormat="1" applyFont="1" applyBorder="1" applyAlignment="1" applyProtection="1">
      <alignment horizontal="center" vertical="center"/>
      <protection locked="0"/>
    </xf>
    <xf numFmtId="0" fontId="3" fillId="0" borderId="0" xfId="3" applyFont="1" applyBorder="1" applyAlignment="1" applyProtection="1">
      <alignment horizontal="center" vertical="center"/>
    </xf>
    <xf numFmtId="0" fontId="22" fillId="0" borderId="0" xfId="0" applyFont="1" applyAlignment="1">
      <alignment vertical="center"/>
    </xf>
    <xf numFmtId="0" fontId="22" fillId="0" borderId="0" xfId="0" applyFont="1" applyBorder="1" applyAlignment="1">
      <alignment vertical="center"/>
    </xf>
    <xf numFmtId="0" fontId="23" fillId="0" borderId="0" xfId="0" applyFont="1" applyAlignment="1">
      <alignment horizontal="right" vertical="center" wrapText="1" readingOrder="2"/>
    </xf>
    <xf numFmtId="0" fontId="9" fillId="0" borderId="0" xfId="0" applyFont="1" applyBorder="1" applyAlignment="1">
      <alignment vertical="center"/>
    </xf>
    <xf numFmtId="9" fontId="9" fillId="0" borderId="2" xfId="0" applyNumberFormat="1" applyFont="1" applyFill="1" applyBorder="1" applyAlignment="1">
      <alignment horizontal="center" vertical="center" wrapText="1"/>
    </xf>
    <xf numFmtId="0" fontId="9" fillId="0" borderId="0" xfId="0" applyFont="1" applyAlignment="1">
      <alignment horizontal="center" vertical="center" wrapText="1"/>
    </xf>
    <xf numFmtId="0" fontId="22" fillId="0" borderId="0" xfId="0" applyFont="1" applyAlignment="1">
      <alignment horizontal="center" vertical="center" wrapText="1"/>
    </xf>
    <xf numFmtId="167" fontId="22" fillId="2" borderId="5" xfId="1" applyNumberFormat="1" applyFont="1" applyFill="1" applyBorder="1" applyAlignment="1">
      <alignment horizontal="center" vertical="center" wrapText="1"/>
    </xf>
    <xf numFmtId="9" fontId="22" fillId="2" borderId="5" xfId="2" applyNumberFormat="1" applyFont="1" applyFill="1" applyBorder="1" applyAlignment="1" applyProtection="1">
      <alignment horizontal="center" vertical="center" wrapText="1"/>
    </xf>
    <xf numFmtId="0" fontId="22" fillId="0" borderId="0" xfId="0" applyFont="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right" vertical="center" wrapText="1" readingOrder="2"/>
    </xf>
    <xf numFmtId="0" fontId="22" fillId="0" borderId="0" xfId="0" applyFont="1" applyBorder="1" applyAlignment="1">
      <alignment horizontal="center" vertical="center" wrapText="1"/>
    </xf>
    <xf numFmtId="3" fontId="26" fillId="0" borderId="0" xfId="0" applyNumberFormat="1" applyFont="1"/>
    <xf numFmtId="4" fontId="22" fillId="0" borderId="0" xfId="0" applyNumberFormat="1" applyFont="1" applyBorder="1" applyAlignment="1">
      <alignment horizontal="center" vertical="center" wrapText="1"/>
    </xf>
    <xf numFmtId="0" fontId="28" fillId="0" borderId="0" xfId="0" applyFont="1" applyBorder="1" applyAlignment="1" applyProtection="1">
      <alignment horizontal="right" vertical="center" wrapText="1"/>
      <protection locked="0"/>
    </xf>
    <xf numFmtId="0" fontId="29" fillId="0" borderId="0" xfId="0" applyFont="1"/>
    <xf numFmtId="0" fontId="32" fillId="0" borderId="11" xfId="0" applyFont="1" applyBorder="1"/>
    <xf numFmtId="0" fontId="32" fillId="0" borderId="0" xfId="0" applyFont="1" applyBorder="1"/>
    <xf numFmtId="0" fontId="32" fillId="0" borderId="0" xfId="0" applyFont="1"/>
    <xf numFmtId="0" fontId="29" fillId="0" borderId="0" xfId="0" applyFont="1" applyAlignment="1">
      <alignment horizontal="center" wrapText="1"/>
    </xf>
    <xf numFmtId="0" fontId="29" fillId="0" borderId="0" xfId="0" applyFont="1" applyAlignment="1">
      <alignment horizontal="center"/>
    </xf>
    <xf numFmtId="0" fontId="36" fillId="0" borderId="0" xfId="0" applyFont="1"/>
    <xf numFmtId="0" fontId="38" fillId="0" borderId="0" xfId="0" applyFont="1" applyAlignment="1">
      <alignment wrapText="1"/>
    </xf>
    <xf numFmtId="3" fontId="36" fillId="0" borderId="0" xfId="0" applyNumberFormat="1" applyFont="1" applyAlignment="1">
      <alignment horizontal="center"/>
    </xf>
    <xf numFmtId="3" fontId="29" fillId="0" borderId="0" xfId="0" applyNumberFormat="1" applyFont="1"/>
    <xf numFmtId="0" fontId="9" fillId="0" borderId="0" xfId="0" applyFont="1" applyAlignment="1">
      <alignment horizontal="center"/>
    </xf>
    <xf numFmtId="0" fontId="9" fillId="0" borderId="0" xfId="0" applyFont="1" applyAlignment="1">
      <alignment wrapText="1"/>
    </xf>
    <xf numFmtId="0" fontId="9" fillId="0" borderId="0" xfId="0" applyFont="1" applyFill="1" applyBorder="1" applyAlignment="1">
      <alignment horizontal="center"/>
    </xf>
    <xf numFmtId="3" fontId="29" fillId="0" borderId="0" xfId="0" applyNumberFormat="1" applyFont="1" applyFill="1" applyBorder="1"/>
    <xf numFmtId="0" fontId="29" fillId="0" borderId="0" xfId="0" applyFont="1" applyFill="1" applyBorder="1"/>
    <xf numFmtId="0" fontId="9" fillId="0" borderId="0" xfId="0" applyFont="1" applyFill="1" applyBorder="1" applyAlignment="1">
      <alignment horizontal="right" wrapText="1"/>
    </xf>
    <xf numFmtId="3" fontId="9" fillId="0" borderId="0" xfId="0" applyNumberFormat="1" applyFont="1" applyFill="1" applyBorder="1"/>
    <xf numFmtId="3" fontId="9" fillId="0" borderId="0" xfId="0" applyNumberFormat="1" applyFont="1" applyFill="1" applyBorder="1" applyAlignment="1">
      <alignment horizontal="center"/>
    </xf>
    <xf numFmtId="3" fontId="35" fillId="2" borderId="66" xfId="0" applyNumberFormat="1" applyFont="1" applyFill="1" applyBorder="1" applyAlignment="1" applyProtection="1">
      <alignment horizontal="center" vertical="center" wrapText="1"/>
    </xf>
    <xf numFmtId="3" fontId="41" fillId="2" borderId="66" xfId="0" applyNumberFormat="1" applyFont="1" applyFill="1" applyBorder="1" applyAlignment="1" applyProtection="1">
      <alignment horizontal="center" vertical="center" wrapText="1"/>
    </xf>
    <xf numFmtId="3" fontId="40" fillId="2" borderId="6" xfId="0" applyNumberFormat="1" applyFont="1" applyFill="1" applyBorder="1" applyAlignment="1" applyProtection="1">
      <alignment horizontal="center" vertical="center" wrapText="1"/>
    </xf>
    <xf numFmtId="9" fontId="40" fillId="2" borderId="5" xfId="0" applyNumberFormat="1" applyFont="1" applyFill="1" applyBorder="1" applyAlignment="1" applyProtection="1">
      <alignment horizontal="center" vertical="center" wrapText="1"/>
    </xf>
    <xf numFmtId="3" fontId="41" fillId="2" borderId="60" xfId="0" applyNumberFormat="1" applyFont="1" applyFill="1" applyBorder="1" applyAlignment="1" applyProtection="1">
      <alignment horizontal="center" vertical="center" wrapText="1"/>
    </xf>
    <xf numFmtId="3" fontId="40" fillId="2" borderId="59" xfId="0" applyNumberFormat="1" applyFont="1" applyFill="1" applyBorder="1" applyAlignment="1" applyProtection="1">
      <alignment horizontal="center" vertical="center"/>
    </xf>
    <xf numFmtId="3" fontId="40" fillId="2" borderId="6" xfId="0" applyNumberFormat="1" applyFont="1" applyFill="1" applyBorder="1" applyAlignment="1" applyProtection="1">
      <alignment horizontal="center" vertical="center"/>
    </xf>
    <xf numFmtId="3" fontId="40" fillId="0" borderId="27" xfId="0" applyNumberFormat="1" applyFont="1" applyBorder="1" applyAlignment="1" applyProtection="1">
      <alignment horizontal="center" vertical="center"/>
      <protection locked="0"/>
    </xf>
    <xf numFmtId="3" fontId="40" fillId="0" borderId="5" xfId="0" applyNumberFormat="1" applyFont="1" applyBorder="1" applyAlignment="1" applyProtection="1">
      <alignment horizontal="center" vertical="center"/>
      <protection locked="0"/>
    </xf>
    <xf numFmtId="3" fontId="40" fillId="0" borderId="60" xfId="0" applyNumberFormat="1" applyFont="1" applyBorder="1" applyAlignment="1" applyProtection="1">
      <alignment horizontal="center" vertical="center"/>
      <protection locked="0"/>
    </xf>
    <xf numFmtId="3" fontId="42" fillId="2" borderId="5" xfId="0" applyNumberFormat="1" applyFont="1" applyFill="1" applyBorder="1" applyAlignment="1" applyProtection="1">
      <alignment horizontal="center" vertical="center"/>
      <protection locked="0"/>
    </xf>
    <xf numFmtId="3" fontId="52" fillId="2" borderId="66" xfId="0" applyNumberFormat="1" applyFont="1" applyFill="1" applyBorder="1" applyAlignment="1" applyProtection="1">
      <alignment horizontal="center" vertical="center" wrapText="1"/>
    </xf>
    <xf numFmtId="9" fontId="42" fillId="2" borderId="5" xfId="0" applyNumberFormat="1" applyFont="1" applyFill="1" applyBorder="1" applyAlignment="1" applyProtection="1">
      <alignment horizontal="center" vertical="center" wrapText="1"/>
    </xf>
    <xf numFmtId="3" fontId="42" fillId="2" borderId="27" xfId="0" applyNumberFormat="1" applyFont="1" applyFill="1" applyBorder="1" applyAlignment="1" applyProtection="1">
      <alignment horizontal="center" vertical="center"/>
      <protection locked="0"/>
    </xf>
    <xf numFmtId="3" fontId="42" fillId="2" borderId="6" xfId="0" applyNumberFormat="1" applyFont="1" applyFill="1" applyBorder="1" applyAlignment="1" applyProtection="1">
      <alignment horizontal="center" vertical="center" wrapText="1"/>
    </xf>
    <xf numFmtId="3" fontId="52" fillId="2" borderId="60" xfId="0" applyNumberFormat="1" applyFont="1" applyFill="1" applyBorder="1" applyAlignment="1" applyProtection="1">
      <alignment horizontal="center" vertical="center" wrapText="1"/>
    </xf>
    <xf numFmtId="3" fontId="42" fillId="2" borderId="27" xfId="0" applyNumberFormat="1" applyFont="1" applyFill="1" applyBorder="1" applyAlignment="1" applyProtection="1">
      <alignment horizontal="center" vertical="center"/>
    </xf>
    <xf numFmtId="3" fontId="42" fillId="2" borderId="5" xfId="0" applyNumberFormat="1" applyFont="1" applyFill="1" applyBorder="1" applyAlignment="1" applyProtection="1">
      <alignment horizontal="center" vertical="center"/>
    </xf>
    <xf numFmtId="3" fontId="42" fillId="2" borderId="59" xfId="0" applyNumberFormat="1" applyFont="1" applyFill="1" applyBorder="1" applyAlignment="1" applyProtection="1">
      <alignment horizontal="center" vertical="center"/>
    </xf>
    <xf numFmtId="3" fontId="39" fillId="0" borderId="27" xfId="0" applyNumberFormat="1" applyFont="1" applyFill="1" applyBorder="1" applyAlignment="1" applyProtection="1">
      <alignment horizontal="center" vertical="center"/>
      <protection locked="0"/>
    </xf>
    <xf numFmtId="3" fontId="39" fillId="0" borderId="5" xfId="0" applyNumberFormat="1" applyFont="1" applyFill="1" applyBorder="1" applyAlignment="1" applyProtection="1">
      <alignment horizontal="center" vertical="center"/>
      <protection locked="0"/>
    </xf>
    <xf numFmtId="3" fontId="39" fillId="0" borderId="60" xfId="0" applyNumberFormat="1" applyFont="1" applyFill="1" applyBorder="1" applyAlignment="1" applyProtection="1">
      <alignment horizontal="center" vertical="center"/>
      <protection locked="0"/>
    </xf>
    <xf numFmtId="9" fontId="45" fillId="2" borderId="5" xfId="0" applyNumberFormat="1" applyFont="1" applyFill="1" applyBorder="1" applyAlignment="1" applyProtection="1">
      <alignment horizontal="center" vertical="center" wrapText="1"/>
    </xf>
    <xf numFmtId="3" fontId="45" fillId="2" borderId="6" xfId="0" applyNumberFormat="1" applyFont="1" applyFill="1" applyBorder="1" applyAlignment="1" applyProtection="1">
      <alignment horizontal="center" vertical="center" wrapText="1"/>
    </xf>
    <xf numFmtId="9" fontId="41" fillId="2" borderId="5" xfId="0" applyNumberFormat="1" applyFont="1" applyFill="1" applyBorder="1" applyAlignment="1" applyProtection="1">
      <alignment horizontal="center" vertical="center" wrapText="1"/>
    </xf>
    <xf numFmtId="3" fontId="41" fillId="2" borderId="6" xfId="0" applyNumberFormat="1" applyFont="1" applyFill="1" applyBorder="1" applyAlignment="1" applyProtection="1">
      <alignment horizontal="center" vertical="center" wrapText="1"/>
    </xf>
    <xf numFmtId="3" fontId="41" fillId="0" borderId="27" xfId="0" applyNumberFormat="1" applyFont="1" applyBorder="1" applyAlignment="1" applyProtection="1">
      <alignment horizontal="center" vertical="center"/>
      <protection locked="0"/>
    </xf>
    <xf numFmtId="3" fontId="41" fillId="0" borderId="5" xfId="0" applyNumberFormat="1" applyFont="1" applyBorder="1" applyAlignment="1" applyProtection="1">
      <alignment horizontal="center" vertical="center"/>
      <protection locked="0"/>
    </xf>
    <xf numFmtId="3" fontId="41" fillId="0" borderId="60" xfId="0" applyNumberFormat="1" applyFont="1" applyBorder="1" applyAlignment="1" applyProtection="1">
      <alignment horizontal="center" vertical="center"/>
      <protection locked="0"/>
    </xf>
    <xf numFmtId="3" fontId="53" fillId="0" borderId="27" xfId="0" applyNumberFormat="1" applyFont="1" applyFill="1" applyBorder="1" applyAlignment="1" applyProtection="1">
      <alignment horizontal="center" vertical="center"/>
      <protection locked="0"/>
    </xf>
    <xf numFmtId="3" fontId="53" fillId="0" borderId="5" xfId="0" applyNumberFormat="1" applyFont="1" applyFill="1" applyBorder="1" applyAlignment="1" applyProtection="1">
      <alignment horizontal="center" vertical="center"/>
      <protection locked="0"/>
    </xf>
    <xf numFmtId="3" fontId="53" fillId="0" borderId="60" xfId="0" applyNumberFormat="1" applyFont="1" applyFill="1" applyBorder="1" applyAlignment="1" applyProtection="1">
      <alignment horizontal="center" vertical="center"/>
      <protection locked="0"/>
    </xf>
    <xf numFmtId="3" fontId="41" fillId="0" borderId="27" xfId="0" applyNumberFormat="1" applyFont="1" applyFill="1" applyBorder="1" applyAlignment="1" applyProtection="1">
      <alignment horizontal="center" vertical="center"/>
      <protection locked="0"/>
    </xf>
    <xf numFmtId="3" fontId="41" fillId="0" borderId="5" xfId="0" applyNumberFormat="1" applyFont="1" applyFill="1" applyBorder="1" applyAlignment="1" applyProtection="1">
      <alignment horizontal="center" vertical="center"/>
      <protection locked="0"/>
    </xf>
    <xf numFmtId="3" fontId="41" fillId="0" borderId="60" xfId="0" applyNumberFormat="1" applyFont="1" applyFill="1" applyBorder="1" applyAlignment="1" applyProtection="1">
      <alignment horizontal="center" vertical="center"/>
      <protection locked="0"/>
    </xf>
    <xf numFmtId="3" fontId="40" fillId="0" borderId="4" xfId="0" applyNumberFormat="1" applyFont="1" applyFill="1" applyBorder="1" applyAlignment="1" applyProtection="1">
      <alignment horizontal="center" vertical="center"/>
      <protection locked="0"/>
    </xf>
    <xf numFmtId="3" fontId="40" fillId="0" borderId="5" xfId="0" applyNumberFormat="1" applyFont="1" applyFill="1" applyBorder="1" applyAlignment="1" applyProtection="1">
      <alignment horizontal="center" vertical="center"/>
      <protection locked="0"/>
    </xf>
    <xf numFmtId="3" fontId="40" fillId="0" borderId="27" xfId="0" applyNumberFormat="1" applyFont="1" applyFill="1" applyBorder="1" applyAlignment="1" applyProtection="1">
      <alignment horizontal="center" vertical="center"/>
      <protection locked="0"/>
    </xf>
    <xf numFmtId="3" fontId="40" fillId="0" borderId="60" xfId="0" applyNumberFormat="1" applyFont="1" applyFill="1" applyBorder="1" applyAlignment="1" applyProtection="1">
      <alignment horizontal="center" vertical="center"/>
      <protection locked="0"/>
    </xf>
    <xf numFmtId="3" fontId="54" fillId="2" borderId="66" xfId="0" applyNumberFormat="1" applyFont="1" applyFill="1" applyBorder="1" applyAlignment="1" applyProtection="1">
      <alignment horizontal="center" vertical="center" wrapText="1"/>
    </xf>
    <xf numFmtId="3" fontId="42" fillId="2" borderId="6" xfId="0" applyNumberFormat="1" applyFont="1" applyFill="1" applyBorder="1" applyAlignment="1" applyProtection="1">
      <alignment horizontal="center" vertical="center"/>
    </xf>
    <xf numFmtId="3" fontId="54" fillId="2" borderId="60" xfId="0" applyNumberFormat="1" applyFont="1" applyFill="1" applyBorder="1" applyAlignment="1" applyProtection="1">
      <alignment horizontal="center" vertical="center" wrapText="1"/>
    </xf>
    <xf numFmtId="0" fontId="57" fillId="0" borderId="0" xfId="0" applyFont="1" applyBorder="1" applyAlignment="1" applyProtection="1">
      <alignment horizontal="center" vertical="center" wrapText="1"/>
    </xf>
    <xf numFmtId="3" fontId="57" fillId="0" borderId="0" xfId="0" applyNumberFormat="1" applyFont="1" applyBorder="1" applyAlignment="1" applyProtection="1">
      <alignment horizontal="center" vertical="center" wrapText="1"/>
    </xf>
    <xf numFmtId="49" fontId="62" fillId="8" borderId="0" xfId="6" applyFont="1" applyFill="1" applyBorder="1"/>
    <xf numFmtId="2" fontId="64" fillId="0" borderId="0" xfId="6" applyNumberFormat="1" applyFont="1"/>
    <xf numFmtId="2" fontId="64" fillId="0" borderId="0" xfId="6" applyNumberFormat="1" applyFont="1" applyBorder="1"/>
    <xf numFmtId="2" fontId="64" fillId="8" borderId="0" xfId="6" applyNumberFormat="1" applyFont="1" applyFill="1"/>
    <xf numFmtId="2" fontId="22" fillId="8" borderId="0" xfId="6" applyNumberFormat="1" applyFont="1" applyFill="1" applyAlignment="1">
      <alignment readingOrder="2"/>
    </xf>
    <xf numFmtId="2" fontId="64" fillId="0" borderId="0" xfId="6" applyNumberFormat="1" applyFont="1" applyAlignment="1">
      <alignment vertical="center" wrapText="1"/>
    </xf>
    <xf numFmtId="2" fontId="64" fillId="0" borderId="0" xfId="6" applyNumberFormat="1" applyFont="1" applyAlignment="1">
      <alignment vertical="center"/>
    </xf>
    <xf numFmtId="4" fontId="69" fillId="8" borderId="21" xfId="7" applyNumberFormat="1" applyFont="1" applyFill="1" applyBorder="1" applyAlignment="1" applyProtection="1">
      <alignment horizontal="center"/>
    </xf>
    <xf numFmtId="3" fontId="69" fillId="8" borderId="5" xfId="7" applyNumberFormat="1" applyFont="1" applyFill="1" applyBorder="1" applyAlignment="1" applyProtection="1">
      <alignment horizontal="center"/>
      <protection locked="0"/>
    </xf>
    <xf numFmtId="3" fontId="69" fillId="2" borderId="5" xfId="7" applyNumberFormat="1" applyFont="1" applyFill="1" applyBorder="1" applyAlignment="1" applyProtection="1">
      <alignment horizontal="center"/>
    </xf>
    <xf numFmtId="3" fontId="69" fillId="2" borderId="6" xfId="7" applyNumberFormat="1" applyFont="1" applyFill="1" applyBorder="1" applyAlignment="1" applyProtection="1">
      <alignment horizontal="center"/>
    </xf>
    <xf numFmtId="3" fontId="69" fillId="2" borderId="29" xfId="7" applyNumberFormat="1" applyFont="1" applyFill="1" applyBorder="1" applyAlignment="1" applyProtection="1">
      <alignment horizontal="center"/>
    </xf>
    <xf numFmtId="3" fontId="69" fillId="2" borderId="32" xfId="7" applyNumberFormat="1" applyFont="1" applyFill="1" applyBorder="1" applyAlignment="1" applyProtection="1">
      <alignment horizontal="center"/>
    </xf>
    <xf numFmtId="2" fontId="70" fillId="0" borderId="0" xfId="6" applyNumberFormat="1" applyFont="1"/>
    <xf numFmtId="3" fontId="69" fillId="2" borderId="6" xfId="7" applyNumberFormat="1" applyFont="1" applyFill="1" applyBorder="1" applyAlignment="1" applyProtection="1">
      <alignment horizontal="center"/>
      <protection hidden="1"/>
    </xf>
    <xf numFmtId="3" fontId="62" fillId="2" borderId="40" xfId="7" applyNumberFormat="1" applyFont="1" applyFill="1" applyBorder="1" applyAlignment="1" applyProtection="1">
      <alignment horizontal="center"/>
    </xf>
    <xf numFmtId="3" fontId="62" fillId="2" borderId="41" xfId="7" applyNumberFormat="1" applyFont="1" applyFill="1" applyBorder="1" applyAlignment="1" applyProtection="1">
      <alignment horizontal="center"/>
    </xf>
    <xf numFmtId="3" fontId="69" fillId="8" borderId="5" xfId="7" applyNumberFormat="1" applyFont="1" applyFill="1" applyBorder="1" applyAlignment="1" applyProtection="1">
      <alignment horizontal="center"/>
    </xf>
    <xf numFmtId="2" fontId="64" fillId="0" borderId="0" xfId="6" applyNumberFormat="1" applyFont="1" applyAlignment="1">
      <alignment horizontal="left" vertical="center" wrapText="1"/>
    </xf>
    <xf numFmtId="3" fontId="69" fillId="8" borderId="29" xfId="7" applyNumberFormat="1" applyFont="1" applyFill="1" applyBorder="1" applyAlignment="1" applyProtection="1">
      <alignment horizontal="center"/>
      <protection locked="0"/>
    </xf>
    <xf numFmtId="3" fontId="69" fillId="8" borderId="8" xfId="7" applyNumberFormat="1" applyFont="1" applyFill="1" applyBorder="1" applyAlignment="1" applyProtection="1">
      <alignment horizontal="center"/>
      <protection locked="0"/>
    </xf>
    <xf numFmtId="3" fontId="69" fillId="2" borderId="8" xfId="7" applyNumberFormat="1" applyFont="1" applyFill="1" applyBorder="1" applyAlignment="1" applyProtection="1">
      <alignment horizontal="center"/>
    </xf>
    <xf numFmtId="3" fontId="69" fillId="2" borderId="9" xfId="7" applyNumberFormat="1" applyFont="1" applyFill="1" applyBorder="1" applyAlignment="1" applyProtection="1">
      <alignment horizontal="center"/>
    </xf>
    <xf numFmtId="2" fontId="70" fillId="0" borderId="0" xfId="6" applyNumberFormat="1" applyFont="1" applyAlignment="1">
      <alignment vertical="center" wrapText="1"/>
    </xf>
    <xf numFmtId="2" fontId="70" fillId="0" borderId="0" xfId="6" applyNumberFormat="1" applyFont="1" applyAlignment="1">
      <alignment vertical="center"/>
    </xf>
    <xf numFmtId="3" fontId="69" fillId="2" borderId="5" xfId="7" applyNumberFormat="1" applyFont="1" applyFill="1" applyBorder="1" applyAlignment="1" applyProtection="1">
      <alignment horizontal="center"/>
      <protection hidden="1"/>
    </xf>
    <xf numFmtId="3" fontId="62" fillId="2" borderId="40" xfId="7" applyNumberFormat="1" applyFont="1" applyFill="1" applyBorder="1" applyAlignment="1" applyProtection="1">
      <alignment horizontal="center" vertical="center" wrapText="1"/>
    </xf>
    <xf numFmtId="3" fontId="62" fillId="2" borderId="41" xfId="7" applyNumberFormat="1" applyFont="1" applyFill="1" applyBorder="1" applyAlignment="1" applyProtection="1">
      <alignment horizontal="center" vertical="center" wrapText="1"/>
    </xf>
    <xf numFmtId="3" fontId="62" fillId="2" borderId="40" xfId="7" applyNumberFormat="1" applyFont="1" applyFill="1" applyBorder="1" applyAlignment="1" applyProtection="1">
      <alignment horizontal="center" vertical="center"/>
    </xf>
    <xf numFmtId="3" fontId="62" fillId="2" borderId="41" xfId="7" applyNumberFormat="1" applyFont="1" applyFill="1" applyBorder="1" applyAlignment="1" applyProtection="1">
      <alignment horizontal="center" vertical="center"/>
    </xf>
    <xf numFmtId="3" fontId="66" fillId="8" borderId="0" xfId="7" applyNumberFormat="1" applyFont="1" applyFill="1" applyBorder="1" applyAlignment="1">
      <alignment horizontal="center" vertical="center"/>
    </xf>
    <xf numFmtId="2" fontId="66" fillId="8" borderId="0" xfId="7" applyNumberFormat="1" applyFont="1" applyFill="1" applyBorder="1" applyAlignment="1">
      <alignment vertical="center"/>
    </xf>
    <xf numFmtId="3" fontId="9" fillId="8" borderId="0" xfId="7" applyNumberFormat="1" applyFont="1" applyFill="1" applyBorder="1" applyAlignment="1" applyProtection="1">
      <alignment horizontal="center" vertical="center"/>
    </xf>
    <xf numFmtId="49" fontId="62" fillId="0" borderId="0" xfId="6" applyFont="1" applyFill="1"/>
    <xf numFmtId="49" fontId="62" fillId="0" borderId="0" xfId="6" applyFont="1" applyFill="1" applyBorder="1"/>
    <xf numFmtId="49" fontId="30" fillId="0" borderId="0" xfId="6" applyFont="1" applyFill="1" applyBorder="1" applyAlignment="1">
      <alignment wrapText="1"/>
    </xf>
    <xf numFmtId="49" fontId="75" fillId="0" borderId="0" xfId="6" applyFont="1" applyFill="1"/>
    <xf numFmtId="49" fontId="3" fillId="8" borderId="0" xfId="6" applyFont="1" applyFill="1" applyBorder="1"/>
    <xf numFmtId="49" fontId="60" fillId="8" borderId="0" xfId="6" applyFill="1"/>
    <xf numFmtId="49" fontId="60" fillId="8" borderId="0" xfId="6" applyFill="1" applyBorder="1"/>
    <xf numFmtId="49" fontId="26" fillId="8" borderId="0" xfId="6" applyFont="1" applyFill="1" applyAlignment="1">
      <alignment vertical="justify" wrapText="1"/>
    </xf>
    <xf numFmtId="49" fontId="26" fillId="8" borderId="0" xfId="6" applyFont="1" applyFill="1" applyBorder="1" applyAlignment="1">
      <alignment vertical="justify" wrapText="1"/>
    </xf>
    <xf numFmtId="49" fontId="79" fillId="8" borderId="0" xfId="6" applyFont="1" applyFill="1"/>
    <xf numFmtId="49" fontId="79" fillId="8" borderId="0" xfId="6" applyFont="1" applyFill="1" applyBorder="1"/>
    <xf numFmtId="49" fontId="26" fillId="8" borderId="0" xfId="6" applyFont="1" applyFill="1" applyAlignment="1">
      <alignment vertical="center"/>
    </xf>
    <xf numFmtId="49" fontId="79" fillId="8" borderId="0" xfId="6" applyFont="1" applyFill="1" applyAlignment="1">
      <alignment vertical="center"/>
    </xf>
    <xf numFmtId="49" fontId="79" fillId="8" borderId="0" xfId="6" applyFont="1" applyFill="1" applyBorder="1" applyAlignment="1">
      <alignment vertical="center"/>
    </xf>
    <xf numFmtId="49" fontId="26" fillId="8" borderId="0" xfId="6" applyFont="1" applyFill="1"/>
    <xf numFmtId="49" fontId="26" fillId="8" borderId="0" xfId="6" applyFont="1" applyFill="1" applyBorder="1"/>
    <xf numFmtId="4" fontId="27" fillId="0" borderId="0" xfId="6" applyNumberFormat="1" applyFont="1" applyFill="1" applyBorder="1" applyAlignment="1" applyProtection="1">
      <protection hidden="1"/>
    </xf>
    <xf numFmtId="49" fontId="9" fillId="8" borderId="0" xfId="6" applyFont="1" applyFill="1" applyBorder="1" applyAlignment="1" applyProtection="1">
      <alignment vertical="center"/>
    </xf>
    <xf numFmtId="49" fontId="2" fillId="8" borderId="0" xfId="6" applyFont="1" applyFill="1" applyBorder="1" applyAlignment="1" applyProtection="1">
      <alignment horizontal="right" readingOrder="2"/>
    </xf>
    <xf numFmtId="49" fontId="81" fillId="8" borderId="0" xfId="6" applyFont="1" applyFill="1" applyBorder="1" applyAlignment="1" applyProtection="1">
      <alignment horizontal="right"/>
    </xf>
    <xf numFmtId="2" fontId="22" fillId="8" borderId="0" xfId="6" applyNumberFormat="1" applyFont="1" applyFill="1" applyBorder="1" applyAlignment="1" applyProtection="1">
      <alignment vertical="center"/>
    </xf>
    <xf numFmtId="2" fontId="60" fillId="8" borderId="0" xfId="6" applyNumberFormat="1" applyFill="1" applyBorder="1" applyAlignment="1" applyProtection="1">
      <alignment vertical="center"/>
      <protection hidden="1"/>
    </xf>
    <xf numFmtId="1" fontId="26" fillId="8" borderId="0" xfId="6" applyNumberFormat="1" applyFont="1" applyFill="1" applyBorder="1" applyProtection="1"/>
    <xf numFmtId="49" fontId="79" fillId="8" borderId="0" xfId="6" applyFont="1" applyFill="1" applyBorder="1" applyProtection="1"/>
    <xf numFmtId="171" fontId="79" fillId="8" borderId="0" xfId="6" applyNumberFormat="1" applyFont="1" applyFill="1" applyBorder="1" applyProtection="1"/>
    <xf numFmtId="171" fontId="82" fillId="8" borderId="0" xfId="6" applyNumberFormat="1" applyFont="1" applyFill="1" applyBorder="1" applyProtection="1"/>
    <xf numFmtId="0" fontId="74" fillId="8" borderId="0" xfId="0" applyFont="1" applyFill="1" applyBorder="1"/>
    <xf numFmtId="49" fontId="72" fillId="8" borderId="0" xfId="6" applyFont="1" applyFill="1" applyBorder="1" applyProtection="1"/>
    <xf numFmtId="171" fontId="79" fillId="8" borderId="10" xfId="6" applyNumberFormat="1" applyFont="1" applyFill="1" applyBorder="1" applyProtection="1"/>
    <xf numFmtId="49" fontId="74" fillId="8" borderId="0" xfId="6" applyFont="1" applyFill="1" applyBorder="1" applyProtection="1"/>
    <xf numFmtId="49" fontId="79" fillId="8" borderId="50" xfId="6" applyFont="1" applyFill="1" applyBorder="1" applyProtection="1"/>
    <xf numFmtId="49" fontId="79" fillId="8" borderId="11" xfId="6" applyFont="1" applyFill="1" applyBorder="1" applyProtection="1"/>
    <xf numFmtId="49" fontId="79" fillId="8" borderId="11" xfId="6" applyFont="1" applyFill="1" applyBorder="1" applyAlignment="1" applyProtection="1">
      <alignment horizontal="center"/>
    </xf>
    <xf numFmtId="49" fontId="79" fillId="8" borderId="18" xfId="6" applyFont="1" applyFill="1" applyBorder="1" applyProtection="1"/>
    <xf numFmtId="171" fontId="79" fillId="8" borderId="39" xfId="6" applyNumberFormat="1" applyFont="1" applyFill="1" applyBorder="1" applyProtection="1"/>
    <xf numFmtId="171" fontId="79" fillId="8" borderId="41" xfId="6" applyNumberFormat="1" applyFont="1" applyFill="1" applyBorder="1" applyProtection="1"/>
    <xf numFmtId="171" fontId="79" fillId="8" borderId="12" xfId="6" applyNumberFormat="1" applyFont="1" applyFill="1" applyBorder="1" applyProtection="1"/>
    <xf numFmtId="171" fontId="79" fillId="8" borderId="14" xfId="6" applyNumberFormat="1" applyFont="1" applyFill="1" applyBorder="1" applyProtection="1"/>
    <xf numFmtId="49" fontId="74" fillId="8" borderId="0" xfId="6" applyFont="1" applyFill="1"/>
    <xf numFmtId="49" fontId="74" fillId="8" borderId="0" xfId="6" applyFont="1" applyFill="1" applyBorder="1"/>
    <xf numFmtId="0" fontId="74" fillId="8" borderId="0" xfId="0" applyFont="1" applyFill="1" applyBorder="1" applyProtection="1"/>
    <xf numFmtId="171" fontId="79" fillId="8" borderId="0" xfId="6" applyNumberFormat="1" applyFont="1" applyFill="1" applyBorder="1" applyAlignment="1" applyProtection="1">
      <alignment horizontal="right"/>
    </xf>
    <xf numFmtId="171" fontId="79" fillId="8" borderId="12" xfId="6" applyNumberFormat="1" applyFont="1" applyFill="1" applyBorder="1" applyAlignment="1" applyProtection="1">
      <alignment horizontal="right"/>
    </xf>
    <xf numFmtId="171" fontId="79" fillId="8" borderId="14" xfId="6" applyNumberFormat="1" applyFont="1" applyFill="1" applyBorder="1" applyAlignment="1" applyProtection="1">
      <alignment horizontal="right"/>
    </xf>
    <xf numFmtId="171" fontId="79" fillId="8" borderId="10" xfId="6" applyNumberFormat="1" applyFont="1" applyFill="1" applyBorder="1" applyAlignment="1" applyProtection="1">
      <alignment horizontal="right"/>
    </xf>
    <xf numFmtId="49" fontId="79" fillId="8" borderId="34" xfId="6" applyFont="1" applyFill="1" applyBorder="1" applyAlignment="1" applyProtection="1">
      <alignment horizontal="right"/>
    </xf>
    <xf numFmtId="49" fontId="79" fillId="8" borderId="49" xfId="6" applyFont="1" applyFill="1" applyBorder="1" applyAlignment="1" applyProtection="1">
      <alignment horizontal="right"/>
    </xf>
    <xf numFmtId="49" fontId="79" fillId="8" borderId="37" xfId="6" applyFont="1" applyFill="1" applyBorder="1" applyAlignment="1" applyProtection="1">
      <alignment horizontal="right"/>
    </xf>
    <xf numFmtId="49" fontId="79" fillId="8" borderId="51" xfId="6" applyFont="1" applyFill="1" applyBorder="1" applyAlignment="1" applyProtection="1">
      <alignment horizontal="right"/>
    </xf>
    <xf numFmtId="49" fontId="72" fillId="0" borderId="0" xfId="6" applyFont="1" applyFill="1" applyBorder="1" applyProtection="1"/>
    <xf numFmtId="49" fontId="60" fillId="0" borderId="0" xfId="6" applyFill="1" applyProtection="1"/>
    <xf numFmtId="49" fontId="60" fillId="8" borderId="0" xfId="6" applyFill="1" applyProtection="1"/>
    <xf numFmtId="49" fontId="22" fillId="0" borderId="0" xfId="6" applyFont="1" applyFill="1" applyBorder="1" applyAlignment="1" applyProtection="1">
      <alignment vertical="center"/>
    </xf>
    <xf numFmtId="49" fontId="22" fillId="8" borderId="0" xfId="6" applyFont="1" applyFill="1" applyBorder="1" applyAlignment="1" applyProtection="1">
      <alignment vertical="center"/>
    </xf>
    <xf numFmtId="49" fontId="22" fillId="0" borderId="0" xfId="6" applyFont="1" applyFill="1" applyBorder="1" applyAlignment="1" applyProtection="1">
      <alignment horizontal="center" vertical="center"/>
    </xf>
    <xf numFmtId="49" fontId="22" fillId="8" borderId="0" xfId="6" applyFont="1" applyFill="1" applyBorder="1" applyAlignment="1" applyProtection="1">
      <alignment horizontal="center" vertical="center"/>
    </xf>
    <xf numFmtId="49" fontId="26" fillId="0" borderId="0" xfId="6" applyFont="1" applyFill="1" applyBorder="1" applyProtection="1"/>
    <xf numFmtId="49" fontId="22" fillId="0" borderId="0" xfId="6" applyFont="1" applyFill="1" applyBorder="1" applyProtection="1"/>
    <xf numFmtId="49" fontId="22" fillId="8" borderId="0" xfId="6" applyFont="1" applyFill="1" applyBorder="1" applyProtection="1"/>
    <xf numFmtId="49" fontId="26" fillId="0" borderId="0" xfId="6" applyFont="1" applyFill="1" applyBorder="1" applyAlignment="1" applyProtection="1">
      <alignment vertical="center"/>
    </xf>
    <xf numFmtId="3" fontId="26" fillId="2" borderId="9" xfId="6" applyNumberFormat="1" applyFont="1" applyFill="1" applyBorder="1" applyAlignment="1" applyProtection="1"/>
    <xf numFmtId="1" fontId="22" fillId="0" borderId="0" xfId="6" applyNumberFormat="1" applyFont="1" applyFill="1" applyBorder="1" applyAlignment="1" applyProtection="1">
      <alignment vertical="center"/>
    </xf>
    <xf numFmtId="49" fontId="64" fillId="8" borderId="0" xfId="6" applyFont="1" applyFill="1" applyBorder="1" applyAlignment="1" applyProtection="1">
      <alignment horizontal="center" vertical="center"/>
    </xf>
    <xf numFmtId="3" fontId="9" fillId="8" borderId="0" xfId="6" applyNumberFormat="1" applyFont="1" applyFill="1" applyBorder="1" applyAlignment="1" applyProtection="1"/>
    <xf numFmtId="4" fontId="27" fillId="8" borderId="0" xfId="6" applyNumberFormat="1" applyFont="1" applyFill="1" applyBorder="1" applyAlignment="1" applyProtection="1">
      <protection hidden="1"/>
    </xf>
    <xf numFmtId="49" fontId="79" fillId="0" borderId="0" xfId="6" applyFont="1" applyFill="1" applyBorder="1" applyProtection="1"/>
    <xf numFmtId="49" fontId="79" fillId="0" borderId="0" xfId="6" applyFont="1" applyFill="1" applyBorder="1" applyProtection="1">
      <protection hidden="1"/>
    </xf>
    <xf numFmtId="49" fontId="22" fillId="0" borderId="0" xfId="6" applyFont="1" applyAlignment="1">
      <alignment vertical="center" wrapText="1"/>
    </xf>
    <xf numFmtId="2" fontId="79" fillId="0" borderId="0" xfId="6" applyNumberFormat="1" applyFont="1" applyProtection="1">
      <protection locked="0"/>
    </xf>
    <xf numFmtId="2" fontId="79" fillId="8" borderId="0" xfId="6" applyNumberFormat="1" applyFont="1" applyFill="1" applyBorder="1" applyProtection="1">
      <protection locked="0"/>
    </xf>
    <xf numFmtId="2" fontId="72" fillId="8" borderId="0" xfId="6" applyNumberFormat="1" applyFont="1" applyFill="1" applyBorder="1" applyAlignment="1" applyProtection="1">
      <protection locked="0"/>
    </xf>
    <xf numFmtId="2" fontId="72" fillId="8" borderId="0" xfId="6" applyNumberFormat="1" applyFont="1" applyFill="1" applyBorder="1" applyProtection="1">
      <protection locked="0"/>
    </xf>
    <xf numFmtId="2" fontId="72" fillId="0" borderId="0" xfId="6" applyNumberFormat="1" applyFont="1" applyBorder="1" applyProtection="1">
      <protection locked="0"/>
    </xf>
    <xf numFmtId="2" fontId="72" fillId="0" borderId="0" xfId="6" applyNumberFormat="1" applyFont="1" applyProtection="1">
      <protection locked="0"/>
    </xf>
    <xf numFmtId="2" fontId="68" fillId="0" borderId="0" xfId="6" applyNumberFormat="1" applyFont="1" applyAlignment="1" applyProtection="1">
      <alignment wrapText="1"/>
      <protection locked="0"/>
    </xf>
    <xf numFmtId="2" fontId="66" fillId="0" borderId="0" xfId="6" applyNumberFormat="1" applyFont="1" applyBorder="1" applyAlignment="1" applyProtection="1">
      <alignment wrapText="1"/>
      <protection locked="0"/>
    </xf>
    <xf numFmtId="2" fontId="68" fillId="0" borderId="0" xfId="6" applyNumberFormat="1" applyFont="1" applyBorder="1" applyAlignment="1" applyProtection="1">
      <alignment wrapText="1"/>
      <protection locked="0"/>
    </xf>
    <xf numFmtId="2" fontId="85" fillId="0" borderId="0" xfId="6" applyNumberFormat="1" applyFont="1" applyBorder="1" applyAlignment="1" applyProtection="1">
      <alignment wrapText="1"/>
      <protection locked="0"/>
    </xf>
    <xf numFmtId="3" fontId="79" fillId="0" borderId="0" xfId="6" applyNumberFormat="1" applyFont="1" applyBorder="1" applyAlignment="1" applyProtection="1">
      <alignment vertical="center"/>
      <protection locked="0"/>
    </xf>
    <xf numFmtId="3" fontId="86" fillId="0" borderId="0" xfId="6" applyNumberFormat="1" applyFont="1" applyBorder="1" applyAlignment="1" applyProtection="1">
      <alignment vertical="center"/>
      <protection locked="0"/>
    </xf>
    <xf numFmtId="3" fontId="79" fillId="8" borderId="0" xfId="6" applyNumberFormat="1" applyFont="1" applyFill="1" applyBorder="1" applyAlignment="1" applyProtection="1">
      <alignment vertical="center"/>
      <protection locked="0"/>
    </xf>
    <xf numFmtId="3" fontId="86" fillId="8" borderId="0" xfId="6" applyNumberFormat="1" applyFont="1" applyFill="1" applyBorder="1" applyAlignment="1" applyProtection="1">
      <alignment vertical="center"/>
      <protection locked="0"/>
    </xf>
    <xf numFmtId="2" fontId="79" fillId="0" borderId="0" xfId="6" applyNumberFormat="1" applyFont="1" applyBorder="1" applyProtection="1">
      <protection locked="0"/>
    </xf>
    <xf numFmtId="2" fontId="86" fillId="0" borderId="0" xfId="6" applyNumberFormat="1" applyFont="1" applyBorder="1" applyProtection="1">
      <protection locked="0"/>
    </xf>
    <xf numFmtId="2" fontId="74" fillId="0" borderId="0" xfId="6" applyNumberFormat="1" applyFont="1" applyBorder="1" applyAlignment="1" applyProtection="1">
      <alignment readingOrder="2"/>
    </xf>
    <xf numFmtId="2" fontId="74" fillId="0" borderId="0" xfId="6" applyNumberFormat="1" applyFont="1" applyProtection="1">
      <protection locked="0"/>
    </xf>
    <xf numFmtId="2" fontId="79" fillId="0" borderId="0" xfId="6" applyNumberFormat="1" applyFont="1" applyProtection="1"/>
    <xf numFmtId="0" fontId="90" fillId="0" borderId="0" xfId="11" applyFont="1" applyFill="1" applyBorder="1" applyAlignment="1" applyProtection="1">
      <alignment vertical="center"/>
      <protection locked="0"/>
    </xf>
    <xf numFmtId="172" fontId="91" fillId="0" borderId="0" xfId="11" applyNumberFormat="1" applyFont="1" applyFill="1" applyBorder="1" applyAlignment="1" applyProtection="1">
      <alignment vertical="center" wrapText="1"/>
    </xf>
    <xf numFmtId="172" fontId="91" fillId="0" borderId="0" xfId="11" applyNumberFormat="1" applyFont="1" applyFill="1" applyBorder="1" applyAlignment="1" applyProtection="1">
      <alignment vertical="center" wrapText="1"/>
      <protection locked="0"/>
    </xf>
    <xf numFmtId="0" fontId="91" fillId="0" borderId="0" xfId="11" applyFont="1" applyFill="1" applyBorder="1" applyAlignment="1" applyProtection="1">
      <alignment horizontal="center" vertical="center"/>
      <protection locked="0"/>
    </xf>
    <xf numFmtId="49" fontId="90" fillId="0" borderId="0" xfId="11" applyNumberFormat="1" applyFont="1" applyFill="1" applyBorder="1" applyAlignment="1" applyProtection="1">
      <alignment horizontal="left" vertical="center"/>
      <protection locked="0"/>
    </xf>
    <xf numFmtId="172" fontId="90" fillId="0" borderId="0" xfId="11" applyNumberFormat="1" applyFont="1" applyFill="1" applyBorder="1" applyAlignment="1" applyProtection="1">
      <alignment horizontal="right" vertical="center"/>
      <protection locked="0"/>
    </xf>
    <xf numFmtId="0" fontId="90" fillId="0" borderId="0" xfId="11" applyNumberFormat="1" applyFont="1" applyFill="1" applyBorder="1" applyAlignment="1" applyProtection="1">
      <alignment horizontal="left" vertical="center"/>
      <protection locked="0"/>
    </xf>
    <xf numFmtId="172" fontId="89" fillId="0" borderId="0" xfId="11" applyNumberFormat="1" applyFont="1" applyFill="1" applyBorder="1" applyAlignment="1" applyProtection="1">
      <alignment vertical="center" wrapText="1"/>
      <protection locked="0"/>
    </xf>
    <xf numFmtId="0" fontId="88" fillId="0" borderId="0" xfId="11" applyFont="1" applyFill="1" applyBorder="1" applyAlignment="1" applyProtection="1">
      <alignment horizontal="center" vertical="center"/>
      <protection locked="0"/>
    </xf>
    <xf numFmtId="49" fontId="78" fillId="0" borderId="0" xfId="11" applyNumberFormat="1" applyFont="1" applyFill="1" applyBorder="1" applyAlignment="1" applyProtection="1">
      <alignment horizontal="left" vertical="center"/>
      <protection locked="0"/>
    </xf>
    <xf numFmtId="172" fontId="78" fillId="0" borderId="0" xfId="11" applyNumberFormat="1" applyFont="1" applyFill="1" applyBorder="1" applyAlignment="1" applyProtection="1">
      <alignment horizontal="right" vertical="center"/>
      <protection locked="0"/>
    </xf>
    <xf numFmtId="0" fontId="78" fillId="0" borderId="0" xfId="11" applyNumberFormat="1" applyFont="1" applyFill="1" applyBorder="1" applyAlignment="1" applyProtection="1">
      <alignment horizontal="left" vertical="center"/>
      <protection locked="0"/>
    </xf>
    <xf numFmtId="167" fontId="22" fillId="2" borderId="21" xfId="1" applyNumberFormat="1" applyFont="1" applyFill="1" applyBorder="1" applyAlignment="1">
      <alignment horizontal="center" vertical="center" wrapText="1"/>
    </xf>
    <xf numFmtId="9" fontId="22" fillId="2" borderId="21" xfId="2" applyNumberFormat="1" applyFont="1" applyFill="1" applyBorder="1" applyAlignment="1" applyProtection="1">
      <alignment horizontal="center" vertical="center" wrapText="1"/>
    </xf>
    <xf numFmtId="0" fontId="22" fillId="0" borderId="0" xfId="0" applyFont="1" applyFill="1" applyAlignment="1">
      <alignment vertical="center" wrapText="1"/>
    </xf>
    <xf numFmtId="0" fontId="22" fillId="0" borderId="0" xfId="0" applyFont="1" applyFill="1" applyBorder="1" applyAlignment="1" applyProtection="1">
      <alignment vertical="center" wrapText="1"/>
    </xf>
    <xf numFmtId="168" fontId="22" fillId="0" borderId="0" xfId="0" applyNumberFormat="1" applyFont="1" applyFill="1" applyBorder="1" applyAlignment="1">
      <alignment vertical="center" wrapText="1"/>
    </xf>
    <xf numFmtId="9" fontId="22" fillId="0" borderId="0" xfId="0" applyNumberFormat="1" applyFont="1" applyFill="1" applyBorder="1" applyAlignment="1" applyProtection="1">
      <alignment vertical="center" wrapText="1"/>
    </xf>
    <xf numFmtId="167" fontId="22" fillId="0" borderId="0" xfId="1" applyNumberFormat="1" applyFont="1" applyFill="1" applyBorder="1" applyAlignment="1">
      <alignment vertical="center" wrapText="1"/>
    </xf>
    <xf numFmtId="167" fontId="22" fillId="0" borderId="0" xfId="1" applyNumberFormat="1" applyFont="1" applyFill="1" applyBorder="1" applyAlignment="1">
      <alignment horizontal="center" vertical="center" wrapText="1"/>
    </xf>
    <xf numFmtId="168"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vertical="center" wrapText="1"/>
      <protection locked="0"/>
    </xf>
    <xf numFmtId="0" fontId="9" fillId="0" borderId="0" xfId="0" applyNumberFormat="1" applyFont="1" applyFill="1" applyBorder="1" applyAlignment="1" applyProtection="1">
      <alignment horizontal="right" vertical="center" wrapText="1"/>
      <protection locked="0"/>
    </xf>
    <xf numFmtId="0" fontId="9" fillId="0" borderId="13" xfId="0" applyNumberFormat="1" applyFont="1" applyFill="1" applyBorder="1" applyAlignment="1" applyProtection="1">
      <alignment horizontal="right" vertical="center" wrapText="1"/>
    </xf>
    <xf numFmtId="0" fontId="9" fillId="0" borderId="37" xfId="0" applyNumberFormat="1" applyFont="1" applyFill="1" applyBorder="1" applyAlignment="1" applyProtection="1">
      <alignment horizontal="right" vertical="center" wrapText="1"/>
    </xf>
    <xf numFmtId="0" fontId="29" fillId="0" borderId="0" xfId="0" applyFont="1" applyAlignment="1">
      <alignment vertical="center"/>
    </xf>
    <xf numFmtId="0" fontId="32" fillId="0" borderId="0" xfId="0" applyFont="1" applyAlignment="1">
      <alignment vertical="center"/>
    </xf>
    <xf numFmtId="3" fontId="30" fillId="0" borderId="0" xfId="0" applyNumberFormat="1" applyFont="1" applyAlignment="1">
      <alignment vertical="center"/>
    </xf>
    <xf numFmtId="3" fontId="29" fillId="0" borderId="0" xfId="0" applyNumberFormat="1" applyFont="1" applyAlignment="1">
      <alignment vertical="center"/>
    </xf>
    <xf numFmtId="0" fontId="9" fillId="0" borderId="0" xfId="0" applyFont="1" applyAlignment="1">
      <alignment vertical="center"/>
    </xf>
    <xf numFmtId="0" fontId="29" fillId="0" borderId="0" xfId="0" applyFont="1" applyAlignment="1">
      <alignment horizontal="center" vertical="center"/>
    </xf>
    <xf numFmtId="0" fontId="36"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109" fillId="0" borderId="0" xfId="0" applyFont="1" applyAlignment="1">
      <alignment vertical="center" wrapText="1"/>
    </xf>
    <xf numFmtId="0" fontId="38" fillId="0" borderId="0" xfId="0" applyFont="1" applyAlignment="1">
      <alignment vertical="center" wrapText="1"/>
    </xf>
    <xf numFmtId="3" fontId="36" fillId="0" borderId="0" xfId="0" applyNumberFormat="1" applyFont="1" applyAlignment="1">
      <alignment horizontal="center" vertical="center"/>
    </xf>
    <xf numFmtId="9" fontId="29" fillId="0" borderId="0" xfId="0" applyNumberFormat="1" applyFont="1" applyAlignment="1">
      <alignment vertical="center"/>
    </xf>
    <xf numFmtId="3" fontId="32" fillId="0" borderId="0" xfId="0" applyNumberFormat="1" applyFont="1" applyAlignment="1">
      <alignment vertical="center"/>
    </xf>
    <xf numFmtId="3" fontId="31" fillId="0" borderId="0" xfId="0" applyNumberFormat="1" applyFont="1" applyFill="1" applyBorder="1" applyAlignment="1">
      <alignment vertical="center"/>
    </xf>
    <xf numFmtId="0" fontId="94" fillId="0" borderId="0" xfId="0" applyFont="1" applyAlignment="1">
      <alignment vertical="center"/>
    </xf>
    <xf numFmtId="0" fontId="94" fillId="0" borderId="0" xfId="0" applyFont="1" applyAlignment="1">
      <alignment horizontal="center" vertical="center"/>
    </xf>
    <xf numFmtId="3" fontId="108" fillId="0" borderId="0" xfId="0" applyNumberFormat="1" applyFont="1" applyFill="1" applyAlignment="1">
      <alignment horizontal="center" vertical="center"/>
    </xf>
    <xf numFmtId="3" fontId="40" fillId="2" borderId="78" xfId="0" applyNumberFormat="1" applyFont="1" applyFill="1" applyBorder="1" applyAlignment="1" applyProtection="1">
      <alignment horizontal="center" vertical="center"/>
    </xf>
    <xf numFmtId="3" fontId="40" fillId="0" borderId="82" xfId="0" applyNumberFormat="1" applyFont="1" applyBorder="1" applyAlignment="1" applyProtection="1">
      <alignment horizontal="center" vertical="center"/>
      <protection locked="0"/>
    </xf>
    <xf numFmtId="3" fontId="19" fillId="2" borderId="23" xfId="0" applyNumberFormat="1" applyFont="1" applyFill="1" applyBorder="1" applyAlignment="1" applyProtection="1">
      <alignment horizontal="center" vertical="center"/>
    </xf>
    <xf numFmtId="3" fontId="19" fillId="2" borderId="36" xfId="0" applyNumberFormat="1" applyFont="1" applyFill="1" applyBorder="1" applyAlignment="1" applyProtection="1">
      <alignment horizontal="center" vertical="center"/>
    </xf>
    <xf numFmtId="3" fontId="19" fillId="2" borderId="19" xfId="0" applyNumberFormat="1" applyFont="1" applyFill="1" applyBorder="1" applyAlignment="1" applyProtection="1">
      <alignment horizontal="center" vertical="center"/>
    </xf>
    <xf numFmtId="3" fontId="19" fillId="2" borderId="11" xfId="0" applyNumberFormat="1" applyFont="1" applyFill="1" applyBorder="1" applyAlignment="1" applyProtection="1">
      <alignment horizontal="center" vertical="center"/>
    </xf>
    <xf numFmtId="3" fontId="35" fillId="2" borderId="25" xfId="0" applyNumberFormat="1" applyFont="1" applyFill="1" applyBorder="1" applyAlignment="1" applyProtection="1">
      <alignment horizontal="center" vertical="center"/>
    </xf>
    <xf numFmtId="3" fontId="35" fillId="2" borderId="1" xfId="0" applyNumberFormat="1" applyFont="1" applyFill="1" applyBorder="1" applyAlignment="1" applyProtection="1">
      <alignment horizontal="center" vertical="center"/>
    </xf>
    <xf numFmtId="3" fontId="35" fillId="2" borderId="2" xfId="0" applyNumberFormat="1" applyFont="1" applyFill="1" applyBorder="1" applyAlignment="1" applyProtection="1">
      <alignment horizontal="center" vertical="center"/>
    </xf>
    <xf numFmtId="3" fontId="35" fillId="2" borderId="63" xfId="0" applyNumberFormat="1" applyFont="1" applyFill="1" applyBorder="1" applyAlignment="1" applyProtection="1">
      <alignment horizontal="center" vertical="center"/>
    </xf>
    <xf numFmtId="3" fontId="35" fillId="2" borderId="64" xfId="0" applyNumberFormat="1" applyFont="1" applyFill="1" applyBorder="1" applyAlignment="1" applyProtection="1">
      <alignment horizontal="center" vertical="center"/>
    </xf>
    <xf numFmtId="3" fontId="40" fillId="0" borderId="8" xfId="0" applyNumberFormat="1" applyFont="1" applyBorder="1" applyAlignment="1" applyProtection="1">
      <alignment horizontal="center" vertical="center"/>
      <protection locked="0"/>
    </xf>
    <xf numFmtId="3" fontId="40" fillId="2" borderId="61" xfId="0" applyNumberFormat="1" applyFont="1" applyFill="1" applyBorder="1" applyAlignment="1" applyProtection="1">
      <alignment horizontal="center" vertical="center"/>
    </xf>
    <xf numFmtId="3" fontId="35" fillId="2" borderId="21" xfId="0" applyNumberFormat="1" applyFont="1" applyFill="1" applyBorder="1" applyAlignment="1" applyProtection="1">
      <alignment horizontal="center" vertical="center"/>
    </xf>
    <xf numFmtId="3" fontId="35" fillId="2" borderId="66" xfId="0" applyNumberFormat="1" applyFont="1" applyFill="1" applyBorder="1" applyAlignment="1" applyProtection="1">
      <alignment horizontal="center" vertical="center"/>
    </xf>
    <xf numFmtId="3" fontId="35" fillId="2" borderId="53" xfId="0" applyNumberFormat="1" applyFont="1" applyFill="1" applyBorder="1" applyAlignment="1" applyProtection="1">
      <alignment horizontal="center" vertical="center"/>
    </xf>
    <xf numFmtId="3" fontId="42" fillId="2" borderId="81" xfId="0" applyNumberFormat="1" applyFont="1" applyFill="1" applyBorder="1" applyAlignment="1" applyProtection="1">
      <alignment horizontal="center" vertical="center"/>
    </xf>
    <xf numFmtId="3" fontId="42" fillId="2" borderId="82" xfId="0" applyNumberFormat="1" applyFont="1" applyFill="1" applyBorder="1" applyAlignment="1" applyProtection="1">
      <alignment horizontal="center" vertical="center"/>
    </xf>
    <xf numFmtId="3" fontId="42" fillId="2" borderId="90" xfId="0" applyNumberFormat="1" applyFont="1" applyFill="1" applyBorder="1" applyAlignment="1" applyProtection="1">
      <alignment horizontal="center" vertical="center"/>
    </xf>
    <xf numFmtId="3" fontId="42" fillId="2" borderId="86" xfId="0" applyNumberFormat="1" applyFont="1" applyFill="1" applyBorder="1" applyAlignment="1" applyProtection="1">
      <alignment horizontal="center" vertical="center"/>
    </xf>
    <xf numFmtId="3" fontId="35" fillId="2" borderId="28" xfId="0" applyNumberFormat="1" applyFont="1" applyFill="1" applyBorder="1" applyAlignment="1" applyProtection="1">
      <alignment horizontal="center" vertical="center"/>
    </xf>
    <xf numFmtId="3" fontId="45" fillId="0" borderId="82" xfId="0" applyNumberFormat="1" applyFont="1" applyFill="1" applyBorder="1" applyAlignment="1" applyProtection="1">
      <alignment horizontal="center" vertical="center"/>
      <protection locked="0"/>
    </xf>
    <xf numFmtId="3" fontId="42" fillId="2" borderId="87" xfId="0" applyNumberFormat="1" applyFont="1" applyFill="1" applyBorder="1" applyAlignment="1" applyProtection="1">
      <alignment horizontal="center" vertical="center"/>
    </xf>
    <xf numFmtId="3" fontId="45" fillId="0" borderId="8" xfId="0" applyNumberFormat="1" applyFont="1" applyFill="1" applyBorder="1" applyAlignment="1" applyProtection="1">
      <alignment horizontal="center" vertical="center"/>
      <protection locked="0"/>
    </xf>
    <xf numFmtId="3" fontId="40" fillId="0" borderId="46" xfId="0" applyNumberFormat="1" applyFont="1" applyBorder="1" applyAlignment="1" applyProtection="1">
      <alignment horizontal="center" vertical="center"/>
      <protection locked="0"/>
    </xf>
    <xf numFmtId="3" fontId="40" fillId="0" borderId="87" xfId="0" applyNumberFormat="1" applyFont="1" applyBorder="1" applyAlignment="1" applyProtection="1">
      <alignment horizontal="center" vertical="center"/>
      <protection locked="0"/>
    </xf>
    <xf numFmtId="3" fontId="45" fillId="0" borderId="87" xfId="0" applyNumberFormat="1" applyFont="1" applyFill="1" applyBorder="1" applyAlignment="1" applyProtection="1">
      <alignment horizontal="center" vertical="center"/>
      <protection locked="0"/>
    </xf>
    <xf numFmtId="3" fontId="45" fillId="0" borderId="46" xfId="0" applyNumberFormat="1" applyFont="1" applyFill="1" applyBorder="1" applyAlignment="1" applyProtection="1">
      <alignment horizontal="center" vertical="center"/>
      <protection locked="0"/>
    </xf>
    <xf numFmtId="3" fontId="45" fillId="0" borderId="79" xfId="0" applyNumberFormat="1" applyFont="1" applyFill="1" applyBorder="1" applyAlignment="1" applyProtection="1">
      <alignment horizontal="center" vertical="center"/>
      <protection locked="0"/>
    </xf>
    <xf numFmtId="3" fontId="35" fillId="2" borderId="36" xfId="0" applyNumberFormat="1" applyFont="1" applyFill="1" applyBorder="1" applyAlignment="1" applyProtection="1">
      <alignment horizontal="center" vertical="center"/>
    </xf>
    <xf numFmtId="0" fontId="29" fillId="0" borderId="0" xfId="0" applyFont="1" applyFill="1" applyBorder="1" applyAlignment="1">
      <alignment vertical="center"/>
    </xf>
    <xf numFmtId="0" fontId="32" fillId="0" borderId="0" xfId="0" applyFont="1" applyFill="1" applyBorder="1" applyAlignment="1">
      <alignment vertical="center"/>
    </xf>
    <xf numFmtId="3" fontId="19" fillId="0" borderId="36" xfId="0" applyNumberFormat="1" applyFont="1" applyFill="1" applyBorder="1" applyAlignment="1" applyProtection="1">
      <alignment horizontal="center" vertical="center"/>
    </xf>
    <xf numFmtId="3" fontId="35" fillId="0" borderId="0" xfId="0" applyNumberFormat="1" applyFont="1" applyFill="1" applyBorder="1" applyAlignment="1" applyProtection="1">
      <alignment horizontal="center" vertical="center"/>
    </xf>
    <xf numFmtId="3" fontId="40" fillId="0" borderId="0" xfId="0" applyNumberFormat="1" applyFont="1" applyFill="1" applyBorder="1" applyAlignment="1" applyProtection="1">
      <alignment horizontal="center" vertical="center"/>
    </xf>
    <xf numFmtId="3" fontId="41" fillId="0" borderId="0" xfId="0" applyNumberFormat="1" applyFont="1" applyFill="1" applyBorder="1" applyAlignment="1" applyProtection="1">
      <alignment horizontal="center" vertical="center"/>
    </xf>
    <xf numFmtId="3" fontId="42" fillId="0" borderId="0" xfId="0" applyNumberFormat="1" applyFont="1" applyFill="1" applyBorder="1" applyAlignment="1" applyProtection="1">
      <alignment horizontal="center" vertical="center"/>
    </xf>
    <xf numFmtId="3" fontId="45" fillId="0" borderId="0" xfId="0" applyNumberFormat="1" applyFont="1" applyFill="1" applyBorder="1" applyAlignment="1" applyProtection="1">
      <alignment horizontal="center" vertical="center"/>
    </xf>
    <xf numFmtId="3" fontId="35" fillId="0" borderId="36" xfId="0" applyNumberFormat="1" applyFont="1" applyFill="1" applyBorder="1" applyAlignment="1" applyProtection="1">
      <alignment horizontal="center" vertical="center"/>
    </xf>
    <xf numFmtId="3" fontId="36" fillId="0" borderId="0" xfId="0" applyNumberFormat="1" applyFont="1" applyFill="1" applyBorder="1" applyAlignment="1">
      <alignment horizontal="center" vertical="center"/>
    </xf>
    <xf numFmtId="3" fontId="29" fillId="0" borderId="0" xfId="0" applyNumberFormat="1" applyFont="1" applyFill="1" applyBorder="1" applyAlignment="1">
      <alignment vertical="center"/>
    </xf>
    <xf numFmtId="3" fontId="19" fillId="0" borderId="11" xfId="0" applyNumberFormat="1" applyFont="1" applyFill="1" applyBorder="1" applyAlignment="1" applyProtection="1">
      <alignment horizontal="center" vertical="center"/>
    </xf>
    <xf numFmtId="3" fontId="19" fillId="0" borderId="0" xfId="0" applyNumberFormat="1" applyFont="1" applyFill="1" applyBorder="1" applyAlignment="1" applyProtection="1">
      <alignment horizontal="center" vertical="center"/>
    </xf>
    <xf numFmtId="3" fontId="19" fillId="2" borderId="73" xfId="0" applyNumberFormat="1" applyFont="1" applyFill="1" applyBorder="1" applyAlignment="1" applyProtection="1">
      <alignment horizontal="center" vertical="center"/>
    </xf>
    <xf numFmtId="3" fontId="19" fillId="2" borderId="91" xfId="0" applyNumberFormat="1" applyFont="1" applyFill="1" applyBorder="1" applyAlignment="1" applyProtection="1">
      <alignment horizontal="center" vertical="center"/>
    </xf>
    <xf numFmtId="3" fontId="35" fillId="2" borderId="3" xfId="0" applyNumberFormat="1" applyFont="1" applyFill="1" applyBorder="1" applyAlignment="1" applyProtection="1">
      <alignment horizontal="center" vertical="center"/>
    </xf>
    <xf numFmtId="3" fontId="40" fillId="2" borderId="85" xfId="0" applyNumberFormat="1" applyFont="1" applyFill="1" applyBorder="1" applyAlignment="1" applyProtection="1">
      <alignment horizontal="center" vertical="center"/>
    </xf>
    <xf numFmtId="3" fontId="40" fillId="2" borderId="9" xfId="0" applyNumberFormat="1" applyFont="1" applyFill="1" applyBorder="1" applyAlignment="1" applyProtection="1">
      <alignment horizontal="center" vertical="center"/>
    </xf>
    <xf numFmtId="3" fontId="42" fillId="2" borderId="85" xfId="0" applyNumberFormat="1" applyFont="1" applyFill="1" applyBorder="1" applyAlignment="1" applyProtection="1">
      <alignment horizontal="center" vertical="center"/>
    </xf>
    <xf numFmtId="3" fontId="19" fillId="0" borderId="91" xfId="0" applyNumberFormat="1" applyFont="1" applyFill="1" applyBorder="1" applyAlignment="1" applyProtection="1">
      <alignment horizontal="center" vertical="center"/>
    </xf>
    <xf numFmtId="0" fontId="45" fillId="0" borderId="81" xfId="0" applyFont="1" applyFill="1" applyBorder="1" applyAlignment="1" applyProtection="1">
      <alignment horizontal="center" vertical="center" wrapText="1"/>
      <protection locked="0"/>
    </xf>
    <xf numFmtId="0" fontId="47" fillId="0" borderId="0" xfId="0" applyFont="1" applyAlignment="1" applyProtection="1">
      <alignment horizontal="center" vertical="center"/>
    </xf>
    <xf numFmtId="0" fontId="29" fillId="0" borderId="0" xfId="0" applyFont="1" applyAlignment="1" applyProtection="1">
      <alignment vertical="center" wrapText="1"/>
    </xf>
    <xf numFmtId="3" fontId="29" fillId="0" borderId="0" xfId="0" applyNumberFormat="1" applyFont="1" applyAlignment="1" applyProtection="1">
      <alignment vertical="center" wrapText="1"/>
    </xf>
    <xf numFmtId="3" fontId="29" fillId="0" borderId="0" xfId="0" applyNumberFormat="1" applyFont="1" applyBorder="1" applyAlignment="1" applyProtection="1">
      <alignment vertical="center" wrapText="1"/>
    </xf>
    <xf numFmtId="0" fontId="29" fillId="0" borderId="0" xfId="0" applyFont="1" applyBorder="1" applyAlignment="1" applyProtection="1">
      <alignment vertical="center" wrapText="1"/>
    </xf>
    <xf numFmtId="0" fontId="29" fillId="0" borderId="0" xfId="0" applyFont="1" applyAlignment="1" applyProtection="1">
      <alignment vertical="center"/>
    </xf>
    <xf numFmtId="3" fontId="29" fillId="0" borderId="0" xfId="0" applyNumberFormat="1" applyFont="1" applyAlignment="1" applyProtection="1">
      <alignment vertical="center"/>
    </xf>
    <xf numFmtId="0" fontId="29" fillId="0" borderId="0" xfId="0" applyFont="1" applyAlignment="1" applyProtection="1">
      <alignment horizontal="center" vertical="center"/>
    </xf>
    <xf numFmtId="0" fontId="51" fillId="0" borderId="0" xfId="0" applyFont="1" applyAlignment="1" applyProtection="1">
      <alignment vertical="center"/>
    </xf>
    <xf numFmtId="0" fontId="44" fillId="0" borderId="0" xfId="0" applyFont="1" applyAlignment="1" applyProtection="1">
      <alignment vertical="center"/>
    </xf>
    <xf numFmtId="0" fontId="36" fillId="0" borderId="0" xfId="0" applyFont="1" applyAlignment="1" applyProtection="1">
      <alignment vertical="center"/>
    </xf>
    <xf numFmtId="0" fontId="55" fillId="0" borderId="0" xfId="0" applyFont="1" applyAlignment="1" applyProtection="1">
      <alignment vertical="center"/>
    </xf>
    <xf numFmtId="0" fontId="56" fillId="0" borderId="0" xfId="0" applyFont="1" applyAlignment="1" applyProtection="1">
      <alignment vertical="center"/>
    </xf>
    <xf numFmtId="0" fontId="43" fillId="0" borderId="0" xfId="0" applyFont="1" applyAlignment="1" applyProtection="1">
      <alignment vertical="center"/>
    </xf>
    <xf numFmtId="0" fontId="56" fillId="0" borderId="0" xfId="0" applyFont="1" applyFill="1" applyAlignment="1" applyProtection="1">
      <alignment vertical="center"/>
    </xf>
    <xf numFmtId="0" fontId="29" fillId="0" borderId="0" xfId="0" applyFont="1" applyFill="1" applyAlignment="1" applyProtection="1">
      <alignment vertical="center"/>
    </xf>
    <xf numFmtId="9" fontId="40" fillId="2" borderId="89" xfId="0" applyNumberFormat="1" applyFont="1" applyFill="1" applyBorder="1" applyAlignment="1" applyProtection="1">
      <alignment horizontal="center" vertical="center" wrapText="1"/>
    </xf>
    <xf numFmtId="3" fontId="40" fillId="2" borderId="90" xfId="0" applyNumberFormat="1" applyFont="1" applyFill="1" applyBorder="1" applyAlignment="1" applyProtection="1">
      <alignment horizontal="center" vertical="center"/>
    </xf>
    <xf numFmtId="3" fontId="29" fillId="0" borderId="0" xfId="0" applyNumberFormat="1" applyFont="1" applyFill="1" applyBorder="1" applyAlignment="1" applyProtection="1">
      <alignment vertical="center" wrapText="1"/>
    </xf>
    <xf numFmtId="0" fontId="29" fillId="0" borderId="0" xfId="0" applyFont="1" applyFill="1" applyBorder="1" applyAlignment="1" applyProtection="1">
      <alignment vertical="center" wrapText="1"/>
    </xf>
    <xf numFmtId="3" fontId="50" fillId="0" borderId="36" xfId="0" applyNumberFormat="1" applyFont="1" applyFill="1" applyBorder="1" applyAlignment="1" applyProtection="1">
      <alignment horizontal="center" vertical="center" wrapText="1"/>
    </xf>
    <xf numFmtId="3" fontId="35" fillId="0" borderId="36" xfId="0" applyNumberFormat="1" applyFont="1" applyFill="1" applyBorder="1" applyAlignment="1" applyProtection="1">
      <alignment horizontal="center" vertical="center" wrapText="1"/>
    </xf>
    <xf numFmtId="3" fontId="40" fillId="0" borderId="36" xfId="0" applyNumberFormat="1" applyFont="1" applyFill="1" applyBorder="1" applyAlignment="1" applyProtection="1">
      <alignment horizontal="center" vertical="center" wrapText="1"/>
    </xf>
    <xf numFmtId="3" fontId="40" fillId="0" borderId="36" xfId="0" applyNumberFormat="1" applyFont="1" applyFill="1" applyBorder="1" applyAlignment="1" applyProtection="1">
      <alignment horizontal="center" vertical="center"/>
    </xf>
    <xf numFmtId="3" fontId="42" fillId="0" borderId="36" xfId="0" applyNumberFormat="1" applyFont="1" applyFill="1" applyBorder="1" applyAlignment="1" applyProtection="1">
      <alignment horizontal="center" vertical="center" wrapText="1"/>
    </xf>
    <xf numFmtId="3" fontId="41" fillId="0" borderId="36" xfId="0" applyNumberFormat="1" applyFont="1" applyFill="1" applyBorder="1" applyAlignment="1" applyProtection="1">
      <alignment horizontal="center" vertical="center" wrapText="1"/>
    </xf>
    <xf numFmtId="3" fontId="41" fillId="0" borderId="36" xfId="0" applyNumberFormat="1" applyFont="1" applyFill="1" applyBorder="1" applyAlignment="1" applyProtection="1">
      <alignment horizontal="center" vertical="center"/>
    </xf>
    <xf numFmtId="3" fontId="42" fillId="0" borderId="36" xfId="0" applyNumberFormat="1" applyFont="1" applyFill="1" applyBorder="1" applyAlignment="1" applyProtection="1">
      <alignment horizontal="center" vertical="center"/>
    </xf>
    <xf numFmtId="3" fontId="45" fillId="0" borderId="36" xfId="0" applyNumberFormat="1" applyFont="1" applyFill="1" applyBorder="1" applyAlignment="1" applyProtection="1">
      <alignment horizontal="center" vertical="center" wrapText="1"/>
    </xf>
    <xf numFmtId="3" fontId="50" fillId="0" borderId="0" xfId="0" applyNumberFormat="1" applyFont="1" applyFill="1" applyBorder="1" applyAlignment="1" applyProtection="1">
      <alignment horizontal="center" vertical="center" wrapText="1"/>
    </xf>
    <xf numFmtId="3" fontId="35" fillId="0" borderId="0" xfId="0" applyNumberFormat="1" applyFont="1" applyFill="1" applyBorder="1" applyAlignment="1" applyProtection="1">
      <alignment horizontal="center" vertical="center" wrapText="1"/>
    </xf>
    <xf numFmtId="3" fontId="40" fillId="0" borderId="0" xfId="0" applyNumberFormat="1" applyFont="1" applyFill="1" applyBorder="1" applyAlignment="1" applyProtection="1">
      <alignment horizontal="center" vertical="center" wrapText="1"/>
    </xf>
    <xf numFmtId="3" fontId="42" fillId="0" borderId="0" xfId="0" applyNumberFormat="1" applyFont="1" applyFill="1" applyBorder="1" applyAlignment="1" applyProtection="1">
      <alignment horizontal="center" vertical="center" wrapText="1"/>
    </xf>
    <xf numFmtId="3" fontId="45"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3" fontId="35" fillId="0" borderId="70" xfId="0" applyNumberFormat="1" applyFont="1" applyFill="1" applyBorder="1" applyAlignment="1" applyProtection="1">
      <alignment horizontal="center" vertical="center" wrapText="1"/>
    </xf>
    <xf numFmtId="3" fontId="50" fillId="2" borderId="49" xfId="0" applyNumberFormat="1" applyFont="1" applyFill="1" applyBorder="1" applyAlignment="1" applyProtection="1">
      <alignment horizontal="center" vertical="center" wrapText="1"/>
    </xf>
    <xf numFmtId="9" fontId="35" fillId="2" borderId="21" xfId="0" applyNumberFormat="1" applyFont="1" applyFill="1" applyBorder="1" applyAlignment="1" applyProtection="1">
      <alignment horizontal="center" vertical="center" wrapText="1"/>
    </xf>
    <xf numFmtId="3" fontId="35" fillId="2" borderId="33" xfId="0" applyNumberFormat="1" applyFont="1" applyFill="1" applyBorder="1" applyAlignment="1" applyProtection="1">
      <alignment horizontal="center" vertical="center" wrapText="1"/>
    </xf>
    <xf numFmtId="3" fontId="35" fillId="2" borderId="65" xfId="0" applyNumberFormat="1" applyFont="1" applyFill="1" applyBorder="1" applyAlignment="1" applyProtection="1">
      <alignment horizontal="center" vertical="center" wrapText="1"/>
    </xf>
    <xf numFmtId="9" fontId="35" fillId="2" borderId="68" xfId="0" applyNumberFormat="1" applyFont="1" applyFill="1" applyBorder="1" applyAlignment="1" applyProtection="1">
      <alignment horizontal="center" vertical="center" wrapText="1"/>
    </xf>
    <xf numFmtId="9" fontId="35" fillId="2" borderId="2" xfId="0" applyNumberFormat="1" applyFont="1" applyFill="1" applyBorder="1" applyAlignment="1" applyProtection="1">
      <alignment horizontal="center" vertical="center" wrapText="1"/>
    </xf>
    <xf numFmtId="3" fontId="35" fillId="2" borderId="3" xfId="0" applyNumberFormat="1" applyFont="1" applyFill="1" applyBorder="1" applyAlignment="1" applyProtection="1">
      <alignment horizontal="center" vertical="center" wrapText="1"/>
    </xf>
    <xf numFmtId="3" fontId="40" fillId="0" borderId="86" xfId="0" applyNumberFormat="1" applyFont="1" applyBorder="1" applyAlignment="1" applyProtection="1">
      <alignment horizontal="center" vertical="center" wrapText="1"/>
      <protection locked="0"/>
    </xf>
    <xf numFmtId="3" fontId="40" fillId="0" borderId="82" xfId="0" applyNumberFormat="1" applyFont="1" applyBorder="1" applyAlignment="1" applyProtection="1">
      <alignment horizontal="center" vertical="center" wrapText="1"/>
      <protection locked="0"/>
    </xf>
    <xf numFmtId="3" fontId="40" fillId="0" borderId="87" xfId="0" applyNumberFormat="1" applyFont="1" applyBorder="1" applyAlignment="1" applyProtection="1">
      <alignment horizontal="center" vertical="center" wrapText="1"/>
      <protection locked="0"/>
    </xf>
    <xf numFmtId="9" fontId="40" fillId="2" borderId="87" xfId="0" applyNumberFormat="1" applyFont="1" applyFill="1" applyBorder="1" applyAlignment="1" applyProtection="1">
      <alignment horizontal="center" vertical="center" wrapText="1"/>
    </xf>
    <xf numFmtId="3" fontId="40" fillId="2" borderId="85" xfId="0" applyNumberFormat="1" applyFont="1" applyFill="1" applyBorder="1" applyAlignment="1" applyProtection="1">
      <alignment horizontal="center" vertical="center" wrapText="1"/>
    </xf>
    <xf numFmtId="9" fontId="40" fillId="2" borderId="82" xfId="0" applyNumberFormat="1" applyFont="1" applyFill="1" applyBorder="1" applyAlignment="1" applyProtection="1">
      <alignment horizontal="center" vertical="center" wrapText="1"/>
    </xf>
    <xf numFmtId="3" fontId="41" fillId="2" borderId="87" xfId="0" applyNumberFormat="1" applyFont="1" applyFill="1" applyBorder="1" applyAlignment="1" applyProtection="1">
      <alignment horizontal="center" vertical="center" wrapText="1"/>
    </xf>
    <xf numFmtId="3" fontId="40" fillId="0" borderId="56" xfId="0" applyNumberFormat="1" applyFont="1" applyBorder="1" applyAlignment="1" applyProtection="1">
      <alignment horizontal="center" vertical="center" wrapText="1"/>
      <protection locked="0"/>
    </xf>
    <xf numFmtId="3" fontId="40" fillId="0" borderId="8" xfId="0" applyNumberFormat="1" applyFont="1" applyBorder="1" applyAlignment="1" applyProtection="1">
      <alignment horizontal="center" vertical="center" wrapText="1"/>
      <protection locked="0"/>
    </xf>
    <xf numFmtId="3" fontId="40" fillId="0" borderId="46" xfId="0" applyNumberFormat="1" applyFont="1" applyBorder="1" applyAlignment="1" applyProtection="1">
      <alignment horizontal="center" vertical="center" wrapText="1"/>
      <protection locked="0"/>
    </xf>
    <xf numFmtId="3" fontId="41" fillId="2" borderId="72" xfId="0" applyNumberFormat="1" applyFont="1" applyFill="1" applyBorder="1" applyAlignment="1" applyProtection="1">
      <alignment horizontal="center" vertical="center" wrapText="1"/>
    </xf>
    <xf numFmtId="9" fontId="40" fillId="2" borderId="46" xfId="0" applyNumberFormat="1" applyFont="1" applyFill="1" applyBorder="1" applyAlignment="1" applyProtection="1">
      <alignment horizontal="center" vertical="center" wrapText="1"/>
    </xf>
    <xf numFmtId="9" fontId="40" fillId="2" borderId="8" xfId="0" applyNumberFormat="1" applyFont="1" applyFill="1" applyBorder="1" applyAlignment="1" applyProtection="1">
      <alignment horizontal="center" vertical="center" wrapText="1"/>
    </xf>
    <xf numFmtId="3" fontId="41" fillId="2" borderId="46" xfId="0" applyNumberFormat="1" applyFont="1" applyFill="1" applyBorder="1" applyAlignment="1" applyProtection="1">
      <alignment horizontal="center" vertical="center" wrapText="1"/>
    </xf>
    <xf numFmtId="3" fontId="40" fillId="2" borderId="55" xfId="0" applyNumberFormat="1" applyFont="1" applyFill="1" applyBorder="1" applyAlignment="1" applyProtection="1">
      <alignment horizontal="center" vertical="center"/>
    </xf>
    <xf numFmtId="3" fontId="35" fillId="0" borderId="11" xfId="0" applyNumberFormat="1" applyFont="1" applyBorder="1" applyAlignment="1" applyProtection="1">
      <alignment horizontal="center" vertical="center" wrapText="1"/>
      <protection locked="0"/>
    </xf>
    <xf numFmtId="3" fontId="35" fillId="0" borderId="73" xfId="0" applyNumberFormat="1" applyFont="1" applyBorder="1" applyAlignment="1" applyProtection="1">
      <alignment horizontal="center" vertical="center" wrapText="1"/>
      <protection locked="0"/>
    </xf>
    <xf numFmtId="3" fontId="35" fillId="0" borderId="70" xfId="0" applyNumberFormat="1" applyFont="1" applyBorder="1" applyAlignment="1" applyProtection="1">
      <alignment horizontal="center" vertical="center" wrapText="1"/>
      <protection locked="0"/>
    </xf>
    <xf numFmtId="3" fontId="35" fillId="2" borderId="70" xfId="0" applyNumberFormat="1" applyFont="1" applyFill="1" applyBorder="1" applyAlignment="1" applyProtection="1">
      <alignment horizontal="center" vertical="center" wrapText="1"/>
    </xf>
    <xf numFmtId="9" fontId="35" fillId="2" borderId="70" xfId="0" applyNumberFormat="1" applyFont="1" applyFill="1" applyBorder="1" applyAlignment="1" applyProtection="1">
      <alignment horizontal="center" vertical="center" wrapText="1"/>
    </xf>
    <xf numFmtId="9" fontId="35" fillId="2" borderId="73" xfId="0" applyNumberFormat="1" applyFont="1" applyFill="1" applyBorder="1" applyAlignment="1" applyProtection="1">
      <alignment horizontal="center" vertical="center" wrapText="1"/>
    </xf>
    <xf numFmtId="3" fontId="35" fillId="2" borderId="91" xfId="0" applyNumberFormat="1" applyFont="1" applyFill="1" applyBorder="1" applyAlignment="1" applyProtection="1">
      <alignment horizontal="center" vertical="center" wrapText="1"/>
    </xf>
    <xf numFmtId="3" fontId="35" fillId="2" borderId="25" xfId="0" applyNumberFormat="1" applyFont="1" applyFill="1" applyBorder="1" applyAlignment="1" applyProtection="1">
      <alignment horizontal="center" vertical="center"/>
      <protection locked="0"/>
    </xf>
    <xf numFmtId="3" fontId="35" fillId="2" borderId="21" xfId="0" applyNumberFormat="1" applyFont="1" applyFill="1" applyBorder="1" applyAlignment="1" applyProtection="1">
      <alignment horizontal="center" vertical="center"/>
      <protection locked="0"/>
    </xf>
    <xf numFmtId="3" fontId="40" fillId="0" borderId="86" xfId="0" applyNumberFormat="1" applyFont="1" applyBorder="1" applyAlignment="1" applyProtection="1">
      <alignment horizontal="center" vertical="center"/>
      <protection locked="0"/>
    </xf>
    <xf numFmtId="3" fontId="42" fillId="2" borderId="81" xfId="0" applyNumberFormat="1" applyFont="1" applyFill="1" applyBorder="1" applyAlignment="1" applyProtection="1">
      <alignment horizontal="center" vertical="center"/>
      <protection locked="0"/>
    </xf>
    <xf numFmtId="3" fontId="42" fillId="2" borderId="82" xfId="0" applyNumberFormat="1" applyFont="1" applyFill="1" applyBorder="1" applyAlignment="1" applyProtection="1">
      <alignment horizontal="center" vertical="center"/>
      <protection locked="0"/>
    </xf>
    <xf numFmtId="9" fontId="42" fillId="2" borderId="82" xfId="0" applyNumberFormat="1" applyFont="1" applyFill="1" applyBorder="1" applyAlignment="1" applyProtection="1">
      <alignment horizontal="center" vertical="center" wrapText="1"/>
    </xf>
    <xf numFmtId="3" fontId="42" fillId="2" borderId="86" xfId="0" applyNumberFormat="1" applyFont="1" applyFill="1" applyBorder="1" applyAlignment="1" applyProtection="1">
      <alignment horizontal="center" vertical="center"/>
      <protection locked="0"/>
    </xf>
    <xf numFmtId="3" fontId="42" fillId="2" borderId="85" xfId="0" applyNumberFormat="1" applyFont="1" applyFill="1" applyBorder="1" applyAlignment="1" applyProtection="1">
      <alignment horizontal="center" vertical="center" wrapText="1"/>
    </xf>
    <xf numFmtId="3" fontId="52" fillId="2" borderId="87" xfId="0" applyNumberFormat="1" applyFont="1" applyFill="1" applyBorder="1" applyAlignment="1" applyProtection="1">
      <alignment horizontal="center" vertical="center" wrapText="1"/>
    </xf>
    <xf numFmtId="3" fontId="39" fillId="0" borderId="86" xfId="0" applyNumberFormat="1" applyFont="1" applyFill="1" applyBorder="1" applyAlignment="1" applyProtection="1">
      <alignment horizontal="center" vertical="center"/>
      <protection locked="0"/>
    </xf>
    <xf numFmtId="3" fontId="39" fillId="0" borderId="82" xfId="0" applyNumberFormat="1" applyFont="1" applyFill="1" applyBorder="1" applyAlignment="1" applyProtection="1">
      <alignment horizontal="center" vertical="center"/>
      <protection locked="0"/>
    </xf>
    <xf numFmtId="3" fontId="39" fillId="0" borderId="87" xfId="0" applyNumberFormat="1" applyFont="1" applyFill="1" applyBorder="1" applyAlignment="1" applyProtection="1">
      <alignment horizontal="center" vertical="center"/>
      <protection locked="0"/>
    </xf>
    <xf numFmtId="9" fontId="45" fillId="2" borderId="82" xfId="0" applyNumberFormat="1" applyFont="1" applyFill="1" applyBorder="1" applyAlignment="1" applyProtection="1">
      <alignment horizontal="center" vertical="center" wrapText="1"/>
    </xf>
    <xf numFmtId="3" fontId="45" fillId="0" borderId="86"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wrapText="1"/>
    </xf>
    <xf numFmtId="9" fontId="41" fillId="2" borderId="82" xfId="0" applyNumberFormat="1" applyFont="1" applyFill="1" applyBorder="1" applyAlignment="1" applyProtection="1">
      <alignment horizontal="center" vertical="center" wrapText="1"/>
    </xf>
    <xf numFmtId="3" fontId="41" fillId="2" borderId="85" xfId="0" applyNumberFormat="1" applyFont="1" applyFill="1" applyBorder="1" applyAlignment="1" applyProtection="1">
      <alignment horizontal="center" vertical="center" wrapText="1"/>
    </xf>
    <xf numFmtId="3" fontId="45" fillId="2" borderId="85" xfId="0" applyNumberFormat="1" applyFont="1" applyFill="1" applyBorder="1" applyAlignment="1" applyProtection="1">
      <alignment horizontal="center" vertical="center"/>
    </xf>
    <xf numFmtId="3" fontId="41" fillId="2" borderId="85" xfId="0" applyNumberFormat="1" applyFont="1" applyFill="1" applyBorder="1" applyAlignment="1" applyProtection="1">
      <alignment horizontal="center" vertical="center"/>
    </xf>
    <xf numFmtId="3" fontId="41" fillId="0" borderId="56" xfId="0" applyNumberFormat="1" applyFont="1" applyBorder="1" applyAlignment="1" applyProtection="1">
      <alignment horizontal="center" vertical="center"/>
      <protection locked="0"/>
    </xf>
    <xf numFmtId="3" fontId="41" fillId="0" borderId="8" xfId="0" applyNumberFormat="1" applyFont="1" applyBorder="1" applyAlignment="1" applyProtection="1">
      <alignment horizontal="center" vertical="center"/>
      <protection locked="0"/>
    </xf>
    <xf numFmtId="3" fontId="41" fillId="0" borderId="46" xfId="0" applyNumberFormat="1" applyFont="1" applyBorder="1" applyAlignment="1" applyProtection="1">
      <alignment horizontal="center" vertical="center"/>
      <protection locked="0"/>
    </xf>
    <xf numFmtId="3" fontId="40" fillId="2" borderId="9" xfId="0" applyNumberFormat="1" applyFont="1" applyFill="1" applyBorder="1" applyAlignment="1" applyProtection="1">
      <alignment horizontal="center" vertical="center" wrapText="1"/>
    </xf>
    <xf numFmtId="3" fontId="39" fillId="0" borderId="80" xfId="0" applyNumberFormat="1" applyFont="1" applyFill="1" applyBorder="1" applyAlignment="1" applyProtection="1">
      <alignment horizontal="center" vertical="center"/>
      <protection locked="0"/>
    </xf>
    <xf numFmtId="3" fontId="41" fillId="2" borderId="70" xfId="0" applyNumberFormat="1" applyFont="1" applyFill="1" applyBorder="1" applyAlignment="1" applyProtection="1">
      <alignment horizontal="center" vertical="center" wrapText="1"/>
    </xf>
    <xf numFmtId="9" fontId="45" fillId="2" borderId="80" xfId="0" applyNumberFormat="1" applyFont="1" applyFill="1" applyBorder="1" applyAlignment="1" applyProtection="1">
      <alignment horizontal="center" vertical="center" wrapText="1"/>
    </xf>
    <xf numFmtId="3" fontId="45" fillId="2" borderId="84" xfId="0" applyNumberFormat="1" applyFont="1" applyFill="1" applyBorder="1" applyAlignment="1" applyProtection="1">
      <alignment horizontal="center" vertical="center" wrapText="1"/>
    </xf>
    <xf numFmtId="3" fontId="39" fillId="0" borderId="93" xfId="0" applyNumberFormat="1" applyFont="1" applyFill="1" applyBorder="1" applyAlignment="1" applyProtection="1">
      <alignment horizontal="center" vertical="center"/>
      <protection locked="0"/>
    </xf>
    <xf numFmtId="3" fontId="39" fillId="0" borderId="79" xfId="0" applyNumberFormat="1" applyFont="1" applyFill="1" applyBorder="1" applyAlignment="1" applyProtection="1">
      <alignment horizontal="center" vertical="center"/>
      <protection locked="0"/>
    </xf>
    <xf numFmtId="3" fontId="45" fillId="0" borderId="93" xfId="0" applyNumberFormat="1" applyFont="1" applyFill="1" applyBorder="1" applyAlignment="1" applyProtection="1">
      <alignment horizontal="center" vertical="center"/>
      <protection locked="0"/>
    </xf>
    <xf numFmtId="3" fontId="45" fillId="0" borderId="80" xfId="0" applyNumberFormat="1" applyFont="1" applyFill="1" applyBorder="1" applyAlignment="1" applyProtection="1">
      <alignment horizontal="center" vertical="center"/>
      <protection locked="0"/>
    </xf>
    <xf numFmtId="3" fontId="41" fillId="2" borderId="79" xfId="0" applyNumberFormat="1" applyFont="1" applyFill="1" applyBorder="1" applyAlignment="1" applyProtection="1">
      <alignment horizontal="center" vertical="center" wrapText="1"/>
    </xf>
    <xf numFmtId="9" fontId="41" fillId="2" borderId="80" xfId="0" applyNumberFormat="1" applyFont="1" applyFill="1" applyBorder="1" applyAlignment="1" applyProtection="1">
      <alignment horizontal="center" vertical="center" wrapText="1"/>
    </xf>
    <xf numFmtId="3" fontId="41" fillId="2" borderId="84" xfId="0" applyNumberFormat="1" applyFont="1" applyFill="1" applyBorder="1" applyAlignment="1" applyProtection="1">
      <alignment horizontal="center" vertical="center" wrapText="1"/>
    </xf>
    <xf numFmtId="3" fontId="40" fillId="2" borderId="92" xfId="0" applyNumberFormat="1" applyFont="1" applyFill="1" applyBorder="1" applyAlignment="1" applyProtection="1">
      <alignment horizontal="center" vertical="center"/>
    </xf>
    <xf numFmtId="3" fontId="35" fillId="2" borderId="28" xfId="0" applyNumberFormat="1" applyFont="1" applyFill="1" applyBorder="1" applyAlignment="1" applyProtection="1">
      <alignment horizontal="center" vertical="center"/>
      <protection locked="0"/>
    </xf>
    <xf numFmtId="3" fontId="35" fillId="2" borderId="66" xfId="0" applyNumberFormat="1" applyFont="1" applyFill="1" applyBorder="1" applyAlignment="1" applyProtection="1">
      <alignment horizontal="center" vertical="center"/>
      <protection locked="0"/>
    </xf>
    <xf numFmtId="3" fontId="35" fillId="2" borderId="1"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3" fontId="35" fillId="2" borderId="65" xfId="0" applyNumberFormat="1" applyFont="1" applyFill="1" applyBorder="1" applyAlignment="1" applyProtection="1">
      <alignment horizontal="center" vertical="center"/>
      <protection locked="0"/>
    </xf>
    <xf numFmtId="3" fontId="35" fillId="2" borderId="64" xfId="0" applyNumberFormat="1" applyFont="1" applyFill="1" applyBorder="1" applyAlignment="1" applyProtection="1">
      <alignment horizontal="center" vertical="center"/>
      <protection locked="0"/>
    </xf>
    <xf numFmtId="3" fontId="40" fillId="0" borderId="86" xfId="0" applyNumberFormat="1" applyFont="1" applyFill="1" applyBorder="1" applyAlignment="1" applyProtection="1">
      <alignment horizontal="center" vertical="center"/>
      <protection locked="0"/>
    </xf>
    <xf numFmtId="3" fontId="40" fillId="0" borderId="82" xfId="0" applyNumberFormat="1" applyFont="1" applyFill="1" applyBorder="1" applyAlignment="1" applyProtection="1">
      <alignment horizontal="center" vertical="center"/>
      <protection locked="0"/>
    </xf>
    <xf numFmtId="3" fontId="40" fillId="0" borderId="87" xfId="0" applyNumberFormat="1" applyFont="1" applyFill="1" applyBorder="1" applyAlignment="1" applyProtection="1">
      <alignment horizontal="center" vertical="center"/>
      <protection locked="0"/>
    </xf>
    <xf numFmtId="3" fontId="54" fillId="2" borderId="87" xfId="0" applyNumberFormat="1" applyFont="1" applyFill="1" applyBorder="1" applyAlignment="1" applyProtection="1">
      <alignment horizontal="center" vertical="center" wrapText="1"/>
    </xf>
    <xf numFmtId="3" fontId="41" fillId="0" borderId="82" xfId="0" applyNumberFormat="1" applyFont="1" applyFill="1" applyBorder="1" applyAlignment="1" applyProtection="1">
      <alignment horizontal="center" vertical="center"/>
      <protection locked="0"/>
    </xf>
    <xf numFmtId="3" fontId="39" fillId="8" borderId="81" xfId="0" applyNumberFormat="1" applyFont="1" applyFill="1" applyBorder="1" applyAlignment="1" applyProtection="1">
      <alignment horizontal="center" vertical="center"/>
      <protection locked="0"/>
    </xf>
    <xf numFmtId="3" fontId="39" fillId="8" borderId="87" xfId="0" applyNumberFormat="1" applyFont="1" applyFill="1" applyBorder="1" applyAlignment="1" applyProtection="1">
      <alignment horizontal="center" vertical="center"/>
      <protection locked="0"/>
    </xf>
    <xf numFmtId="3" fontId="45" fillId="8" borderId="86" xfId="0" applyNumberFormat="1" applyFont="1" applyFill="1" applyBorder="1" applyAlignment="1" applyProtection="1">
      <alignment horizontal="center" vertical="center"/>
      <protection locked="0"/>
    </xf>
    <xf numFmtId="3" fontId="45" fillId="8" borderId="82" xfId="0" applyNumberFormat="1" applyFont="1" applyFill="1" applyBorder="1" applyAlignment="1" applyProtection="1">
      <alignment horizontal="center" vertical="center"/>
      <protection locked="0"/>
    </xf>
    <xf numFmtId="3" fontId="45" fillId="8" borderId="87" xfId="0" applyNumberFormat="1" applyFont="1" applyFill="1" applyBorder="1" applyAlignment="1" applyProtection="1">
      <alignment horizontal="center" vertical="center"/>
      <protection locked="0"/>
    </xf>
    <xf numFmtId="3" fontId="40" fillId="0" borderId="81" xfId="0" applyNumberFormat="1" applyFont="1" applyFill="1" applyBorder="1" applyAlignment="1" applyProtection="1">
      <alignment horizontal="center" vertical="center"/>
      <protection locked="0"/>
    </xf>
    <xf numFmtId="3" fontId="40" fillId="8" borderId="86" xfId="0" applyNumberFormat="1" applyFont="1" applyFill="1" applyBorder="1" applyAlignment="1" applyProtection="1">
      <alignment horizontal="center" vertical="center"/>
      <protection locked="0"/>
    </xf>
    <xf numFmtId="3" fontId="40" fillId="8" borderId="82" xfId="0" applyNumberFormat="1" applyFont="1" applyFill="1" applyBorder="1" applyAlignment="1" applyProtection="1">
      <alignment horizontal="center" vertical="center"/>
      <protection locked="0"/>
    </xf>
    <xf numFmtId="3" fontId="40" fillId="8" borderId="87" xfId="0" applyNumberFormat="1" applyFont="1" applyFill="1" applyBorder="1" applyAlignment="1" applyProtection="1">
      <alignment horizontal="center" vertical="center"/>
      <protection locked="0"/>
    </xf>
    <xf numFmtId="3" fontId="40" fillId="0" borderId="7" xfId="0" applyNumberFormat="1" applyFont="1" applyFill="1" applyBorder="1" applyAlignment="1" applyProtection="1">
      <alignment horizontal="center" vertical="center"/>
      <protection locked="0"/>
    </xf>
    <xf numFmtId="3" fontId="40" fillId="0" borderId="46" xfId="0" applyNumberFormat="1" applyFont="1" applyFill="1" applyBorder="1" applyAlignment="1" applyProtection="1">
      <alignment horizontal="center" vertical="center"/>
      <protection locked="0"/>
    </xf>
    <xf numFmtId="9" fontId="45" fillId="2" borderId="8" xfId="0" applyNumberFormat="1" applyFont="1" applyFill="1" applyBorder="1" applyAlignment="1" applyProtection="1">
      <alignment horizontal="center" vertical="center" wrapText="1"/>
    </xf>
    <xf numFmtId="3" fontId="40" fillId="0" borderId="56" xfId="0" applyNumberFormat="1" applyFont="1" applyFill="1" applyBorder="1" applyAlignment="1" applyProtection="1">
      <alignment horizontal="center" vertical="center"/>
      <protection locked="0"/>
    </xf>
    <xf numFmtId="3" fontId="40" fillId="0" borderId="8" xfId="0" applyNumberFormat="1" applyFont="1" applyFill="1" applyBorder="1" applyAlignment="1" applyProtection="1">
      <alignment horizontal="center" vertical="center"/>
      <protection locked="0"/>
    </xf>
    <xf numFmtId="3" fontId="45" fillId="2" borderId="9" xfId="0" applyNumberFormat="1" applyFont="1" applyFill="1" applyBorder="1" applyAlignment="1" applyProtection="1">
      <alignment horizontal="center" vertical="center" wrapText="1"/>
    </xf>
    <xf numFmtId="9" fontId="41" fillId="2" borderId="8" xfId="0" applyNumberFormat="1" applyFont="1" applyFill="1" applyBorder="1" applyAlignment="1" applyProtection="1">
      <alignment horizontal="center" vertical="center" wrapText="1"/>
    </xf>
    <xf numFmtId="3" fontId="41" fillId="2" borderId="9" xfId="0" applyNumberFormat="1" applyFont="1" applyFill="1" applyBorder="1" applyAlignment="1" applyProtection="1">
      <alignment horizontal="center" vertical="center" wrapText="1"/>
    </xf>
    <xf numFmtId="3" fontId="40" fillId="0" borderId="93" xfId="0" applyNumberFormat="1" applyFont="1" applyFill="1" applyBorder="1" applyAlignment="1" applyProtection="1">
      <alignment horizontal="center" vertical="center"/>
      <protection locked="0"/>
    </xf>
    <xf numFmtId="3" fontId="40" fillId="0" borderId="80" xfId="0" applyNumberFormat="1" applyFont="1" applyFill="1" applyBorder="1" applyAlignment="1" applyProtection="1">
      <alignment horizontal="center" vertical="center"/>
      <protection locked="0"/>
    </xf>
    <xf numFmtId="3" fontId="40" fillId="0" borderId="79" xfId="0" applyNumberFormat="1" applyFont="1" applyFill="1" applyBorder="1" applyAlignment="1" applyProtection="1">
      <alignment horizontal="center" vertical="center"/>
      <protection locked="0"/>
    </xf>
    <xf numFmtId="9" fontId="40" fillId="2" borderId="80" xfId="0" applyNumberFormat="1" applyFont="1" applyFill="1" applyBorder="1" applyAlignment="1" applyProtection="1">
      <alignment horizontal="center" vertical="center" wrapText="1"/>
    </xf>
    <xf numFmtId="3" fontId="40" fillId="0" borderId="93" xfId="0" applyNumberFormat="1" applyFont="1" applyBorder="1" applyAlignment="1" applyProtection="1">
      <alignment horizontal="center" vertical="center"/>
      <protection locked="0"/>
    </xf>
    <xf numFmtId="3" fontId="40" fillId="2" borderId="84" xfId="0" applyNumberFormat="1" applyFont="1" applyFill="1" applyBorder="1" applyAlignment="1" applyProtection="1">
      <alignment horizontal="center" vertical="center" wrapText="1"/>
    </xf>
    <xf numFmtId="3" fontId="40" fillId="0" borderId="56" xfId="0" applyNumberFormat="1" applyFont="1" applyBorder="1" applyAlignment="1" applyProtection="1">
      <alignment horizontal="center" vertical="center"/>
      <protection locked="0"/>
    </xf>
    <xf numFmtId="0" fontId="50" fillId="0" borderId="70" xfId="0" applyFont="1" applyFill="1" applyBorder="1" applyAlignment="1" applyProtection="1">
      <alignment horizontal="center" vertical="center" wrapText="1"/>
      <protection locked="0"/>
    </xf>
    <xf numFmtId="3" fontId="50" fillId="0" borderId="73" xfId="0" applyNumberFormat="1" applyFont="1" applyFill="1" applyBorder="1" applyAlignment="1" applyProtection="1">
      <alignment horizontal="center" vertical="center" wrapText="1"/>
      <protection locked="0"/>
    </xf>
    <xf numFmtId="3" fontId="35" fillId="2" borderId="36" xfId="0" applyNumberFormat="1" applyFont="1" applyFill="1" applyBorder="1" applyAlignment="1" applyProtection="1">
      <alignment horizontal="center" vertical="center" wrapText="1"/>
    </xf>
    <xf numFmtId="9" fontId="35" fillId="2" borderId="24" xfId="0" applyNumberFormat="1" applyFont="1" applyFill="1" applyBorder="1" applyAlignment="1" applyProtection="1">
      <alignment horizontal="center" vertical="center" wrapText="1"/>
    </xf>
    <xf numFmtId="3" fontId="35" fillId="2" borderId="97" xfId="0" applyNumberFormat="1" applyFont="1" applyFill="1" applyBorder="1" applyAlignment="1" applyProtection="1">
      <alignment horizontal="center" vertical="center" wrapText="1"/>
    </xf>
    <xf numFmtId="3" fontId="35" fillId="2" borderId="35" xfId="0" applyNumberFormat="1" applyFont="1" applyFill="1" applyBorder="1" applyAlignment="1" applyProtection="1">
      <alignment horizontal="center" vertical="center" wrapText="1"/>
    </xf>
    <xf numFmtId="0" fontId="45" fillId="0" borderId="46" xfId="0" applyFont="1" applyFill="1" applyBorder="1" applyAlignment="1" applyProtection="1">
      <alignment horizontal="center" vertical="center" wrapText="1"/>
      <protection locked="0"/>
    </xf>
    <xf numFmtId="0" fontId="50" fillId="0" borderId="20" xfId="0" applyFont="1" applyFill="1" applyBorder="1" applyAlignment="1" applyProtection="1">
      <alignment horizontal="center" vertical="center" wrapText="1"/>
      <protection locked="0"/>
    </xf>
    <xf numFmtId="3" fontId="50" fillId="0" borderId="20" xfId="0" applyNumberFormat="1" applyFont="1" applyFill="1" applyBorder="1" applyAlignment="1" applyProtection="1">
      <alignment horizontal="center" vertical="center" wrapText="1"/>
      <protection locked="0"/>
    </xf>
    <xf numFmtId="0" fontId="40" fillId="0" borderId="20" xfId="0" applyFont="1" applyBorder="1" applyAlignment="1" applyProtection="1">
      <alignment horizontal="center" vertical="center" wrapText="1"/>
      <protection locked="0"/>
    </xf>
    <xf numFmtId="0" fontId="40" fillId="0" borderId="73" xfId="0" applyFont="1" applyBorder="1" applyAlignment="1" applyProtection="1">
      <alignment horizontal="center" vertical="center" wrapText="1"/>
      <protection locked="0"/>
    </xf>
    <xf numFmtId="3" fontId="40" fillId="0" borderId="73" xfId="0" applyNumberFormat="1" applyFont="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xf>
    <xf numFmtId="0" fontId="35" fillId="2" borderId="65" xfId="0" applyFont="1" applyFill="1" applyBorder="1" applyAlignment="1" applyProtection="1">
      <alignment horizontal="center" vertical="center" wrapText="1"/>
    </xf>
    <xf numFmtId="3" fontId="35" fillId="2" borderId="2" xfId="0" applyNumberFormat="1" applyFont="1" applyFill="1" applyBorder="1" applyAlignment="1" applyProtection="1">
      <alignment horizontal="center" vertical="center" wrapText="1"/>
    </xf>
    <xf numFmtId="3" fontId="35" fillId="2" borderId="1" xfId="0" applyNumberFormat="1" applyFont="1" applyFill="1" applyBorder="1" applyAlignment="1" applyProtection="1">
      <alignment horizontal="center" vertical="center" wrapText="1"/>
    </xf>
    <xf numFmtId="0" fontId="45" fillId="0" borderId="82" xfId="0" applyFont="1" applyFill="1" applyBorder="1" applyAlignment="1" applyProtection="1">
      <alignment horizontal="center" vertical="center" wrapText="1"/>
      <protection locked="0"/>
    </xf>
    <xf numFmtId="0" fontId="45" fillId="0" borderId="80" xfId="0" applyFont="1" applyFill="1" applyBorder="1" applyAlignment="1" applyProtection="1">
      <alignment horizontal="center" vertical="center" wrapText="1"/>
      <protection locked="0"/>
    </xf>
    <xf numFmtId="3" fontId="40" fillId="0" borderId="82" xfId="0" applyNumberFormat="1" applyFont="1" applyFill="1" applyBorder="1" applyAlignment="1" applyProtection="1">
      <alignment horizontal="center" vertical="center" wrapText="1"/>
      <protection locked="0"/>
    </xf>
    <xf numFmtId="3" fontId="40" fillId="0" borderId="80" xfId="0" applyNumberFormat="1" applyFont="1" applyFill="1" applyBorder="1" applyAlignment="1" applyProtection="1">
      <alignment horizontal="center" vertical="center" wrapText="1"/>
      <protection locked="0"/>
    </xf>
    <xf numFmtId="3" fontId="40" fillId="0" borderId="81" xfId="0" applyNumberFormat="1" applyFont="1" applyFill="1" applyBorder="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8" xfId="0" applyFont="1" applyBorder="1" applyAlignment="1" applyProtection="1">
      <alignment horizontal="center" vertical="center" wrapText="1"/>
      <protection locked="0"/>
    </xf>
    <xf numFmtId="3" fontId="40" fillId="0" borderId="7" xfId="0" applyNumberFormat="1" applyFont="1" applyBorder="1" applyAlignment="1" applyProtection="1">
      <alignment horizontal="center" vertical="center" wrapText="1"/>
      <protection locked="0"/>
    </xf>
    <xf numFmtId="3" fontId="40" fillId="0" borderId="70" xfId="0" applyNumberFormat="1" applyFont="1" applyBorder="1" applyAlignment="1" applyProtection="1">
      <alignment horizontal="center" vertical="center" wrapText="1"/>
      <protection locked="0"/>
    </xf>
    <xf numFmtId="3" fontId="40" fillId="0" borderId="20" xfId="0" applyNumberFormat="1" applyFont="1" applyBorder="1" applyAlignment="1" applyProtection="1">
      <alignment horizontal="center" vertical="center" wrapText="1"/>
      <protection locked="0"/>
    </xf>
    <xf numFmtId="0" fontId="50" fillId="0" borderId="39" xfId="0" applyFont="1" applyBorder="1" applyAlignment="1" applyProtection="1">
      <alignment horizontal="center" vertical="center" wrapText="1"/>
      <protection locked="0"/>
    </xf>
    <xf numFmtId="0" fontId="50" fillId="0" borderId="40" xfId="0" applyFont="1" applyBorder="1" applyAlignment="1" applyProtection="1">
      <alignment horizontal="center" vertical="center" wrapText="1"/>
      <protection locked="0"/>
    </xf>
    <xf numFmtId="3" fontId="35" fillId="2" borderId="48" xfId="0" applyNumberFormat="1" applyFont="1" applyFill="1" applyBorder="1" applyAlignment="1" applyProtection="1">
      <alignment horizontal="center" vertical="center" wrapText="1"/>
    </xf>
    <xf numFmtId="9" fontId="35" fillId="2" borderId="40" xfId="0" applyNumberFormat="1" applyFont="1" applyFill="1" applyBorder="1" applyAlignment="1" applyProtection="1">
      <alignment horizontal="center" vertical="center" wrapText="1"/>
    </xf>
    <xf numFmtId="3" fontId="35" fillId="2" borderId="41" xfId="0" applyNumberFormat="1" applyFont="1" applyFill="1" applyBorder="1" applyAlignment="1" applyProtection="1">
      <alignment horizontal="center" vertical="center" wrapText="1"/>
    </xf>
    <xf numFmtId="3" fontId="50" fillId="0" borderId="40" xfId="0" applyNumberFormat="1" applyFont="1" applyBorder="1" applyAlignment="1" applyProtection="1">
      <alignment horizontal="center" vertical="center" wrapText="1"/>
      <protection locked="0"/>
    </xf>
    <xf numFmtId="3" fontId="50" fillId="0" borderId="39" xfId="0" applyNumberFormat="1" applyFont="1" applyBorder="1" applyAlignment="1" applyProtection="1">
      <alignment horizontal="center" vertical="center" wrapText="1"/>
      <protection locked="0"/>
    </xf>
    <xf numFmtId="3" fontId="35" fillId="2" borderId="14" xfId="0" applyNumberFormat="1" applyFont="1" applyFill="1" applyBorder="1" applyAlignment="1" applyProtection="1">
      <alignment horizontal="center" vertical="center" wrapText="1"/>
    </xf>
    <xf numFmtId="3" fontId="40" fillId="0" borderId="83" xfId="0" applyNumberFormat="1" applyFont="1" applyBorder="1" applyAlignment="1" applyProtection="1">
      <alignment horizontal="center" vertical="center" wrapText="1"/>
      <protection locked="0"/>
    </xf>
    <xf numFmtId="3" fontId="45" fillId="0" borderId="56" xfId="0" applyNumberFormat="1" applyFont="1" applyFill="1" applyBorder="1" applyAlignment="1" applyProtection="1">
      <alignment horizontal="center" vertical="center"/>
      <protection locked="0"/>
    </xf>
    <xf numFmtId="3" fontId="41" fillId="0" borderId="86" xfId="0" applyNumberFormat="1" applyFont="1" applyBorder="1" applyAlignment="1" applyProtection="1">
      <alignment horizontal="center" vertical="center"/>
      <protection locked="0"/>
    </xf>
    <xf numFmtId="3" fontId="41" fillId="0" borderId="82" xfId="0" applyNumberFormat="1" applyFont="1" applyBorder="1" applyAlignment="1" applyProtection="1">
      <alignment horizontal="center" vertical="center"/>
      <protection locked="0"/>
    </xf>
    <xf numFmtId="3" fontId="41" fillId="0" borderId="87" xfId="0" applyNumberFormat="1" applyFont="1" applyBorder="1" applyAlignment="1" applyProtection="1">
      <alignment horizontal="center" vertical="center"/>
      <protection locked="0"/>
    </xf>
    <xf numFmtId="3" fontId="41" fillId="0" borderId="81" xfId="0" applyNumberFormat="1" applyFont="1" applyBorder="1" applyAlignment="1" applyProtection="1">
      <alignment horizontal="center" vertical="center"/>
      <protection locked="0"/>
    </xf>
    <xf numFmtId="3" fontId="39" fillId="0" borderId="81" xfId="0" applyNumberFormat="1" applyFont="1" applyFill="1" applyBorder="1" applyAlignment="1" applyProtection="1">
      <alignment horizontal="center" vertical="center"/>
      <protection locked="0"/>
    </xf>
    <xf numFmtId="3" fontId="39" fillId="0" borderId="7" xfId="0" applyNumberFormat="1" applyFont="1" applyFill="1" applyBorder="1" applyAlignment="1" applyProtection="1">
      <alignment horizontal="center" vertical="center"/>
      <protection locked="0"/>
    </xf>
    <xf numFmtId="3" fontId="39" fillId="0" borderId="8" xfId="0" applyNumberFormat="1" applyFont="1" applyFill="1" applyBorder="1" applyAlignment="1" applyProtection="1">
      <alignment horizontal="center" vertical="center"/>
      <protection locked="0"/>
    </xf>
    <xf numFmtId="3" fontId="50" fillId="2" borderId="39" xfId="0" applyNumberFormat="1" applyFont="1" applyFill="1" applyBorder="1" applyAlignment="1" applyProtection="1">
      <alignment horizontal="center" vertical="center" wrapText="1"/>
    </xf>
    <xf numFmtId="3" fontId="50" fillId="2" borderId="48" xfId="0" applyNumberFormat="1" applyFont="1" applyFill="1" applyBorder="1" applyAlignment="1" applyProtection="1">
      <alignment horizontal="center" vertical="center" wrapText="1"/>
    </xf>
    <xf numFmtId="3" fontId="50" fillId="2" borderId="72" xfId="0" applyNumberFormat="1" applyFont="1" applyFill="1" applyBorder="1" applyAlignment="1" applyProtection="1">
      <alignment horizontal="center" vertical="center" wrapText="1"/>
    </xf>
    <xf numFmtId="9" fontId="50" fillId="2" borderId="74" xfId="0" applyNumberFormat="1" applyFont="1" applyFill="1" applyBorder="1" applyAlignment="1" applyProtection="1">
      <alignment horizontal="center" vertical="center" wrapText="1"/>
    </xf>
    <xf numFmtId="3" fontId="50" fillId="2" borderId="96" xfId="0" applyNumberFormat="1" applyFont="1" applyFill="1" applyBorder="1" applyAlignment="1" applyProtection="1">
      <alignment horizontal="center" vertical="center" wrapText="1"/>
    </xf>
    <xf numFmtId="3" fontId="50" fillId="2" borderId="18" xfId="0" applyNumberFormat="1" applyFont="1" applyFill="1" applyBorder="1" applyAlignment="1" applyProtection="1">
      <alignment horizontal="center" vertical="center" wrapText="1"/>
    </xf>
    <xf numFmtId="3" fontId="50" fillId="2" borderId="40" xfId="0" applyNumberFormat="1" applyFont="1" applyFill="1" applyBorder="1" applyAlignment="1" applyProtection="1">
      <alignment horizontal="center" vertical="center" wrapText="1"/>
    </xf>
    <xf numFmtId="3" fontId="50" fillId="2" borderId="46" xfId="0" applyNumberFormat="1" applyFont="1" applyFill="1" applyBorder="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Border="1" applyAlignment="1" applyProtection="1">
      <alignment horizontal="center" vertical="center" wrapText="1"/>
    </xf>
    <xf numFmtId="0" fontId="29" fillId="0" borderId="0" xfId="0" applyFont="1" applyBorder="1" applyAlignment="1" applyProtection="1">
      <alignment vertical="center"/>
    </xf>
    <xf numFmtId="1" fontId="39" fillId="0" borderId="0" xfId="0" applyNumberFormat="1" applyFont="1" applyFill="1" applyBorder="1" applyAlignment="1" applyProtection="1">
      <alignment horizontal="center" vertical="center"/>
    </xf>
    <xf numFmtId="9" fontId="39" fillId="0" borderId="0"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110" fillId="0" borderId="0" xfId="0" applyFont="1" applyAlignment="1" applyProtection="1">
      <alignment vertical="center" wrapText="1"/>
    </xf>
    <xf numFmtId="9" fontId="37" fillId="2" borderId="73" xfId="0" applyNumberFormat="1" applyFont="1" applyFill="1" applyBorder="1" applyAlignment="1" applyProtection="1">
      <alignment horizontal="center" vertical="center" wrapText="1"/>
    </xf>
    <xf numFmtId="0" fontId="33" fillId="2" borderId="48" xfId="0" applyFont="1" applyFill="1" applyBorder="1" applyAlignment="1" applyProtection="1">
      <alignment horizontal="center" vertical="center" wrapText="1"/>
    </xf>
    <xf numFmtId="9" fontId="33" fillId="2" borderId="40" xfId="0" applyNumberFormat="1" applyFont="1" applyFill="1" applyBorder="1" applyAlignment="1" applyProtection="1">
      <alignment horizontal="center" vertical="center" wrapText="1"/>
    </xf>
    <xf numFmtId="9" fontId="39" fillId="2" borderId="21" xfId="0" applyNumberFormat="1" applyFont="1" applyFill="1" applyBorder="1" applyAlignment="1" applyProtection="1">
      <alignment horizontal="center" vertical="center" wrapText="1"/>
    </xf>
    <xf numFmtId="3" fontId="57" fillId="0" borderId="0" xfId="0" applyNumberFormat="1"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58" fillId="0" borderId="0" xfId="0" applyFont="1" applyFill="1" applyBorder="1" applyAlignment="1" applyProtection="1">
      <alignment horizontal="center" vertical="center" wrapText="1"/>
    </xf>
    <xf numFmtId="0" fontId="35" fillId="0" borderId="36"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40" fillId="0" borderId="36"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4" fillId="0" borderId="0" xfId="0" applyFont="1" applyFill="1" applyBorder="1" applyAlignment="1" applyProtection="1">
      <alignment vertical="center" wrapText="1"/>
    </xf>
    <xf numFmtId="0" fontId="57" fillId="0" borderId="0" xfId="0" applyFont="1" applyFill="1" applyBorder="1" applyAlignment="1" applyProtection="1">
      <alignment horizontal="center" vertical="center" wrapText="1"/>
    </xf>
    <xf numFmtId="3" fontId="6" fillId="8" borderId="11" xfId="0" applyNumberFormat="1" applyFont="1" applyFill="1" applyBorder="1" applyAlignment="1" applyProtection="1">
      <alignment horizontal="center" vertical="center" wrapText="1"/>
      <protection locked="0"/>
    </xf>
    <xf numFmtId="49" fontId="27" fillId="18" borderId="50" xfId="6" applyFont="1" applyFill="1" applyBorder="1" applyAlignment="1">
      <alignment horizontal="right" vertical="center"/>
    </xf>
    <xf numFmtId="49" fontId="27" fillId="18" borderId="34" xfId="6" applyFont="1" applyFill="1" applyBorder="1" applyAlignment="1">
      <alignment horizontal="right" vertical="center"/>
    </xf>
    <xf numFmtId="49" fontId="27" fillId="18" borderId="34" xfId="6" applyFont="1" applyFill="1" applyBorder="1"/>
    <xf numFmtId="49" fontId="27" fillId="18" borderId="34" xfId="6" applyFont="1" applyFill="1" applyBorder="1" applyAlignment="1"/>
    <xf numFmtId="49" fontId="9" fillId="18" borderId="35" xfId="6" applyFont="1" applyFill="1" applyBorder="1"/>
    <xf numFmtId="49" fontId="9" fillId="18" borderId="36" xfId="6" applyFont="1" applyFill="1" applyBorder="1"/>
    <xf numFmtId="2" fontId="9" fillId="19" borderId="2" xfId="7" applyNumberFormat="1" applyFont="1" applyFill="1" applyBorder="1" applyAlignment="1" applyProtection="1">
      <alignment horizontal="center" vertical="center" wrapText="1"/>
    </xf>
    <xf numFmtId="49" fontId="66" fillId="19" borderId="3" xfId="6" applyFont="1" applyFill="1" applyBorder="1" applyAlignment="1" applyProtection="1">
      <alignment horizontal="center" vertical="center" wrapText="1"/>
    </xf>
    <xf numFmtId="2" fontId="68" fillId="19" borderId="8" xfId="7" applyNumberFormat="1" applyFont="1" applyFill="1" applyBorder="1" applyAlignment="1" applyProtection="1">
      <alignment horizontal="center" vertical="center" wrapText="1"/>
    </xf>
    <xf numFmtId="2" fontId="68" fillId="19" borderId="8" xfId="7" applyNumberFormat="1" applyFont="1" applyFill="1" applyBorder="1" applyAlignment="1" applyProtection="1">
      <alignment horizontal="center" vertical="center" wrapText="1" readingOrder="2"/>
    </xf>
    <xf numFmtId="2" fontId="68" fillId="19" borderId="9" xfId="7" applyNumberFormat="1" applyFont="1" applyFill="1" applyBorder="1" applyAlignment="1" applyProtection="1">
      <alignment horizontal="center" vertical="center" wrapText="1"/>
    </xf>
    <xf numFmtId="3" fontId="66" fillId="16" borderId="39" xfId="7" applyNumberFormat="1" applyFont="1" applyFill="1" applyBorder="1" applyAlignment="1" applyProtection="1">
      <alignment horizontal="right"/>
    </xf>
    <xf numFmtId="3" fontId="62" fillId="16" borderId="40" xfId="7" applyNumberFormat="1" applyFont="1" applyFill="1" applyBorder="1" applyAlignment="1" applyProtection="1">
      <alignment horizontal="center"/>
    </xf>
    <xf numFmtId="0" fontId="26" fillId="14" borderId="4" xfId="0" applyFont="1" applyFill="1" applyBorder="1" applyAlignment="1" applyProtection="1">
      <alignment horizontal="right" vertical="center" wrapText="1"/>
    </xf>
    <xf numFmtId="0" fontId="26" fillId="14" borderId="27" xfId="0" applyFont="1" applyFill="1" applyBorder="1" applyAlignment="1" applyProtection="1">
      <alignment horizontal="right" vertical="center" wrapText="1"/>
    </xf>
    <xf numFmtId="0" fontId="26" fillId="14" borderId="30" xfId="0" applyFont="1" applyFill="1" applyBorder="1" applyAlignment="1" applyProtection="1">
      <alignment horizontal="right" vertical="center" wrapText="1"/>
    </xf>
    <xf numFmtId="0" fontId="26" fillId="14" borderId="7" xfId="0" applyFont="1" applyFill="1" applyBorder="1" applyAlignment="1" applyProtection="1">
      <alignment horizontal="right" vertical="center" wrapText="1"/>
    </xf>
    <xf numFmtId="2" fontId="71" fillId="8" borderId="0" xfId="7" applyNumberFormat="1" applyFont="1" applyFill="1" applyBorder="1" applyAlignment="1">
      <alignment vertical="center"/>
    </xf>
    <xf numFmtId="0" fontId="22" fillId="0" borderId="13" xfId="0" applyFont="1" applyFill="1" applyBorder="1" applyAlignment="1" applyProtection="1">
      <alignment horizontal="right" vertical="center" wrapText="1"/>
    </xf>
    <xf numFmtId="2" fontId="62" fillId="0" borderId="13" xfId="7" applyNumberFormat="1" applyFont="1" applyFill="1" applyBorder="1" applyAlignment="1" applyProtection="1">
      <alignment vertical="center" wrapText="1"/>
    </xf>
    <xf numFmtId="3" fontId="62" fillId="0" borderId="13" xfId="7" applyNumberFormat="1" applyFont="1" applyFill="1" applyBorder="1" applyAlignment="1" applyProtection="1">
      <alignment horizontal="center" vertical="center" wrapText="1"/>
    </xf>
    <xf numFmtId="171" fontId="62" fillId="0" borderId="13" xfId="7" applyNumberFormat="1" applyFont="1" applyFill="1" applyBorder="1" applyAlignment="1" applyProtection="1">
      <alignment vertical="center" wrapText="1"/>
    </xf>
    <xf numFmtId="2" fontId="62" fillId="19" borderId="40" xfId="7" applyNumberFormat="1" applyFont="1" applyFill="1" applyBorder="1" applyAlignment="1" applyProtection="1">
      <alignment vertical="center"/>
    </xf>
    <xf numFmtId="2" fontId="64" fillId="0" borderId="0" xfId="6" applyNumberFormat="1" applyFont="1" applyFill="1" applyBorder="1"/>
    <xf numFmtId="3" fontId="66" fillId="0" borderId="13" xfId="7" applyNumberFormat="1" applyFont="1" applyFill="1" applyBorder="1" applyAlignment="1" applyProtection="1">
      <alignment horizontal="right"/>
    </xf>
    <xf numFmtId="3" fontId="62" fillId="0" borderId="13" xfId="7" applyNumberFormat="1" applyFont="1" applyFill="1" applyBorder="1" applyAlignment="1" applyProtection="1">
      <alignment horizontal="center"/>
    </xf>
    <xf numFmtId="2" fontId="62" fillId="0" borderId="13" xfId="7" applyNumberFormat="1" applyFont="1" applyFill="1" applyBorder="1" applyProtection="1"/>
    <xf numFmtId="171" fontId="62" fillId="0" borderId="13" xfId="7" applyNumberFormat="1" applyFont="1" applyFill="1" applyBorder="1" applyProtection="1"/>
    <xf numFmtId="2" fontId="70" fillId="0" borderId="0" xfId="6" applyNumberFormat="1" applyFont="1" applyFill="1" applyBorder="1" applyAlignment="1">
      <alignment vertical="center" wrapText="1"/>
    </xf>
    <xf numFmtId="2" fontId="66" fillId="0" borderId="13" xfId="7" applyNumberFormat="1" applyFont="1" applyFill="1" applyBorder="1" applyAlignment="1" applyProtection="1">
      <alignment vertical="center"/>
    </xf>
    <xf numFmtId="3" fontId="19" fillId="2" borderId="10" xfId="0" applyNumberFormat="1" applyFont="1" applyFill="1" applyBorder="1" applyAlignment="1" applyProtection="1">
      <alignment horizontal="center"/>
    </xf>
    <xf numFmtId="0" fontId="113" fillId="0" borderId="0" xfId="0" applyFont="1" applyFill="1" applyBorder="1" applyAlignment="1">
      <alignment horizontal="right" wrapText="1"/>
    </xf>
    <xf numFmtId="3" fontId="115" fillId="0" borderId="0" xfId="0" applyNumberFormat="1" applyFont="1" applyFill="1" applyBorder="1"/>
    <xf numFmtId="0" fontId="114" fillId="0" borderId="0" xfId="0" applyFont="1" applyFill="1" applyBorder="1" applyAlignment="1">
      <alignment horizontal="right" wrapText="1"/>
    </xf>
    <xf numFmtId="0" fontId="116" fillId="0" borderId="0" xfId="0" applyFont="1" applyFill="1" applyBorder="1"/>
    <xf numFmtId="0" fontId="121" fillId="0" borderId="0" xfId="0" applyFont="1" applyFill="1" applyBorder="1" applyAlignment="1">
      <alignment horizontal="right" vertical="center"/>
    </xf>
    <xf numFmtId="0" fontId="115" fillId="0" borderId="0" xfId="0" applyFont="1" applyFill="1" applyBorder="1"/>
    <xf numFmtId="3" fontId="117" fillId="0" borderId="19" xfId="0" applyNumberFormat="1" applyFont="1" applyFill="1" applyBorder="1" applyAlignment="1">
      <alignment horizontal="center" vertical="center" wrapText="1"/>
    </xf>
    <xf numFmtId="3" fontId="118" fillId="0" borderId="19" xfId="0" applyNumberFormat="1" applyFont="1" applyFill="1" applyBorder="1" applyAlignment="1" applyProtection="1">
      <alignment horizontal="center"/>
    </xf>
    <xf numFmtId="3" fontId="119" fillId="0" borderId="19" xfId="0" applyNumberFormat="1" applyFont="1" applyFill="1" applyBorder="1" applyAlignment="1" applyProtection="1">
      <alignment horizontal="center"/>
    </xf>
    <xf numFmtId="3" fontId="120" fillId="0" borderId="0" xfId="0" applyNumberFormat="1" applyFont="1" applyFill="1" applyBorder="1" applyAlignment="1">
      <alignment horizontal="center"/>
    </xf>
    <xf numFmtId="0" fontId="117" fillId="0" borderId="19" xfId="0" applyFont="1" applyFill="1" applyBorder="1" applyAlignment="1">
      <alignment horizontal="center" vertical="center" wrapText="1"/>
    </xf>
    <xf numFmtId="3" fontId="122" fillId="0" borderId="0" xfId="0" applyNumberFormat="1" applyFont="1" applyFill="1" applyBorder="1" applyAlignment="1">
      <alignment horizontal="center" vertical="center" wrapText="1"/>
    </xf>
    <xf numFmtId="0" fontId="122" fillId="0" borderId="0" xfId="0" applyFont="1" applyFill="1" applyBorder="1" applyAlignment="1">
      <alignment horizontal="center" vertical="center" wrapText="1"/>
    </xf>
    <xf numFmtId="0" fontId="123" fillId="0" borderId="0" xfId="0" applyFont="1" applyAlignment="1">
      <alignment vertical="center"/>
    </xf>
    <xf numFmtId="0" fontId="122" fillId="17" borderId="18" xfId="0" applyFont="1" applyFill="1" applyBorder="1" applyAlignment="1">
      <alignment horizontal="center" vertical="center" wrapText="1"/>
    </xf>
    <xf numFmtId="0" fontId="122" fillId="17" borderId="8" xfId="0" applyFont="1" applyFill="1" applyBorder="1" applyAlignment="1">
      <alignment horizontal="center" vertical="center" wrapText="1"/>
    </xf>
    <xf numFmtId="0" fontId="122" fillId="17" borderId="54" xfId="0" applyFont="1" applyFill="1" applyBorder="1" applyAlignment="1">
      <alignment horizontal="center" vertical="center" wrapText="1"/>
    </xf>
    <xf numFmtId="3" fontId="122" fillId="17" borderId="55" xfId="0" applyNumberFormat="1" applyFont="1" applyFill="1" applyBorder="1" applyAlignment="1">
      <alignment horizontal="center" vertical="center" wrapText="1"/>
    </xf>
    <xf numFmtId="3" fontId="122" fillId="17" borderId="56" xfId="0" applyNumberFormat="1" applyFont="1" applyFill="1" applyBorder="1" applyAlignment="1">
      <alignment horizontal="center" vertical="center" wrapText="1"/>
    </xf>
    <xf numFmtId="3" fontId="122" fillId="0" borderId="11" xfId="0" applyNumberFormat="1" applyFont="1" applyFill="1" applyBorder="1" applyAlignment="1">
      <alignment horizontal="center" vertical="center" wrapText="1"/>
    </xf>
    <xf numFmtId="0" fontId="122" fillId="17" borderId="7" xfId="0" applyFont="1" applyFill="1" applyBorder="1" applyAlignment="1">
      <alignment horizontal="center" vertical="center" wrapText="1"/>
    </xf>
    <xf numFmtId="3" fontId="122" fillId="17" borderId="44" xfId="0" applyNumberFormat="1" applyFont="1" applyFill="1" applyBorder="1" applyAlignment="1">
      <alignment horizontal="center" vertical="center" wrapText="1"/>
    </xf>
    <xf numFmtId="3" fontId="122" fillId="17" borderId="8" xfId="0" applyNumberFormat="1" applyFont="1" applyFill="1" applyBorder="1" applyAlignment="1">
      <alignment horizontal="center" vertical="center" wrapText="1"/>
    </xf>
    <xf numFmtId="3" fontId="122" fillId="17" borderId="38" xfId="0" applyNumberFormat="1" applyFont="1" applyFill="1" applyBorder="1" applyAlignment="1">
      <alignment horizontal="center" vertical="center" wrapText="1"/>
    </xf>
    <xf numFmtId="0" fontId="123" fillId="0" borderId="0" xfId="0" applyFont="1" applyAlignment="1">
      <alignment horizontal="center" vertical="center" wrapText="1"/>
    </xf>
    <xf numFmtId="0" fontId="7" fillId="22" borderId="40" xfId="0" applyFont="1" applyFill="1" applyBorder="1" applyAlignment="1">
      <alignment horizontal="center" vertical="center" wrapText="1"/>
    </xf>
    <xf numFmtId="0" fontId="7" fillId="22" borderId="40" xfId="0" applyFont="1" applyFill="1" applyBorder="1" applyAlignment="1">
      <alignment horizontal="center" vertical="center" wrapText="1" readingOrder="2"/>
    </xf>
    <xf numFmtId="0" fontId="7" fillId="22" borderId="40" xfId="0" applyFont="1" applyFill="1" applyBorder="1" applyAlignment="1" applyProtection="1">
      <alignment horizontal="center" vertical="center" wrapText="1"/>
    </xf>
    <xf numFmtId="0" fontId="7" fillId="22" borderId="40" xfId="0" applyFont="1" applyFill="1" applyBorder="1" applyAlignment="1" applyProtection="1">
      <alignment horizontal="center" vertical="center" wrapText="1" readingOrder="2"/>
      <protection locked="0"/>
    </xf>
    <xf numFmtId="0" fontId="27" fillId="0" borderId="0" xfId="0" applyFont="1" applyAlignment="1" applyProtection="1">
      <alignment vertical="center"/>
      <protection locked="0"/>
    </xf>
    <xf numFmtId="0" fontId="9" fillId="21" borderId="21" xfId="0" applyNumberFormat="1" applyFont="1" applyFill="1" applyBorder="1" applyAlignment="1" applyProtection="1">
      <alignment horizontal="center" vertical="center" wrapText="1"/>
      <protection locked="0"/>
    </xf>
    <xf numFmtId="0" fontId="9" fillId="21" borderId="42" xfId="0" applyNumberFormat="1" applyFont="1" applyFill="1" applyBorder="1" applyAlignment="1" applyProtection="1">
      <alignment horizontal="center" vertical="center" wrapText="1"/>
      <protection locked="0"/>
    </xf>
    <xf numFmtId="0" fontId="48" fillId="0" borderId="0" xfId="0" applyFont="1" applyBorder="1" applyAlignment="1">
      <alignment horizontal="center" vertical="center"/>
    </xf>
    <xf numFmtId="0" fontId="9" fillId="21" borderId="2" xfId="0" applyNumberFormat="1" applyFont="1" applyFill="1" applyBorder="1" applyAlignment="1" applyProtection="1">
      <alignment horizontal="center" vertical="center" wrapText="1"/>
      <protection locked="0"/>
    </xf>
    <xf numFmtId="0" fontId="9" fillId="21" borderId="68" xfId="0" applyNumberFormat="1" applyFont="1" applyFill="1" applyBorder="1" applyAlignment="1" applyProtection="1">
      <alignment horizontal="center" vertical="center" wrapText="1"/>
      <protection locked="0"/>
    </xf>
    <xf numFmtId="0" fontId="125" fillId="0" borderId="11" xfId="0" applyFont="1" applyBorder="1" applyAlignment="1" applyProtection="1">
      <alignment horizontal="right" vertical="center" wrapText="1"/>
      <protection locked="0"/>
    </xf>
    <xf numFmtId="0" fontId="125" fillId="0" borderId="0" xfId="0" applyFont="1" applyBorder="1" applyAlignment="1" applyProtection="1">
      <alignment horizontal="right" vertical="center" wrapText="1"/>
      <protection locked="0"/>
    </xf>
    <xf numFmtId="0" fontId="27" fillId="21" borderId="33" xfId="0" applyFont="1" applyFill="1" applyBorder="1" applyAlignment="1" applyProtection="1">
      <alignment vertical="center"/>
      <protection locked="0"/>
    </xf>
    <xf numFmtId="0" fontId="9" fillId="0" borderId="4" xfId="0" applyFont="1" applyBorder="1" applyAlignment="1" applyProtection="1">
      <alignment horizontal="center" vertical="center"/>
      <protection locked="0"/>
    </xf>
    <xf numFmtId="167" fontId="9" fillId="4" borderId="5" xfId="1" applyNumberFormat="1" applyFont="1" applyFill="1" applyBorder="1" applyAlignment="1" applyProtection="1">
      <alignment horizontal="center" vertical="center"/>
    </xf>
    <xf numFmtId="169" fontId="9" fillId="4" borderId="5" xfId="1" applyNumberFormat="1" applyFont="1" applyFill="1" applyBorder="1" applyAlignment="1" applyProtection="1">
      <alignment horizontal="center" vertical="center"/>
    </xf>
    <xf numFmtId="167" fontId="9" fillId="4" borderId="43" xfId="1" applyNumberFormat="1" applyFont="1" applyFill="1" applyBorder="1" applyAlignment="1" applyProtection="1">
      <alignment horizontal="center" vertical="center"/>
    </xf>
    <xf numFmtId="0" fontId="27" fillId="0" borderId="6" xfId="0" applyFont="1" applyBorder="1" applyAlignment="1" applyProtection="1">
      <alignment vertical="center"/>
      <protection locked="0"/>
    </xf>
    <xf numFmtId="167" fontId="9" fillId="4" borderId="40" xfId="1" applyNumberFormat="1" applyFont="1" applyFill="1" applyBorder="1" applyAlignment="1" applyProtection="1">
      <alignment horizontal="center" vertical="center"/>
    </xf>
    <xf numFmtId="0" fontId="27" fillId="12" borderId="41"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167" fontId="9" fillId="0" borderId="0" xfId="1" applyNumberFormat="1" applyFont="1" applyFill="1" applyBorder="1" applyAlignment="1" applyProtection="1">
      <alignment horizontal="center" vertical="center"/>
    </xf>
    <xf numFmtId="0" fontId="27" fillId="0" borderId="0" xfId="0" applyFont="1" applyFill="1" applyBorder="1" applyAlignment="1" applyProtection="1">
      <alignment vertical="center"/>
      <protection locked="0"/>
    </xf>
    <xf numFmtId="0" fontId="27" fillId="21" borderId="3" xfId="0" applyFont="1" applyFill="1" applyBorder="1" applyAlignment="1" applyProtection="1">
      <alignment vertical="center"/>
      <protection locked="0"/>
    </xf>
    <xf numFmtId="167" fontId="9" fillId="0" borderId="37" xfId="1" applyNumberFormat="1" applyFont="1" applyFill="1" applyBorder="1" applyAlignment="1" applyProtection="1">
      <alignment horizontal="center" vertical="center"/>
    </xf>
    <xf numFmtId="0" fontId="27" fillId="0" borderId="37" xfId="0" applyFont="1" applyFill="1" applyBorder="1" applyAlignment="1" applyProtection="1">
      <alignment vertical="center"/>
      <protection locked="0"/>
    </xf>
    <xf numFmtId="167" fontId="9" fillId="4" borderId="8" xfId="1" applyNumberFormat="1" applyFont="1" applyFill="1" applyBorder="1" applyAlignment="1" applyProtection="1">
      <alignment horizontal="center" vertical="center"/>
    </xf>
    <xf numFmtId="0" fontId="27" fillId="21" borderId="9" xfId="0" applyFont="1" applyFill="1" applyBorder="1" applyAlignment="1" applyProtection="1">
      <alignment vertical="center"/>
      <protection locked="0"/>
    </xf>
    <xf numFmtId="167" fontId="3" fillId="4" borderId="3" xfId="1" applyNumberFormat="1" applyFont="1" applyFill="1" applyBorder="1" applyAlignment="1" applyProtection="1">
      <alignment horizontal="center" vertical="center"/>
    </xf>
    <xf numFmtId="0" fontId="6" fillId="0" borderId="50" xfId="0" applyFont="1" applyBorder="1" applyAlignment="1" applyProtection="1">
      <alignment vertical="center"/>
      <protection locked="0"/>
    </xf>
    <xf numFmtId="0" fontId="6" fillId="0" borderId="34" xfId="0" applyFont="1" applyBorder="1" applyAlignment="1" applyProtection="1">
      <alignment vertical="center"/>
      <protection locked="0"/>
    </xf>
    <xf numFmtId="0" fontId="27" fillId="0" borderId="34" xfId="0" applyFont="1" applyBorder="1" applyAlignment="1" applyProtection="1">
      <alignment vertical="center"/>
      <protection locked="0"/>
    </xf>
    <xf numFmtId="167" fontId="3" fillId="4" borderId="85" xfId="1" applyNumberFormat="1" applyFont="1" applyFill="1" applyBorder="1" applyAlignment="1" applyProtection="1">
      <alignment horizontal="center" vertical="center"/>
    </xf>
    <xf numFmtId="0" fontId="27"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26" fillId="14" borderId="25" xfId="0" applyFont="1" applyFill="1" applyBorder="1" applyAlignment="1" applyProtection="1">
      <alignment horizontal="right" vertical="center" wrapText="1" readingOrder="2"/>
    </xf>
    <xf numFmtId="0" fontId="26" fillId="14" borderId="27" xfId="0" applyFont="1" applyFill="1" applyBorder="1" applyAlignment="1" applyProtection="1">
      <alignment horizontal="right" vertical="center" wrapText="1" readingOrder="2"/>
    </xf>
    <xf numFmtId="1" fontId="69" fillId="18" borderId="5" xfId="7" applyNumberFormat="1" applyFont="1" applyFill="1" applyBorder="1" applyAlignment="1" applyProtection="1">
      <alignment horizontal="center"/>
    </xf>
    <xf numFmtId="9" fontId="69" fillId="18" borderId="5" xfId="2" applyFont="1" applyFill="1" applyBorder="1" applyAlignment="1" applyProtection="1">
      <alignment horizontal="center"/>
    </xf>
    <xf numFmtId="2" fontId="69" fillId="18" borderId="21" xfId="7" applyNumberFormat="1" applyFont="1" applyFill="1" applyBorder="1" applyAlignment="1" applyProtection="1">
      <alignment horizontal="center"/>
    </xf>
    <xf numFmtId="3" fontId="69" fillId="18" borderId="21" xfId="7" applyNumberFormat="1" applyFont="1" applyFill="1" applyBorder="1" applyProtection="1"/>
    <xf numFmtId="3" fontId="69" fillId="18" borderId="33" xfId="7" applyNumberFormat="1" applyFont="1" applyFill="1" applyBorder="1" applyProtection="1"/>
    <xf numFmtId="170" fontId="69" fillId="18" borderId="5" xfId="2" applyNumberFormat="1" applyFont="1" applyFill="1" applyBorder="1" applyAlignment="1" applyProtection="1">
      <alignment horizontal="center"/>
    </xf>
    <xf numFmtId="170" fontId="69" fillId="18" borderId="29" xfId="2" applyNumberFormat="1" applyFont="1" applyFill="1" applyBorder="1" applyAlignment="1" applyProtection="1">
      <alignment horizontal="center"/>
    </xf>
    <xf numFmtId="1" fontId="69" fillId="18" borderId="21" xfId="7" applyNumberFormat="1" applyFont="1" applyFill="1" applyBorder="1" applyAlignment="1" applyProtection="1">
      <alignment horizontal="center"/>
    </xf>
    <xf numFmtId="2" fontId="66" fillId="16" borderId="39" xfId="7" applyNumberFormat="1" applyFont="1" applyFill="1" applyBorder="1" applyAlignment="1" applyProtection="1">
      <alignment vertical="center"/>
    </xf>
    <xf numFmtId="2" fontId="62" fillId="16" borderId="40" xfId="7" applyNumberFormat="1" applyFont="1" applyFill="1" applyBorder="1" applyProtection="1"/>
    <xf numFmtId="171" fontId="62" fillId="16" borderId="40" xfId="7" applyNumberFormat="1" applyFont="1" applyFill="1" applyBorder="1" applyProtection="1"/>
    <xf numFmtId="0" fontId="22" fillId="16" borderId="39" xfId="0" applyFont="1" applyFill="1" applyBorder="1" applyAlignment="1" applyProtection="1">
      <alignment horizontal="right" vertical="center" wrapText="1"/>
    </xf>
    <xf numFmtId="2" fontId="62" fillId="16" borderId="48" xfId="7" applyNumberFormat="1" applyFont="1" applyFill="1" applyBorder="1" applyAlignment="1" applyProtection="1">
      <alignment vertical="center" wrapText="1"/>
    </xf>
    <xf numFmtId="171" fontId="62" fillId="16" borderId="40" xfId="7" applyNumberFormat="1" applyFont="1" applyFill="1" applyBorder="1" applyAlignment="1" applyProtection="1">
      <alignment vertical="center" wrapText="1"/>
    </xf>
    <xf numFmtId="171" fontId="69" fillId="18" borderId="21" xfId="7" applyNumberFormat="1" applyFont="1" applyFill="1" applyBorder="1" applyAlignment="1" applyProtection="1">
      <alignment horizontal="center"/>
    </xf>
    <xf numFmtId="0" fontId="106" fillId="0" borderId="0" xfId="0" applyFont="1" applyBorder="1" applyAlignment="1">
      <alignment horizontal="right" vertical="center"/>
    </xf>
    <xf numFmtId="14" fontId="127" fillId="0" borderId="0" xfId="0" applyNumberFormat="1" applyFont="1" applyBorder="1" applyAlignment="1">
      <alignment horizontal="right" vertical="center"/>
    </xf>
    <xf numFmtId="3" fontId="40" fillId="18" borderId="82" xfId="0" applyNumberFormat="1" applyFont="1" applyFill="1" applyBorder="1" applyAlignment="1" applyProtection="1">
      <alignment horizontal="center" vertical="center"/>
    </xf>
    <xf numFmtId="0" fontId="19" fillId="19" borderId="20" xfId="0" applyFont="1" applyFill="1" applyBorder="1" applyAlignment="1" applyProtection="1">
      <alignment horizontal="center" vertical="center"/>
    </xf>
    <xf numFmtId="3" fontId="40" fillId="18" borderId="81" xfId="0" applyNumberFormat="1" applyFont="1" applyFill="1" applyBorder="1" applyAlignment="1" applyProtection="1">
      <alignment horizontal="center" vertical="center"/>
    </xf>
    <xf numFmtId="3" fontId="40" fillId="18" borderId="87" xfId="0" applyNumberFormat="1" applyFont="1" applyFill="1" applyBorder="1" applyAlignment="1" applyProtection="1">
      <alignment horizontal="center" vertical="center"/>
    </xf>
    <xf numFmtId="3" fontId="41" fillId="18" borderId="87" xfId="0" applyNumberFormat="1" applyFont="1" applyFill="1" applyBorder="1" applyAlignment="1" applyProtection="1">
      <alignment horizontal="center" vertical="center"/>
    </xf>
    <xf numFmtId="9" fontId="40" fillId="18" borderId="82" xfId="0" applyNumberFormat="1" applyFont="1" applyFill="1" applyBorder="1" applyAlignment="1" applyProtection="1">
      <alignment horizontal="center" vertical="center" wrapText="1"/>
    </xf>
    <xf numFmtId="3" fontId="40" fillId="18" borderId="85" xfId="0" applyNumberFormat="1" applyFont="1" applyFill="1" applyBorder="1" applyAlignment="1" applyProtection="1">
      <alignment horizontal="center" vertical="center" wrapText="1"/>
    </xf>
    <xf numFmtId="3" fontId="40" fillId="18" borderId="86" xfId="0" applyNumberFormat="1" applyFont="1" applyFill="1" applyBorder="1" applyAlignment="1" applyProtection="1">
      <alignment horizontal="center" vertical="center"/>
    </xf>
    <xf numFmtId="9" fontId="41" fillId="18" borderId="82" xfId="0" applyNumberFormat="1" applyFont="1" applyFill="1" applyBorder="1" applyAlignment="1" applyProtection="1">
      <alignment horizontal="center" vertical="center" wrapText="1"/>
    </xf>
    <xf numFmtId="3" fontId="41" fillId="18" borderId="85" xfId="0" applyNumberFormat="1" applyFont="1" applyFill="1" applyBorder="1" applyAlignment="1" applyProtection="1">
      <alignment horizontal="center" vertical="center" wrapText="1"/>
    </xf>
    <xf numFmtId="3" fontId="40" fillId="18" borderId="90" xfId="0" applyNumberFormat="1" applyFont="1" applyFill="1" applyBorder="1" applyAlignment="1" applyProtection="1">
      <alignment horizontal="center" vertical="center"/>
    </xf>
    <xf numFmtId="3" fontId="40" fillId="0" borderId="39" xfId="0" applyNumberFormat="1" applyFont="1" applyBorder="1" applyAlignment="1" applyProtection="1">
      <alignment horizontal="center" vertical="center" wrapText="1"/>
      <protection locked="0"/>
    </xf>
    <xf numFmtId="3" fontId="40" fillId="0" borderId="40" xfId="0" applyNumberFormat="1" applyFont="1" applyBorder="1" applyAlignment="1" applyProtection="1">
      <alignment horizontal="center" vertical="center" wrapText="1"/>
      <protection locked="0"/>
    </xf>
    <xf numFmtId="3" fontId="35" fillId="2" borderId="40" xfId="0" applyNumberFormat="1" applyFont="1" applyFill="1" applyBorder="1" applyAlignment="1" applyProtection="1">
      <alignment horizontal="center" vertical="center" wrapText="1"/>
    </xf>
    <xf numFmtId="9" fontId="35" fillId="2" borderId="40" xfId="2" applyFont="1" applyFill="1" applyBorder="1" applyAlignment="1" applyProtection="1">
      <alignment horizontal="center" vertical="center" wrapText="1"/>
    </xf>
    <xf numFmtId="9" fontId="35" fillId="2" borderId="40" xfId="2" applyNumberFormat="1" applyFont="1" applyFill="1" applyBorder="1" applyAlignment="1" applyProtection="1">
      <alignment horizontal="center" vertical="center" wrapText="1"/>
    </xf>
    <xf numFmtId="9" fontId="58" fillId="19" borderId="73" xfId="0" applyNumberFormat="1" applyFont="1" applyFill="1" applyBorder="1" applyAlignment="1" applyProtection="1">
      <alignment horizontal="center" vertical="center" wrapText="1"/>
    </xf>
    <xf numFmtId="0" fontId="32" fillId="0" borderId="37" xfId="0" applyFont="1" applyBorder="1"/>
    <xf numFmtId="49" fontId="27" fillId="25" borderId="50" xfId="6" applyFont="1" applyFill="1" applyBorder="1" applyAlignment="1">
      <alignment horizontal="right" vertical="center"/>
    </xf>
    <xf numFmtId="49" fontId="27" fillId="25" borderId="34" xfId="6" applyFont="1" applyFill="1" applyBorder="1" applyAlignment="1">
      <alignment horizontal="right" vertical="center"/>
    </xf>
    <xf numFmtId="49" fontId="27" fillId="25" borderId="34" xfId="6" applyFont="1" applyFill="1" applyBorder="1"/>
    <xf numFmtId="49" fontId="27" fillId="25" borderId="34" xfId="6" applyFont="1" applyFill="1" applyBorder="1" applyAlignment="1"/>
    <xf numFmtId="49" fontId="9" fillId="25" borderId="35" xfId="6" applyFont="1" applyFill="1" applyBorder="1"/>
    <xf numFmtId="49" fontId="9" fillId="25" borderId="0" xfId="6" applyFont="1" applyFill="1" applyBorder="1"/>
    <xf numFmtId="49" fontId="9" fillId="25" borderId="11" xfId="6" applyFont="1" applyFill="1" applyBorder="1" applyAlignment="1">
      <alignment horizontal="right"/>
    </xf>
    <xf numFmtId="49" fontId="77" fillId="25" borderId="0" xfId="6" applyFont="1" applyFill="1" applyBorder="1"/>
    <xf numFmtId="49" fontId="9" fillId="25" borderId="19" xfId="6" applyFont="1" applyFill="1" applyBorder="1"/>
    <xf numFmtId="49" fontId="9" fillId="25" borderId="36" xfId="6" applyFont="1" applyFill="1" applyBorder="1"/>
    <xf numFmtId="49" fontId="26" fillId="25" borderId="86" xfId="6" applyFont="1" applyFill="1" applyBorder="1" applyAlignment="1" applyProtection="1">
      <alignment vertical="center"/>
    </xf>
    <xf numFmtId="0" fontId="22" fillId="25" borderId="77" xfId="9" applyFont="1" applyFill="1" applyBorder="1" applyAlignment="1" applyProtection="1">
      <alignment vertical="center"/>
    </xf>
    <xf numFmtId="0" fontId="22" fillId="25" borderId="77" xfId="0" applyFont="1" applyFill="1" applyBorder="1" applyAlignment="1" applyProtection="1">
      <alignment vertical="center"/>
    </xf>
    <xf numFmtId="2" fontId="26" fillId="25" borderId="77" xfId="2" applyNumberFormat="1" applyFont="1" applyFill="1" applyBorder="1" applyAlignment="1" applyProtection="1">
      <alignment vertical="center"/>
    </xf>
    <xf numFmtId="49" fontId="26" fillId="26" borderId="86" xfId="6" applyFont="1" applyFill="1" applyBorder="1" applyAlignment="1" applyProtection="1">
      <alignment vertical="center"/>
    </xf>
    <xf numFmtId="0" fontId="62" fillId="26" borderId="77" xfId="9" applyFont="1" applyFill="1" applyBorder="1" applyAlignment="1" applyProtection="1">
      <alignment vertical="center"/>
    </xf>
    <xf numFmtId="0" fontId="22" fillId="26" borderId="77" xfId="0" applyFont="1" applyFill="1" applyBorder="1" applyAlignment="1" applyProtection="1">
      <alignment vertical="center"/>
    </xf>
    <xf numFmtId="2" fontId="26" fillId="26" borderId="77" xfId="2" applyNumberFormat="1" applyFont="1" applyFill="1" applyBorder="1" applyAlignment="1" applyProtection="1">
      <alignment vertical="center"/>
    </xf>
    <xf numFmtId="49" fontId="3" fillId="8" borderId="0" xfId="6" applyFont="1" applyFill="1" applyBorder="1" applyAlignment="1"/>
    <xf numFmtId="49" fontId="30" fillId="8" borderId="37" xfId="6" applyFont="1" applyFill="1" applyBorder="1" applyAlignment="1" applyProtection="1">
      <alignment horizontal="center" vertical="center"/>
    </xf>
    <xf numFmtId="49" fontId="26" fillId="25" borderId="73" xfId="6" applyNumberFormat="1" applyFont="1" applyFill="1" applyBorder="1" applyAlignment="1" applyProtection="1">
      <alignment vertical="center"/>
    </xf>
    <xf numFmtId="3" fontId="26" fillId="8" borderId="21" xfId="6" applyNumberFormat="1" applyFont="1" applyFill="1" applyBorder="1" applyProtection="1">
      <protection locked="0"/>
    </xf>
    <xf numFmtId="3" fontId="26" fillId="2" borderId="21" xfId="6" applyNumberFormat="1" applyFont="1" applyFill="1" applyBorder="1" applyAlignment="1" applyProtection="1"/>
    <xf numFmtId="3" fontId="26" fillId="2" borderId="33" xfId="6" applyNumberFormat="1" applyFont="1" applyFill="1" applyBorder="1" applyAlignment="1" applyProtection="1"/>
    <xf numFmtId="0" fontId="112" fillId="28" borderId="8" xfId="0" applyFont="1" applyFill="1" applyBorder="1" applyAlignment="1" applyProtection="1">
      <alignment horizontal="center" vertical="center"/>
    </xf>
    <xf numFmtId="0" fontId="112" fillId="28" borderId="9" xfId="0" applyFont="1" applyFill="1" applyBorder="1" applyAlignment="1" applyProtection="1">
      <alignment horizontal="center" vertical="center"/>
    </xf>
    <xf numFmtId="49" fontId="129" fillId="8" borderId="0" xfId="6" applyFont="1" applyFill="1" applyBorder="1" applyAlignment="1">
      <alignment vertical="center" textRotation="90" wrapText="1"/>
    </xf>
    <xf numFmtId="49" fontId="129" fillId="0" borderId="0" xfId="6" applyFont="1" applyFill="1" applyBorder="1" applyAlignment="1">
      <alignment vertical="center" textRotation="90" wrapText="1"/>
    </xf>
    <xf numFmtId="49" fontId="9" fillId="8" borderId="0" xfId="6" applyFont="1" applyFill="1" applyBorder="1" applyAlignment="1" applyProtection="1">
      <alignment horizontal="center" vertical="center"/>
    </xf>
    <xf numFmtId="49" fontId="129" fillId="8" borderId="35" xfId="6" applyFont="1" applyFill="1" applyBorder="1" applyAlignment="1">
      <alignment vertical="center" textRotation="90" wrapText="1"/>
    </xf>
    <xf numFmtId="49" fontId="129" fillId="8" borderId="36" xfId="6" applyFont="1" applyFill="1" applyBorder="1" applyAlignment="1">
      <alignment vertical="center" textRotation="90" wrapText="1"/>
    </xf>
    <xf numFmtId="3" fontId="26" fillId="8" borderId="42" xfId="6" applyNumberFormat="1" applyFont="1" applyFill="1" applyBorder="1" applyProtection="1">
      <protection locked="0"/>
    </xf>
    <xf numFmtId="3" fontId="26" fillId="8" borderId="89" xfId="6" applyNumberFormat="1" applyFont="1" applyFill="1" applyBorder="1" applyProtection="1">
      <protection locked="0"/>
    </xf>
    <xf numFmtId="3" fontId="26" fillId="8" borderId="66" xfId="6" applyNumberFormat="1" applyFont="1" applyFill="1" applyBorder="1" applyProtection="1">
      <protection locked="0"/>
    </xf>
    <xf numFmtId="3" fontId="26" fillId="8" borderId="87" xfId="6" applyNumberFormat="1" applyFont="1" applyFill="1" applyBorder="1" applyProtection="1">
      <protection locked="0"/>
    </xf>
    <xf numFmtId="3" fontId="26" fillId="8" borderId="1" xfId="6" applyNumberFormat="1" applyFont="1" applyFill="1" applyBorder="1" applyProtection="1">
      <protection locked="0"/>
    </xf>
    <xf numFmtId="3" fontId="26" fillId="8" borderId="3" xfId="6" applyNumberFormat="1" applyFont="1" applyFill="1" applyBorder="1" applyProtection="1">
      <protection locked="0"/>
    </xf>
    <xf numFmtId="3" fontId="26" fillId="8" borderId="81" xfId="6" applyNumberFormat="1" applyFont="1" applyFill="1" applyBorder="1" applyProtection="1">
      <protection locked="0"/>
    </xf>
    <xf numFmtId="3" fontId="26" fillId="8" borderId="85" xfId="6" applyNumberFormat="1" applyFont="1" applyFill="1" applyBorder="1" applyProtection="1">
      <protection locked="0"/>
    </xf>
    <xf numFmtId="3" fontId="26" fillId="8" borderId="7" xfId="6" applyNumberFormat="1" applyFont="1" applyFill="1" applyBorder="1" applyProtection="1">
      <protection locked="0"/>
    </xf>
    <xf numFmtId="3" fontId="26" fillId="8" borderId="9" xfId="6" applyNumberFormat="1" applyFont="1" applyFill="1" applyBorder="1" applyProtection="1">
      <protection locked="0"/>
    </xf>
    <xf numFmtId="3" fontId="26" fillId="2" borderId="66" xfId="6" applyNumberFormat="1" applyFont="1" applyFill="1" applyBorder="1" applyAlignment="1" applyProtection="1"/>
    <xf numFmtId="3" fontId="26" fillId="2" borderId="87" xfId="6" applyNumberFormat="1" applyFont="1" applyFill="1" applyBorder="1" applyAlignment="1" applyProtection="1"/>
    <xf numFmtId="49" fontId="26" fillId="25" borderId="80" xfId="6" applyFont="1" applyFill="1" applyBorder="1" applyAlignment="1" applyProtection="1">
      <alignment horizontal="center" vertical="center" wrapText="1"/>
    </xf>
    <xf numFmtId="9" fontId="26" fillId="25" borderId="80" xfId="2" applyNumberFormat="1" applyFont="1" applyFill="1" applyBorder="1" applyAlignment="1" applyProtection="1">
      <alignment horizontal="center"/>
    </xf>
    <xf numFmtId="3" fontId="26" fillId="8" borderId="80" xfId="6" applyNumberFormat="1" applyFont="1" applyFill="1" applyBorder="1" applyProtection="1">
      <protection locked="0"/>
    </xf>
    <xf numFmtId="3" fontId="26" fillId="8" borderId="88" xfId="6" applyNumberFormat="1" applyFont="1" applyFill="1" applyBorder="1" applyProtection="1">
      <protection locked="0"/>
    </xf>
    <xf numFmtId="3" fontId="26" fillId="8" borderId="83" xfId="6" applyNumberFormat="1" applyFont="1" applyFill="1" applyBorder="1" applyProtection="1">
      <protection locked="0"/>
    </xf>
    <xf numFmtId="3" fontId="26" fillId="8" borderId="84" xfId="6" applyNumberFormat="1" applyFont="1" applyFill="1" applyBorder="1" applyProtection="1">
      <protection locked="0"/>
    </xf>
    <xf numFmtId="3" fontId="26" fillId="8" borderId="79" xfId="6" applyNumberFormat="1" applyFont="1" applyFill="1" applyBorder="1" applyProtection="1">
      <protection locked="0"/>
    </xf>
    <xf numFmtId="3" fontId="26" fillId="2" borderId="79" xfId="6" applyNumberFormat="1" applyFont="1" applyFill="1" applyBorder="1" applyAlignment="1" applyProtection="1"/>
    <xf numFmtId="3" fontId="26" fillId="2" borderId="84" xfId="6" applyNumberFormat="1" applyFont="1" applyFill="1" applyBorder="1" applyAlignment="1" applyProtection="1"/>
    <xf numFmtId="49" fontId="26" fillId="25" borderId="21" xfId="6" applyFont="1" applyFill="1" applyBorder="1" applyAlignment="1" applyProtection="1">
      <alignment horizontal="center" vertical="center"/>
    </xf>
    <xf numFmtId="9" fontId="26" fillId="25" borderId="21" xfId="2" applyNumberFormat="1" applyFont="1" applyFill="1" applyBorder="1" applyAlignment="1" applyProtection="1">
      <alignment horizontal="center"/>
    </xf>
    <xf numFmtId="3" fontId="26" fillId="8" borderId="28" xfId="6" applyNumberFormat="1" applyFont="1" applyFill="1" applyBorder="1" applyProtection="1">
      <protection locked="0"/>
    </xf>
    <xf numFmtId="3" fontId="26" fillId="8" borderId="33" xfId="6" applyNumberFormat="1" applyFont="1" applyFill="1" applyBorder="1" applyProtection="1">
      <protection locked="0"/>
    </xf>
    <xf numFmtId="3" fontId="26" fillId="8" borderId="2" xfId="6" applyNumberFormat="1" applyFont="1" applyFill="1" applyBorder="1" applyProtection="1">
      <protection locked="0"/>
    </xf>
    <xf numFmtId="3" fontId="26" fillId="8" borderId="68" xfId="6" applyNumberFormat="1" applyFont="1" applyFill="1" applyBorder="1" applyProtection="1">
      <protection locked="0"/>
    </xf>
    <xf numFmtId="3" fontId="26" fillId="8" borderId="65" xfId="6" applyNumberFormat="1" applyFont="1" applyFill="1" applyBorder="1" applyProtection="1">
      <protection locked="0"/>
    </xf>
    <xf numFmtId="3" fontId="26" fillId="2" borderId="65" xfId="6" applyNumberFormat="1" applyFont="1" applyFill="1" applyBorder="1" applyAlignment="1" applyProtection="1"/>
    <xf numFmtId="3" fontId="26" fillId="2" borderId="3" xfId="6" applyNumberFormat="1" applyFont="1" applyFill="1" applyBorder="1" applyAlignment="1" applyProtection="1"/>
    <xf numFmtId="0" fontId="26" fillId="13" borderId="82" xfId="0" applyFont="1" applyFill="1" applyBorder="1" applyAlignment="1" applyProtection="1">
      <alignment horizontal="center"/>
    </xf>
    <xf numFmtId="10" fontId="26" fillId="13" borderId="82" xfId="2" applyNumberFormat="1" applyFont="1" applyFill="1" applyBorder="1" applyAlignment="1" applyProtection="1">
      <alignment horizontal="centerContinuous"/>
    </xf>
    <xf numFmtId="3" fontId="26" fillId="8" borderId="82" xfId="6" applyNumberFormat="1" applyFont="1" applyFill="1" applyBorder="1" applyProtection="1">
      <protection locked="0"/>
    </xf>
    <xf numFmtId="3" fontId="26" fillId="2" borderId="85" xfId="6" applyNumberFormat="1" applyFont="1" applyFill="1" applyBorder="1" applyAlignment="1" applyProtection="1"/>
    <xf numFmtId="3" fontId="26" fillId="8" borderId="8" xfId="6" applyNumberFormat="1" applyFont="1" applyFill="1" applyBorder="1" applyProtection="1">
      <protection locked="0"/>
    </xf>
    <xf numFmtId="3" fontId="26" fillId="8" borderId="44" xfId="6" applyNumberFormat="1" applyFont="1" applyFill="1" applyBorder="1" applyProtection="1">
      <protection locked="0"/>
    </xf>
    <xf numFmtId="3" fontId="26" fillId="8" borderId="46" xfId="6" applyNumberFormat="1" applyFont="1" applyFill="1" applyBorder="1" applyProtection="1">
      <protection locked="0"/>
    </xf>
    <xf numFmtId="3" fontId="26" fillId="2" borderId="46" xfId="6" applyNumberFormat="1" applyFont="1" applyFill="1" applyBorder="1" applyAlignment="1" applyProtection="1"/>
    <xf numFmtId="49" fontId="26" fillId="25" borderId="2" xfId="6" applyNumberFormat="1" applyFont="1" applyFill="1" applyBorder="1" applyAlignment="1" applyProtection="1">
      <alignment horizontal="center" vertical="center"/>
    </xf>
    <xf numFmtId="10" fontId="26" fillId="25" borderId="2" xfId="2" applyNumberFormat="1" applyFont="1" applyFill="1" applyBorder="1" applyAlignment="1" applyProtection="1">
      <alignment horizontal="centerContinuous"/>
    </xf>
    <xf numFmtId="49" fontId="26" fillId="25" borderId="82" xfId="6" applyNumberFormat="1" applyFont="1" applyFill="1" applyBorder="1" applyAlignment="1" applyProtection="1">
      <alignment horizontal="center" vertical="center" readingOrder="2"/>
    </xf>
    <xf numFmtId="10" fontId="26" fillId="25" borderId="82" xfId="2" applyNumberFormat="1" applyFont="1" applyFill="1" applyBorder="1" applyAlignment="1" applyProtection="1">
      <alignment horizontal="centerContinuous"/>
    </xf>
    <xf numFmtId="49" fontId="26" fillId="25" borderId="82" xfId="6" applyNumberFormat="1" applyFont="1" applyFill="1" applyBorder="1" applyAlignment="1" applyProtection="1">
      <alignment horizontal="center" vertical="center"/>
    </xf>
    <xf numFmtId="10" fontId="26" fillId="25" borderId="82" xfId="2" applyNumberFormat="1" applyFont="1" applyFill="1" applyBorder="1" applyAlignment="1" applyProtection="1">
      <alignment horizontal="center"/>
    </xf>
    <xf numFmtId="49" fontId="26" fillId="25" borderId="80" xfId="6" applyNumberFormat="1" applyFont="1" applyFill="1" applyBorder="1" applyAlignment="1" applyProtection="1">
      <alignment vertical="center"/>
    </xf>
    <xf numFmtId="9" fontId="26" fillId="25" borderId="82" xfId="2" applyNumberFormat="1" applyFont="1" applyFill="1" applyBorder="1" applyAlignment="1" applyProtection="1">
      <alignment horizontal="center"/>
    </xf>
    <xf numFmtId="49" fontId="26" fillId="25" borderId="82" xfId="6" applyFont="1" applyFill="1" applyBorder="1" applyAlignment="1" applyProtection="1">
      <alignment horizontal="center" vertical="center" wrapText="1"/>
    </xf>
    <xf numFmtId="49" fontId="26" fillId="25" borderId="82" xfId="6" applyFont="1" applyFill="1" applyBorder="1" applyAlignment="1" applyProtection="1">
      <alignment horizontal="center" vertical="center"/>
    </xf>
    <xf numFmtId="0" fontId="84" fillId="25" borderId="8" xfId="0" applyFont="1" applyFill="1" applyBorder="1" applyAlignment="1">
      <alignment horizontal="center"/>
    </xf>
    <xf numFmtId="9" fontId="26" fillId="25" borderId="8" xfId="2" applyNumberFormat="1" applyFont="1" applyFill="1" applyBorder="1" applyAlignment="1" applyProtection="1">
      <alignment horizontal="center"/>
    </xf>
    <xf numFmtId="3" fontId="26" fillId="2" borderId="42" xfId="6" applyNumberFormat="1" applyFont="1" applyFill="1" applyBorder="1" applyAlignment="1" applyProtection="1"/>
    <xf numFmtId="3" fontId="26" fillId="2" borderId="44" xfId="6" applyNumberFormat="1" applyFont="1" applyFill="1" applyBorder="1" applyAlignment="1" applyProtection="1"/>
    <xf numFmtId="3" fontId="26" fillId="2" borderId="1" xfId="6" applyNumberFormat="1" applyFont="1" applyFill="1" applyBorder="1" applyAlignment="1" applyProtection="1"/>
    <xf numFmtId="3" fontId="26" fillId="2" borderId="7" xfId="6" applyNumberFormat="1" applyFont="1" applyFill="1" applyBorder="1" applyAlignment="1" applyProtection="1"/>
    <xf numFmtId="49" fontId="26" fillId="13" borderId="100" xfId="6" applyNumberFormat="1" applyFont="1" applyFill="1" applyBorder="1" applyAlignment="1" applyProtection="1">
      <alignment horizontal="center" vertical="center" readingOrder="2"/>
    </xf>
    <xf numFmtId="10" fontId="26" fillId="13" borderId="100" xfId="2" applyNumberFormat="1" applyFont="1" applyFill="1" applyBorder="1" applyAlignment="1" applyProtection="1">
      <alignment horizontal="centerContinuous"/>
    </xf>
    <xf numFmtId="3" fontId="26" fillId="8" borderId="100" xfId="6" applyNumberFormat="1" applyFont="1" applyFill="1" applyBorder="1" applyProtection="1">
      <protection locked="0"/>
    </xf>
    <xf numFmtId="3" fontId="26" fillId="8" borderId="101" xfId="6" applyNumberFormat="1" applyFont="1" applyFill="1" applyBorder="1" applyProtection="1">
      <protection locked="0"/>
    </xf>
    <xf numFmtId="3" fontId="26" fillId="8" borderId="98" xfId="6" applyNumberFormat="1" applyFont="1" applyFill="1" applyBorder="1" applyProtection="1">
      <protection locked="0"/>
    </xf>
    <xf numFmtId="3" fontId="26" fillId="8" borderId="102" xfId="6" applyNumberFormat="1" applyFont="1" applyFill="1" applyBorder="1" applyProtection="1">
      <protection locked="0"/>
    </xf>
    <xf numFmtId="3" fontId="26" fillId="8" borderId="103" xfId="6" applyNumberFormat="1" applyFont="1" applyFill="1" applyBorder="1" applyProtection="1">
      <protection locked="0"/>
    </xf>
    <xf numFmtId="3" fontId="26" fillId="2" borderId="103" xfId="6" applyNumberFormat="1" applyFont="1" applyFill="1" applyBorder="1" applyAlignment="1" applyProtection="1"/>
    <xf numFmtId="3" fontId="26" fillId="2" borderId="102" xfId="6" applyNumberFormat="1" applyFont="1" applyFill="1" applyBorder="1" applyAlignment="1" applyProtection="1"/>
    <xf numFmtId="0" fontId="26" fillId="13" borderId="106" xfId="0" applyFont="1" applyFill="1" applyBorder="1" applyAlignment="1" applyProtection="1">
      <alignment horizontal="center"/>
    </xf>
    <xf numFmtId="170" fontId="26" fillId="13" borderId="106" xfId="2" applyNumberFormat="1" applyFont="1" applyFill="1" applyBorder="1" applyAlignment="1" applyProtection="1">
      <alignment horizontal="center"/>
    </xf>
    <xf numFmtId="3" fontId="26" fillId="8" borderId="106" xfId="6" applyNumberFormat="1" applyFont="1" applyFill="1" applyBorder="1" applyProtection="1">
      <protection locked="0"/>
    </xf>
    <xf numFmtId="3" fontId="26" fillId="8" borderId="107" xfId="6" applyNumberFormat="1" applyFont="1" applyFill="1" applyBorder="1" applyProtection="1">
      <protection locked="0"/>
    </xf>
    <xf numFmtId="3" fontId="26" fillId="8" borderId="104" xfId="6" applyNumberFormat="1" applyFont="1" applyFill="1" applyBorder="1" applyProtection="1">
      <protection locked="0"/>
    </xf>
    <xf numFmtId="3" fontId="26" fillId="8" borderId="108" xfId="6" applyNumberFormat="1" applyFont="1" applyFill="1" applyBorder="1" applyProtection="1">
      <protection locked="0"/>
    </xf>
    <xf numFmtId="3" fontId="26" fillId="8" borderId="109" xfId="6" applyNumberFormat="1" applyFont="1" applyFill="1" applyBorder="1" applyProtection="1">
      <protection locked="0"/>
    </xf>
    <xf numFmtId="3" fontId="26" fillId="2" borderId="109" xfId="6" applyNumberFormat="1" applyFont="1" applyFill="1" applyBorder="1" applyAlignment="1" applyProtection="1"/>
    <xf numFmtId="3" fontId="26" fillId="2" borderId="108" xfId="6" applyNumberFormat="1" applyFont="1" applyFill="1" applyBorder="1" applyAlignment="1" applyProtection="1"/>
    <xf numFmtId="170" fontId="26" fillId="25" borderId="89" xfId="2" applyNumberFormat="1" applyFont="1" applyFill="1" applyBorder="1" applyAlignment="1" applyProtection="1">
      <alignment horizontal="center"/>
    </xf>
    <xf numFmtId="10" fontId="26" fillId="26" borderId="89" xfId="2" applyNumberFormat="1" applyFont="1" applyFill="1" applyBorder="1" applyAlignment="1" applyProtection="1">
      <alignment horizontal="center"/>
    </xf>
    <xf numFmtId="10" fontId="26" fillId="25" borderId="89" xfId="2" applyNumberFormat="1" applyFont="1" applyFill="1" applyBorder="1" applyAlignment="1" applyProtection="1">
      <alignment horizontal="center"/>
    </xf>
    <xf numFmtId="9" fontId="26" fillId="25" borderId="89" xfId="2" applyNumberFormat="1" applyFont="1" applyFill="1" applyBorder="1" applyAlignment="1" applyProtection="1">
      <alignment horizontal="center"/>
    </xf>
    <xf numFmtId="0" fontId="112" fillId="28" borderId="8" xfId="0" applyFont="1" applyFill="1" applyBorder="1" applyAlignment="1" applyProtection="1">
      <alignment horizontal="center" vertical="center" readingOrder="2"/>
    </xf>
    <xf numFmtId="0" fontId="112" fillId="28" borderId="8" xfId="0" applyFont="1" applyFill="1" applyBorder="1" applyAlignment="1" applyProtection="1">
      <alignment horizontal="center" vertical="center" wrapText="1" readingOrder="2"/>
    </xf>
    <xf numFmtId="0" fontId="26" fillId="25" borderId="2" xfId="0" applyFont="1" applyFill="1" applyBorder="1" applyProtection="1"/>
    <xf numFmtId="170" fontId="26" fillId="25" borderId="68" xfId="2" applyNumberFormat="1" applyFont="1" applyFill="1" applyBorder="1" applyAlignment="1" applyProtection="1">
      <alignment horizontal="center"/>
    </xf>
    <xf numFmtId="0" fontId="26" fillId="25" borderId="82" xfId="0" applyFont="1" applyFill="1" applyBorder="1" applyProtection="1"/>
    <xf numFmtId="0" fontId="26" fillId="25" borderId="82" xfId="0" applyFont="1" applyFill="1" applyBorder="1" applyProtection="1">
      <protection hidden="1"/>
    </xf>
    <xf numFmtId="0" fontId="26" fillId="26" borderId="82" xfId="0" applyFont="1" applyFill="1" applyBorder="1" applyProtection="1"/>
    <xf numFmtId="49" fontId="26" fillId="25" borderId="82" xfId="6" applyFont="1" applyFill="1" applyBorder="1" applyAlignment="1" applyProtection="1">
      <alignment wrapText="1"/>
    </xf>
    <xf numFmtId="49" fontId="26" fillId="25" borderId="8" xfId="6" applyFont="1" applyFill="1" applyBorder="1" applyAlignment="1" applyProtection="1">
      <alignment wrapText="1"/>
    </xf>
    <xf numFmtId="0" fontId="26" fillId="25" borderId="8" xfId="0" applyFont="1" applyFill="1" applyBorder="1" applyProtection="1"/>
    <xf numFmtId="170" fontId="26" fillId="25" borderId="44" xfId="2" applyNumberFormat="1" applyFont="1" applyFill="1" applyBorder="1" applyAlignment="1" applyProtection="1">
      <alignment horizontal="center"/>
    </xf>
    <xf numFmtId="2" fontId="71" fillId="8" borderId="0" xfId="6" applyNumberFormat="1" applyFont="1" applyFill="1" applyBorder="1" applyAlignment="1">
      <alignment horizontal="center" vertical="center"/>
    </xf>
    <xf numFmtId="2" fontId="2" fillId="0" borderId="0" xfId="6" applyNumberFormat="1" applyFont="1" applyBorder="1" applyAlignment="1">
      <alignment vertical="center"/>
    </xf>
    <xf numFmtId="2" fontId="72" fillId="0" borderId="0" xfId="6" applyNumberFormat="1" applyFont="1" applyAlignment="1">
      <alignment horizontal="center" vertical="center"/>
    </xf>
    <xf numFmtId="2" fontId="2" fillId="0" borderId="0" xfId="6" applyNumberFormat="1" applyFont="1" applyAlignment="1">
      <alignment vertical="center"/>
    </xf>
    <xf numFmtId="2" fontId="2" fillId="0" borderId="0" xfId="6" applyNumberFormat="1" applyFont="1" applyFill="1" applyAlignment="1">
      <alignment vertical="center"/>
    </xf>
    <xf numFmtId="2" fontId="72" fillId="0" borderId="0" xfId="6" applyNumberFormat="1" applyFont="1" applyFill="1" applyAlignment="1">
      <alignment horizontal="center" vertical="center"/>
    </xf>
    <xf numFmtId="2" fontId="76" fillId="25" borderId="50" xfId="8" applyNumberFormat="1" applyFont="1" applyFill="1" applyBorder="1" applyAlignment="1">
      <alignment vertical="center"/>
    </xf>
    <xf numFmtId="2" fontId="22" fillId="25" borderId="34" xfId="8" applyNumberFormat="1" applyFont="1" applyFill="1" applyBorder="1" applyAlignment="1">
      <alignment vertical="center"/>
    </xf>
    <xf numFmtId="2" fontId="22" fillId="25" borderId="35" xfId="8" applyNumberFormat="1" applyFont="1" applyFill="1" applyBorder="1" applyAlignment="1">
      <alignment vertical="center"/>
    </xf>
    <xf numFmtId="2" fontId="65" fillId="0" borderId="0" xfId="8" applyNumberFormat="1" applyFont="1" applyAlignment="1">
      <alignment vertical="center"/>
    </xf>
    <xf numFmtId="2" fontId="76" fillId="0" borderId="0" xfId="8" applyNumberFormat="1" applyFont="1" applyAlignment="1">
      <alignment vertical="center"/>
    </xf>
    <xf numFmtId="2" fontId="26" fillId="0" borderId="0" xfId="6" applyNumberFormat="1" applyFont="1" applyAlignment="1">
      <alignment vertical="center"/>
    </xf>
    <xf numFmtId="2" fontId="26" fillId="25" borderId="18" xfId="6" applyNumberFormat="1" applyFont="1" applyFill="1" applyBorder="1" applyAlignment="1">
      <alignment horizontal="right" vertical="center" readingOrder="2"/>
    </xf>
    <xf numFmtId="2" fontId="26" fillId="25" borderId="37" xfId="6" applyNumberFormat="1" applyFont="1" applyFill="1" applyBorder="1" applyAlignment="1">
      <alignment vertical="center"/>
    </xf>
    <xf numFmtId="2" fontId="2" fillId="0" borderId="0" xfId="6" applyNumberFormat="1" applyFont="1" applyAlignment="1" applyProtection="1">
      <alignment vertical="center"/>
      <protection locked="0"/>
    </xf>
    <xf numFmtId="2" fontId="2" fillId="0" borderId="0" xfId="6" applyNumberFormat="1" applyFont="1" applyAlignment="1" applyProtection="1">
      <alignment vertical="center"/>
      <protection hidden="1"/>
    </xf>
    <xf numFmtId="2" fontId="27" fillId="25" borderId="37" xfId="6" applyNumberFormat="1" applyFont="1" applyFill="1" applyBorder="1" applyAlignment="1">
      <alignment vertical="center"/>
    </xf>
    <xf numFmtId="2" fontId="26" fillId="25" borderId="36" xfId="8" applyNumberFormat="1" applyFont="1" applyFill="1" applyBorder="1" applyAlignment="1">
      <alignment vertical="center"/>
    </xf>
    <xf numFmtId="2" fontId="22" fillId="25" borderId="36" xfId="8" applyNumberFormat="1" applyFont="1" applyFill="1" applyBorder="1" applyAlignment="1">
      <alignment vertical="center"/>
    </xf>
    <xf numFmtId="2" fontId="26" fillId="25" borderId="38" xfId="6" applyNumberFormat="1" applyFont="1" applyFill="1" applyBorder="1" applyAlignment="1">
      <alignment vertical="center"/>
    </xf>
    <xf numFmtId="2" fontId="72" fillId="8" borderId="37" xfId="6" applyNumberFormat="1" applyFont="1" applyFill="1" applyBorder="1" applyAlignment="1">
      <alignment horizontal="center" vertical="center"/>
    </xf>
    <xf numFmtId="49" fontId="26" fillId="8" borderId="0" xfId="6" applyFont="1" applyFill="1" applyBorder="1" applyAlignment="1">
      <alignment horizontal="right" vertical="center"/>
    </xf>
    <xf numFmtId="0" fontId="112" fillId="28" borderId="80" xfId="0" applyFont="1" applyFill="1" applyBorder="1" applyAlignment="1" applyProtection="1">
      <alignment horizontal="center" vertical="center" wrapText="1"/>
    </xf>
    <xf numFmtId="3" fontId="22" fillId="8" borderId="13" xfId="6" applyNumberFormat="1" applyFont="1" applyFill="1" applyBorder="1" applyAlignment="1" applyProtection="1">
      <alignment horizontal="center" vertical="center" wrapText="1"/>
    </xf>
    <xf numFmtId="49" fontId="3" fillId="8" borderId="0" xfId="6" applyFont="1" applyFill="1" applyBorder="1" applyAlignment="1">
      <alignment vertical="center"/>
    </xf>
    <xf numFmtId="49" fontId="22" fillId="0" borderId="0" xfId="6" applyFont="1" applyAlignment="1">
      <alignment vertical="center"/>
    </xf>
    <xf numFmtId="49" fontId="3" fillId="8" borderId="0" xfId="6" applyFont="1" applyFill="1" applyBorder="1" applyAlignment="1">
      <alignment horizontal="center" vertical="center"/>
    </xf>
    <xf numFmtId="49" fontId="22" fillId="0" borderId="0" xfId="6" applyFont="1" applyFill="1" applyAlignment="1">
      <alignment vertical="center"/>
    </xf>
    <xf numFmtId="49" fontId="22" fillId="8" borderId="0" xfId="6" applyFont="1" applyFill="1" applyBorder="1" applyAlignment="1">
      <alignment vertical="center"/>
    </xf>
    <xf numFmtId="2" fontId="22" fillId="8" borderId="0" xfId="10" applyNumberFormat="1" applyFont="1" applyFill="1" applyBorder="1" applyAlignment="1" applyProtection="1">
      <alignment horizontal="left" vertical="center"/>
    </xf>
    <xf numFmtId="0" fontId="131" fillId="28" borderId="74" xfId="0" applyFont="1" applyFill="1" applyBorder="1" applyAlignment="1" applyProtection="1">
      <alignment horizontal="center" vertical="center"/>
    </xf>
    <xf numFmtId="0" fontId="131" fillId="28" borderId="74" xfId="0" applyFont="1" applyFill="1" applyBorder="1" applyAlignment="1" applyProtection="1">
      <alignment horizontal="center" vertical="center" readingOrder="2"/>
    </xf>
    <xf numFmtId="0" fontId="131" fillId="28" borderId="96" xfId="0" applyFont="1" applyFill="1" applyBorder="1" applyAlignment="1" applyProtection="1">
      <alignment horizontal="center" vertical="center" readingOrder="2"/>
    </xf>
    <xf numFmtId="49" fontId="26" fillId="0" borderId="0" xfId="6" applyFont="1" applyAlignment="1">
      <alignment horizontal="center" vertical="center"/>
    </xf>
    <xf numFmtId="3" fontId="26" fillId="0" borderId="2" xfId="6" applyNumberFormat="1" applyFont="1" applyBorder="1" applyAlignment="1" applyProtection="1">
      <alignment horizontal="center" vertical="center"/>
      <protection locked="0"/>
    </xf>
    <xf numFmtId="3" fontId="26" fillId="2" borderId="2" xfId="6" applyNumberFormat="1" applyFont="1" applyFill="1" applyBorder="1" applyAlignment="1" applyProtection="1">
      <alignment horizontal="center" vertical="center"/>
    </xf>
    <xf numFmtId="3" fontId="26" fillId="2" borderId="3" xfId="6" applyNumberFormat="1" applyFont="1" applyFill="1" applyBorder="1" applyAlignment="1" applyProtection="1">
      <alignment horizontal="center" vertical="center"/>
    </xf>
    <xf numFmtId="3" fontId="26" fillId="0" borderId="82" xfId="6" applyNumberFormat="1" applyFont="1" applyBorder="1" applyAlignment="1" applyProtection="1">
      <alignment horizontal="center" vertical="center"/>
      <protection locked="0"/>
    </xf>
    <xf numFmtId="3" fontId="26" fillId="2" borderId="82" xfId="6" applyNumberFormat="1" applyFont="1" applyFill="1" applyBorder="1" applyAlignment="1" applyProtection="1">
      <alignment horizontal="center" vertical="center"/>
    </xf>
    <xf numFmtId="3" fontId="26" fillId="2" borderId="85" xfId="6" applyNumberFormat="1" applyFont="1" applyFill="1" applyBorder="1" applyAlignment="1" applyProtection="1">
      <alignment horizontal="center" vertical="center"/>
    </xf>
    <xf numFmtId="3" fontId="26" fillId="0" borderId="8" xfId="6" applyNumberFormat="1" applyFont="1" applyBorder="1" applyAlignment="1" applyProtection="1">
      <alignment horizontal="center" vertical="center"/>
      <protection locked="0"/>
    </xf>
    <xf numFmtId="3" fontId="26" fillId="2" borderId="8" xfId="6" applyNumberFormat="1" applyFont="1" applyFill="1" applyBorder="1" applyAlignment="1" applyProtection="1">
      <alignment horizontal="center" vertical="center"/>
    </xf>
    <xf numFmtId="49" fontId="22" fillId="0" borderId="12" xfId="6" applyFont="1" applyBorder="1" applyAlignment="1">
      <alignment vertical="center"/>
    </xf>
    <xf numFmtId="49" fontId="22" fillId="8" borderId="13" xfId="6" applyFont="1" applyFill="1" applyBorder="1" applyAlignment="1">
      <alignment vertical="center"/>
    </xf>
    <xf numFmtId="49" fontId="60" fillId="8" borderId="0" xfId="6" applyFill="1" applyBorder="1" applyAlignment="1">
      <alignment vertical="center"/>
    </xf>
    <xf numFmtId="3" fontId="26" fillId="0" borderId="5" xfId="6" applyNumberFormat="1" applyFont="1" applyBorder="1" applyAlignment="1" applyProtection="1">
      <alignment horizontal="center" vertical="center"/>
      <protection locked="0"/>
    </xf>
    <xf numFmtId="3" fontId="26" fillId="2" borderId="5" xfId="6" applyNumberFormat="1" applyFont="1" applyFill="1" applyBorder="1" applyAlignment="1" applyProtection="1">
      <alignment horizontal="center" vertical="center"/>
    </xf>
    <xf numFmtId="3" fontId="26" fillId="2" borderId="6" xfId="6" applyNumberFormat="1" applyFont="1" applyFill="1" applyBorder="1" applyAlignment="1" applyProtection="1">
      <alignment horizontal="center" vertical="center"/>
    </xf>
    <xf numFmtId="49" fontId="75" fillId="8" borderId="0" xfId="6" applyFont="1" applyFill="1" applyBorder="1" applyAlignment="1">
      <alignment vertical="center"/>
    </xf>
    <xf numFmtId="49" fontId="75" fillId="0" borderId="0" xfId="6" applyFont="1" applyBorder="1" applyAlignment="1">
      <alignment vertical="center"/>
    </xf>
    <xf numFmtId="3" fontId="22" fillId="8" borderId="0" xfId="6" applyNumberFormat="1" applyFont="1" applyFill="1" applyBorder="1" applyAlignment="1">
      <alignment vertical="center"/>
    </xf>
    <xf numFmtId="49" fontId="22" fillId="0" borderId="0" xfId="6" applyFont="1" applyBorder="1" applyAlignment="1">
      <alignment vertical="center"/>
    </xf>
    <xf numFmtId="3" fontId="26" fillId="0" borderId="65" xfId="6" applyNumberFormat="1" applyFont="1" applyBorder="1" applyAlignment="1" applyProtection="1">
      <alignment horizontal="center" vertical="center"/>
      <protection locked="0"/>
    </xf>
    <xf numFmtId="3" fontId="26" fillId="0" borderId="87" xfId="6" applyNumberFormat="1" applyFont="1" applyBorder="1" applyAlignment="1" applyProtection="1">
      <alignment horizontal="center" vertical="center"/>
      <protection locked="0"/>
    </xf>
    <xf numFmtId="3" fontId="26" fillId="0" borderId="46" xfId="6" applyNumberFormat="1" applyFont="1" applyBorder="1" applyAlignment="1" applyProtection="1">
      <alignment horizontal="center" vertical="center"/>
      <protection locked="0"/>
    </xf>
    <xf numFmtId="0" fontId="26" fillId="0" borderId="90" xfId="0" applyFont="1" applyFill="1" applyBorder="1" applyAlignment="1" applyProtection="1">
      <alignment vertical="center"/>
      <protection locked="0"/>
    </xf>
    <xf numFmtId="0" fontId="26" fillId="0" borderId="55" xfId="0" applyFont="1" applyFill="1" applyBorder="1" applyAlignment="1" applyProtection="1">
      <alignment vertical="center"/>
      <protection locked="0"/>
    </xf>
    <xf numFmtId="0" fontId="26" fillId="13" borderId="86" xfId="0" applyFont="1" applyFill="1" applyBorder="1" applyAlignment="1" applyProtection="1">
      <alignment horizontal="left" vertical="center"/>
    </xf>
    <xf numFmtId="0" fontId="26" fillId="13" borderId="56" xfId="0" applyFont="1" applyFill="1" applyBorder="1" applyAlignment="1" applyProtection="1">
      <alignment horizontal="left" vertical="center"/>
    </xf>
    <xf numFmtId="0" fontId="26" fillId="13" borderId="25" xfId="0" applyFont="1" applyFill="1" applyBorder="1" applyAlignment="1" applyProtection="1">
      <alignment horizontal="left" vertical="center"/>
    </xf>
    <xf numFmtId="0" fontId="26" fillId="13" borderId="53" xfId="0" applyFont="1" applyFill="1" applyBorder="1" applyAlignment="1" applyProtection="1">
      <alignment vertical="center"/>
    </xf>
    <xf numFmtId="3" fontId="26" fillId="0" borderId="21" xfId="6" applyNumberFormat="1" applyFont="1" applyBorder="1" applyAlignment="1" applyProtection="1">
      <alignment horizontal="center" vertical="center"/>
      <protection locked="0"/>
    </xf>
    <xf numFmtId="3" fontId="26" fillId="2" borderId="21" xfId="6" applyNumberFormat="1" applyFont="1" applyFill="1" applyBorder="1" applyAlignment="1" applyProtection="1">
      <alignment horizontal="center" vertical="center"/>
    </xf>
    <xf numFmtId="3" fontId="26" fillId="2" borderId="33" xfId="6" applyNumberFormat="1" applyFont="1" applyFill="1" applyBorder="1" applyAlignment="1" applyProtection="1">
      <alignment horizontal="center" vertical="center"/>
    </xf>
    <xf numFmtId="49" fontId="22" fillId="0" borderId="0" xfId="6" applyFont="1" applyFill="1" applyBorder="1" applyAlignment="1">
      <alignment vertical="center"/>
    </xf>
    <xf numFmtId="49" fontId="22" fillId="0" borderId="0" xfId="6" quotePrefix="1" applyFont="1" applyFill="1" applyBorder="1" applyAlignment="1">
      <alignment vertical="center"/>
    </xf>
    <xf numFmtId="3" fontId="22" fillId="0" borderId="0" xfId="6" applyNumberFormat="1" applyFont="1" applyFill="1" applyBorder="1" applyAlignment="1">
      <alignment vertical="center"/>
    </xf>
    <xf numFmtId="3" fontId="62" fillId="0" borderId="0" xfId="6" applyNumberFormat="1" applyFont="1" applyFill="1" applyBorder="1" applyAlignment="1" applyProtection="1">
      <alignment horizontal="center" vertical="center"/>
    </xf>
    <xf numFmtId="0" fontId="88" fillId="8" borderId="37" xfId="11" applyFont="1" applyFill="1" applyBorder="1" applyAlignment="1" applyProtection="1">
      <alignment horizontal="center" vertical="center"/>
    </xf>
    <xf numFmtId="0" fontId="89" fillId="8" borderId="37" xfId="11" applyFont="1" applyFill="1" applyBorder="1" applyAlignment="1" applyProtection="1">
      <alignment vertical="center" wrapText="1"/>
    </xf>
    <xf numFmtId="49" fontId="3" fillId="0" borderId="0" xfId="6" applyFont="1" applyFill="1" applyBorder="1" applyAlignment="1" applyProtection="1">
      <alignment vertical="center"/>
      <protection locked="0"/>
    </xf>
    <xf numFmtId="0" fontId="78" fillId="0" borderId="0" xfId="11" applyFont="1" applyFill="1" applyBorder="1" applyAlignment="1" applyProtection="1">
      <alignment vertical="center"/>
      <protection locked="0"/>
    </xf>
    <xf numFmtId="49" fontId="3" fillId="0" borderId="0" xfId="6" applyFont="1" applyFill="1" applyBorder="1" applyAlignment="1" applyProtection="1">
      <alignment horizontal="center" vertical="center"/>
      <protection locked="0"/>
    </xf>
    <xf numFmtId="0" fontId="78" fillId="0" borderId="0" xfId="11" applyFont="1" applyBorder="1" applyAlignment="1" applyProtection="1">
      <alignment vertical="center"/>
      <protection locked="0"/>
    </xf>
    <xf numFmtId="4" fontId="78" fillId="8" borderId="37" xfId="11" applyNumberFormat="1" applyFont="1" applyFill="1" applyBorder="1" applyAlignment="1" applyProtection="1">
      <alignment vertical="center"/>
    </xf>
    <xf numFmtId="0" fontId="78" fillId="0" borderId="0" xfId="11" applyFont="1" applyFill="1" applyBorder="1" applyAlignment="1" applyProtection="1">
      <alignment vertical="center"/>
    </xf>
    <xf numFmtId="0" fontId="90" fillId="0" borderId="0" xfId="11" applyNumberFormat="1" applyFont="1" applyFill="1" applyBorder="1" applyAlignment="1" applyProtection="1">
      <alignment vertical="center"/>
      <protection locked="0"/>
    </xf>
    <xf numFmtId="0" fontId="78" fillId="0" borderId="0" xfId="11" applyNumberFormat="1" applyFont="1" applyFill="1" applyBorder="1" applyAlignment="1" applyProtection="1">
      <alignment vertical="center"/>
      <protection locked="0"/>
    </xf>
    <xf numFmtId="172" fontId="2" fillId="8" borderId="0" xfId="11" applyNumberFormat="1" applyFont="1" applyFill="1" applyBorder="1" applyAlignment="1" applyProtection="1">
      <alignment horizontal="right" vertical="center" wrapText="1" readingOrder="2"/>
    </xf>
    <xf numFmtId="172" fontId="78" fillId="8" borderId="0" xfId="11" applyNumberFormat="1" applyFont="1" applyFill="1" applyBorder="1" applyAlignment="1" applyProtection="1">
      <alignment vertical="center" wrapText="1"/>
    </xf>
    <xf numFmtId="0" fontId="78" fillId="8" borderId="0" xfId="11" applyFont="1" applyFill="1" applyBorder="1" applyAlignment="1" applyProtection="1">
      <alignment horizontal="right" vertical="center" readingOrder="2"/>
    </xf>
    <xf numFmtId="0" fontId="7" fillId="28" borderId="134" xfId="11" applyFont="1" applyFill="1" applyBorder="1" applyAlignment="1" applyProtection="1">
      <alignment horizontal="right" vertical="center" wrapText="1"/>
    </xf>
    <xf numFmtId="0" fontId="92" fillId="8" borderId="0" xfId="0" applyFont="1" applyFill="1" applyAlignment="1" applyProtection="1">
      <alignment vertical="center"/>
    </xf>
    <xf numFmtId="0" fontId="93" fillId="8" borderId="0" xfId="0" applyFont="1" applyFill="1" applyAlignment="1" applyProtection="1">
      <alignment vertical="center"/>
    </xf>
    <xf numFmtId="0" fontId="104" fillId="0" borderId="0" xfId="0" applyFont="1" applyFill="1" applyBorder="1" applyAlignment="1">
      <alignment horizontal="center" vertical="center"/>
    </xf>
    <xf numFmtId="0" fontId="46" fillId="0" borderId="0" xfId="0" applyFont="1" applyFill="1" applyBorder="1" applyAlignment="1">
      <alignment horizontal="center" vertical="center" wrapText="1" readingOrder="2"/>
    </xf>
    <xf numFmtId="0" fontId="94" fillId="8" borderId="0" xfId="0" applyFont="1" applyFill="1" applyAlignment="1" applyProtection="1">
      <alignment horizontal="left" vertical="center" wrapText="1"/>
    </xf>
    <xf numFmtId="175" fontId="101" fillId="0" borderId="0" xfId="0" applyNumberFormat="1" applyFont="1" applyFill="1" applyBorder="1" applyAlignment="1">
      <alignment horizontal="right" vertical="center" wrapText="1" readingOrder="2"/>
    </xf>
    <xf numFmtId="3" fontId="29" fillId="8" borderId="21" xfId="0" applyNumberFormat="1" applyFont="1" applyFill="1" applyBorder="1" applyAlignment="1" applyProtection="1">
      <alignment horizontal="center" vertical="center"/>
      <protection locked="0"/>
    </xf>
    <xf numFmtId="3" fontId="29" fillId="8" borderId="73" xfId="0" applyNumberFormat="1" applyFont="1" applyFill="1" applyBorder="1" applyAlignment="1" applyProtection="1">
      <alignment horizontal="center" vertical="center"/>
      <protection locked="0"/>
    </xf>
    <xf numFmtId="175" fontId="102" fillId="0" borderId="0" xfId="0" applyNumberFormat="1" applyFont="1" applyFill="1" applyBorder="1" applyAlignment="1">
      <alignment horizontal="right" vertical="center" wrapText="1" readingOrder="2"/>
    </xf>
    <xf numFmtId="175" fontId="103" fillId="0" borderId="0" xfId="0" applyNumberFormat="1" applyFont="1" applyFill="1" applyBorder="1" applyAlignment="1">
      <alignment horizontal="right" vertical="center" wrapText="1" readingOrder="2"/>
    </xf>
    <xf numFmtId="0" fontId="99" fillId="0" borderId="0" xfId="0" applyFont="1" applyFill="1" applyBorder="1" applyAlignment="1" applyProtection="1">
      <alignment horizontal="right" vertical="center"/>
    </xf>
    <xf numFmtId="0" fontId="96" fillId="8" borderId="0" xfId="0" applyFont="1" applyFill="1" applyAlignment="1" applyProtection="1">
      <alignment vertical="center"/>
    </xf>
    <xf numFmtId="0" fontId="95" fillId="8" borderId="0" xfId="0" applyFont="1" applyFill="1" applyBorder="1" applyAlignment="1" applyProtection="1">
      <alignment horizontal="right" vertical="center" wrapText="1" readingOrder="2"/>
    </xf>
    <xf numFmtId="0" fontId="95" fillId="8" borderId="0" xfId="0" applyFont="1" applyFill="1" applyBorder="1" applyAlignment="1" applyProtection="1">
      <alignment horizontal="right" vertical="center" readingOrder="2"/>
    </xf>
    <xf numFmtId="0" fontId="97" fillId="0" borderId="0" xfId="0" applyFont="1" applyFill="1" applyBorder="1" applyAlignment="1">
      <alignment horizontal="center" vertical="center" wrapText="1"/>
    </xf>
    <xf numFmtId="0" fontId="100" fillId="8" borderId="0" xfId="0" applyFont="1" applyFill="1" applyAlignment="1" applyProtection="1">
      <alignment horizontal="center" vertical="center"/>
    </xf>
    <xf numFmtId="3" fontId="29" fillId="8" borderId="28" xfId="0" applyNumberFormat="1" applyFont="1" applyFill="1" applyBorder="1" applyAlignment="1" applyProtection="1">
      <alignment horizontal="center" vertical="center"/>
      <protection locked="0"/>
    </xf>
    <xf numFmtId="3" fontId="29" fillId="8" borderId="33" xfId="0" applyNumberFormat="1" applyFont="1" applyFill="1" applyBorder="1" applyAlignment="1" applyProtection="1">
      <alignment horizontal="center" vertical="center"/>
      <protection locked="0"/>
    </xf>
    <xf numFmtId="3" fontId="29" fillId="8" borderId="20" xfId="0" applyNumberFormat="1" applyFont="1" applyFill="1" applyBorder="1" applyAlignment="1" applyProtection="1">
      <alignment horizontal="center" vertical="center"/>
      <protection locked="0"/>
    </xf>
    <xf numFmtId="3" fontId="29" fillId="8" borderId="91" xfId="0" applyNumberFormat="1" applyFont="1" applyFill="1" applyBorder="1" applyAlignment="1" applyProtection="1">
      <alignment horizontal="center" vertical="center"/>
      <protection locked="0"/>
    </xf>
    <xf numFmtId="3" fontId="29" fillId="8" borderId="148" xfId="0" applyNumberFormat="1" applyFont="1" applyFill="1" applyBorder="1" applyAlignment="1" applyProtection="1">
      <alignment horizontal="center" vertical="center"/>
      <protection locked="0"/>
    </xf>
    <xf numFmtId="3" fontId="29" fillId="8" borderId="100" xfId="0" applyNumberFormat="1" applyFont="1" applyFill="1" applyBorder="1" applyAlignment="1" applyProtection="1">
      <alignment horizontal="center" vertical="center"/>
      <protection locked="0"/>
    </xf>
    <xf numFmtId="3" fontId="29" fillId="8" borderId="149" xfId="0" applyNumberFormat="1" applyFont="1" applyFill="1" applyBorder="1" applyAlignment="1" applyProtection="1">
      <alignment horizontal="center" vertical="center"/>
      <protection locked="0"/>
    </xf>
    <xf numFmtId="3" fontId="29" fillId="8" borderId="150" xfId="0" applyNumberFormat="1" applyFont="1" applyFill="1" applyBorder="1" applyAlignment="1" applyProtection="1">
      <alignment horizontal="center" vertical="center"/>
      <protection locked="0"/>
    </xf>
    <xf numFmtId="3" fontId="29" fillId="8" borderId="151" xfId="0" applyNumberFormat="1" applyFont="1" applyFill="1" applyBorder="1" applyAlignment="1" applyProtection="1">
      <alignment horizontal="center" vertical="center"/>
      <protection locked="0"/>
    </xf>
    <xf numFmtId="3" fontId="29" fillId="8" borderId="158" xfId="0" applyNumberFormat="1" applyFont="1" applyFill="1" applyBorder="1" applyAlignment="1" applyProtection="1">
      <alignment horizontal="center" vertical="center"/>
      <protection locked="0"/>
    </xf>
    <xf numFmtId="3" fontId="29" fillId="8" borderId="159" xfId="0" applyNumberFormat="1" applyFont="1" applyFill="1" applyBorder="1" applyAlignment="1" applyProtection="1">
      <alignment horizontal="center" vertical="center"/>
      <protection locked="0"/>
    </xf>
    <xf numFmtId="0" fontId="92" fillId="0" borderId="0" xfId="0" applyFont="1" applyFill="1" applyAlignment="1" applyProtection="1">
      <alignment vertical="center"/>
    </xf>
    <xf numFmtId="0" fontId="138" fillId="0" borderId="0" xfId="0" applyFont="1" applyFill="1" applyBorder="1" applyAlignment="1">
      <alignment horizontal="center" vertical="center" wrapText="1"/>
    </xf>
    <xf numFmtId="0" fontId="139" fillId="0" borderId="19" xfId="0" applyFont="1" applyFill="1" applyBorder="1" applyAlignment="1">
      <alignment horizontal="center" vertical="center" wrapText="1"/>
    </xf>
    <xf numFmtId="0" fontId="36" fillId="0" borderId="0" xfId="0" applyFont="1" applyFill="1" applyBorder="1" applyAlignment="1" applyProtection="1">
      <alignment horizontal="center" vertical="center"/>
    </xf>
    <xf numFmtId="3" fontId="26" fillId="2" borderId="118" xfId="6" applyNumberFormat="1" applyFont="1" applyFill="1" applyBorder="1" applyAlignment="1" applyProtection="1">
      <alignment horizontal="center" vertical="center"/>
    </xf>
    <xf numFmtId="3" fontId="26" fillId="2" borderId="127" xfId="6" applyNumberFormat="1" applyFont="1" applyFill="1" applyBorder="1" applyAlignment="1" applyProtection="1">
      <alignment horizontal="center" vertical="center"/>
    </xf>
    <xf numFmtId="49" fontId="22" fillId="26" borderId="122" xfId="6" applyFont="1" applyFill="1" applyBorder="1" applyAlignment="1" applyProtection="1">
      <alignment horizontal="center" vertical="center"/>
    </xf>
    <xf numFmtId="3" fontId="26" fillId="2" borderId="168" xfId="6" applyNumberFormat="1" applyFont="1" applyFill="1" applyBorder="1" applyAlignment="1" applyProtection="1">
      <alignment horizontal="center" vertical="center"/>
    </xf>
    <xf numFmtId="49" fontId="112" fillId="27" borderId="169" xfId="6" applyFont="1" applyFill="1" applyBorder="1" applyAlignment="1">
      <alignment vertical="center"/>
    </xf>
    <xf numFmtId="49" fontId="112" fillId="27" borderId="170" xfId="6" quotePrefix="1" applyFont="1" applyFill="1" applyBorder="1" applyAlignment="1">
      <alignment vertical="center"/>
    </xf>
    <xf numFmtId="3" fontId="112" fillId="27" borderId="170" xfId="6" applyNumberFormat="1" applyFont="1" applyFill="1" applyBorder="1" applyAlignment="1">
      <alignment vertical="center"/>
    </xf>
    <xf numFmtId="3" fontId="62" fillId="2" borderId="172" xfId="6" applyNumberFormat="1" applyFont="1" applyFill="1" applyBorder="1" applyAlignment="1" applyProtection="1">
      <alignment horizontal="center" vertical="center"/>
    </xf>
    <xf numFmtId="3" fontId="26" fillId="2" borderId="118" xfId="6" applyNumberFormat="1" applyFont="1" applyFill="1" applyBorder="1" applyAlignment="1" applyProtection="1"/>
    <xf numFmtId="3" fontId="22" fillId="2" borderId="168" xfId="6" applyNumberFormat="1" applyFont="1" applyFill="1" applyBorder="1" applyAlignment="1" applyProtection="1"/>
    <xf numFmtId="49" fontId="62" fillId="25" borderId="11" xfId="6" applyFont="1" applyFill="1" applyBorder="1" applyAlignment="1">
      <alignment horizontal="right"/>
    </xf>
    <xf numFmtId="49" fontId="63" fillId="25" borderId="0" xfId="6" applyFont="1" applyFill="1" applyBorder="1"/>
    <xf numFmtId="49" fontId="62" fillId="25" borderId="0" xfId="6" applyFont="1" applyFill="1" applyBorder="1"/>
    <xf numFmtId="49" fontId="112" fillId="27" borderId="172" xfId="6" applyFont="1" applyFill="1" applyBorder="1"/>
    <xf numFmtId="2" fontId="66" fillId="0" borderId="34" xfId="7" applyNumberFormat="1" applyFont="1" applyFill="1" applyBorder="1" applyAlignment="1" applyProtection="1">
      <alignment horizontal="center" vertical="center"/>
    </xf>
    <xf numFmtId="3" fontId="62" fillId="0" borderId="34" xfId="7" applyNumberFormat="1" applyFont="1" applyFill="1" applyBorder="1" applyAlignment="1" applyProtection="1">
      <alignment horizontal="center" vertical="center"/>
    </xf>
    <xf numFmtId="2" fontId="62" fillId="0" borderId="34" xfId="7" applyNumberFormat="1" applyFont="1" applyFill="1" applyBorder="1" applyAlignment="1" applyProtection="1">
      <alignment vertical="center"/>
    </xf>
    <xf numFmtId="2" fontId="66" fillId="19" borderId="169" xfId="7" applyNumberFormat="1" applyFont="1" applyFill="1" applyBorder="1" applyAlignment="1">
      <alignment vertical="center"/>
    </xf>
    <xf numFmtId="2" fontId="66" fillId="19" borderId="170" xfId="7" applyNumberFormat="1" applyFont="1" applyFill="1" applyBorder="1" applyAlignment="1">
      <alignment vertical="center"/>
    </xf>
    <xf numFmtId="3" fontId="66" fillId="19" borderId="170" xfId="7" applyNumberFormat="1" applyFont="1" applyFill="1" applyBorder="1" applyAlignment="1">
      <alignment horizontal="center" vertical="center"/>
    </xf>
    <xf numFmtId="3" fontId="9" fillId="2" borderId="172" xfId="7" applyNumberFormat="1" applyFont="1" applyFill="1" applyBorder="1" applyAlignment="1" applyProtection="1">
      <alignment horizontal="center" vertical="center"/>
    </xf>
    <xf numFmtId="49" fontId="62" fillId="18" borderId="11" xfId="6" applyFont="1" applyFill="1" applyBorder="1" applyAlignment="1">
      <alignment horizontal="right"/>
    </xf>
    <xf numFmtId="49" fontId="63" fillId="18" borderId="0" xfId="6" applyFont="1" applyFill="1" applyBorder="1"/>
    <xf numFmtId="49" fontId="112" fillId="20" borderId="172" xfId="6" applyFont="1" applyFill="1" applyBorder="1" applyAlignment="1">
      <alignment horizontal="center"/>
    </xf>
    <xf numFmtId="167" fontId="3" fillId="4" borderId="127" xfId="1" applyNumberFormat="1" applyFont="1" applyFill="1" applyBorder="1" applyAlignment="1" applyProtection="1">
      <alignment horizontal="center" vertical="center"/>
    </xf>
    <xf numFmtId="167" fontId="7" fillId="23" borderId="145" xfId="1" applyNumberFormat="1" applyFont="1" applyFill="1" applyBorder="1" applyAlignment="1" applyProtection="1">
      <alignment horizontal="center" vertical="center"/>
    </xf>
    <xf numFmtId="0" fontId="3" fillId="0" borderId="113" xfId="3" applyFont="1" applyFill="1" applyBorder="1" applyAlignment="1" applyProtection="1">
      <alignment horizontal="right" vertical="center"/>
      <protection locked="0"/>
    </xf>
    <xf numFmtId="0" fontId="3" fillId="0" borderId="0" xfId="3" applyFont="1" applyFill="1" applyBorder="1" applyAlignment="1" applyProtection="1">
      <alignment horizontal="right" vertical="center" wrapText="1"/>
    </xf>
    <xf numFmtId="0" fontId="3" fillId="0" borderId="0" xfId="3" applyFont="1" applyFill="1" applyBorder="1" applyAlignment="1" applyProtection="1">
      <alignment horizontal="right" vertical="center"/>
    </xf>
    <xf numFmtId="0" fontId="3" fillId="0" borderId="100" xfId="3" applyFont="1" applyFill="1" applyBorder="1" applyAlignment="1" applyProtection="1">
      <alignment horizontal="right" vertical="center"/>
      <protection locked="0"/>
    </xf>
    <xf numFmtId="0" fontId="3" fillId="0" borderId="106" xfId="3" applyFont="1" applyFill="1" applyBorder="1" applyAlignment="1" applyProtection="1">
      <alignment horizontal="right" vertical="center"/>
      <protection locked="0"/>
    </xf>
    <xf numFmtId="0" fontId="3" fillId="0" borderId="113" xfId="3" applyFont="1" applyFill="1" applyBorder="1" applyAlignment="1" applyProtection="1">
      <alignment horizontal="right" vertical="center"/>
    </xf>
    <xf numFmtId="0" fontId="3" fillId="0" borderId="106" xfId="3" applyFont="1" applyBorder="1" applyAlignment="1" applyProtection="1">
      <alignment horizontal="right" vertical="center"/>
    </xf>
    <xf numFmtId="0" fontId="7" fillId="27" borderId="40" xfId="11" applyNumberFormat="1" applyFont="1" applyFill="1" applyBorder="1" applyAlignment="1" applyProtection="1">
      <alignment horizontal="center" vertical="center" wrapText="1"/>
    </xf>
    <xf numFmtId="172" fontId="7" fillId="27" borderId="40" xfId="11" applyNumberFormat="1" applyFont="1" applyFill="1" applyBorder="1" applyAlignment="1" applyProtection="1">
      <alignment horizontal="center" vertical="center" wrapText="1"/>
    </xf>
    <xf numFmtId="173" fontId="7" fillId="27" borderId="40" xfId="11" applyNumberFormat="1" applyFont="1" applyFill="1" applyBorder="1" applyAlignment="1" applyProtection="1">
      <alignment horizontal="center" vertical="center" wrapText="1"/>
    </xf>
    <xf numFmtId="0" fontId="7" fillId="27" borderId="40" xfId="11" applyFont="1" applyFill="1" applyBorder="1" applyAlignment="1" applyProtection="1">
      <alignment horizontal="center" vertical="center" wrapText="1"/>
    </xf>
    <xf numFmtId="0" fontId="7" fillId="27" borderId="41" xfId="11" applyNumberFormat="1" applyFont="1" applyFill="1" applyBorder="1" applyAlignment="1" applyProtection="1">
      <alignment horizontal="center" vertical="center" wrapText="1"/>
    </xf>
    <xf numFmtId="0" fontId="134" fillId="0" borderId="0" xfId="11" applyFont="1" applyFill="1" applyBorder="1" applyAlignment="1" applyProtection="1">
      <alignment horizontal="center" vertical="center" wrapText="1"/>
      <protection locked="0"/>
    </xf>
    <xf numFmtId="0" fontId="134" fillId="0" borderId="0" xfId="11" applyFont="1" applyFill="1" applyBorder="1" applyAlignment="1" applyProtection="1">
      <alignment vertical="center"/>
      <protection locked="0"/>
    </xf>
    <xf numFmtId="0" fontId="140" fillId="28" borderId="19" xfId="11" applyFont="1" applyFill="1" applyBorder="1" applyAlignment="1" applyProtection="1">
      <alignment vertical="center"/>
    </xf>
    <xf numFmtId="0" fontId="3" fillId="26" borderId="58" xfId="11" applyFont="1" applyFill="1" applyBorder="1" applyAlignment="1" applyProtection="1">
      <alignment vertical="center" wrapText="1"/>
    </xf>
    <xf numFmtId="0" fontId="3" fillId="26" borderId="111" xfId="11" applyFont="1" applyFill="1" applyBorder="1" applyAlignment="1" applyProtection="1">
      <alignment vertical="center" wrapText="1"/>
    </xf>
    <xf numFmtId="0" fontId="3" fillId="26" borderId="111" xfId="11" applyFont="1" applyFill="1" applyBorder="1" applyAlignment="1" applyProtection="1">
      <alignment horizontal="right" vertical="center" wrapText="1"/>
    </xf>
    <xf numFmtId="0" fontId="3" fillId="28" borderId="111" xfId="11" applyFont="1" applyFill="1" applyBorder="1" applyAlignment="1" applyProtection="1">
      <alignment horizontal="right" vertical="center" wrapText="1"/>
    </xf>
    <xf numFmtId="3" fontId="134" fillId="2" borderId="112" xfId="11" applyNumberFormat="1" applyFont="1" applyFill="1" applyBorder="1" applyAlignment="1" applyProtection="1">
      <alignment vertical="center"/>
    </xf>
    <xf numFmtId="3" fontId="134" fillId="2" borderId="113" xfId="11" applyNumberFormat="1" applyFont="1" applyFill="1" applyBorder="1" applyAlignment="1" applyProtection="1">
      <alignment vertical="center"/>
    </xf>
    <xf numFmtId="0" fontId="19" fillId="28" borderId="19" xfId="11" applyFont="1" applyFill="1" applyBorder="1" applyAlignment="1" applyProtection="1">
      <alignment vertical="center"/>
    </xf>
    <xf numFmtId="0" fontId="142" fillId="0" borderId="0" xfId="11" applyFont="1" applyFill="1" applyBorder="1" applyAlignment="1" applyProtection="1">
      <alignment vertical="center"/>
      <protection locked="0"/>
    </xf>
    <xf numFmtId="0" fontId="3" fillId="26" borderId="61" xfId="11" applyFont="1" applyFill="1" applyBorder="1" applyAlignment="1" applyProtection="1">
      <alignment horizontal="right" vertical="center" wrapText="1"/>
    </xf>
    <xf numFmtId="0" fontId="140" fillId="28" borderId="11" xfId="11" applyFont="1" applyFill="1" applyBorder="1" applyAlignment="1" applyProtection="1">
      <alignment vertical="center"/>
    </xf>
    <xf numFmtId="0" fontId="7" fillId="28" borderId="114" xfId="11" applyFont="1" applyFill="1" applyBorder="1" applyAlignment="1" applyProtection="1">
      <alignment vertical="center" wrapText="1"/>
    </xf>
    <xf numFmtId="3" fontId="134" fillId="2" borderId="115" xfId="11" applyNumberFormat="1" applyFont="1" applyFill="1" applyBorder="1" applyAlignment="1" applyProtection="1">
      <alignment vertical="center"/>
    </xf>
    <xf numFmtId="3" fontId="134" fillId="2" borderId="116" xfId="11" applyNumberFormat="1" applyFont="1" applyFill="1" applyBorder="1" applyAlignment="1" applyProtection="1">
      <alignment vertical="center"/>
    </xf>
    <xf numFmtId="0" fontId="3" fillId="26" borderId="135" xfId="11" applyFont="1" applyFill="1" applyBorder="1" applyAlignment="1" applyProtection="1">
      <alignment vertical="center" wrapText="1"/>
    </xf>
    <xf numFmtId="3" fontId="143" fillId="26" borderId="100" xfId="11" applyNumberFormat="1" applyFont="1" applyFill="1" applyBorder="1" applyAlignment="1" applyProtection="1">
      <alignment vertical="center"/>
    </xf>
    <xf numFmtId="3" fontId="134" fillId="26" borderId="100" xfId="11" applyNumberFormat="1" applyFont="1" applyFill="1" applyBorder="1" applyAlignment="1" applyProtection="1">
      <alignment vertical="center"/>
    </xf>
    <xf numFmtId="0" fontId="3" fillId="25" borderId="137" xfId="11" applyFont="1" applyFill="1" applyBorder="1" applyAlignment="1" applyProtection="1">
      <alignment horizontal="right" vertical="center" wrapText="1"/>
    </xf>
    <xf numFmtId="0" fontId="3" fillId="25" borderId="139" xfId="11" applyFont="1" applyFill="1" applyBorder="1" applyAlignment="1" applyProtection="1">
      <alignment horizontal="right" vertical="center" wrapText="1" readingOrder="2"/>
    </xf>
    <xf numFmtId="0" fontId="140" fillId="26" borderId="140" xfId="11" applyFont="1" applyFill="1" applyBorder="1" applyAlignment="1" applyProtection="1">
      <alignment horizontal="right" vertical="center" wrapText="1"/>
    </xf>
    <xf numFmtId="0" fontId="3" fillId="13" borderId="1" xfId="11" applyFont="1" applyFill="1" applyBorder="1" applyAlignment="1" applyProtection="1">
      <alignment horizontal="right" vertical="center" wrapText="1"/>
    </xf>
    <xf numFmtId="0" fontId="3" fillId="13" borderId="130" xfId="11" applyFont="1" applyFill="1" applyBorder="1" applyAlignment="1" applyProtection="1">
      <alignment horizontal="right" vertical="center" wrapText="1"/>
    </xf>
    <xf numFmtId="0" fontId="3" fillId="28" borderId="130" xfId="11" applyFont="1" applyFill="1" applyBorder="1" applyAlignment="1" applyProtection="1">
      <alignment horizontal="right" vertical="center" wrapText="1"/>
    </xf>
    <xf numFmtId="172" fontId="3" fillId="13" borderId="130" xfId="11" applyNumberFormat="1" applyFont="1" applyFill="1" applyBorder="1" applyAlignment="1" applyProtection="1">
      <alignment horizontal="right" vertical="center" wrapText="1"/>
    </xf>
    <xf numFmtId="0" fontId="3" fillId="13" borderId="7" xfId="11" applyFont="1" applyFill="1" applyBorder="1" applyAlignment="1" applyProtection="1">
      <alignment horizontal="right" vertical="center" wrapText="1"/>
    </xf>
    <xf numFmtId="174" fontId="3" fillId="0" borderId="121" xfId="0" applyNumberFormat="1" applyFont="1" applyFill="1" applyBorder="1" applyAlignment="1" applyProtection="1">
      <alignment horizontal="right" vertical="center" shrinkToFit="1"/>
      <protection locked="0"/>
    </xf>
    <xf numFmtId="4" fontId="134" fillId="28" borderId="133" xfId="11" applyNumberFormat="1" applyFont="1" applyFill="1" applyBorder="1" applyAlignment="1" applyProtection="1">
      <alignment vertical="center"/>
    </xf>
    <xf numFmtId="4" fontId="134" fillId="27" borderId="129" xfId="11" applyNumberFormat="1" applyFont="1" applyFill="1" applyBorder="1" applyAlignment="1" applyProtection="1">
      <alignment vertical="center"/>
    </xf>
    <xf numFmtId="4" fontId="134" fillId="28" borderId="97" xfId="11" applyNumberFormat="1" applyFont="1" applyFill="1" applyBorder="1" applyAlignment="1" applyProtection="1">
      <alignment vertical="center"/>
    </xf>
    <xf numFmtId="1" fontId="6" fillId="24" borderId="125" xfId="11" applyNumberFormat="1" applyFont="1" applyFill="1" applyBorder="1" applyAlignment="1" applyProtection="1">
      <alignment vertical="center"/>
    </xf>
    <xf numFmtId="0" fontId="20" fillId="0" borderId="0" xfId="3" applyFont="1" applyBorder="1" applyAlignment="1" applyProtection="1">
      <alignment horizontal="right" vertical="center" wrapText="1"/>
    </xf>
    <xf numFmtId="14" fontId="3" fillId="0" borderId="113" xfId="3" applyNumberFormat="1" applyFont="1" applyFill="1" applyBorder="1" applyAlignment="1" applyProtection="1">
      <alignment horizontal="right" vertical="center"/>
      <protection locked="0"/>
    </xf>
    <xf numFmtId="170" fontId="9" fillId="5" borderId="210" xfId="2" applyNumberFormat="1" applyFont="1" applyFill="1" applyBorder="1" applyAlignment="1" applyProtection="1"/>
    <xf numFmtId="164" fontId="9" fillId="5" borderId="211" xfId="4" applyNumberFormat="1" applyFont="1" applyFill="1" applyBorder="1" applyAlignment="1" applyProtection="1">
      <alignment horizontal="center"/>
    </xf>
    <xf numFmtId="0" fontId="3" fillId="30" borderId="205" xfId="0" applyFont="1" applyFill="1" applyBorder="1" applyAlignment="1" applyProtection="1">
      <alignment horizontal="center"/>
    </xf>
    <xf numFmtId="0" fontId="30" fillId="0" borderId="2" xfId="0" applyFont="1" applyFill="1" applyBorder="1" applyAlignment="1" applyProtection="1">
      <alignment horizontal="right" wrapText="1"/>
    </xf>
    <xf numFmtId="170" fontId="9" fillId="4" borderId="2" xfId="2" applyNumberFormat="1" applyFont="1" applyFill="1" applyBorder="1" applyAlignment="1" applyProtection="1"/>
    <xf numFmtId="10" fontId="9" fillId="5" borderId="2" xfId="2" applyNumberFormat="1" applyFont="1" applyFill="1" applyBorder="1" applyAlignment="1" applyProtection="1"/>
    <xf numFmtId="170" fontId="9" fillId="5" borderId="2" xfId="2" applyNumberFormat="1" applyFont="1" applyFill="1" applyBorder="1" applyAlignment="1" applyProtection="1"/>
    <xf numFmtId="164" fontId="9" fillId="5" borderId="221" xfId="4" applyNumberFormat="1" applyFont="1" applyFill="1" applyBorder="1" applyAlignment="1" applyProtection="1">
      <alignment horizontal="center"/>
    </xf>
    <xf numFmtId="0" fontId="30" fillId="0" borderId="113" xfId="0" applyFont="1" applyFill="1" applyBorder="1" applyAlignment="1" applyProtection="1">
      <alignment horizontal="right" wrapText="1"/>
    </xf>
    <xf numFmtId="170" fontId="9" fillId="4" borderId="113" xfId="2" applyNumberFormat="1" applyFont="1" applyFill="1" applyBorder="1" applyAlignment="1" applyProtection="1"/>
    <xf numFmtId="10" fontId="9" fillId="5" borderId="113" xfId="2" applyNumberFormat="1" applyFont="1" applyFill="1" applyBorder="1" applyAlignment="1" applyProtection="1"/>
    <xf numFmtId="170" fontId="9" fillId="5" borderId="113" xfId="2" applyNumberFormat="1" applyFont="1" applyFill="1" applyBorder="1" applyAlignment="1" applyProtection="1"/>
    <xf numFmtId="164" fontId="9" fillId="5" borderId="223" xfId="4" applyNumberFormat="1" applyFont="1" applyFill="1" applyBorder="1" applyAlignment="1" applyProtection="1">
      <alignment horizontal="center"/>
    </xf>
    <xf numFmtId="0" fontId="30" fillId="0" borderId="210" xfId="0" applyFont="1" applyFill="1" applyBorder="1" applyAlignment="1" applyProtection="1">
      <alignment horizontal="right" wrapText="1"/>
    </xf>
    <xf numFmtId="170" fontId="9" fillId="4" borderId="210" xfId="2" applyNumberFormat="1" applyFont="1" applyFill="1" applyBorder="1" applyAlignment="1" applyProtection="1"/>
    <xf numFmtId="10" fontId="9" fillId="5" borderId="210" xfId="2" applyNumberFormat="1" applyFont="1" applyFill="1" applyBorder="1" applyAlignment="1" applyProtection="1"/>
    <xf numFmtId="0" fontId="6" fillId="0" borderId="0" xfId="0" applyFont="1" applyAlignment="1">
      <alignment vertical="center"/>
    </xf>
    <xf numFmtId="0" fontId="30" fillId="0" borderId="225" xfId="3" applyFont="1" applyBorder="1" applyAlignment="1" applyProtection="1">
      <alignment horizontal="center" vertical="center" wrapText="1"/>
    </xf>
    <xf numFmtId="14" fontId="30" fillId="0" borderId="225" xfId="3" applyNumberFormat="1" applyFont="1" applyBorder="1" applyAlignment="1" applyProtection="1">
      <alignment horizontal="center" vertical="center" wrapText="1"/>
    </xf>
    <xf numFmtId="3" fontId="10" fillId="6" borderId="228" xfId="3" applyNumberFormat="1" applyFont="1" applyFill="1" applyBorder="1" applyAlignment="1" applyProtection="1">
      <alignment horizontal="center" vertical="center"/>
    </xf>
    <xf numFmtId="3" fontId="11" fillId="2" borderId="229" xfId="3" applyNumberFormat="1" applyFont="1" applyFill="1" applyBorder="1" applyAlignment="1" applyProtection="1">
      <alignment horizontal="center" vertical="center"/>
    </xf>
    <xf numFmtId="3" fontId="11" fillId="2" borderId="223" xfId="3" applyNumberFormat="1" applyFont="1" applyFill="1" applyBorder="1" applyAlignment="1" applyProtection="1">
      <alignment horizontal="center" vertical="center"/>
    </xf>
    <xf numFmtId="3" fontId="4" fillId="2" borderId="223" xfId="3" applyNumberFormat="1" applyFont="1" applyFill="1" applyBorder="1" applyAlignment="1" applyProtection="1">
      <alignment horizontal="center" vertical="center"/>
    </xf>
    <xf numFmtId="3" fontId="3" fillId="0" borderId="223" xfId="3" applyNumberFormat="1" applyFont="1" applyBorder="1" applyAlignment="1" applyProtection="1">
      <alignment horizontal="center" vertical="center"/>
      <protection locked="0"/>
    </xf>
    <xf numFmtId="3" fontId="3" fillId="2" borderId="223" xfId="3" applyNumberFormat="1" applyFont="1" applyFill="1" applyBorder="1" applyAlignment="1" applyProtection="1">
      <alignment horizontal="center" vertical="center"/>
    </xf>
    <xf numFmtId="0" fontId="3" fillId="7" borderId="153" xfId="3" applyFont="1" applyFill="1" applyBorder="1" applyAlignment="1" applyProtection="1">
      <alignment horizontal="center" vertical="center"/>
    </xf>
    <xf numFmtId="3" fontId="3" fillId="2" borderId="230" xfId="3" applyNumberFormat="1" applyFont="1" applyFill="1" applyBorder="1" applyAlignment="1" applyProtection="1">
      <alignment horizontal="center" vertical="center"/>
    </xf>
    <xf numFmtId="3" fontId="3" fillId="2" borderId="229" xfId="3" applyNumberFormat="1" applyFont="1" applyFill="1" applyBorder="1" applyAlignment="1" applyProtection="1">
      <alignment horizontal="center" vertical="center"/>
    </xf>
    <xf numFmtId="0" fontId="3" fillId="15" borderId="131" xfId="0" applyFont="1" applyFill="1" applyBorder="1" applyAlignment="1" applyProtection="1">
      <alignment horizontal="right" vertical="center" wrapText="1"/>
    </xf>
    <xf numFmtId="165" fontId="3" fillId="15" borderId="230" xfId="2" applyNumberFormat="1" applyFont="1" applyFill="1" applyBorder="1" applyAlignment="1" applyProtection="1">
      <alignment horizontal="center" vertical="center"/>
    </xf>
    <xf numFmtId="0" fontId="3" fillId="15" borderId="231" xfId="0" applyFont="1" applyFill="1" applyBorder="1" applyAlignment="1" applyProtection="1">
      <alignment horizontal="right" vertical="center" wrapText="1"/>
    </xf>
    <xf numFmtId="165" fontId="3" fillId="15" borderId="232" xfId="2" applyNumberFormat="1" applyFont="1" applyFill="1" applyBorder="1" applyAlignment="1" applyProtection="1">
      <alignment horizontal="center" vertical="center"/>
    </xf>
    <xf numFmtId="0" fontId="25" fillId="0" borderId="13" xfId="0" applyFont="1" applyFill="1" applyBorder="1" applyAlignment="1" applyProtection="1">
      <alignment vertical="center" wrapText="1" readingOrder="2"/>
      <protection locked="0"/>
    </xf>
    <xf numFmtId="0" fontId="149" fillId="22" borderId="39" xfId="0" applyFont="1" applyFill="1" applyBorder="1" applyAlignment="1">
      <alignment horizontal="center" vertical="center" wrapText="1"/>
    </xf>
    <xf numFmtId="0" fontId="148" fillId="22" borderId="41" xfId="0" applyFont="1" applyFill="1" applyBorder="1" applyAlignment="1">
      <alignment horizontal="center" vertical="center" wrapText="1"/>
    </xf>
    <xf numFmtId="0" fontId="24" fillId="0" borderId="0" xfId="0" applyFont="1" applyFill="1" applyBorder="1" applyAlignment="1">
      <alignment vertical="center" wrapText="1" readingOrder="2"/>
    </xf>
    <xf numFmtId="168" fontId="3" fillId="0" borderId="21" xfId="1" applyNumberFormat="1" applyFont="1" applyFill="1" applyBorder="1" applyAlignment="1" applyProtection="1">
      <alignment horizontal="center" vertical="center" wrapText="1"/>
      <protection locked="0"/>
    </xf>
    <xf numFmtId="0" fontId="3" fillId="0" borderId="21" xfId="0" applyFont="1" applyFill="1" applyBorder="1" applyAlignment="1" applyProtection="1">
      <alignment vertical="center" wrapText="1" readingOrder="2"/>
      <protection locked="0"/>
    </xf>
    <xf numFmtId="0" fontId="3" fillId="0" borderId="33" xfId="0" applyFont="1" applyBorder="1" applyAlignment="1" applyProtection="1">
      <alignment horizontal="center" vertical="center" wrapText="1"/>
      <protection locked="0"/>
    </xf>
    <xf numFmtId="168" fontId="3" fillId="0" borderId="5" xfId="1"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67" fontId="3" fillId="0" borderId="21" xfId="1" applyNumberFormat="1" applyFont="1" applyFill="1" applyBorder="1" applyAlignment="1" applyProtection="1">
      <alignment horizontal="center" vertical="center" wrapText="1"/>
      <protection locked="0"/>
    </xf>
    <xf numFmtId="167" fontId="3" fillId="0" borderId="5" xfId="1" applyNumberFormat="1"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9" fillId="0" borderId="37" xfId="0" applyFont="1" applyFill="1" applyBorder="1" applyAlignment="1" applyProtection="1">
      <alignment vertical="center" wrapText="1" readingOrder="2"/>
      <protection locked="0"/>
    </xf>
    <xf numFmtId="167" fontId="147" fillId="23" borderId="241" xfId="1" applyNumberFormat="1" applyFont="1" applyFill="1" applyBorder="1" applyAlignment="1">
      <alignment horizontal="center" vertical="center" wrapText="1"/>
    </xf>
    <xf numFmtId="167" fontId="30" fillId="4" borderId="235" xfId="1" applyNumberFormat="1" applyFont="1" applyFill="1" applyBorder="1" applyAlignment="1" applyProtection="1">
      <alignment horizontal="center" vertical="center" wrapText="1"/>
      <protection locked="0"/>
    </xf>
    <xf numFmtId="167" fontId="30" fillId="2" borderId="196" xfId="1" applyNumberFormat="1" applyFont="1" applyFill="1" applyBorder="1" applyAlignment="1">
      <alignment horizontal="center" vertical="center" wrapText="1"/>
    </xf>
    <xf numFmtId="167" fontId="150" fillId="2" borderId="238" xfId="1" applyNumberFormat="1" applyFont="1" applyFill="1" applyBorder="1" applyAlignment="1">
      <alignment horizontal="center" vertical="center" wrapText="1"/>
    </xf>
    <xf numFmtId="0" fontId="148" fillId="22" borderId="12" xfId="0" applyFont="1" applyFill="1" applyBorder="1" applyAlignment="1">
      <alignment horizontal="center" vertical="center" wrapText="1"/>
    </xf>
    <xf numFmtId="0" fontId="30" fillId="0" borderId="245" xfId="0" applyFont="1" applyBorder="1" applyAlignment="1">
      <alignment horizontal="center" vertical="center" wrapText="1"/>
    </xf>
    <xf numFmtId="0" fontId="30" fillId="0" borderId="111" xfId="0" applyFont="1" applyBorder="1" applyAlignment="1">
      <alignment horizontal="center" vertical="center" wrapText="1"/>
    </xf>
    <xf numFmtId="0" fontId="3" fillId="0" borderId="130" xfId="0" applyFont="1" applyFill="1" applyBorder="1" applyAlignment="1" applyProtection="1">
      <alignment horizontal="center" vertical="center" wrapText="1"/>
      <protection locked="0"/>
    </xf>
    <xf numFmtId="168" fontId="3" fillId="0" borderId="113" xfId="1" applyNumberFormat="1" applyFont="1" applyFill="1" applyBorder="1" applyAlignment="1" applyProtection="1">
      <alignment horizontal="center" vertical="center" wrapText="1"/>
      <protection locked="0"/>
    </xf>
    <xf numFmtId="167" fontId="3" fillId="0" borderId="113" xfId="1" applyNumberFormat="1" applyFont="1" applyFill="1" applyBorder="1" applyAlignment="1" applyProtection="1">
      <alignment horizontal="center" vertical="center" wrapText="1"/>
      <protection locked="0"/>
    </xf>
    <xf numFmtId="0" fontId="3" fillId="0" borderId="113" xfId="0" applyFont="1" applyFill="1" applyBorder="1" applyAlignment="1" applyProtection="1">
      <alignment horizontal="center" vertical="center" wrapText="1"/>
      <protection locked="0"/>
    </xf>
    <xf numFmtId="0" fontId="3" fillId="0" borderId="110" xfId="0" applyFont="1" applyBorder="1" applyAlignment="1" applyProtection="1">
      <alignment horizontal="center" vertical="center" wrapText="1"/>
      <protection locked="0"/>
    </xf>
    <xf numFmtId="0" fontId="147" fillId="22" borderId="39" xfId="0" applyNumberFormat="1" applyFont="1" applyFill="1" applyBorder="1" applyAlignment="1" applyProtection="1">
      <alignment horizontal="center" vertical="center" wrapText="1"/>
    </xf>
    <xf numFmtId="0" fontId="147" fillId="22" borderId="40" xfId="0" applyNumberFormat="1" applyFont="1" applyFill="1" applyBorder="1" applyAlignment="1" applyProtection="1">
      <alignment horizontal="center" vertical="center" wrapText="1"/>
    </xf>
    <xf numFmtId="0" fontId="147" fillId="22" borderId="40" xfId="0" applyFont="1" applyFill="1" applyBorder="1" applyAlignment="1" applyProtection="1">
      <alignment horizontal="center" vertical="center" wrapText="1"/>
    </xf>
    <xf numFmtId="0" fontId="147" fillId="22" borderId="41" xfId="0" applyFont="1" applyFill="1" applyBorder="1" applyAlignment="1" applyProtection="1">
      <alignment horizontal="center" vertical="center" wrapText="1"/>
    </xf>
    <xf numFmtId="0" fontId="147" fillId="22" borderId="41" xfId="0" applyNumberFormat="1"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6" fillId="8" borderId="5" xfId="0" applyFont="1" applyFill="1" applyBorder="1" applyAlignment="1" applyProtection="1">
      <alignment vertical="center" wrapText="1"/>
      <protection locked="0"/>
    </xf>
    <xf numFmtId="167" fontId="3" fillId="0" borderId="5" xfId="1" applyNumberFormat="1" applyFont="1" applyBorder="1" applyAlignment="1" applyProtection="1">
      <alignment horizontal="right" vertical="center"/>
      <protection locked="0"/>
    </xf>
    <xf numFmtId="167" fontId="3" fillId="0" borderId="5" xfId="1" applyNumberFormat="1" applyFont="1" applyFill="1" applyBorder="1" applyAlignment="1" applyProtection="1">
      <alignment horizontal="right" vertical="center"/>
      <protection locked="0"/>
    </xf>
    <xf numFmtId="0" fontId="127" fillId="0" borderId="225" xfId="0" applyFont="1" applyBorder="1" applyAlignment="1" applyProtection="1">
      <alignment horizontal="center" vertical="center"/>
    </xf>
    <xf numFmtId="14" fontId="127" fillId="0" borderId="253" xfId="0" applyNumberFormat="1" applyFont="1" applyBorder="1" applyAlignment="1" applyProtection="1">
      <alignment horizontal="center" vertical="center"/>
    </xf>
    <xf numFmtId="3" fontId="119" fillId="0" borderId="19" xfId="0" applyNumberFormat="1" applyFont="1" applyFill="1" applyBorder="1" applyAlignment="1" applyProtection="1">
      <alignment horizontal="center" vertical="center"/>
    </xf>
    <xf numFmtId="3" fontId="37" fillId="2" borderId="1" xfId="0" applyNumberFormat="1" applyFont="1" applyFill="1" applyBorder="1" applyAlignment="1" applyProtection="1">
      <alignment horizontal="center" vertical="center"/>
    </xf>
    <xf numFmtId="3" fontId="37" fillId="2" borderId="2" xfId="0" applyNumberFormat="1" applyFont="1" applyFill="1" applyBorder="1" applyAlignment="1" applyProtection="1">
      <alignment horizontal="center" vertical="center"/>
    </xf>
    <xf numFmtId="3" fontId="37" fillId="2" borderId="63" xfId="0" applyNumberFormat="1" applyFont="1" applyFill="1" applyBorder="1" applyAlignment="1" applyProtection="1">
      <alignment horizontal="center" vertical="center"/>
    </xf>
    <xf numFmtId="3" fontId="37" fillId="0" borderId="0" xfId="0" applyNumberFormat="1" applyFont="1" applyFill="1" applyBorder="1" applyAlignment="1" applyProtection="1">
      <alignment horizontal="center" vertical="center"/>
    </xf>
    <xf numFmtId="3" fontId="37" fillId="2" borderId="64" xfId="0" applyNumberFormat="1" applyFont="1" applyFill="1" applyBorder="1" applyAlignment="1" applyProtection="1">
      <alignment horizontal="center" vertical="center"/>
    </xf>
    <xf numFmtId="3" fontId="37" fillId="0" borderId="11" xfId="0" applyNumberFormat="1" applyFont="1" applyFill="1" applyBorder="1" applyAlignment="1" applyProtection="1">
      <alignment horizontal="center" vertical="center"/>
    </xf>
    <xf numFmtId="3" fontId="37" fillId="2" borderId="58" xfId="0" applyNumberFormat="1" applyFont="1" applyFill="1" applyBorder="1" applyAlignment="1" applyProtection="1">
      <alignment horizontal="center" vertical="center"/>
    </xf>
    <xf numFmtId="0" fontId="37" fillId="16" borderId="1" xfId="0" applyFont="1" applyFill="1" applyBorder="1" applyAlignment="1" applyProtection="1">
      <alignment horizontal="center" vertical="center"/>
    </xf>
    <xf numFmtId="3" fontId="37" fillId="2" borderId="68" xfId="0" applyNumberFormat="1" applyFont="1" applyFill="1" applyBorder="1" applyAlignment="1" applyProtection="1">
      <alignment horizontal="center" vertical="center"/>
    </xf>
    <xf numFmtId="3" fontId="37" fillId="2" borderId="3" xfId="0" applyNumberFormat="1" applyFont="1" applyFill="1" applyBorder="1" applyAlignment="1" applyProtection="1">
      <alignment horizontal="center" vertical="center"/>
    </xf>
    <xf numFmtId="3" fontId="37" fillId="0" borderId="91" xfId="0" applyNumberFormat="1" applyFont="1" applyFill="1" applyBorder="1" applyAlignment="1" applyProtection="1">
      <alignment horizontal="center" vertical="center"/>
    </xf>
    <xf numFmtId="3" fontId="6" fillId="0" borderId="83" xfId="0" applyNumberFormat="1" applyFont="1" applyBorder="1" applyAlignment="1" applyProtection="1">
      <alignment horizontal="center" vertical="center"/>
      <protection locked="0"/>
    </xf>
    <xf numFmtId="3" fontId="6" fillId="0" borderId="80" xfId="0" applyNumberFormat="1" applyFont="1" applyBorder="1" applyAlignment="1" applyProtection="1">
      <alignment horizontal="center" vertical="center"/>
      <protection locked="0"/>
    </xf>
    <xf numFmtId="3" fontId="6" fillId="2" borderId="85" xfId="0" applyNumberFormat="1" applyFont="1" applyFill="1" applyBorder="1" applyAlignment="1" applyProtection="1">
      <alignment horizontal="center" vertical="center"/>
    </xf>
    <xf numFmtId="3" fontId="6" fillId="0" borderId="0" xfId="0" applyNumberFormat="1" applyFont="1" applyFill="1" applyBorder="1" applyAlignment="1" applyProtection="1">
      <alignment horizontal="center" vertical="center"/>
    </xf>
    <xf numFmtId="3" fontId="6" fillId="2" borderId="86" xfId="0" applyNumberFormat="1" applyFont="1" applyFill="1" applyBorder="1" applyAlignment="1" applyProtection="1">
      <alignment horizontal="center" vertical="center"/>
    </xf>
    <xf numFmtId="3" fontId="6" fillId="0" borderId="11" xfId="0" applyNumberFormat="1" applyFont="1" applyFill="1" applyBorder="1" applyAlignment="1" applyProtection="1">
      <alignment horizontal="center" vertical="center"/>
    </xf>
    <xf numFmtId="3" fontId="6" fillId="2" borderId="78" xfId="0" applyNumberFormat="1" applyFont="1" applyFill="1" applyBorder="1" applyAlignment="1" applyProtection="1">
      <alignment horizontal="center" vertical="center"/>
    </xf>
    <xf numFmtId="9" fontId="6" fillId="2" borderId="81" xfId="0" applyNumberFormat="1" applyFont="1" applyFill="1" applyBorder="1" applyAlignment="1" applyProtection="1">
      <alignment horizontal="center" vertical="center"/>
    </xf>
    <xf numFmtId="3" fontId="6" fillId="2" borderId="89" xfId="0" applyNumberFormat="1" applyFont="1" applyFill="1" applyBorder="1" applyAlignment="1" applyProtection="1">
      <alignment horizontal="center" vertical="center"/>
    </xf>
    <xf numFmtId="3" fontId="6" fillId="2" borderId="82" xfId="0" applyNumberFormat="1" applyFont="1" applyFill="1" applyBorder="1" applyAlignment="1" applyProtection="1">
      <alignment horizontal="center" vertical="center"/>
    </xf>
    <xf numFmtId="3" fontId="6" fillId="14" borderId="78" xfId="0" applyNumberFormat="1" applyFont="1" applyFill="1" applyBorder="1" applyAlignment="1" applyProtection="1">
      <alignment horizontal="center" vertical="center"/>
    </xf>
    <xf numFmtId="3" fontId="6" fillId="0" borderId="7" xfId="0" applyNumberFormat="1" applyFont="1" applyBorder="1" applyAlignment="1" applyProtection="1">
      <alignment horizontal="center" vertical="center"/>
      <protection locked="0"/>
    </xf>
    <xf numFmtId="3" fontId="6" fillId="0" borderId="8" xfId="0" applyNumberFormat="1" applyFont="1" applyBorder="1" applyAlignment="1" applyProtection="1">
      <alignment horizontal="center" vertical="center"/>
      <protection locked="0"/>
    </xf>
    <xf numFmtId="3" fontId="6" fillId="2" borderId="9" xfId="0" applyNumberFormat="1" applyFont="1" applyFill="1" applyBorder="1" applyAlignment="1" applyProtection="1">
      <alignment horizontal="center" vertical="center"/>
    </xf>
    <xf numFmtId="3" fontId="6" fillId="2" borderId="56" xfId="0" applyNumberFormat="1" applyFont="1" applyFill="1" applyBorder="1" applyAlignment="1" applyProtection="1">
      <alignment horizontal="center" vertical="center"/>
    </xf>
    <xf numFmtId="3" fontId="6" fillId="2" borderId="61" xfId="0" applyNumberFormat="1" applyFont="1" applyFill="1" applyBorder="1" applyAlignment="1" applyProtection="1">
      <alignment horizontal="center" vertical="center"/>
    </xf>
    <xf numFmtId="9" fontId="6" fillId="2" borderId="7" xfId="0" applyNumberFormat="1" applyFont="1" applyFill="1" applyBorder="1" applyAlignment="1" applyProtection="1">
      <alignment horizontal="center" vertical="center"/>
    </xf>
    <xf numFmtId="3" fontId="6" fillId="2" borderId="44" xfId="0" applyNumberFormat="1" applyFont="1" applyFill="1" applyBorder="1" applyAlignment="1" applyProtection="1">
      <alignment horizontal="center" vertical="center"/>
    </xf>
    <xf numFmtId="3" fontId="6" fillId="2" borderId="8" xfId="0" applyNumberFormat="1" applyFont="1" applyFill="1" applyBorder="1" applyAlignment="1" applyProtection="1">
      <alignment horizontal="center" vertical="center"/>
    </xf>
    <xf numFmtId="3" fontId="37" fillId="0" borderId="70" xfId="0" applyNumberFormat="1" applyFont="1" applyBorder="1" applyAlignment="1" applyProtection="1">
      <alignment horizontal="center" vertical="center"/>
      <protection locked="0"/>
    </xf>
    <xf numFmtId="3" fontId="37" fillId="0" borderId="73" xfId="0" applyNumberFormat="1" applyFont="1" applyBorder="1" applyAlignment="1" applyProtection="1">
      <alignment horizontal="center" vertical="center"/>
      <protection locked="0"/>
    </xf>
    <xf numFmtId="3" fontId="37" fillId="0" borderId="0" xfId="0" applyNumberFormat="1" applyFont="1" applyBorder="1" applyAlignment="1" applyProtection="1">
      <alignment horizontal="center" vertical="center"/>
      <protection locked="0"/>
    </xf>
    <xf numFmtId="3" fontId="37" fillId="2" borderId="91" xfId="0" applyNumberFormat="1" applyFont="1" applyFill="1" applyBorder="1" applyAlignment="1" applyProtection="1">
      <alignment horizontal="center" vertical="center"/>
    </xf>
    <xf numFmtId="3" fontId="37" fillId="2" borderId="11" xfId="0" applyNumberFormat="1" applyFont="1" applyFill="1" applyBorder="1" applyAlignment="1" applyProtection="1">
      <alignment horizontal="center" vertical="center"/>
    </xf>
    <xf numFmtId="3" fontId="37" fillId="2" borderId="19" xfId="0" applyNumberFormat="1" applyFont="1" applyFill="1" applyBorder="1" applyAlignment="1" applyProtection="1">
      <alignment horizontal="center" vertical="center"/>
    </xf>
    <xf numFmtId="9" fontId="37" fillId="2" borderId="20" xfId="0" applyNumberFormat="1" applyFont="1" applyFill="1" applyBorder="1" applyAlignment="1" applyProtection="1">
      <alignment horizontal="center" vertical="center"/>
    </xf>
    <xf numFmtId="3" fontId="37" fillId="2" borderId="69" xfId="0" applyNumberFormat="1" applyFont="1" applyFill="1" applyBorder="1" applyAlignment="1" applyProtection="1">
      <alignment horizontal="center" vertical="center"/>
    </xf>
    <xf numFmtId="3" fontId="6" fillId="2" borderId="19" xfId="0" applyNumberFormat="1" applyFont="1" applyFill="1" applyBorder="1" applyAlignment="1" applyProtection="1">
      <alignment horizontal="center" vertical="center"/>
    </xf>
    <xf numFmtId="3" fontId="37" fillId="2" borderId="65" xfId="0" applyNumberFormat="1" applyFont="1" applyFill="1" applyBorder="1" applyAlignment="1" applyProtection="1">
      <alignment horizontal="center" vertical="center"/>
    </xf>
    <xf numFmtId="3" fontId="6" fillId="0" borderId="87" xfId="0" applyNumberFormat="1" applyFont="1" applyBorder="1" applyAlignment="1" applyProtection="1">
      <alignment horizontal="center" vertical="center"/>
      <protection locked="0"/>
    </xf>
    <xf numFmtId="3" fontId="6" fillId="0" borderId="82" xfId="0" applyNumberFormat="1" applyFont="1" applyBorder="1" applyAlignment="1" applyProtection="1">
      <alignment horizontal="center" vertical="center"/>
      <protection locked="0"/>
    </xf>
    <xf numFmtId="3" fontId="6" fillId="2" borderId="90" xfId="0" applyNumberFormat="1" applyFont="1" applyFill="1" applyBorder="1" applyAlignment="1" applyProtection="1">
      <alignment horizontal="center" vertical="center"/>
    </xf>
    <xf numFmtId="3" fontId="153" fillId="2" borderId="87" xfId="0" applyNumberFormat="1" applyFont="1" applyFill="1" applyBorder="1" applyAlignment="1" applyProtection="1">
      <alignment horizontal="center" vertical="center"/>
    </xf>
    <xf numFmtId="3" fontId="153" fillId="2" borderId="82" xfId="0" applyNumberFormat="1" applyFont="1" applyFill="1" applyBorder="1" applyAlignment="1" applyProtection="1">
      <alignment horizontal="center" vertical="center"/>
    </xf>
    <xf numFmtId="3" fontId="153" fillId="2" borderId="90" xfId="0" applyNumberFormat="1" applyFont="1" applyFill="1" applyBorder="1" applyAlignment="1" applyProtection="1">
      <alignment horizontal="center" vertical="center"/>
    </xf>
    <xf numFmtId="3" fontId="153" fillId="0" borderId="0" xfId="0" applyNumberFormat="1" applyFont="1" applyFill="1" applyBorder="1" applyAlignment="1" applyProtection="1">
      <alignment horizontal="center" vertical="center"/>
    </xf>
    <xf numFmtId="3" fontId="153" fillId="2" borderId="86" xfId="0" applyNumberFormat="1" applyFont="1" applyFill="1" applyBorder="1" applyAlignment="1" applyProtection="1">
      <alignment horizontal="center" vertical="center"/>
    </xf>
    <xf numFmtId="3" fontId="153" fillId="0" borderId="11" xfId="0" applyNumberFormat="1" applyFont="1" applyFill="1" applyBorder="1" applyAlignment="1" applyProtection="1">
      <alignment horizontal="center" vertical="center"/>
    </xf>
    <xf numFmtId="3" fontId="153" fillId="2" borderId="78" xfId="0" applyNumberFormat="1" applyFont="1" applyFill="1" applyBorder="1" applyAlignment="1" applyProtection="1">
      <alignment horizontal="center" vertical="center"/>
    </xf>
    <xf numFmtId="9" fontId="153" fillId="14" borderId="81" xfId="0" applyNumberFormat="1" applyFont="1" applyFill="1" applyBorder="1" applyAlignment="1" applyProtection="1">
      <alignment horizontal="center" vertical="center"/>
    </xf>
    <xf numFmtId="3" fontId="153" fillId="2" borderId="89" xfId="0" applyNumberFormat="1" applyFont="1" applyFill="1" applyBorder="1" applyAlignment="1" applyProtection="1">
      <alignment horizontal="center" vertical="center"/>
    </xf>
    <xf numFmtId="3" fontId="6" fillId="0" borderId="91" xfId="0" applyNumberFormat="1" applyFont="1" applyFill="1" applyBorder="1" applyAlignment="1" applyProtection="1">
      <alignment horizontal="center" vertical="center"/>
    </xf>
    <xf numFmtId="0" fontId="37" fillId="0" borderId="77" xfId="0" applyFont="1" applyFill="1" applyBorder="1" applyAlignment="1" applyProtection="1">
      <alignment horizontal="center" vertical="center"/>
      <protection locked="0"/>
    </xf>
    <xf numFmtId="0" fontId="37" fillId="0" borderId="82" xfId="0" applyFont="1" applyFill="1" applyBorder="1" applyAlignment="1" applyProtection="1">
      <alignment horizontal="center" vertical="center"/>
      <protection locked="0"/>
    </xf>
    <xf numFmtId="0" fontId="37" fillId="0" borderId="45" xfId="0" applyFont="1" applyFill="1" applyBorder="1" applyAlignment="1" applyProtection="1">
      <alignment horizontal="center" vertical="center"/>
      <protection locked="0"/>
    </xf>
    <xf numFmtId="0" fontId="37" fillId="0" borderId="8" xfId="0" applyFont="1" applyFill="1" applyBorder="1" applyAlignment="1" applyProtection="1">
      <alignment horizontal="center" vertical="center"/>
      <protection locked="0"/>
    </xf>
    <xf numFmtId="3" fontId="6" fillId="2" borderId="55" xfId="0" applyNumberFormat="1" applyFont="1" applyFill="1" applyBorder="1" applyAlignment="1" applyProtection="1">
      <alignment horizontal="center" vertical="center"/>
    </xf>
    <xf numFmtId="3" fontId="37" fillId="2" borderId="52" xfId="0" applyNumberFormat="1" applyFont="1" applyFill="1" applyBorder="1" applyAlignment="1" applyProtection="1">
      <alignment horizontal="center" vertical="center"/>
    </xf>
    <xf numFmtId="3" fontId="37" fillId="2" borderId="21" xfId="0" applyNumberFormat="1" applyFont="1" applyFill="1" applyBorder="1" applyAlignment="1" applyProtection="1">
      <alignment horizontal="center" vertical="center"/>
    </xf>
    <xf numFmtId="3" fontId="37" fillId="2" borderId="66" xfId="0" applyNumberFormat="1" applyFont="1" applyFill="1" applyBorder="1" applyAlignment="1" applyProtection="1">
      <alignment horizontal="center" vertical="center"/>
    </xf>
    <xf numFmtId="3" fontId="37" fillId="2" borderId="53" xfId="0" applyNumberFormat="1" applyFont="1" applyFill="1" applyBorder="1" applyAlignment="1" applyProtection="1">
      <alignment horizontal="center" vertical="center"/>
    </xf>
    <xf numFmtId="3" fontId="37" fillId="2" borderId="25" xfId="0" applyNumberFormat="1" applyFont="1" applyFill="1" applyBorder="1" applyAlignment="1" applyProtection="1">
      <alignment horizontal="center" vertical="center"/>
    </xf>
    <xf numFmtId="3" fontId="37" fillId="2" borderId="57" xfId="0" applyNumberFormat="1" applyFont="1" applyFill="1" applyBorder="1" applyAlignment="1" applyProtection="1">
      <alignment horizontal="center" vertical="center"/>
    </xf>
    <xf numFmtId="0" fontId="37" fillId="16" borderId="28" xfId="0" applyFont="1" applyFill="1" applyBorder="1" applyAlignment="1" applyProtection="1">
      <alignment horizontal="center" vertical="center"/>
    </xf>
    <xf numFmtId="3" fontId="37" fillId="2" borderId="42" xfId="0" applyNumberFormat="1" applyFont="1" applyFill="1" applyBorder="1" applyAlignment="1" applyProtection="1">
      <alignment horizontal="center" vertical="center"/>
    </xf>
    <xf numFmtId="3" fontId="37" fillId="2" borderId="33" xfId="0" applyNumberFormat="1" applyFont="1" applyFill="1" applyBorder="1" applyAlignment="1" applyProtection="1">
      <alignment horizontal="center" vertical="center"/>
    </xf>
    <xf numFmtId="3" fontId="6" fillId="0" borderId="5" xfId="0" applyNumberFormat="1" applyFont="1" applyBorder="1" applyAlignment="1" applyProtection="1">
      <alignment horizontal="center" vertical="center"/>
      <protection locked="0"/>
    </xf>
    <xf numFmtId="3" fontId="6" fillId="2" borderId="59" xfId="0" applyNumberFormat="1" applyFont="1" applyFill="1" applyBorder="1" applyAlignment="1" applyProtection="1">
      <alignment horizontal="center" vertical="center"/>
    </xf>
    <xf numFmtId="3" fontId="6" fillId="2" borderId="27" xfId="0" applyNumberFormat="1" applyFont="1" applyFill="1" applyBorder="1" applyAlignment="1" applyProtection="1">
      <alignment horizontal="center" vertical="center"/>
    </xf>
    <xf numFmtId="3" fontId="6" fillId="2" borderId="31" xfId="0" applyNumberFormat="1" applyFont="1" applyFill="1" applyBorder="1" applyAlignment="1" applyProtection="1">
      <alignment horizontal="center" vertical="center"/>
    </xf>
    <xf numFmtId="3" fontId="153" fillId="2" borderId="5" xfId="0" applyNumberFormat="1" applyFont="1" applyFill="1" applyBorder="1" applyAlignment="1" applyProtection="1">
      <alignment horizontal="center" vertical="center"/>
    </xf>
    <xf numFmtId="3" fontId="153" fillId="2" borderId="59" xfId="0" applyNumberFormat="1" applyFont="1" applyFill="1" applyBorder="1" applyAlignment="1" applyProtection="1">
      <alignment horizontal="center" vertical="center"/>
    </xf>
    <xf numFmtId="3" fontId="153" fillId="2" borderId="27" xfId="0" applyNumberFormat="1" applyFont="1" applyFill="1" applyBorder="1" applyAlignment="1" applyProtection="1">
      <alignment horizontal="center" vertical="center"/>
    </xf>
    <xf numFmtId="0" fontId="153" fillId="14" borderId="81" xfId="0" applyFont="1" applyFill="1" applyBorder="1" applyAlignment="1" applyProtection="1">
      <alignment horizontal="center" vertical="center"/>
    </xf>
    <xf numFmtId="3" fontId="153" fillId="2" borderId="85" xfId="0" applyNumberFormat="1" applyFont="1" applyFill="1" applyBorder="1" applyAlignment="1" applyProtection="1">
      <alignment horizontal="center" vertical="center"/>
    </xf>
    <xf numFmtId="3" fontId="153" fillId="0" borderId="91" xfId="0" applyNumberFormat="1" applyFont="1" applyFill="1" applyBorder="1" applyAlignment="1" applyProtection="1">
      <alignment horizontal="center" vertical="center"/>
    </xf>
    <xf numFmtId="3" fontId="37" fillId="2" borderId="31" xfId="0" applyNumberFormat="1" applyFont="1" applyFill="1" applyBorder="1" applyAlignment="1" applyProtection="1">
      <alignment horizontal="center" vertical="center"/>
    </xf>
    <xf numFmtId="9" fontId="153" fillId="16" borderId="81" xfId="0" applyNumberFormat="1" applyFont="1" applyFill="1" applyBorder="1" applyAlignment="1" applyProtection="1">
      <alignment horizontal="center" vertical="center"/>
    </xf>
    <xf numFmtId="3" fontId="153" fillId="2" borderId="31" xfId="0" applyNumberFormat="1" applyFont="1" applyFill="1" applyBorder="1" applyAlignment="1" applyProtection="1">
      <alignment horizontal="center" vertical="center"/>
    </xf>
    <xf numFmtId="3" fontId="6" fillId="0" borderId="79" xfId="0" applyNumberFormat="1" applyFont="1" applyBorder="1" applyAlignment="1" applyProtection="1">
      <alignment horizontal="center" vertical="center"/>
      <protection locked="0"/>
    </xf>
    <xf numFmtId="3" fontId="6" fillId="2" borderId="92" xfId="0" applyNumberFormat="1" applyFont="1" applyFill="1" applyBorder="1" applyAlignment="1" applyProtection="1">
      <alignment horizontal="center" vertical="center"/>
    </xf>
    <xf numFmtId="3" fontId="6" fillId="2" borderId="93" xfId="0" applyNumberFormat="1" applyFont="1" applyFill="1" applyBorder="1" applyAlignment="1" applyProtection="1">
      <alignment horizontal="center" vertical="center"/>
    </xf>
    <xf numFmtId="3" fontId="6" fillId="2" borderId="94" xfId="0" applyNumberFormat="1" applyFont="1" applyFill="1" applyBorder="1" applyAlignment="1" applyProtection="1">
      <alignment horizontal="center" vertical="center"/>
    </xf>
    <xf numFmtId="9" fontId="6" fillId="2" borderId="83" xfId="0" applyNumberFormat="1" applyFont="1" applyFill="1" applyBorder="1" applyAlignment="1" applyProtection="1">
      <alignment horizontal="center" vertical="center"/>
    </xf>
    <xf numFmtId="3" fontId="6" fillId="2" borderId="88" xfId="0" applyNumberFormat="1" applyFont="1" applyFill="1" applyBorder="1" applyAlignment="1" applyProtection="1">
      <alignment horizontal="center" vertical="center"/>
    </xf>
    <xf numFmtId="3" fontId="6" fillId="2" borderId="80" xfId="0" applyNumberFormat="1" applyFont="1" applyFill="1" applyBorder="1" applyAlignment="1" applyProtection="1">
      <alignment horizontal="center" vertical="center"/>
    </xf>
    <xf numFmtId="3" fontId="6" fillId="2" borderId="84" xfId="0" applyNumberFormat="1" applyFont="1" applyFill="1" applyBorder="1" applyAlignment="1" applyProtection="1">
      <alignment horizontal="center" vertical="center"/>
    </xf>
    <xf numFmtId="3" fontId="6" fillId="0" borderId="19" xfId="0" applyNumberFormat="1" applyFont="1" applyFill="1" applyBorder="1" applyAlignment="1" applyProtection="1">
      <alignment horizontal="center" vertical="center"/>
    </xf>
    <xf numFmtId="9" fontId="37" fillId="16" borderId="64" xfId="0" applyNumberFormat="1" applyFont="1" applyFill="1" applyBorder="1" applyAlignment="1" applyProtection="1">
      <alignment horizontal="center" vertical="center"/>
    </xf>
    <xf numFmtId="3" fontId="37" fillId="0" borderId="36" xfId="0" applyNumberFormat="1" applyFont="1" applyFill="1" applyBorder="1" applyAlignment="1" applyProtection="1">
      <alignment horizontal="center" vertical="center"/>
    </xf>
    <xf numFmtId="3" fontId="37" fillId="0" borderId="19" xfId="0" applyNumberFormat="1" applyFont="1" applyFill="1" applyBorder="1" applyAlignment="1" applyProtection="1">
      <alignment horizontal="center" vertical="center"/>
    </xf>
    <xf numFmtId="3" fontId="3" fillId="0" borderId="81" xfId="0" applyNumberFormat="1" applyFont="1" applyFill="1" applyBorder="1" applyAlignment="1" applyProtection="1">
      <alignment horizontal="center" vertical="center"/>
      <protection locked="0"/>
    </xf>
    <xf numFmtId="3" fontId="3" fillId="0" borderId="82" xfId="0" applyNumberFormat="1" applyFont="1" applyFill="1" applyBorder="1" applyAlignment="1" applyProtection="1">
      <alignment horizontal="center" vertical="center"/>
      <protection locked="0"/>
    </xf>
    <xf numFmtId="3" fontId="153" fillId="2" borderId="81" xfId="0" applyNumberFormat="1" applyFont="1" applyFill="1" applyBorder="1" applyAlignment="1" applyProtection="1">
      <alignment horizontal="center" vertical="center"/>
    </xf>
    <xf numFmtId="3" fontId="153" fillId="0" borderId="19" xfId="0" applyNumberFormat="1" applyFont="1" applyFill="1" applyBorder="1" applyAlignment="1" applyProtection="1">
      <alignment horizontal="center" vertical="center"/>
    </xf>
    <xf numFmtId="3" fontId="3" fillId="18" borderId="81" xfId="0" applyNumberFormat="1" applyFont="1" applyFill="1" applyBorder="1" applyAlignment="1" applyProtection="1">
      <alignment horizontal="center" vertical="center"/>
    </xf>
    <xf numFmtId="3" fontId="3" fillId="18" borderId="82" xfId="0" applyNumberFormat="1" applyFont="1" applyFill="1" applyBorder="1" applyAlignment="1" applyProtection="1">
      <alignment horizontal="center" vertical="center"/>
    </xf>
    <xf numFmtId="3" fontId="3" fillId="18" borderId="85"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3" fontId="6" fillId="18" borderId="86" xfId="0" applyNumberFormat="1" applyFont="1" applyFill="1" applyBorder="1" applyAlignment="1" applyProtection="1">
      <alignment horizontal="center" vertical="center"/>
    </xf>
    <xf numFmtId="3" fontId="6" fillId="18" borderId="78" xfId="0" applyNumberFormat="1" applyFont="1" applyFill="1" applyBorder="1" applyAlignment="1" applyProtection="1">
      <alignment horizontal="center" vertical="center"/>
    </xf>
    <xf numFmtId="9" fontId="6" fillId="18" borderId="81" xfId="0" applyNumberFormat="1" applyFont="1" applyFill="1" applyBorder="1" applyAlignment="1" applyProtection="1">
      <alignment horizontal="center" vertical="center"/>
    </xf>
    <xf numFmtId="3" fontId="6" fillId="18" borderId="89" xfId="0" applyNumberFormat="1" applyFont="1" applyFill="1" applyBorder="1" applyAlignment="1" applyProtection="1">
      <alignment horizontal="center" vertical="center"/>
    </xf>
    <xf numFmtId="3" fontId="6" fillId="18" borderId="82" xfId="0" applyNumberFormat="1" applyFont="1" applyFill="1" applyBorder="1" applyAlignment="1" applyProtection="1">
      <alignment horizontal="center" vertical="center"/>
    </xf>
    <xf numFmtId="3" fontId="6" fillId="18" borderId="85" xfId="0" applyNumberFormat="1" applyFont="1" applyFill="1" applyBorder="1" applyAlignment="1" applyProtection="1">
      <alignment horizontal="center" vertical="center"/>
    </xf>
    <xf numFmtId="3" fontId="3" fillId="0" borderId="7" xfId="0" applyNumberFormat="1" applyFont="1" applyFill="1" applyBorder="1" applyAlignment="1" applyProtection="1">
      <alignment horizontal="center" vertical="center"/>
      <protection locked="0"/>
    </xf>
    <xf numFmtId="3" fontId="3" fillId="0" borderId="8" xfId="0" applyNumberFormat="1" applyFont="1" applyFill="1" applyBorder="1" applyAlignment="1" applyProtection="1">
      <alignment horizontal="center" vertical="center"/>
      <protection locked="0"/>
    </xf>
    <xf numFmtId="3" fontId="3" fillId="0" borderId="87" xfId="0" applyNumberFormat="1" applyFont="1" applyFill="1" applyBorder="1" applyAlignment="1" applyProtection="1">
      <alignment horizontal="center" vertical="center"/>
      <protection locked="0"/>
    </xf>
    <xf numFmtId="3" fontId="3" fillId="0" borderId="46" xfId="0" applyNumberFormat="1" applyFont="1" applyFill="1" applyBorder="1" applyAlignment="1" applyProtection="1">
      <alignment horizontal="center" vertical="center"/>
      <protection locked="0"/>
    </xf>
    <xf numFmtId="9" fontId="37" fillId="16" borderId="28" xfId="0" applyNumberFormat="1" applyFont="1" applyFill="1" applyBorder="1" applyAlignment="1" applyProtection="1">
      <alignment horizontal="center" vertical="center"/>
    </xf>
    <xf numFmtId="3" fontId="154" fillId="0" borderId="87" xfId="0" applyNumberFormat="1" applyFont="1" applyBorder="1" applyAlignment="1" applyProtection="1">
      <alignment horizontal="center" vertical="center"/>
      <protection locked="0"/>
    </xf>
    <xf numFmtId="3" fontId="3" fillId="0" borderId="79" xfId="0" applyNumberFormat="1" applyFont="1" applyFill="1" applyBorder="1" applyAlignment="1" applyProtection="1">
      <alignment horizontal="center" vertical="center"/>
      <protection locked="0"/>
    </xf>
    <xf numFmtId="9" fontId="37" fillId="16" borderId="1" xfId="0" applyNumberFormat="1" applyFont="1" applyFill="1" applyBorder="1" applyAlignment="1" applyProtection="1">
      <alignment horizontal="center" vertical="center"/>
    </xf>
    <xf numFmtId="3" fontId="154" fillId="0" borderId="82" xfId="0" applyNumberFormat="1" applyFont="1" applyBorder="1" applyAlignment="1" applyProtection="1">
      <alignment horizontal="center" vertical="center"/>
      <protection locked="0"/>
    </xf>
    <xf numFmtId="3" fontId="154" fillId="0" borderId="46" xfId="0" applyNumberFormat="1" applyFont="1" applyBorder="1" applyAlignment="1" applyProtection="1">
      <alignment horizontal="center" vertical="center"/>
      <protection locked="0"/>
    </xf>
    <xf numFmtId="3" fontId="154" fillId="0" borderId="8" xfId="0" applyNumberFormat="1" applyFont="1" applyBorder="1" applyAlignment="1" applyProtection="1">
      <alignment horizontal="center" vertical="center"/>
      <protection locked="0"/>
    </xf>
    <xf numFmtId="3" fontId="37" fillId="0" borderId="48" xfId="0" applyNumberFormat="1" applyFont="1" applyBorder="1" applyAlignment="1" applyProtection="1">
      <alignment horizontal="center" vertical="center"/>
      <protection locked="0"/>
    </xf>
    <xf numFmtId="3" fontId="37" fillId="0" borderId="40" xfId="0" applyNumberFormat="1" applyFont="1" applyBorder="1" applyAlignment="1" applyProtection="1">
      <alignment horizontal="center" vertical="center"/>
      <protection locked="0"/>
    </xf>
    <xf numFmtId="3" fontId="37" fillId="2" borderId="14" xfId="0" applyNumberFormat="1" applyFont="1" applyFill="1" applyBorder="1" applyAlignment="1" applyProtection="1">
      <alignment horizontal="center" vertical="center"/>
    </xf>
    <xf numFmtId="3" fontId="37" fillId="2" borderId="12" xfId="0" applyNumberFormat="1" applyFont="1" applyFill="1" applyBorder="1" applyAlignment="1" applyProtection="1">
      <alignment horizontal="center" vertical="center"/>
    </xf>
    <xf numFmtId="3" fontId="37" fillId="2" borderId="10" xfId="0" applyNumberFormat="1" applyFont="1" applyFill="1" applyBorder="1" applyAlignment="1" applyProtection="1">
      <alignment horizontal="center" vertical="center"/>
    </xf>
    <xf numFmtId="9" fontId="37" fillId="2" borderId="39" xfId="0" applyNumberFormat="1" applyFont="1" applyFill="1" applyBorder="1" applyAlignment="1" applyProtection="1">
      <alignment horizontal="center" vertical="center"/>
    </xf>
    <xf numFmtId="3" fontId="37" fillId="2" borderId="47" xfId="0" applyNumberFormat="1" applyFont="1" applyFill="1" applyBorder="1" applyAlignment="1" applyProtection="1">
      <alignment horizontal="center" vertical="center"/>
    </xf>
    <xf numFmtId="3" fontId="37" fillId="2" borderId="41" xfId="0" applyNumberFormat="1" applyFont="1" applyFill="1" applyBorder="1" applyAlignment="1" applyProtection="1">
      <alignment horizontal="center" vertical="center"/>
    </xf>
    <xf numFmtId="3" fontId="6" fillId="2" borderId="10" xfId="0" applyNumberFormat="1" applyFont="1" applyFill="1" applyBorder="1" applyAlignment="1" applyProtection="1">
      <alignment horizontal="center" vertical="center"/>
    </xf>
    <xf numFmtId="3" fontId="37" fillId="16" borderId="25" xfId="0" applyNumberFormat="1" applyFont="1" applyFill="1" applyBorder="1" applyAlignment="1" applyProtection="1">
      <alignment horizontal="center" vertical="center"/>
    </xf>
    <xf numFmtId="9" fontId="37" fillId="16" borderId="25" xfId="0" applyNumberFormat="1" applyFont="1" applyFill="1" applyBorder="1" applyAlignment="1" applyProtection="1">
      <alignment horizontal="center" vertical="center"/>
    </xf>
    <xf numFmtId="3" fontId="37" fillId="16" borderId="52" xfId="0" applyNumberFormat="1" applyFont="1" applyFill="1" applyBorder="1" applyAlignment="1" applyProtection="1">
      <alignment horizontal="center" vertical="center"/>
    </xf>
    <xf numFmtId="3" fontId="6" fillId="14" borderId="27" xfId="0" applyNumberFormat="1" applyFont="1" applyFill="1" applyBorder="1" applyAlignment="1" applyProtection="1">
      <alignment horizontal="center" vertical="center"/>
    </xf>
    <xf numFmtId="3" fontId="6" fillId="14" borderId="89" xfId="0" applyNumberFormat="1" applyFont="1" applyFill="1" applyBorder="1" applyAlignment="1" applyProtection="1">
      <alignment horizontal="center" vertical="center"/>
    </xf>
    <xf numFmtId="3" fontId="3" fillId="0" borderId="79" xfId="0" applyNumberFormat="1" applyFont="1" applyBorder="1" applyAlignment="1" applyProtection="1">
      <alignment horizontal="center" vertical="center"/>
      <protection locked="0"/>
    </xf>
    <xf numFmtId="3" fontId="6" fillId="14" borderId="93" xfId="0" applyNumberFormat="1" applyFont="1" applyFill="1" applyBorder="1" applyAlignment="1" applyProtection="1">
      <alignment horizontal="center" vertical="center"/>
    </xf>
    <xf numFmtId="3" fontId="6" fillId="14" borderId="88" xfId="0" applyNumberFormat="1" applyFont="1" applyFill="1" applyBorder="1" applyAlignment="1" applyProtection="1">
      <alignment horizontal="center" vertical="center"/>
    </xf>
    <xf numFmtId="3" fontId="37" fillId="2" borderId="94" xfId="0" applyNumberFormat="1" applyFont="1" applyFill="1" applyBorder="1" applyAlignment="1" applyProtection="1">
      <alignment horizontal="center" vertical="center"/>
    </xf>
    <xf numFmtId="3" fontId="37" fillId="16" borderId="58" xfId="0" applyNumberFormat="1" applyFont="1" applyFill="1" applyBorder="1" applyAlignment="1" applyProtection="1">
      <alignment horizontal="center" vertical="center"/>
    </xf>
    <xf numFmtId="3" fontId="37" fillId="16" borderId="62" xfId="0" applyNumberFormat="1" applyFont="1" applyFill="1" applyBorder="1" applyAlignment="1" applyProtection="1">
      <alignment horizontal="center" vertical="center"/>
    </xf>
    <xf numFmtId="3" fontId="37" fillId="2" borderId="90" xfId="0" applyNumberFormat="1" applyFont="1" applyFill="1" applyBorder="1" applyAlignment="1" applyProtection="1">
      <alignment horizontal="center" vertical="center"/>
    </xf>
    <xf numFmtId="3" fontId="6" fillId="14" borderId="86" xfId="0" applyNumberFormat="1" applyFont="1" applyFill="1" applyBorder="1" applyAlignment="1" applyProtection="1">
      <alignment horizontal="center" vertical="center"/>
    </xf>
    <xf numFmtId="3" fontId="37" fillId="2" borderId="89" xfId="0" applyNumberFormat="1" applyFont="1" applyFill="1" applyBorder="1" applyAlignment="1" applyProtection="1">
      <alignment horizontal="center" vertical="center"/>
    </xf>
    <xf numFmtId="3" fontId="37" fillId="2" borderId="78" xfId="0" applyNumberFormat="1" applyFont="1" applyFill="1" applyBorder="1" applyAlignment="1" applyProtection="1">
      <alignment horizontal="center" vertical="center"/>
    </xf>
    <xf numFmtId="3" fontId="3" fillId="0" borderId="46" xfId="0" applyNumberFormat="1" applyFont="1" applyBorder="1" applyAlignment="1" applyProtection="1">
      <alignment horizontal="center" vertical="center"/>
      <protection locked="0"/>
    </xf>
    <xf numFmtId="3" fontId="37" fillId="2" borderId="55" xfId="0" applyNumberFormat="1" applyFont="1" applyFill="1" applyBorder="1" applyAlignment="1" applyProtection="1">
      <alignment horizontal="center" vertical="center"/>
    </xf>
    <xf numFmtId="3" fontId="37" fillId="2" borderId="61" xfId="0" applyNumberFormat="1" applyFont="1" applyFill="1" applyBorder="1" applyAlignment="1" applyProtection="1">
      <alignment horizontal="center" vertical="center"/>
    </xf>
    <xf numFmtId="3" fontId="6" fillId="14" borderId="61" xfId="0" applyNumberFormat="1" applyFont="1" applyFill="1" applyBorder="1" applyAlignment="1" applyProtection="1">
      <alignment horizontal="center" vertical="center"/>
    </xf>
    <xf numFmtId="3" fontId="37" fillId="2" borderId="44" xfId="0" applyNumberFormat="1" applyFont="1" applyFill="1" applyBorder="1" applyAlignment="1" applyProtection="1">
      <alignment horizontal="center" vertical="center"/>
    </xf>
    <xf numFmtId="3" fontId="6" fillId="14" borderId="44" xfId="0" applyNumberFormat="1" applyFont="1" applyFill="1" applyBorder="1" applyAlignment="1" applyProtection="1">
      <alignment horizontal="center" vertical="center"/>
    </xf>
    <xf numFmtId="3" fontId="37" fillId="2" borderId="9" xfId="0" applyNumberFormat="1" applyFont="1" applyFill="1" applyBorder="1" applyAlignment="1" applyProtection="1">
      <alignment horizontal="center" vertical="center"/>
    </xf>
    <xf numFmtId="3" fontId="6" fillId="0" borderId="29" xfId="0" applyNumberFormat="1" applyFont="1" applyBorder="1" applyAlignment="1" applyProtection="1">
      <alignment horizontal="center" vertical="center"/>
      <protection locked="0"/>
    </xf>
    <xf numFmtId="3" fontId="3" fillId="0" borderId="29" xfId="0" applyNumberFormat="1" applyFont="1" applyBorder="1" applyAlignment="1" applyProtection="1">
      <alignment horizontal="center" vertical="center"/>
      <protection locked="0"/>
    </xf>
    <xf numFmtId="3" fontId="6" fillId="14" borderId="30" xfId="0" applyNumberFormat="1" applyFont="1" applyFill="1" applyBorder="1" applyAlignment="1" applyProtection="1">
      <alignment horizontal="center" vertical="center"/>
    </xf>
    <xf numFmtId="3" fontId="3" fillId="0" borderId="80" xfId="0" applyNumberFormat="1" applyFont="1" applyBorder="1" applyAlignment="1" applyProtection="1">
      <alignment horizontal="center" vertical="center"/>
      <protection locked="0"/>
    </xf>
    <xf numFmtId="3" fontId="6" fillId="2" borderId="95" xfId="0" applyNumberFormat="1" applyFont="1" applyFill="1" applyBorder="1" applyAlignment="1" applyProtection="1">
      <alignment horizontal="center" vertical="center"/>
    </xf>
    <xf numFmtId="3" fontId="19" fillId="19" borderId="48" xfId="0" applyNumberFormat="1" applyFont="1" applyFill="1" applyBorder="1" applyAlignment="1" applyProtection="1">
      <alignment horizontal="center" vertical="center"/>
    </xf>
    <xf numFmtId="3" fontId="19" fillId="19" borderId="40" xfId="0" applyNumberFormat="1" applyFont="1" applyFill="1" applyBorder="1" applyAlignment="1" applyProtection="1">
      <alignment horizontal="center" vertical="center"/>
    </xf>
    <xf numFmtId="3" fontId="19" fillId="19" borderId="13" xfId="0" applyNumberFormat="1" applyFont="1" applyFill="1" applyBorder="1" applyAlignment="1" applyProtection="1">
      <alignment horizontal="center" vertical="center"/>
    </xf>
    <xf numFmtId="3" fontId="19" fillId="19" borderId="41" xfId="0" applyNumberFormat="1" applyFont="1" applyFill="1" applyBorder="1" applyAlignment="1" applyProtection="1">
      <alignment horizontal="center" vertical="center"/>
    </xf>
    <xf numFmtId="3" fontId="19" fillId="19" borderId="12" xfId="0" applyNumberFormat="1" applyFont="1" applyFill="1" applyBorder="1" applyAlignment="1" applyProtection="1">
      <alignment horizontal="center" vertical="center"/>
    </xf>
    <xf numFmtId="3" fontId="19" fillId="19" borderId="47" xfId="0" applyNumberFormat="1" applyFont="1" applyFill="1" applyBorder="1" applyAlignment="1" applyProtection="1">
      <alignment horizontal="center" vertical="center"/>
    </xf>
    <xf numFmtId="3" fontId="37" fillId="2" borderId="40" xfId="0" applyNumberFormat="1" applyFont="1" applyFill="1" applyBorder="1" applyAlignment="1" applyProtection="1">
      <alignment horizontal="center" vertical="center"/>
    </xf>
    <xf numFmtId="3" fontId="67" fillId="29" borderId="0" xfId="0" applyNumberFormat="1" applyFont="1" applyFill="1" applyAlignment="1">
      <alignment vertical="center"/>
    </xf>
    <xf numFmtId="0" fontId="49" fillId="0" borderId="217" xfId="0" applyFont="1" applyBorder="1" applyAlignment="1">
      <alignment horizontal="center" vertical="center"/>
    </xf>
    <xf numFmtId="14" fontId="49" fillId="0" borderId="267" xfId="0" applyNumberFormat="1" applyFont="1" applyBorder="1" applyAlignment="1">
      <alignment horizontal="center" vertical="center"/>
    </xf>
    <xf numFmtId="0" fontId="126" fillId="14" borderId="87" xfId="0" applyFont="1" applyFill="1" applyBorder="1" applyAlignment="1">
      <alignment horizontal="center" vertical="center"/>
    </xf>
    <xf numFmtId="0" fontId="106" fillId="14" borderId="85" xfId="0" applyFont="1" applyFill="1" applyBorder="1" applyAlignment="1">
      <alignment horizontal="right" vertical="center" wrapText="1"/>
    </xf>
    <xf numFmtId="0" fontId="106" fillId="14" borderId="85" xfId="0" applyFont="1" applyFill="1" applyBorder="1" applyAlignment="1">
      <alignment vertical="center" wrapText="1"/>
    </xf>
    <xf numFmtId="0" fontId="126" fillId="14" borderId="77" xfId="0" applyFont="1" applyFill="1" applyBorder="1" applyAlignment="1">
      <alignment horizontal="center" vertical="center" wrapText="1"/>
    </xf>
    <xf numFmtId="0" fontId="106" fillId="14" borderId="89" xfId="0" applyFont="1" applyFill="1" applyBorder="1" applyAlignment="1">
      <alignment horizontal="right" vertical="center" wrapText="1"/>
    </xf>
    <xf numFmtId="0" fontId="126" fillId="14" borderId="46" xfId="0" applyFont="1" applyFill="1" applyBorder="1" applyAlignment="1">
      <alignment horizontal="center" vertical="center"/>
    </xf>
    <xf numFmtId="0" fontId="126" fillId="14" borderId="79" xfId="0" applyFont="1" applyFill="1" applyBorder="1" applyAlignment="1">
      <alignment horizontal="center" vertical="center"/>
    </xf>
    <xf numFmtId="0" fontId="106" fillId="14" borderId="9" xfId="0" applyFont="1" applyFill="1" applyBorder="1" applyAlignment="1">
      <alignment vertical="center" wrapText="1"/>
    </xf>
    <xf numFmtId="0" fontId="106" fillId="14" borderId="84" xfId="0" applyFont="1" applyFill="1" applyBorder="1" applyAlignment="1">
      <alignment vertical="center" wrapText="1"/>
    </xf>
    <xf numFmtId="0" fontId="126" fillId="19" borderId="39" xfId="0" applyFont="1" applyFill="1" applyBorder="1" applyAlignment="1">
      <alignment horizontal="center" vertical="center"/>
    </xf>
    <xf numFmtId="0" fontId="106" fillId="19" borderId="41" xfId="0" applyFont="1" applyFill="1" applyBorder="1" applyAlignment="1">
      <alignment horizontal="right" vertical="center" wrapText="1"/>
    </xf>
    <xf numFmtId="0" fontId="157" fillId="16" borderId="65" xfId="0" applyFont="1" applyFill="1" applyBorder="1" applyAlignment="1">
      <alignment horizontal="center" vertical="center"/>
    </xf>
    <xf numFmtId="0" fontId="158" fillId="16" borderId="3" xfId="0" applyFont="1" applyFill="1" applyBorder="1" applyAlignment="1">
      <alignment vertical="center" wrapText="1"/>
    </xf>
    <xf numFmtId="0" fontId="126" fillId="18" borderId="87" xfId="0" applyFont="1" applyFill="1" applyBorder="1" applyAlignment="1">
      <alignment horizontal="center" vertical="center"/>
    </xf>
    <xf numFmtId="0" fontId="106" fillId="18" borderId="85" xfId="0" applyFont="1" applyFill="1" applyBorder="1" applyAlignment="1">
      <alignment horizontal="right" vertical="center" wrapText="1"/>
    </xf>
    <xf numFmtId="0" fontId="126" fillId="18" borderId="46" xfId="0" applyFont="1" applyFill="1" applyBorder="1" applyAlignment="1">
      <alignment horizontal="center" vertical="center"/>
    </xf>
    <xf numFmtId="0" fontId="106" fillId="18" borderId="9" xfId="0" applyFont="1" applyFill="1" applyBorder="1" applyAlignment="1">
      <alignment horizontal="right" vertical="center" wrapText="1"/>
    </xf>
    <xf numFmtId="0" fontId="157" fillId="16" borderId="70" xfId="0" applyFont="1" applyFill="1" applyBorder="1" applyAlignment="1">
      <alignment horizontal="center" vertical="center"/>
    </xf>
    <xf numFmtId="0" fontId="158" fillId="16" borderId="91" xfId="0" applyFont="1" applyFill="1" applyBorder="1" applyAlignment="1">
      <alignment horizontal="right" vertical="center" wrapText="1"/>
    </xf>
    <xf numFmtId="0" fontId="157" fillId="16" borderId="66" xfId="0" applyFont="1" applyFill="1" applyBorder="1" applyAlignment="1">
      <alignment horizontal="center" vertical="center"/>
    </xf>
    <xf numFmtId="0" fontId="158" fillId="16" borderId="33" xfId="0" applyFont="1" applyFill="1" applyBorder="1" applyAlignment="1">
      <alignment vertical="center" wrapText="1"/>
    </xf>
    <xf numFmtId="0" fontId="126" fillId="18" borderId="79" xfId="0" applyFont="1" applyFill="1" applyBorder="1" applyAlignment="1">
      <alignment horizontal="center" vertical="center"/>
    </xf>
    <xf numFmtId="0" fontId="106" fillId="18" borderId="84" xfId="0" applyFont="1" applyFill="1" applyBorder="1" applyAlignment="1">
      <alignment horizontal="right" vertical="center" wrapText="1"/>
    </xf>
    <xf numFmtId="0" fontId="126" fillId="16" borderId="65" xfId="0" applyFont="1" applyFill="1" applyBorder="1" applyAlignment="1">
      <alignment horizontal="center" vertical="center"/>
    </xf>
    <xf numFmtId="0" fontId="158" fillId="16" borderId="68" xfId="0" applyFont="1" applyFill="1" applyBorder="1" applyAlignment="1">
      <alignment horizontal="right" vertical="center" wrapText="1"/>
    </xf>
    <xf numFmtId="0" fontId="126" fillId="18" borderId="77" xfId="0" applyFont="1" applyFill="1" applyBorder="1" applyAlignment="1">
      <alignment horizontal="center" vertical="center" wrapText="1"/>
    </xf>
    <xf numFmtId="0" fontId="106" fillId="18" borderId="89" xfId="0" applyFont="1" applyFill="1" applyBorder="1" applyAlignment="1">
      <alignment horizontal="right" vertical="center" wrapText="1"/>
    </xf>
    <xf numFmtId="0" fontId="126" fillId="18" borderId="45" xfId="0" applyFont="1" applyFill="1" applyBorder="1" applyAlignment="1">
      <alignment horizontal="center" vertical="center" wrapText="1"/>
    </xf>
    <xf numFmtId="0" fontId="106" fillId="18" borderId="44" xfId="0" applyFont="1" applyFill="1" applyBorder="1" applyAlignment="1">
      <alignment horizontal="right" vertical="center" wrapText="1"/>
    </xf>
    <xf numFmtId="0" fontId="158" fillId="16" borderId="3" xfId="0" applyFont="1" applyFill="1" applyBorder="1" applyAlignment="1">
      <alignment horizontal="right" vertical="center" wrapText="1"/>
    </xf>
    <xf numFmtId="0" fontId="106" fillId="14" borderId="9" xfId="0" applyFont="1" applyFill="1" applyBorder="1" applyAlignment="1">
      <alignment horizontal="right" vertical="center" wrapText="1"/>
    </xf>
    <xf numFmtId="0" fontId="158" fillId="16" borderId="33" xfId="0" applyFont="1" applyFill="1" applyBorder="1" applyAlignment="1">
      <alignment horizontal="right" vertical="center" wrapText="1"/>
    </xf>
    <xf numFmtId="0" fontId="106" fillId="14" borderId="84" xfId="0" applyFont="1" applyFill="1" applyBorder="1" applyAlignment="1">
      <alignment horizontal="right" vertical="center" wrapText="1"/>
    </xf>
    <xf numFmtId="0" fontId="157" fillId="16" borderId="48" xfId="0" applyFont="1" applyFill="1" applyBorder="1" applyAlignment="1">
      <alignment horizontal="center" vertical="center"/>
    </xf>
    <xf numFmtId="0" fontId="106" fillId="16" borderId="33" xfId="0" applyFont="1" applyFill="1" applyBorder="1" applyAlignment="1">
      <alignment vertical="center" wrapText="1"/>
    </xf>
    <xf numFmtId="0" fontId="106" fillId="16" borderId="41" xfId="0" applyFont="1" applyFill="1" applyBorder="1" applyAlignment="1">
      <alignment horizontal="right" vertical="center" wrapText="1"/>
    </xf>
    <xf numFmtId="0" fontId="106" fillId="16" borderId="33" xfId="0" applyFont="1" applyFill="1" applyBorder="1" applyAlignment="1">
      <alignment horizontal="right" vertical="center" wrapText="1"/>
    </xf>
    <xf numFmtId="0" fontId="30" fillId="0" borderId="268" xfId="0" applyFont="1" applyBorder="1" applyAlignment="1">
      <alignment horizontal="center" vertical="center"/>
    </xf>
    <xf numFmtId="14" fontId="30" fillId="0" borderId="268" xfId="0" applyNumberFormat="1" applyFont="1" applyBorder="1" applyAlignment="1">
      <alignment horizontal="center" vertical="center"/>
    </xf>
    <xf numFmtId="0" fontId="49" fillId="0" borderId="272" xfId="0" applyFont="1" applyBorder="1" applyAlignment="1">
      <alignment horizontal="center" vertical="center"/>
    </xf>
    <xf numFmtId="14" fontId="49" fillId="0" borderId="271" xfId="0" applyNumberFormat="1" applyFont="1" applyBorder="1" applyAlignment="1">
      <alignment horizontal="center" vertical="center"/>
    </xf>
    <xf numFmtId="3" fontId="148" fillId="27" borderId="179" xfId="6" applyNumberFormat="1" applyFont="1" applyFill="1" applyBorder="1" applyAlignment="1" applyProtection="1">
      <alignment horizontal="center" vertical="center"/>
    </xf>
    <xf numFmtId="3" fontId="67" fillId="2" borderId="10" xfId="6" applyNumberFormat="1" applyFont="1" applyFill="1" applyBorder="1" applyAlignment="1" applyProtection="1">
      <alignment horizontal="center" vertical="center"/>
    </xf>
    <xf numFmtId="4" fontId="67" fillId="25" borderId="0" xfId="6" applyNumberFormat="1" applyFont="1" applyFill="1" applyBorder="1" applyAlignment="1">
      <alignment horizontal="center" vertical="center"/>
    </xf>
    <xf numFmtId="49" fontId="67" fillId="25" borderId="0" xfId="6" applyFont="1" applyFill="1" applyBorder="1" applyAlignment="1">
      <alignment horizontal="center" vertical="center"/>
    </xf>
    <xf numFmtId="4" fontId="159" fillId="25" borderId="0" xfId="6" applyNumberFormat="1" applyFont="1" applyFill="1" applyBorder="1" applyAlignment="1">
      <alignment horizontal="center" vertical="center"/>
    </xf>
    <xf numFmtId="49" fontId="67" fillId="25" borderId="11" xfId="6" applyFont="1" applyFill="1" applyBorder="1" applyAlignment="1">
      <alignment horizontal="right" vertical="center"/>
    </xf>
    <xf numFmtId="49" fontId="67" fillId="25" borderId="0" xfId="6" applyFont="1" applyFill="1" applyBorder="1" applyAlignment="1">
      <alignment horizontal="right" vertical="center"/>
    </xf>
    <xf numFmtId="2" fontId="160" fillId="25" borderId="11" xfId="8" applyNumberFormat="1" applyFont="1" applyFill="1" applyBorder="1" applyAlignment="1" applyProtection="1">
      <alignment horizontal="right" vertical="center"/>
      <protection locked="0"/>
    </xf>
    <xf numFmtId="2" fontId="67" fillId="25" borderId="11" xfId="8" applyNumberFormat="1" applyFont="1" applyFill="1" applyBorder="1" applyAlignment="1">
      <alignment vertical="center"/>
    </xf>
    <xf numFmtId="2" fontId="161" fillId="25" borderId="0" xfId="6" applyNumberFormat="1" applyFont="1" applyFill="1" applyBorder="1" applyAlignment="1">
      <alignment vertical="center"/>
    </xf>
    <xf numFmtId="2" fontId="161" fillId="25" borderId="0" xfId="8" applyNumberFormat="1" applyFont="1" applyFill="1" applyBorder="1" applyAlignment="1">
      <alignment vertical="center"/>
    </xf>
    <xf numFmtId="2" fontId="67" fillId="25" borderId="0" xfId="8" applyNumberFormat="1" applyFont="1" applyFill="1" applyBorder="1" applyAlignment="1">
      <alignment vertical="center"/>
    </xf>
    <xf numFmtId="3" fontId="127" fillId="2" borderId="10" xfId="8" applyNumberFormat="1" applyFont="1" applyFill="1" applyBorder="1" applyAlignment="1" applyProtection="1">
      <alignment horizontal="center" vertical="center"/>
    </xf>
    <xf numFmtId="4" fontId="127" fillId="25" borderId="0" xfId="8" applyNumberFormat="1" applyFont="1" applyFill="1" applyBorder="1" applyAlignment="1">
      <alignment horizontal="center" vertical="center"/>
    </xf>
    <xf numFmtId="4" fontId="67" fillId="18" borderId="0" xfId="6" applyNumberFormat="1" applyFont="1" applyFill="1" applyBorder="1" applyAlignment="1">
      <alignment horizontal="center" vertical="center"/>
    </xf>
    <xf numFmtId="49" fontId="67" fillId="18" borderId="0" xfId="6" applyFont="1" applyFill="1" applyBorder="1" applyAlignment="1">
      <alignment horizontal="center" vertical="center"/>
    </xf>
    <xf numFmtId="3" fontId="148" fillId="20" borderId="180" xfId="6" applyNumberFormat="1" applyFont="1" applyFill="1" applyBorder="1" applyAlignment="1" applyProtection="1">
      <alignment horizontal="center" vertical="center"/>
    </xf>
    <xf numFmtId="49" fontId="3" fillId="18" borderId="11" xfId="6" applyFont="1" applyFill="1" applyBorder="1" applyAlignment="1">
      <alignment horizontal="right"/>
    </xf>
    <xf numFmtId="49" fontId="3" fillId="18" borderId="0" xfId="6" applyFont="1" applyFill="1" applyBorder="1"/>
    <xf numFmtId="0" fontId="136" fillId="0" borderId="217" xfId="0" applyFont="1" applyBorder="1" applyAlignment="1">
      <alignment horizontal="center" vertical="center"/>
    </xf>
    <xf numFmtId="49" fontId="3" fillId="0" borderId="0" xfId="6" applyFont="1" applyFill="1" applyBorder="1" applyAlignment="1" applyProtection="1">
      <alignment horizontal="center" vertical="center"/>
      <protection locked="0"/>
    </xf>
    <xf numFmtId="0" fontId="126" fillId="14" borderId="85" xfId="0" applyFont="1" applyFill="1" applyBorder="1" applyAlignment="1">
      <alignment horizontal="right" vertical="center" wrapText="1"/>
    </xf>
    <xf numFmtId="0" fontId="126" fillId="14" borderId="85" xfId="0" applyFont="1" applyFill="1" applyBorder="1" applyAlignment="1">
      <alignment vertical="center" wrapText="1"/>
    </xf>
    <xf numFmtId="0" fontId="126" fillId="19" borderId="70" xfId="0" applyFont="1" applyFill="1" applyBorder="1" applyAlignment="1">
      <alignment horizontal="center" vertical="center"/>
    </xf>
    <xf numFmtId="0" fontId="157" fillId="16" borderId="3" xfId="0" applyFont="1" applyFill="1" applyBorder="1" applyAlignment="1">
      <alignment vertical="center" wrapText="1"/>
    </xf>
    <xf numFmtId="0" fontId="126" fillId="18" borderId="85" xfId="0" applyFont="1" applyFill="1" applyBorder="1" applyAlignment="1">
      <alignment horizontal="right" vertical="center" wrapText="1"/>
    </xf>
    <xf numFmtId="0" fontId="126" fillId="18" borderId="9" xfId="0" applyFont="1" applyFill="1" applyBorder="1" applyAlignment="1">
      <alignment horizontal="right" vertical="center" wrapText="1"/>
    </xf>
    <xf numFmtId="0" fontId="157" fillId="16" borderId="91" xfId="0" applyFont="1" applyFill="1" applyBorder="1" applyAlignment="1">
      <alignment horizontal="right" vertical="center" wrapText="1"/>
    </xf>
    <xf numFmtId="0" fontId="157" fillId="16" borderId="33" xfId="0" applyFont="1" applyFill="1" applyBorder="1" applyAlignment="1">
      <alignment vertical="center" wrapText="1"/>
    </xf>
    <xf numFmtId="0" fontId="126" fillId="18" borderId="84" xfId="0" applyFont="1" applyFill="1" applyBorder="1" applyAlignment="1">
      <alignment horizontal="right" vertical="center" wrapText="1"/>
    </xf>
    <xf numFmtId="0" fontId="157" fillId="16" borderId="3" xfId="0" applyFont="1" applyFill="1" applyBorder="1" applyAlignment="1">
      <alignment horizontal="right" vertical="center" wrapText="1"/>
    </xf>
    <xf numFmtId="0" fontId="157" fillId="16" borderId="33" xfId="0" applyFont="1" applyFill="1" applyBorder="1" applyAlignment="1">
      <alignment horizontal="right" vertical="center" wrapText="1"/>
    </xf>
    <xf numFmtId="0" fontId="126" fillId="14" borderId="84" xfId="0" applyFont="1" applyFill="1" applyBorder="1" applyAlignment="1">
      <alignment horizontal="right" vertical="center" wrapText="1"/>
    </xf>
    <xf numFmtId="0" fontId="126" fillId="14" borderId="9" xfId="0" applyFont="1" applyFill="1" applyBorder="1" applyAlignment="1">
      <alignment horizontal="right" vertical="center" wrapText="1"/>
    </xf>
    <xf numFmtId="0" fontId="157" fillId="16" borderId="42" xfId="0" applyFont="1" applyFill="1" applyBorder="1" applyAlignment="1" applyProtection="1">
      <alignment horizontal="right" vertical="center" wrapText="1"/>
    </xf>
    <xf numFmtId="0" fontId="157" fillId="16" borderId="69" xfId="0" applyFont="1" applyFill="1" applyBorder="1" applyAlignment="1">
      <alignment vertical="center" wrapText="1"/>
    </xf>
    <xf numFmtId="0" fontId="157" fillId="16" borderId="47" xfId="0" applyFont="1" applyFill="1" applyBorder="1" applyAlignment="1">
      <alignment vertical="center" wrapText="1"/>
    </xf>
    <xf numFmtId="3" fontId="137" fillId="0" borderId="0" xfId="0" applyNumberFormat="1" applyFont="1" applyFill="1" applyBorder="1" applyAlignment="1">
      <alignment horizontal="center" vertical="center" wrapText="1"/>
    </xf>
    <xf numFmtId="0" fontId="146" fillId="0" borderId="0" xfId="0" applyFont="1" applyFill="1" applyBorder="1" applyAlignment="1">
      <alignment horizontal="center" vertical="center" wrapText="1"/>
    </xf>
    <xf numFmtId="3" fontId="146" fillId="0" borderId="0" xfId="0" applyNumberFormat="1" applyFont="1" applyFill="1" applyBorder="1" applyAlignment="1">
      <alignment horizontal="center" vertical="center" wrapText="1"/>
    </xf>
    <xf numFmtId="0" fontId="146" fillId="17" borderId="7" xfId="0" applyFont="1" applyFill="1" applyBorder="1" applyAlignment="1">
      <alignment horizontal="center" vertical="center" wrapText="1"/>
    </xf>
    <xf numFmtId="0" fontId="146" fillId="17" borderId="8" xfId="0" applyFont="1" applyFill="1" applyBorder="1" applyAlignment="1">
      <alignment horizontal="center" vertical="center" wrapText="1"/>
    </xf>
    <xf numFmtId="0" fontId="146" fillId="17" borderId="46" xfId="0" applyFont="1" applyFill="1" applyBorder="1" applyAlignment="1">
      <alignment horizontal="center" vertical="center" wrapText="1"/>
    </xf>
    <xf numFmtId="3" fontId="146" fillId="17" borderId="46" xfId="0" applyNumberFormat="1" applyFont="1" applyFill="1" applyBorder="1" applyAlignment="1">
      <alignment horizontal="center" vertical="center" wrapText="1"/>
    </xf>
    <xf numFmtId="3" fontId="146" fillId="17" borderId="9" xfId="0" applyNumberFormat="1" applyFont="1" applyFill="1" applyBorder="1" applyAlignment="1">
      <alignment horizontal="center" vertical="center" wrapText="1"/>
    </xf>
    <xf numFmtId="0" fontId="136" fillId="19" borderId="69" xfId="0" applyFont="1" applyFill="1" applyBorder="1" applyAlignment="1">
      <alignment vertical="center" wrapText="1"/>
    </xf>
    <xf numFmtId="0" fontId="126" fillId="19" borderId="91" xfId="0" applyFont="1" applyFill="1" applyBorder="1" applyAlignment="1" applyProtection="1">
      <alignment horizontal="right" vertical="center" wrapText="1"/>
    </xf>
    <xf numFmtId="0" fontId="106" fillId="18" borderId="33" xfId="0" applyFont="1" applyFill="1" applyBorder="1" applyAlignment="1">
      <alignment horizontal="right" vertical="center" wrapText="1"/>
    </xf>
    <xf numFmtId="0" fontId="106" fillId="16" borderId="58" xfId="0" applyFont="1" applyFill="1" applyBorder="1" applyAlignment="1">
      <alignment horizontal="right" vertical="center"/>
    </xf>
    <xf numFmtId="0" fontId="152" fillId="19" borderId="39" xfId="0" applyFont="1" applyFill="1" applyBorder="1" applyAlignment="1">
      <alignment horizontal="center" vertical="center"/>
    </xf>
    <xf numFmtId="0" fontId="126" fillId="19" borderId="20" xfId="0" applyFont="1" applyFill="1" applyBorder="1" applyAlignment="1" applyProtection="1">
      <alignment horizontal="center" vertical="center"/>
    </xf>
    <xf numFmtId="0" fontId="106" fillId="16" borderId="1" xfId="0" applyFont="1" applyFill="1" applyBorder="1" applyAlignment="1">
      <alignment horizontal="center" vertical="center"/>
    </xf>
    <xf numFmtId="0" fontId="106" fillId="14" borderId="81" xfId="0" applyFont="1" applyFill="1" applyBorder="1" applyAlignment="1">
      <alignment horizontal="center" vertical="center"/>
    </xf>
    <xf numFmtId="0" fontId="126" fillId="18" borderId="81" xfId="0" applyFont="1" applyFill="1" applyBorder="1" applyAlignment="1">
      <alignment horizontal="center" vertical="center"/>
    </xf>
    <xf numFmtId="0" fontId="126" fillId="18" borderId="7" xfId="0" applyFont="1" applyFill="1" applyBorder="1" applyAlignment="1">
      <alignment horizontal="center" vertical="center"/>
    </xf>
    <xf numFmtId="0" fontId="106" fillId="16" borderId="20" xfId="0" applyFont="1" applyFill="1" applyBorder="1" applyAlignment="1">
      <alignment horizontal="center" vertical="center"/>
    </xf>
    <xf numFmtId="0" fontId="106" fillId="18" borderId="81" xfId="0" applyFont="1" applyFill="1" applyBorder="1" applyAlignment="1">
      <alignment horizontal="center" vertical="center"/>
    </xf>
    <xf numFmtId="0" fontId="106" fillId="18" borderId="7" xfId="0" applyFont="1" applyFill="1" applyBorder="1" applyAlignment="1">
      <alignment horizontal="center" vertical="center"/>
    </xf>
    <xf numFmtId="0" fontId="106" fillId="16" borderId="28" xfId="0" applyFont="1" applyFill="1" applyBorder="1" applyAlignment="1">
      <alignment horizontal="center" vertical="center"/>
    </xf>
    <xf numFmtId="0" fontId="106" fillId="18" borderId="83" xfId="0" applyFont="1" applyFill="1" applyBorder="1" applyAlignment="1">
      <alignment horizontal="center" vertical="center"/>
    </xf>
    <xf numFmtId="0" fontId="126" fillId="16" borderId="1" xfId="0" applyFont="1" applyFill="1" applyBorder="1" applyAlignment="1">
      <alignment horizontal="center" vertical="center"/>
    </xf>
    <xf numFmtId="0" fontId="126" fillId="14" borderId="86" xfId="0" applyFont="1" applyFill="1" applyBorder="1" applyAlignment="1">
      <alignment horizontal="center" vertical="center" wrapText="1"/>
    </xf>
    <xf numFmtId="0" fontId="126" fillId="18" borderId="86" xfId="0" applyFont="1" applyFill="1" applyBorder="1" applyAlignment="1">
      <alignment horizontal="center" vertical="center" wrapText="1"/>
    </xf>
    <xf numFmtId="0" fontId="126" fillId="18" borderId="56" xfId="0" applyFont="1" applyFill="1" applyBorder="1" applyAlignment="1">
      <alignment horizontal="center" vertical="center" wrapText="1"/>
    </xf>
    <xf numFmtId="0" fontId="126" fillId="16" borderId="28" xfId="0" applyFont="1" applyFill="1" applyBorder="1" applyAlignment="1">
      <alignment horizontal="center" vertical="center"/>
    </xf>
    <xf numFmtId="0" fontId="126" fillId="14" borderId="81" xfId="0" applyFont="1" applyFill="1" applyBorder="1" applyAlignment="1">
      <alignment horizontal="center" vertical="center"/>
    </xf>
    <xf numFmtId="0" fontId="126" fillId="14" borderId="83" xfId="0" applyFont="1" applyFill="1" applyBorder="1" applyAlignment="1">
      <alignment horizontal="center" vertical="center"/>
    </xf>
    <xf numFmtId="0" fontId="126" fillId="14" borderId="7" xfId="0" applyFont="1" applyFill="1" applyBorder="1" applyAlignment="1">
      <alignment horizontal="center" vertical="center"/>
    </xf>
    <xf numFmtId="0" fontId="106" fillId="16" borderId="12" xfId="0" applyFont="1" applyFill="1" applyBorder="1" applyAlignment="1">
      <alignment horizontal="center" vertical="center" wrapText="1"/>
    </xf>
    <xf numFmtId="0" fontId="106" fillId="16" borderId="39" xfId="0" applyFont="1" applyFill="1" applyBorder="1" applyAlignment="1">
      <alignment horizontal="center" vertical="center"/>
    </xf>
    <xf numFmtId="0" fontId="146" fillId="0" borderId="36" xfId="0" applyFont="1" applyFill="1" applyBorder="1" applyAlignment="1">
      <alignment horizontal="center" vertical="center" wrapText="1"/>
    </xf>
    <xf numFmtId="176" fontId="6" fillId="8" borderId="73" xfId="1" applyNumberFormat="1" applyFont="1" applyFill="1" applyBorder="1" applyAlignment="1" applyProtection="1">
      <alignment horizontal="center" vertical="center" wrapText="1"/>
      <protection locked="0"/>
    </xf>
    <xf numFmtId="176" fontId="6" fillId="8" borderId="70" xfId="1" applyNumberFormat="1" applyFont="1" applyFill="1" applyBorder="1" applyAlignment="1" applyProtection="1">
      <alignment horizontal="center" vertical="center" wrapText="1"/>
      <protection locked="0"/>
    </xf>
    <xf numFmtId="176" fontId="37" fillId="2" borderId="73" xfId="1" applyNumberFormat="1" applyFont="1" applyFill="1" applyBorder="1" applyAlignment="1" applyProtection="1">
      <alignment horizontal="center" vertical="center" wrapText="1"/>
    </xf>
    <xf numFmtId="176" fontId="37" fillId="2" borderId="91" xfId="1" applyNumberFormat="1" applyFont="1" applyFill="1" applyBorder="1" applyAlignment="1" applyProtection="1">
      <alignment horizontal="center" vertical="center" wrapText="1"/>
    </xf>
    <xf numFmtId="0" fontId="146" fillId="17" borderId="83" xfId="0" applyFont="1" applyFill="1" applyBorder="1" applyAlignment="1">
      <alignment horizontal="center" vertical="center" wrapText="1"/>
    </xf>
    <xf numFmtId="0" fontId="146" fillId="17" borderId="80" xfId="0" applyFont="1" applyFill="1" applyBorder="1" applyAlignment="1">
      <alignment horizontal="center" vertical="center" wrapText="1"/>
    </xf>
    <xf numFmtId="0" fontId="146" fillId="17" borderId="79" xfId="0" applyFont="1" applyFill="1" applyBorder="1" applyAlignment="1">
      <alignment horizontal="center" vertical="center" wrapText="1"/>
    </xf>
    <xf numFmtId="3" fontId="146" fillId="17" borderId="79" xfId="0" applyNumberFormat="1" applyFont="1" applyFill="1" applyBorder="1" applyAlignment="1">
      <alignment horizontal="center" vertical="center" wrapText="1"/>
    </xf>
    <xf numFmtId="3" fontId="146" fillId="17" borderId="84" xfId="0" applyNumberFormat="1" applyFont="1" applyFill="1" applyBorder="1" applyAlignment="1">
      <alignment horizontal="center" vertical="center" wrapText="1"/>
    </xf>
    <xf numFmtId="176" fontId="6" fillId="8" borderId="11" xfId="1" applyNumberFormat="1" applyFont="1" applyFill="1" applyBorder="1" applyAlignment="1" applyProtection="1">
      <alignment horizontal="center" vertical="center" wrapText="1"/>
      <protection locked="0"/>
    </xf>
    <xf numFmtId="176" fontId="33" fillId="8" borderId="73" xfId="1" applyNumberFormat="1" applyFont="1" applyFill="1" applyBorder="1" applyAlignment="1" applyProtection="1">
      <alignment horizontal="center" vertical="center" wrapText="1"/>
      <protection locked="0"/>
    </xf>
    <xf numFmtId="176" fontId="33" fillId="8" borderId="70" xfId="1" applyNumberFormat="1" applyFont="1" applyFill="1" applyBorder="1" applyAlignment="1" applyProtection="1">
      <alignment horizontal="center" vertical="center" wrapText="1"/>
      <protection locked="0"/>
    </xf>
    <xf numFmtId="176" fontId="33" fillId="2" borderId="12" xfId="1" applyNumberFormat="1" applyFont="1" applyFill="1" applyBorder="1" applyAlignment="1" applyProtection="1">
      <alignment horizontal="center" vertical="center" wrapText="1"/>
    </xf>
    <xf numFmtId="176" fontId="33" fillId="2" borderId="40" xfId="1" applyNumberFormat="1" applyFont="1" applyFill="1" applyBorder="1" applyAlignment="1" applyProtection="1">
      <alignment horizontal="center" vertical="center" wrapText="1"/>
    </xf>
    <xf numFmtId="176" fontId="33" fillId="2" borderId="48" xfId="1" applyNumberFormat="1" applyFont="1" applyFill="1" applyBorder="1" applyAlignment="1" applyProtection="1">
      <alignment horizontal="center" vertical="center" wrapText="1"/>
    </xf>
    <xf numFmtId="176" fontId="33" fillId="2" borderId="41" xfId="1" applyNumberFormat="1" applyFont="1" applyFill="1" applyBorder="1" applyAlignment="1" applyProtection="1">
      <alignment horizontal="center" vertical="center" wrapText="1"/>
    </xf>
    <xf numFmtId="176" fontId="33" fillId="2" borderId="39" xfId="1" applyNumberFormat="1" applyFont="1" applyFill="1" applyBorder="1" applyAlignment="1" applyProtection="1">
      <alignment horizontal="center" vertical="center" wrapText="1"/>
    </xf>
    <xf numFmtId="3" fontId="146" fillId="17" borderId="88" xfId="0" applyNumberFormat="1" applyFont="1" applyFill="1" applyBorder="1" applyAlignment="1">
      <alignment horizontal="center" vertical="center" wrapText="1"/>
    </xf>
    <xf numFmtId="176" fontId="58" fillId="19" borderId="11" xfId="1" applyNumberFormat="1" applyFont="1" applyFill="1" applyBorder="1" applyAlignment="1" applyProtection="1">
      <alignment horizontal="center" vertical="center" wrapText="1"/>
    </xf>
    <xf numFmtId="176" fontId="58" fillId="19" borderId="73" xfId="1" applyNumberFormat="1" applyFont="1" applyFill="1" applyBorder="1" applyAlignment="1" applyProtection="1">
      <alignment horizontal="center" vertical="center" wrapText="1"/>
    </xf>
    <xf numFmtId="176" fontId="58" fillId="19" borderId="70" xfId="1" applyNumberFormat="1" applyFont="1" applyFill="1" applyBorder="1" applyAlignment="1" applyProtection="1">
      <alignment horizontal="center" vertical="center" wrapText="1"/>
    </xf>
    <xf numFmtId="176" fontId="35" fillId="2" borderId="64" xfId="1" applyNumberFormat="1" applyFont="1" applyFill="1" applyBorder="1" applyAlignment="1" applyProtection="1">
      <alignment horizontal="center" vertical="center"/>
    </xf>
    <xf numFmtId="176" fontId="35" fillId="2" borderId="2" xfId="1" applyNumberFormat="1" applyFont="1" applyFill="1" applyBorder="1" applyAlignment="1" applyProtection="1">
      <alignment horizontal="center" vertical="center"/>
    </xf>
    <xf numFmtId="176" fontId="35" fillId="2" borderId="65" xfId="1" applyNumberFormat="1" applyFont="1" applyFill="1" applyBorder="1" applyAlignment="1" applyProtection="1">
      <alignment horizontal="center" vertical="center"/>
    </xf>
    <xf numFmtId="176" fontId="40" fillId="0" borderId="86" xfId="1" applyNumberFormat="1" applyFont="1" applyFill="1" applyBorder="1" applyAlignment="1" applyProtection="1">
      <alignment horizontal="center" vertical="center" wrapText="1"/>
      <protection locked="0"/>
    </xf>
    <xf numFmtId="176" fontId="40" fillId="0" borderId="82" xfId="1" applyNumberFormat="1" applyFont="1" applyFill="1" applyBorder="1" applyAlignment="1" applyProtection="1">
      <alignment horizontal="center" vertical="center" wrapText="1"/>
      <protection locked="0"/>
    </xf>
    <xf numFmtId="176" fontId="41" fillId="2" borderId="66" xfId="1" applyNumberFormat="1" applyFont="1" applyFill="1" applyBorder="1" applyAlignment="1" applyProtection="1">
      <alignment horizontal="center" vertical="center"/>
    </xf>
    <xf numFmtId="176" fontId="40" fillId="14" borderId="86" xfId="1" applyNumberFormat="1" applyFont="1" applyFill="1" applyBorder="1" applyAlignment="1" applyProtection="1">
      <alignment horizontal="center" vertical="center" wrapText="1"/>
    </xf>
    <xf numFmtId="176" fontId="40" fillId="14" borderId="82" xfId="1" applyNumberFormat="1" applyFont="1" applyFill="1" applyBorder="1" applyAlignment="1" applyProtection="1">
      <alignment horizontal="center" vertical="center" wrapText="1"/>
    </xf>
    <xf numFmtId="176" fontId="40" fillId="0" borderId="86" xfId="1" applyNumberFormat="1" applyFont="1" applyBorder="1" applyAlignment="1" applyProtection="1">
      <alignment horizontal="center" vertical="center" wrapText="1"/>
      <protection locked="0"/>
    </xf>
    <xf numFmtId="176" fontId="40" fillId="0" borderId="82" xfId="1" applyNumberFormat="1" applyFont="1" applyBorder="1" applyAlignment="1" applyProtection="1">
      <alignment horizontal="center" vertical="center" wrapText="1"/>
      <protection locked="0"/>
    </xf>
    <xf numFmtId="176" fontId="40" fillId="0" borderId="56" xfId="1" applyNumberFormat="1" applyFont="1" applyBorder="1" applyAlignment="1" applyProtection="1">
      <alignment horizontal="center" vertical="center" wrapText="1"/>
      <protection locked="0"/>
    </xf>
    <xf numFmtId="176" fontId="40" fillId="0" borderId="8" xfId="1" applyNumberFormat="1" applyFont="1" applyBorder="1" applyAlignment="1" applyProtection="1">
      <alignment horizontal="center" vertical="center" wrapText="1"/>
      <protection locked="0"/>
    </xf>
    <xf numFmtId="176" fontId="41" fillId="2" borderId="72" xfId="1" applyNumberFormat="1" applyFont="1" applyFill="1" applyBorder="1" applyAlignment="1" applyProtection="1">
      <alignment horizontal="center" vertical="center"/>
    </xf>
    <xf numFmtId="176" fontId="39" fillId="0" borderId="11" xfId="1" applyNumberFormat="1" applyFont="1" applyBorder="1" applyAlignment="1" applyProtection="1">
      <alignment horizontal="center" vertical="center" wrapText="1"/>
      <protection locked="0"/>
    </xf>
    <xf numFmtId="176" fontId="39" fillId="0" borderId="73" xfId="1" applyNumberFormat="1" applyFont="1" applyBorder="1" applyAlignment="1" applyProtection="1">
      <alignment horizontal="center" vertical="center" wrapText="1"/>
      <protection locked="0"/>
    </xf>
    <xf numFmtId="176" fontId="39" fillId="0" borderId="70" xfId="1" applyNumberFormat="1" applyFont="1" applyBorder="1" applyAlignment="1" applyProtection="1">
      <alignment horizontal="center" vertical="center" wrapText="1"/>
      <protection locked="0"/>
    </xf>
    <xf numFmtId="176" fontId="35" fillId="2" borderId="70" xfId="1" applyNumberFormat="1" applyFont="1" applyFill="1" applyBorder="1" applyAlignment="1" applyProtection="1">
      <alignment horizontal="center" vertical="center"/>
    </xf>
    <xf numFmtId="176" fontId="40" fillId="0" borderId="86" xfId="1" applyNumberFormat="1" applyFont="1" applyBorder="1" applyAlignment="1" applyProtection="1">
      <alignment horizontal="center" vertical="center"/>
      <protection locked="0"/>
    </xf>
    <xf numFmtId="176" fontId="40" fillId="0" borderId="82" xfId="1" applyNumberFormat="1" applyFont="1" applyBorder="1" applyAlignment="1" applyProtection="1">
      <alignment horizontal="center" vertical="center"/>
      <protection locked="0"/>
    </xf>
    <xf numFmtId="176" fontId="40" fillId="2" borderId="82" xfId="1" applyNumberFormat="1" applyFont="1" applyFill="1" applyBorder="1" applyAlignment="1" applyProtection="1">
      <alignment horizontal="center" vertical="center" wrapText="1"/>
    </xf>
    <xf numFmtId="176" fontId="42" fillId="2" borderId="81" xfId="1" applyNumberFormat="1" applyFont="1" applyFill="1" applyBorder="1" applyAlignment="1" applyProtection="1">
      <alignment horizontal="center" vertical="center"/>
    </xf>
    <xf numFmtId="176" fontId="42" fillId="2" borderId="77" xfId="1" applyNumberFormat="1" applyFont="1" applyFill="1" applyBorder="1" applyAlignment="1" applyProtection="1">
      <alignment horizontal="center" vertical="center"/>
    </xf>
    <xf numFmtId="176" fontId="42" fillId="2" borderId="82" xfId="1" applyNumberFormat="1" applyFont="1" applyFill="1" applyBorder="1" applyAlignment="1" applyProtection="1">
      <alignment horizontal="center" vertical="center"/>
    </xf>
    <xf numFmtId="176" fontId="42" fillId="2" borderId="82" xfId="1" applyNumberFormat="1" applyFont="1" applyFill="1" applyBorder="1" applyAlignment="1" applyProtection="1">
      <alignment horizontal="center" vertical="center" wrapText="1"/>
    </xf>
    <xf numFmtId="176" fontId="39" fillId="0" borderId="86" xfId="1" applyNumberFormat="1" applyFont="1" applyFill="1" applyBorder="1" applyAlignment="1" applyProtection="1">
      <alignment horizontal="center" vertical="center"/>
      <protection locked="0"/>
    </xf>
    <xf numFmtId="176" fontId="39" fillId="0" borderId="82" xfId="1" applyNumberFormat="1" applyFont="1" applyFill="1" applyBorder="1" applyAlignment="1" applyProtection="1">
      <alignment horizontal="center" vertical="center"/>
      <protection locked="0"/>
    </xf>
    <xf numFmtId="176" fontId="41" fillId="2" borderId="82" xfId="1" applyNumberFormat="1" applyFont="1" applyFill="1" applyBorder="1" applyAlignment="1" applyProtection="1">
      <alignment horizontal="center" vertical="center" wrapText="1"/>
    </xf>
    <xf numFmtId="176" fontId="45" fillId="0" borderId="86" xfId="1" applyNumberFormat="1" applyFont="1" applyBorder="1" applyAlignment="1" applyProtection="1">
      <alignment horizontal="center" vertical="center"/>
      <protection locked="0"/>
    </xf>
    <xf numFmtId="176" fontId="45" fillId="0" borderId="82" xfId="1" applyNumberFormat="1" applyFont="1" applyBorder="1" applyAlignment="1" applyProtection="1">
      <alignment horizontal="center" vertical="center"/>
      <protection locked="0"/>
    </xf>
    <xf numFmtId="176" fontId="45" fillId="0" borderId="86" xfId="1" applyNumberFormat="1" applyFont="1" applyFill="1" applyBorder="1" applyAlignment="1" applyProtection="1">
      <alignment horizontal="center" vertical="center"/>
      <protection locked="0"/>
    </xf>
    <xf numFmtId="176" fontId="45" fillId="0" borderId="82" xfId="1" applyNumberFormat="1" applyFont="1" applyFill="1" applyBorder="1" applyAlignment="1" applyProtection="1">
      <alignment horizontal="center" vertical="center"/>
      <protection locked="0"/>
    </xf>
    <xf numFmtId="176" fontId="45" fillId="0" borderId="56" xfId="1" applyNumberFormat="1" applyFont="1" applyBorder="1" applyAlignment="1" applyProtection="1">
      <alignment horizontal="center" vertical="center"/>
      <protection locked="0"/>
    </xf>
    <xf numFmtId="176" fontId="45" fillId="0" borderId="8" xfId="1" applyNumberFormat="1" applyFont="1" applyBorder="1" applyAlignment="1" applyProtection="1">
      <alignment horizontal="center" vertical="center"/>
      <protection locked="0"/>
    </xf>
    <xf numFmtId="176" fontId="41" fillId="2" borderId="8" xfId="1" applyNumberFormat="1" applyFont="1" applyFill="1" applyBorder="1" applyAlignment="1" applyProtection="1">
      <alignment horizontal="center" vertical="center" wrapText="1"/>
    </xf>
    <xf numFmtId="176" fontId="35" fillId="2" borderId="25" xfId="1" applyNumberFormat="1" applyFont="1" applyFill="1" applyBorder="1" applyAlignment="1" applyProtection="1">
      <alignment horizontal="center" vertical="center"/>
    </xf>
    <xf numFmtId="176" fontId="35" fillId="2" borderId="21" xfId="1" applyNumberFormat="1" applyFont="1" applyFill="1" applyBorder="1" applyAlignment="1" applyProtection="1">
      <alignment horizontal="center" vertical="center"/>
    </xf>
    <xf numFmtId="176" fontId="35" fillId="2" borderId="21" xfId="1" applyNumberFormat="1" applyFont="1" applyFill="1" applyBorder="1" applyAlignment="1" applyProtection="1">
      <alignment horizontal="center" vertical="center" wrapText="1"/>
    </xf>
    <xf numFmtId="176" fontId="42" fillId="2" borderId="86" xfId="1" applyNumberFormat="1" applyFont="1" applyFill="1" applyBorder="1" applyAlignment="1" applyProtection="1">
      <alignment horizontal="center" vertical="center"/>
    </xf>
    <xf numFmtId="176" fontId="39" fillId="0" borderId="86" xfId="1" applyNumberFormat="1" applyFont="1" applyBorder="1" applyAlignment="1" applyProtection="1">
      <alignment horizontal="center" vertical="center"/>
      <protection locked="0"/>
    </xf>
    <xf numFmtId="176" fontId="39" fillId="0" borderId="82" xfId="1" applyNumberFormat="1" applyFont="1" applyBorder="1" applyAlignment="1" applyProtection="1">
      <alignment horizontal="center" vertical="center"/>
      <protection locked="0"/>
    </xf>
    <xf numFmtId="176" fontId="39" fillId="0" borderId="93" xfId="1" applyNumberFormat="1" applyFont="1" applyFill="1" applyBorder="1" applyAlignment="1" applyProtection="1">
      <alignment horizontal="center" vertical="center"/>
      <protection locked="0"/>
    </xf>
    <xf numFmtId="176" fontId="39" fillId="0" borderId="80" xfId="1" applyNumberFormat="1" applyFont="1" applyFill="1" applyBorder="1" applyAlignment="1" applyProtection="1">
      <alignment horizontal="center" vertical="center"/>
      <protection locked="0"/>
    </xf>
    <xf numFmtId="176" fontId="41" fillId="2" borderId="80" xfId="1" applyNumberFormat="1" applyFont="1" applyFill="1" applyBorder="1" applyAlignment="1" applyProtection="1">
      <alignment horizontal="center" vertical="center" wrapText="1"/>
    </xf>
    <xf numFmtId="176" fontId="35" fillId="2" borderId="1" xfId="1" applyNumberFormat="1" applyFont="1" applyFill="1" applyBorder="1" applyAlignment="1" applyProtection="1">
      <alignment horizontal="center" vertical="center"/>
    </xf>
    <xf numFmtId="176" fontId="35" fillId="2" borderId="62" xfId="1" applyNumberFormat="1" applyFont="1" applyFill="1" applyBorder="1" applyAlignment="1" applyProtection="1">
      <alignment horizontal="center" vertical="center"/>
    </xf>
    <xf numFmtId="176" fontId="35" fillId="2" borderId="2" xfId="1" applyNumberFormat="1" applyFont="1" applyFill="1" applyBorder="1" applyAlignment="1" applyProtection="1">
      <alignment horizontal="center" vertical="center" wrapText="1"/>
    </xf>
    <xf numFmtId="176" fontId="45" fillId="0" borderId="87" xfId="1" applyNumberFormat="1" applyFont="1" applyFill="1" applyBorder="1" applyAlignment="1" applyProtection="1">
      <alignment horizontal="center" vertical="center"/>
      <protection locked="0"/>
    </xf>
    <xf numFmtId="176" fontId="45" fillId="18" borderId="86" xfId="1" applyNumberFormat="1" applyFont="1" applyFill="1" applyBorder="1" applyAlignment="1" applyProtection="1">
      <alignment horizontal="center" vertical="center"/>
    </xf>
    <xf numFmtId="176" fontId="45" fillId="18" borderId="82" xfId="1" applyNumberFormat="1" applyFont="1" applyFill="1" applyBorder="1" applyAlignment="1" applyProtection="1">
      <alignment horizontal="center" vertical="center"/>
    </xf>
    <xf numFmtId="176" fontId="45" fillId="0" borderId="56" xfId="1" applyNumberFormat="1" applyFont="1" applyFill="1" applyBorder="1" applyAlignment="1" applyProtection="1">
      <alignment horizontal="center" vertical="center"/>
      <protection locked="0"/>
    </xf>
    <xf numFmtId="176" fontId="45" fillId="0" borderId="8" xfId="1" applyNumberFormat="1" applyFont="1" applyFill="1" applyBorder="1" applyAlignment="1" applyProtection="1">
      <alignment horizontal="center" vertical="center"/>
      <protection locked="0"/>
    </xf>
    <xf numFmtId="176" fontId="45" fillId="0" borderId="46" xfId="1" applyNumberFormat="1" applyFont="1" applyFill="1" applyBorder="1" applyAlignment="1" applyProtection="1">
      <alignment horizontal="center" vertical="center"/>
      <protection locked="0"/>
    </xf>
    <xf numFmtId="176" fontId="35" fillId="2" borderId="66" xfId="1" applyNumberFormat="1" applyFont="1" applyFill="1" applyBorder="1" applyAlignment="1" applyProtection="1">
      <alignment horizontal="center" vertical="center"/>
    </xf>
    <xf numFmtId="176" fontId="39" fillId="0" borderId="87" xfId="1" applyNumberFormat="1" applyFont="1" applyFill="1" applyBorder="1" applyAlignment="1" applyProtection="1">
      <alignment horizontal="center" vertical="center"/>
      <protection locked="0"/>
    </xf>
    <xf numFmtId="176" fontId="41" fillId="2" borderId="87" xfId="1" applyNumberFormat="1" applyFont="1" applyFill="1" applyBorder="1" applyAlignment="1" applyProtection="1">
      <alignment horizontal="center" vertical="center"/>
    </xf>
    <xf numFmtId="176" fontId="40" fillId="0" borderId="93" xfId="1" applyNumberFormat="1" applyFont="1" applyFill="1" applyBorder="1" applyAlignment="1" applyProtection="1">
      <alignment horizontal="center" vertical="center"/>
      <protection locked="0"/>
    </xf>
    <xf numFmtId="176" fontId="40" fillId="0" borderId="80" xfId="1" applyNumberFormat="1" applyFont="1" applyFill="1" applyBorder="1" applyAlignment="1" applyProtection="1">
      <alignment horizontal="center" vertical="center"/>
      <protection locked="0"/>
    </xf>
    <xf numFmtId="176" fontId="40" fillId="0" borderId="79" xfId="1" applyNumberFormat="1" applyFont="1" applyFill="1" applyBorder="1" applyAlignment="1" applyProtection="1">
      <alignment horizontal="center" vertical="center"/>
      <protection locked="0"/>
    </xf>
    <xf numFmtId="176" fontId="41" fillId="2" borderId="79" xfId="1" applyNumberFormat="1" applyFont="1" applyFill="1" applyBorder="1" applyAlignment="1" applyProtection="1">
      <alignment horizontal="center" vertical="center"/>
    </xf>
    <xf numFmtId="176" fontId="29" fillId="0" borderId="81" xfId="1" applyNumberFormat="1" applyFont="1" applyBorder="1" applyAlignment="1" applyProtection="1">
      <alignment vertical="center" wrapText="1"/>
      <protection locked="0"/>
    </xf>
    <xf numFmtId="176" fontId="29" fillId="0" borderId="82" xfId="1" applyNumberFormat="1" applyFont="1" applyBorder="1" applyAlignment="1" applyProtection="1">
      <alignment vertical="center" wrapText="1"/>
      <protection locked="0"/>
    </xf>
    <xf numFmtId="176" fontId="29" fillId="0" borderId="87" xfId="1" applyNumberFormat="1" applyFont="1" applyBorder="1" applyAlignment="1" applyProtection="1">
      <alignment vertical="center" wrapText="1"/>
      <protection locked="0"/>
    </xf>
    <xf numFmtId="176" fontId="29" fillId="0" borderId="7" xfId="1" applyNumberFormat="1" applyFont="1" applyBorder="1" applyAlignment="1" applyProtection="1">
      <alignment vertical="center" wrapText="1"/>
      <protection locked="0"/>
    </xf>
    <xf numFmtId="176" fontId="29" fillId="0" borderId="8" xfId="1" applyNumberFormat="1" applyFont="1" applyBorder="1" applyAlignment="1" applyProtection="1">
      <alignment vertical="center" wrapText="1"/>
      <protection locked="0"/>
    </xf>
    <xf numFmtId="176" fontId="29" fillId="0" borderId="46" xfId="1" applyNumberFormat="1" applyFont="1" applyBorder="1" applyAlignment="1" applyProtection="1">
      <alignment vertical="center" wrapText="1"/>
      <protection locked="0"/>
    </xf>
    <xf numFmtId="176" fontId="41" fillId="2" borderId="46" xfId="1" applyNumberFormat="1" applyFont="1" applyFill="1" applyBorder="1" applyAlignment="1" applyProtection="1">
      <alignment horizontal="center" vertical="center"/>
    </xf>
    <xf numFmtId="176" fontId="59" fillId="2" borderId="25" xfId="1" applyNumberFormat="1" applyFont="1" applyFill="1" applyBorder="1" applyAlignment="1" applyProtection="1">
      <alignment horizontal="center" vertical="center" wrapText="1"/>
    </xf>
    <xf numFmtId="176" fontId="59" fillId="2" borderId="21" xfId="1" applyNumberFormat="1" applyFont="1" applyFill="1" applyBorder="1" applyAlignment="1" applyProtection="1">
      <alignment horizontal="center" vertical="center" wrapText="1"/>
    </xf>
    <xf numFmtId="176" fontId="29" fillId="0" borderId="83" xfId="1" applyNumberFormat="1" applyFont="1" applyBorder="1" applyAlignment="1" applyProtection="1">
      <alignment vertical="center" wrapText="1"/>
      <protection locked="0"/>
    </xf>
    <xf numFmtId="176" fontId="29" fillId="0" borderId="80" xfId="1" applyNumberFormat="1" applyFont="1" applyBorder="1" applyAlignment="1" applyProtection="1">
      <alignment vertical="center" wrapText="1"/>
      <protection locked="0"/>
    </xf>
    <xf numFmtId="176" fontId="29" fillId="0" borderId="79" xfId="1" applyNumberFormat="1" applyFont="1" applyBorder="1" applyAlignment="1" applyProtection="1">
      <alignment vertical="center" wrapText="1"/>
      <protection locked="0"/>
    </xf>
    <xf numFmtId="176" fontId="9" fillId="0" borderId="39" xfId="1" applyNumberFormat="1" applyFont="1" applyBorder="1" applyAlignment="1" applyProtection="1">
      <alignment vertical="center" wrapText="1"/>
      <protection locked="0"/>
    </xf>
    <xf numFmtId="176" fontId="9" fillId="0" borderId="40" xfId="1" applyNumberFormat="1" applyFont="1" applyBorder="1" applyAlignment="1" applyProtection="1">
      <alignment vertical="center" wrapText="1"/>
      <protection locked="0"/>
    </xf>
    <xf numFmtId="176" fontId="9" fillId="0" borderId="48" xfId="1" applyNumberFormat="1" applyFont="1" applyBorder="1" applyAlignment="1" applyProtection="1">
      <alignment vertical="center" wrapText="1"/>
      <protection locked="0"/>
    </xf>
    <xf numFmtId="176" fontId="35" fillId="2" borderId="48" xfId="1" applyNumberFormat="1" applyFont="1" applyFill="1" applyBorder="1" applyAlignment="1" applyProtection="1">
      <alignment horizontal="center" vertical="center"/>
    </xf>
    <xf numFmtId="176" fontId="29" fillId="0" borderId="39" xfId="1" applyNumberFormat="1" applyFont="1" applyBorder="1" applyAlignment="1" applyProtection="1">
      <alignment vertical="center" wrapText="1"/>
      <protection locked="0"/>
    </xf>
    <xf numFmtId="176" fontId="29" fillId="0" borderId="40" xfId="1" applyNumberFormat="1" applyFont="1" applyBorder="1" applyAlignment="1" applyProtection="1">
      <alignment vertical="center" wrapText="1"/>
      <protection locked="0"/>
    </xf>
    <xf numFmtId="176" fontId="29" fillId="0" borderId="48" xfId="1" applyNumberFormat="1" applyFont="1" applyBorder="1" applyAlignment="1" applyProtection="1">
      <alignment vertical="center" wrapText="1"/>
      <protection locked="0"/>
    </xf>
    <xf numFmtId="176" fontId="58" fillId="19" borderId="91" xfId="1" applyNumberFormat="1" applyFont="1" applyFill="1" applyBorder="1" applyAlignment="1" applyProtection="1">
      <alignment horizontal="center" vertical="center" wrapText="1"/>
    </xf>
    <xf numFmtId="176" fontId="35" fillId="2" borderId="3" xfId="1" applyNumberFormat="1" applyFont="1" applyFill="1" applyBorder="1" applyAlignment="1" applyProtection="1">
      <alignment horizontal="center" vertical="center"/>
    </xf>
    <xf numFmtId="176" fontId="40" fillId="2" borderId="85" xfId="1" applyNumberFormat="1" applyFont="1" applyFill="1" applyBorder="1" applyAlignment="1" applyProtection="1">
      <alignment horizontal="center" vertical="center" wrapText="1"/>
    </xf>
    <xf numFmtId="176" fontId="40" fillId="2" borderId="9" xfId="1" applyNumberFormat="1" applyFont="1" applyFill="1" applyBorder="1" applyAlignment="1" applyProtection="1">
      <alignment horizontal="center" vertical="center" wrapText="1"/>
    </xf>
    <xf numFmtId="176" fontId="35" fillId="2" borderId="91" xfId="1" applyNumberFormat="1" applyFont="1" applyFill="1" applyBorder="1" applyAlignment="1" applyProtection="1">
      <alignment horizontal="center" vertical="center" wrapText="1"/>
    </xf>
    <xf numFmtId="176" fontId="35" fillId="2" borderId="3" xfId="1" applyNumberFormat="1" applyFont="1" applyFill="1" applyBorder="1" applyAlignment="1" applyProtection="1">
      <alignment horizontal="center" vertical="center" wrapText="1"/>
    </xf>
    <xf numFmtId="176" fontId="42" fillId="2" borderId="85" xfId="1" applyNumberFormat="1" applyFont="1" applyFill="1" applyBorder="1" applyAlignment="1" applyProtection="1">
      <alignment horizontal="center" vertical="center" wrapText="1"/>
    </xf>
    <xf numFmtId="176" fontId="41" fillId="2" borderId="85" xfId="1" applyNumberFormat="1" applyFont="1" applyFill="1" applyBorder="1" applyAlignment="1" applyProtection="1">
      <alignment horizontal="center" vertical="center" wrapText="1"/>
    </xf>
    <xf numFmtId="176" fontId="35" fillId="2" borderId="33" xfId="1" applyNumberFormat="1" applyFont="1" applyFill="1" applyBorder="1" applyAlignment="1" applyProtection="1">
      <alignment horizontal="center" vertical="center" wrapText="1"/>
    </xf>
    <xf numFmtId="176" fontId="41" fillId="2" borderId="84" xfId="1" applyNumberFormat="1" applyFont="1" applyFill="1" applyBorder="1" applyAlignment="1" applyProtection="1">
      <alignment horizontal="center" vertical="center" wrapText="1"/>
    </xf>
    <xf numFmtId="176" fontId="40" fillId="18" borderId="85" xfId="1" applyNumberFormat="1" applyFont="1" applyFill="1" applyBorder="1" applyAlignment="1" applyProtection="1">
      <alignment horizontal="center" vertical="center" wrapText="1"/>
    </xf>
    <xf numFmtId="176" fontId="41" fillId="2" borderId="9" xfId="1" applyNumberFormat="1" applyFont="1" applyFill="1" applyBorder="1" applyAlignment="1" applyProtection="1">
      <alignment horizontal="center" vertical="center" wrapText="1"/>
    </xf>
    <xf numFmtId="176" fontId="40" fillId="2" borderId="84" xfId="1" applyNumberFormat="1" applyFont="1" applyFill="1" applyBorder="1" applyAlignment="1" applyProtection="1">
      <alignment horizontal="center" vertical="center" wrapText="1"/>
    </xf>
    <xf numFmtId="176" fontId="35" fillId="2" borderId="41" xfId="1" applyNumberFormat="1" applyFont="1" applyFill="1" applyBorder="1" applyAlignment="1" applyProtection="1">
      <alignment horizontal="center" vertical="center" wrapText="1"/>
    </xf>
    <xf numFmtId="176" fontId="35" fillId="0" borderId="11" xfId="1" applyNumberFormat="1" applyFont="1" applyBorder="1" applyAlignment="1" applyProtection="1">
      <alignment horizontal="center" vertical="center" wrapText="1"/>
      <protection locked="0"/>
    </xf>
    <xf numFmtId="176" fontId="35" fillId="0" borderId="73" xfId="1" applyNumberFormat="1" applyFont="1" applyBorder="1" applyAlignment="1" applyProtection="1">
      <alignment horizontal="center" vertical="center" wrapText="1"/>
      <protection locked="0"/>
    </xf>
    <xf numFmtId="176" fontId="35" fillId="0" borderId="70" xfId="1" applyNumberFormat="1" applyFont="1" applyBorder="1" applyAlignment="1" applyProtection="1">
      <alignment horizontal="center" vertical="center" wrapText="1"/>
      <protection locked="0"/>
    </xf>
    <xf numFmtId="176" fontId="42" fillId="2" borderId="87" xfId="1" applyNumberFormat="1" applyFont="1" applyFill="1" applyBorder="1" applyAlignment="1" applyProtection="1">
      <alignment horizontal="center" vertical="center"/>
    </xf>
    <xf numFmtId="176" fontId="41" fillId="0" borderId="86" xfId="1" applyNumberFormat="1" applyFont="1" applyFill="1" applyBorder="1" applyAlignment="1" applyProtection="1">
      <alignment horizontal="center" vertical="center"/>
      <protection locked="0"/>
    </xf>
    <xf numFmtId="176" fontId="41" fillId="0" borderId="82" xfId="1" applyNumberFormat="1" applyFont="1" applyFill="1" applyBorder="1" applyAlignment="1" applyProtection="1">
      <alignment horizontal="center" vertical="center"/>
      <protection locked="0"/>
    </xf>
    <xf numFmtId="176" fontId="41" fillId="0" borderId="8" xfId="1" applyNumberFormat="1" applyFont="1" applyBorder="1" applyAlignment="1" applyProtection="1">
      <alignment horizontal="center" vertical="center"/>
      <protection locked="0"/>
    </xf>
    <xf numFmtId="176" fontId="41" fillId="0" borderId="82" xfId="1" applyNumberFormat="1" applyFont="1" applyBorder="1" applyAlignment="1" applyProtection="1">
      <alignment horizontal="center" vertical="center"/>
      <protection locked="0"/>
    </xf>
    <xf numFmtId="176" fontId="41" fillId="0" borderId="93" xfId="1" applyNumberFormat="1" applyFont="1" applyFill="1" applyBorder="1" applyAlignment="1" applyProtection="1">
      <alignment horizontal="center" vertical="center"/>
      <protection locked="0"/>
    </xf>
    <xf numFmtId="176" fontId="41" fillId="0" borderId="80" xfId="1" applyNumberFormat="1" applyFont="1" applyFill="1" applyBorder="1" applyAlignment="1" applyProtection="1">
      <alignment horizontal="center" vertical="center"/>
      <protection locked="0"/>
    </xf>
    <xf numFmtId="176" fontId="41" fillId="0" borderId="87" xfId="1" applyNumberFormat="1" applyFont="1" applyFill="1" applyBorder="1" applyAlignment="1" applyProtection="1">
      <alignment horizontal="center" vertical="center"/>
      <protection locked="0"/>
    </xf>
    <xf numFmtId="176" fontId="40" fillId="18" borderId="82" xfId="1" applyNumberFormat="1" applyFont="1" applyFill="1" applyBorder="1" applyAlignment="1" applyProtection="1">
      <alignment horizontal="center" vertical="center" wrapText="1"/>
    </xf>
    <xf numFmtId="176" fontId="41" fillId="0" borderId="56" xfId="1" applyNumberFormat="1" applyFont="1" applyFill="1" applyBorder="1" applyAlignment="1" applyProtection="1">
      <alignment horizontal="center" vertical="center"/>
      <protection locked="0"/>
    </xf>
    <xf numFmtId="176" fontId="41" fillId="0" borderId="8" xfId="1" applyNumberFormat="1" applyFont="1" applyFill="1" applyBorder="1" applyAlignment="1" applyProtection="1">
      <alignment horizontal="center" vertical="center"/>
      <protection locked="0"/>
    </xf>
    <xf numFmtId="176" fontId="41" fillId="0" borderId="46" xfId="1" applyNumberFormat="1" applyFont="1" applyFill="1" applyBorder="1" applyAlignment="1" applyProtection="1">
      <alignment horizontal="center" vertical="center"/>
      <protection locked="0"/>
    </xf>
    <xf numFmtId="176" fontId="40" fillId="0" borderId="56" xfId="1" applyNumberFormat="1" applyFont="1" applyFill="1" applyBorder="1" applyAlignment="1" applyProtection="1">
      <alignment horizontal="center" vertical="center"/>
      <protection locked="0"/>
    </xf>
    <xf numFmtId="176" fontId="40" fillId="0" borderId="8" xfId="1" applyNumberFormat="1" applyFont="1" applyFill="1" applyBorder="1" applyAlignment="1" applyProtection="1">
      <alignment horizontal="center" vertical="center"/>
      <protection locked="0"/>
    </xf>
    <xf numFmtId="176" fontId="40" fillId="0" borderId="46" xfId="1" applyNumberFormat="1" applyFont="1" applyFill="1" applyBorder="1" applyAlignment="1" applyProtection="1">
      <alignment horizontal="center" vertical="center"/>
      <protection locked="0"/>
    </xf>
    <xf numFmtId="176" fontId="27" fillId="0" borderId="87" xfId="1" applyNumberFormat="1" applyFont="1" applyBorder="1" applyAlignment="1" applyProtection="1">
      <alignment horizontal="center" vertical="center" wrapText="1"/>
      <protection locked="0"/>
    </xf>
    <xf numFmtId="176" fontId="27" fillId="0" borderId="82" xfId="1" applyNumberFormat="1" applyFont="1" applyBorder="1" applyAlignment="1" applyProtection="1">
      <alignment horizontal="center" vertical="center" wrapText="1"/>
      <protection locked="0"/>
    </xf>
    <xf numFmtId="176" fontId="27" fillId="0" borderId="46" xfId="1" applyNumberFormat="1" applyFont="1" applyBorder="1" applyAlignment="1" applyProtection="1">
      <alignment horizontal="center" vertical="center" wrapText="1"/>
      <protection locked="0"/>
    </xf>
    <xf numFmtId="176" fontId="27" fillId="0" borderId="8" xfId="1" applyNumberFormat="1" applyFont="1" applyBorder="1" applyAlignment="1" applyProtection="1">
      <alignment horizontal="center" vertical="center" wrapText="1"/>
      <protection locked="0"/>
    </xf>
    <xf numFmtId="176" fontId="59" fillId="2" borderId="66" xfId="1" applyNumberFormat="1" applyFont="1" applyFill="1" applyBorder="1" applyAlignment="1" applyProtection="1">
      <alignment horizontal="center" vertical="center" wrapText="1"/>
    </xf>
    <xf numFmtId="176" fontId="27" fillId="0" borderId="79" xfId="1" applyNumberFormat="1" applyFont="1" applyBorder="1" applyAlignment="1" applyProtection="1">
      <alignment horizontal="center" vertical="center" wrapText="1"/>
      <protection locked="0"/>
    </xf>
    <xf numFmtId="176" fontId="27" fillId="0" borderId="80" xfId="1" applyNumberFormat="1" applyFont="1" applyBorder="1" applyAlignment="1" applyProtection="1">
      <alignment horizontal="center" vertical="center" wrapText="1"/>
      <protection locked="0"/>
    </xf>
    <xf numFmtId="176" fontId="9" fillId="0" borderId="48" xfId="1" applyNumberFormat="1" applyFont="1" applyBorder="1" applyAlignment="1" applyProtection="1">
      <alignment horizontal="center" vertical="center" wrapText="1"/>
      <protection locked="0"/>
    </xf>
    <xf numFmtId="176" fontId="9" fillId="0" borderId="40" xfId="1" applyNumberFormat="1" applyFont="1" applyBorder="1" applyAlignment="1" applyProtection="1">
      <alignment horizontal="center" vertical="center" wrapText="1"/>
      <protection locked="0"/>
    </xf>
    <xf numFmtId="176" fontId="35" fillId="2" borderId="40" xfId="1" applyNumberFormat="1" applyFont="1" applyFill="1" applyBorder="1" applyAlignment="1" applyProtection="1">
      <alignment horizontal="center" vertical="center"/>
    </xf>
    <xf numFmtId="176" fontId="33" fillId="2" borderId="47" xfId="1" applyNumberFormat="1" applyFont="1" applyFill="1" applyBorder="1" applyAlignment="1" applyProtection="1">
      <alignment horizontal="center" vertical="center" wrapText="1"/>
    </xf>
    <xf numFmtId="176" fontId="58" fillId="19" borderId="69" xfId="1" applyNumberFormat="1" applyFont="1" applyFill="1" applyBorder="1" applyAlignment="1" applyProtection="1">
      <alignment horizontal="center" vertical="center" wrapText="1"/>
    </xf>
    <xf numFmtId="176" fontId="35" fillId="2" borderId="68" xfId="1" applyNumberFormat="1" applyFont="1" applyFill="1" applyBorder="1" applyAlignment="1" applyProtection="1">
      <alignment horizontal="center" vertical="center"/>
    </xf>
    <xf numFmtId="176" fontId="40" fillId="2" borderId="89" xfId="1" applyNumberFormat="1" applyFont="1" applyFill="1" applyBorder="1" applyAlignment="1" applyProtection="1">
      <alignment horizontal="center" vertical="center"/>
    </xf>
    <xf numFmtId="176" fontId="40" fillId="2" borderId="89" xfId="1" applyNumberFormat="1" applyFont="1" applyFill="1" applyBorder="1" applyAlignment="1" applyProtection="1">
      <alignment horizontal="center" vertical="center" wrapText="1"/>
    </xf>
    <xf numFmtId="176" fontId="40" fillId="2" borderId="44" xfId="1" applyNumberFormat="1" applyFont="1" applyFill="1" applyBorder="1" applyAlignment="1" applyProtection="1">
      <alignment horizontal="center" vertical="center" wrapText="1"/>
    </xf>
    <xf numFmtId="176" fontId="35" fillId="2" borderId="69" xfId="1" applyNumberFormat="1" applyFont="1" applyFill="1" applyBorder="1" applyAlignment="1" applyProtection="1">
      <alignment horizontal="center" vertical="center" wrapText="1"/>
    </xf>
    <xf numFmtId="176" fontId="35" fillId="2" borderId="68" xfId="1" applyNumberFormat="1" applyFont="1" applyFill="1" applyBorder="1" applyAlignment="1" applyProtection="1">
      <alignment horizontal="center" vertical="center" wrapText="1"/>
    </xf>
    <xf numFmtId="176" fontId="42" fillId="2" borderId="89" xfId="1" applyNumberFormat="1" applyFont="1" applyFill="1" applyBorder="1" applyAlignment="1" applyProtection="1">
      <alignment horizontal="center" vertical="center" wrapText="1"/>
    </xf>
    <xf numFmtId="176" fontId="41" fillId="2" borderId="89" xfId="1" applyNumberFormat="1" applyFont="1" applyFill="1" applyBorder="1" applyAlignment="1" applyProtection="1">
      <alignment horizontal="center" vertical="center" wrapText="1"/>
    </xf>
    <xf numFmtId="176" fontId="35" fillId="2" borderId="42" xfId="1" applyNumberFormat="1" applyFont="1" applyFill="1" applyBorder="1" applyAlignment="1" applyProtection="1">
      <alignment horizontal="center" vertical="center" wrapText="1"/>
    </xf>
    <xf numFmtId="176" fontId="41" fillId="2" borderId="88" xfId="1" applyNumberFormat="1" applyFont="1" applyFill="1" applyBorder="1" applyAlignment="1" applyProtection="1">
      <alignment horizontal="center" vertical="center" wrapText="1"/>
    </xf>
    <xf numFmtId="176" fontId="41" fillId="2" borderId="44" xfId="1" applyNumberFormat="1" applyFont="1" applyFill="1" applyBorder="1" applyAlignment="1" applyProtection="1">
      <alignment horizontal="center" vertical="center" wrapText="1"/>
    </xf>
    <xf numFmtId="176" fontId="52" fillId="2" borderId="82" xfId="1" applyNumberFormat="1" applyFont="1" applyFill="1" applyBorder="1" applyAlignment="1" applyProtection="1">
      <alignment horizontal="center" vertical="center" wrapText="1"/>
    </xf>
    <xf numFmtId="176" fontId="35" fillId="2" borderId="52" xfId="1" applyNumberFormat="1" applyFont="1" applyFill="1" applyBorder="1" applyAlignment="1" applyProtection="1">
      <alignment horizontal="center" vertical="center"/>
    </xf>
    <xf numFmtId="176" fontId="41" fillId="0" borderId="77" xfId="1" applyNumberFormat="1" applyFont="1" applyFill="1" applyBorder="1" applyAlignment="1" applyProtection="1">
      <alignment horizontal="center" vertical="center"/>
      <protection locked="0"/>
    </xf>
    <xf numFmtId="176" fontId="40" fillId="0" borderId="77" xfId="1" applyNumberFormat="1" applyFont="1" applyBorder="1" applyAlignment="1" applyProtection="1">
      <alignment horizontal="center" vertical="center"/>
      <protection locked="0"/>
    </xf>
    <xf numFmtId="176" fontId="40" fillId="0" borderId="95" xfId="1" applyNumberFormat="1" applyFont="1" applyFill="1" applyBorder="1" applyAlignment="1" applyProtection="1">
      <alignment horizontal="center" vertical="center"/>
      <protection locked="0"/>
    </xf>
    <xf numFmtId="176" fontId="39" fillId="2" borderId="66" xfId="1" applyNumberFormat="1" applyFont="1" applyFill="1" applyBorder="1" applyAlignment="1" applyProtection="1">
      <alignment horizontal="center" vertical="center"/>
    </xf>
    <xf numFmtId="176" fontId="40" fillId="2" borderId="85" xfId="1" applyNumberFormat="1" applyFont="1" applyFill="1" applyBorder="1" applyAlignment="1" applyProtection="1">
      <alignment horizontal="center" vertical="center"/>
    </xf>
    <xf numFmtId="176" fontId="39" fillId="2" borderId="33" xfId="1" applyNumberFormat="1" applyFont="1" applyFill="1" applyBorder="1" applyAlignment="1" applyProtection="1">
      <alignment horizontal="center" vertical="center" wrapText="1"/>
    </xf>
    <xf numFmtId="176" fontId="33" fillId="2" borderId="10" xfId="1" applyNumberFormat="1" applyFont="1" applyFill="1" applyBorder="1" applyAlignment="1" applyProtection="1">
      <alignment horizontal="center" vertical="center" wrapText="1"/>
    </xf>
    <xf numFmtId="176" fontId="35" fillId="2" borderId="19" xfId="1" applyNumberFormat="1" applyFont="1" applyFill="1" applyBorder="1" applyAlignment="1" applyProtection="1">
      <alignment horizontal="center" vertical="center"/>
    </xf>
    <xf numFmtId="176" fontId="35" fillId="2" borderId="63" xfId="1" applyNumberFormat="1" applyFont="1" applyFill="1" applyBorder="1" applyAlignment="1" applyProtection="1">
      <alignment horizontal="center" vertical="center"/>
    </xf>
    <xf numFmtId="176" fontId="40" fillId="2" borderId="78" xfId="1" applyNumberFormat="1" applyFont="1" applyFill="1" applyBorder="1" applyAlignment="1" applyProtection="1">
      <alignment horizontal="center" vertical="center"/>
    </xf>
    <xf numFmtId="176" fontId="40" fillId="2" borderId="61" xfId="1" applyNumberFormat="1" applyFont="1" applyFill="1" applyBorder="1" applyAlignment="1" applyProtection="1">
      <alignment horizontal="center" vertical="center"/>
    </xf>
    <xf numFmtId="176" fontId="35" fillId="2" borderId="19" xfId="1" applyNumberFormat="1" applyFont="1" applyFill="1" applyBorder="1" applyAlignment="1" applyProtection="1">
      <alignment horizontal="center" vertical="center" wrapText="1"/>
    </xf>
    <xf numFmtId="176" fontId="35" fillId="2" borderId="58" xfId="1" applyNumberFormat="1" applyFont="1" applyFill="1" applyBorder="1" applyAlignment="1" applyProtection="1">
      <alignment horizontal="center" vertical="center" wrapText="1"/>
    </xf>
    <xf numFmtId="176" fontId="42" fillId="2" borderId="78" xfId="1" applyNumberFormat="1" applyFont="1" applyFill="1" applyBorder="1" applyAlignment="1" applyProtection="1">
      <alignment horizontal="center" vertical="center"/>
    </xf>
    <xf numFmtId="176" fontId="41" fillId="2" borderId="78" xfId="1" applyNumberFormat="1" applyFont="1" applyFill="1" applyBorder="1" applyAlignment="1" applyProtection="1">
      <alignment horizontal="center" vertical="center"/>
    </xf>
    <xf numFmtId="176" fontId="35" fillId="2" borderId="57" xfId="1" applyNumberFormat="1" applyFont="1" applyFill="1" applyBorder="1" applyAlignment="1" applyProtection="1">
      <alignment horizontal="center" vertical="center"/>
    </xf>
    <xf numFmtId="176" fontId="40" fillId="2" borderId="31" xfId="1" applyNumberFormat="1" applyFont="1" applyFill="1" applyBorder="1" applyAlignment="1" applyProtection="1">
      <alignment horizontal="center" vertical="center"/>
    </xf>
    <xf numFmtId="176" fontId="42" fillId="2" borderId="31" xfId="1" applyNumberFormat="1" applyFont="1" applyFill="1" applyBorder="1" applyAlignment="1" applyProtection="1">
      <alignment horizontal="center" vertical="center"/>
    </xf>
    <xf numFmtId="176" fontId="41" fillId="2" borderId="94" xfId="1" applyNumberFormat="1" applyFont="1" applyFill="1" applyBorder="1" applyAlignment="1" applyProtection="1">
      <alignment horizontal="center" vertical="center" wrapText="1"/>
    </xf>
    <xf numFmtId="176" fontId="41" fillId="2" borderId="78" xfId="1" applyNumberFormat="1" applyFont="1" applyFill="1" applyBorder="1" applyAlignment="1" applyProtection="1">
      <alignment horizontal="center" vertical="center" wrapText="1"/>
    </xf>
    <xf numFmtId="176" fontId="40" fillId="18" borderId="78" xfId="1" applyNumberFormat="1" applyFont="1" applyFill="1" applyBorder="1" applyAlignment="1" applyProtection="1">
      <alignment horizontal="center" vertical="center"/>
    </xf>
    <xf numFmtId="176" fontId="41" fillId="2" borderId="61" xfId="1" applyNumberFormat="1" applyFont="1" applyFill="1" applyBorder="1" applyAlignment="1" applyProtection="1">
      <alignment horizontal="center" vertical="center"/>
    </xf>
    <xf numFmtId="176" fontId="41" fillId="2" borderId="31" xfId="1" applyNumberFormat="1" applyFont="1" applyFill="1" applyBorder="1" applyAlignment="1" applyProtection="1">
      <alignment horizontal="center" vertical="center"/>
    </xf>
    <xf numFmtId="176" fontId="40" fillId="2" borderId="94" xfId="1" applyNumberFormat="1" applyFont="1" applyFill="1" applyBorder="1" applyAlignment="1" applyProtection="1">
      <alignment horizontal="center" vertical="center"/>
    </xf>
    <xf numFmtId="176" fontId="41" fillId="2" borderId="61" xfId="1" applyNumberFormat="1" applyFont="1" applyFill="1" applyBorder="1" applyAlignment="1" applyProtection="1">
      <alignment horizontal="center" vertical="center" wrapText="1"/>
    </xf>
    <xf numFmtId="176" fontId="39" fillId="2" borderId="57" xfId="1" applyNumberFormat="1" applyFont="1" applyFill="1" applyBorder="1" applyAlignment="1" applyProtection="1">
      <alignment horizontal="center" vertical="center" wrapText="1"/>
    </xf>
    <xf numFmtId="176" fontId="41" fillId="2" borderId="31" xfId="1" applyNumberFormat="1" applyFont="1" applyFill="1" applyBorder="1" applyAlignment="1" applyProtection="1">
      <alignment horizontal="center" vertical="center" wrapText="1"/>
    </xf>
    <xf numFmtId="176" fontId="35" fillId="2" borderId="10" xfId="1" applyNumberFormat="1" applyFont="1" applyFill="1" applyBorder="1" applyAlignment="1" applyProtection="1">
      <alignment horizontal="center" vertical="center" wrapText="1"/>
    </xf>
    <xf numFmtId="0" fontId="106" fillId="16" borderId="3" xfId="0" applyFont="1" applyFill="1" applyBorder="1" applyAlignment="1">
      <alignment vertical="center" wrapText="1"/>
    </xf>
    <xf numFmtId="0" fontId="106" fillId="16" borderId="91" xfId="0" applyFont="1" applyFill="1" applyBorder="1" applyAlignment="1">
      <alignment vertical="center" wrapText="1"/>
    </xf>
    <xf numFmtId="0" fontId="106" fillId="16" borderId="3" xfId="0" applyFont="1" applyFill="1" applyBorder="1" applyAlignment="1">
      <alignment horizontal="right" vertical="center" wrapText="1"/>
    </xf>
    <xf numFmtId="0" fontId="106" fillId="16" borderId="41" xfId="0" applyFont="1" applyFill="1" applyBorder="1" applyAlignment="1">
      <alignment vertical="center" wrapText="1"/>
    </xf>
    <xf numFmtId="0" fontId="152" fillId="19" borderId="41" xfId="0" applyFont="1" applyFill="1" applyBorder="1" applyAlignment="1">
      <alignment horizontal="center" vertical="center" wrapText="1"/>
    </xf>
    <xf numFmtId="0" fontId="11" fillId="33" borderId="153" xfId="0" applyFont="1" applyFill="1" applyBorder="1" applyAlignment="1" applyProtection="1">
      <alignment horizontal="center" vertical="center" wrapText="1"/>
    </xf>
    <xf numFmtId="0" fontId="11" fillId="33" borderId="28" xfId="0" applyFont="1" applyFill="1" applyBorder="1" applyAlignment="1" applyProtection="1">
      <alignment horizontal="right" vertical="center" wrapText="1"/>
    </xf>
    <xf numFmtId="0" fontId="3" fillId="3" borderId="153" xfId="3" applyFont="1" applyFill="1" applyBorder="1" applyAlignment="1" applyProtection="1">
      <alignment horizontal="center" vertical="center"/>
    </xf>
    <xf numFmtId="0" fontId="3" fillId="3" borderId="130" xfId="0" applyFont="1" applyFill="1" applyBorder="1" applyAlignment="1" applyProtection="1">
      <alignment horizontal="right" vertical="center" wrapText="1" readingOrder="2"/>
    </xf>
    <xf numFmtId="0" fontId="3" fillId="3" borderId="130" xfId="0" applyFont="1" applyFill="1" applyBorder="1" applyAlignment="1" applyProtection="1">
      <alignment horizontal="right" vertical="center" wrapText="1"/>
    </xf>
    <xf numFmtId="0" fontId="15" fillId="3" borderId="130" xfId="0" applyFont="1" applyFill="1" applyBorder="1" applyAlignment="1" applyProtection="1">
      <alignment horizontal="right" vertical="center" wrapText="1"/>
    </xf>
    <xf numFmtId="0" fontId="3" fillId="32" borderId="153" xfId="3" applyFont="1" applyFill="1" applyBorder="1" applyAlignment="1" applyProtection="1">
      <alignment horizontal="center" vertical="center"/>
    </xf>
    <xf numFmtId="0" fontId="3" fillId="32" borderId="130" xfId="0" applyFont="1" applyFill="1" applyBorder="1" applyAlignment="1" applyProtection="1">
      <alignment horizontal="right" vertical="center" wrapText="1"/>
    </xf>
    <xf numFmtId="0" fontId="3" fillId="32" borderId="175" xfId="3" applyFont="1" applyFill="1" applyBorder="1" applyAlignment="1" applyProtection="1">
      <alignment horizontal="center" vertical="center"/>
    </xf>
    <xf numFmtId="0" fontId="3" fillId="32" borderId="28" xfId="0" applyFont="1" applyFill="1" applyBorder="1" applyAlignment="1" applyProtection="1">
      <alignment horizontal="right" vertical="center" wrapText="1"/>
    </xf>
    <xf numFmtId="0" fontId="3" fillId="32" borderId="131" xfId="0" applyFont="1" applyFill="1" applyBorder="1" applyAlignment="1" applyProtection="1">
      <alignment horizontal="right" vertical="center" wrapText="1" readingOrder="2"/>
    </xf>
    <xf numFmtId="0" fontId="13" fillId="32" borderId="153" xfId="3" applyFont="1" applyFill="1" applyBorder="1" applyAlignment="1" applyProtection="1">
      <alignment horizontal="center" vertical="center"/>
    </xf>
    <xf numFmtId="0" fontId="12" fillId="32" borderId="130" xfId="0" applyFont="1" applyFill="1" applyBorder="1" applyAlignment="1" applyProtection="1">
      <alignment horizontal="right" vertical="center" wrapText="1" readingOrder="2"/>
    </xf>
    <xf numFmtId="0" fontId="14" fillId="32" borderId="130" xfId="0" applyFont="1" applyFill="1" applyBorder="1" applyAlignment="1" applyProtection="1">
      <alignment horizontal="right" vertical="center" wrapText="1"/>
    </xf>
    <xf numFmtId="0" fontId="3" fillId="32" borderId="131" xfId="0" applyFont="1" applyFill="1" applyBorder="1" applyAlignment="1" applyProtection="1">
      <alignment horizontal="right" vertical="center" wrapText="1"/>
    </xf>
    <xf numFmtId="0" fontId="3" fillId="15" borderId="282" xfId="0" applyFont="1" applyFill="1" applyBorder="1" applyAlignment="1" applyProtection="1">
      <alignment horizontal="right" vertical="center" wrapText="1"/>
    </xf>
    <xf numFmtId="165" fontId="3" fillId="15" borderId="283" xfId="2" applyNumberFormat="1" applyFont="1" applyFill="1" applyBorder="1" applyAlignment="1" applyProtection="1">
      <alignment horizontal="center" vertical="center"/>
    </xf>
    <xf numFmtId="3" fontId="16" fillId="2" borderId="229" xfId="3" applyNumberFormat="1" applyFont="1" applyFill="1" applyBorder="1" applyAlignment="1" applyProtection="1">
      <alignment horizontal="center" vertical="center"/>
    </xf>
    <xf numFmtId="0" fontId="3" fillId="3" borderId="287" xfId="3" applyFont="1" applyFill="1" applyBorder="1" applyAlignment="1" applyProtection="1">
      <alignment horizontal="center" vertical="center"/>
    </xf>
    <xf numFmtId="0" fontId="3" fillId="3" borderId="288" xfId="0" applyFont="1" applyFill="1" applyBorder="1" applyAlignment="1" applyProtection="1">
      <alignment horizontal="right" vertical="center" wrapText="1" readingOrder="2"/>
    </xf>
    <xf numFmtId="3" fontId="3" fillId="0" borderId="289" xfId="3" applyNumberFormat="1" applyFont="1" applyBorder="1" applyAlignment="1" applyProtection="1">
      <alignment horizontal="center" vertical="center"/>
      <protection locked="0"/>
    </xf>
    <xf numFmtId="0" fontId="3" fillId="32" borderId="25" xfId="3" applyFont="1" applyFill="1" applyBorder="1" applyAlignment="1" applyProtection="1">
      <alignment horizontal="center" vertical="center"/>
    </xf>
    <xf numFmtId="0" fontId="12" fillId="32" borderId="28" xfId="0" applyFont="1" applyFill="1" applyBorder="1" applyAlignment="1" applyProtection="1">
      <alignment horizontal="right" vertical="center" wrapText="1" readingOrder="2"/>
    </xf>
    <xf numFmtId="3" fontId="4" fillId="2" borderId="229" xfId="3" applyNumberFormat="1" applyFont="1" applyFill="1" applyBorder="1" applyAlignment="1" applyProtection="1">
      <alignment horizontal="center" vertical="center"/>
    </xf>
    <xf numFmtId="0" fontId="3" fillId="3" borderId="290" xfId="3" applyFont="1" applyFill="1" applyBorder="1" applyAlignment="1" applyProtection="1">
      <alignment horizontal="center" vertical="center"/>
    </xf>
    <xf numFmtId="0" fontId="3" fillId="3" borderId="291" xfId="0" applyFont="1" applyFill="1" applyBorder="1" applyAlignment="1" applyProtection="1">
      <alignment horizontal="right" vertical="center" wrapText="1" readingOrder="2"/>
    </xf>
    <xf numFmtId="3" fontId="3" fillId="0" borderId="292" xfId="3" applyNumberFormat="1" applyFont="1" applyBorder="1" applyAlignment="1" applyProtection="1">
      <alignment horizontal="center" vertical="center"/>
      <protection locked="0"/>
    </xf>
    <xf numFmtId="3" fontId="3" fillId="32" borderId="229" xfId="3" applyNumberFormat="1" applyFont="1" applyFill="1" applyBorder="1" applyAlignment="1" applyProtection="1">
      <alignment horizontal="center" vertical="center"/>
    </xf>
    <xf numFmtId="0" fontId="13" fillId="32" borderId="25" xfId="3" applyFont="1" applyFill="1" applyBorder="1" applyAlignment="1" applyProtection="1">
      <alignment horizontal="center" vertical="center"/>
    </xf>
    <xf numFmtId="3" fontId="12" fillId="2" borderId="229" xfId="3" applyNumberFormat="1" applyFont="1" applyFill="1" applyBorder="1" applyAlignment="1" applyProtection="1">
      <alignment horizontal="center" vertical="center"/>
    </xf>
    <xf numFmtId="3" fontId="3" fillId="2" borderId="292" xfId="3" applyNumberFormat="1" applyFont="1" applyFill="1" applyBorder="1" applyAlignment="1" applyProtection="1">
      <alignment horizontal="center" vertical="center"/>
    </xf>
    <xf numFmtId="0" fontId="12" fillId="33" borderId="130" xfId="0" applyFont="1" applyFill="1" applyBorder="1" applyAlignment="1" applyProtection="1">
      <alignment horizontal="right" vertical="center" wrapText="1" readingOrder="2"/>
    </xf>
    <xf numFmtId="0" fontId="10" fillId="6" borderId="26" xfId="0" applyFont="1" applyFill="1" applyBorder="1" applyAlignment="1" applyProtection="1">
      <alignment horizontal="center" vertical="center" wrapText="1" readingOrder="2"/>
    </xf>
    <xf numFmtId="0" fontId="16" fillId="33" borderId="25" xfId="3" applyFont="1" applyFill="1" applyBorder="1" applyAlignment="1" applyProtection="1">
      <alignment horizontal="center" vertical="center"/>
    </xf>
    <xf numFmtId="0" fontId="16" fillId="33" borderId="28" xfId="0" applyFont="1" applyFill="1" applyBorder="1" applyAlignment="1" applyProtection="1">
      <alignment horizontal="right" vertical="center" wrapText="1"/>
    </xf>
    <xf numFmtId="0" fontId="15" fillId="33" borderId="130" xfId="0" applyFont="1" applyFill="1" applyBorder="1" applyAlignment="1" applyProtection="1">
      <alignment horizontal="right" vertical="center" wrapText="1" readingOrder="2"/>
    </xf>
    <xf numFmtId="0" fontId="3" fillId="33" borderId="281" xfId="3" applyFont="1" applyFill="1" applyBorder="1" applyAlignment="1" applyProtection="1">
      <alignment horizontal="center" vertical="center"/>
    </xf>
    <xf numFmtId="0" fontId="3" fillId="33" borderId="284" xfId="3" applyFont="1" applyFill="1" applyBorder="1" applyAlignment="1" applyProtection="1">
      <alignment horizontal="center" vertical="center"/>
    </xf>
    <xf numFmtId="0" fontId="3" fillId="33" borderId="285" xfId="3" applyFont="1" applyFill="1" applyBorder="1" applyAlignment="1" applyProtection="1">
      <alignment horizontal="center" vertical="center"/>
    </xf>
    <xf numFmtId="0" fontId="3" fillId="33" borderId="293" xfId="3" applyFont="1" applyFill="1" applyBorder="1" applyAlignment="1" applyProtection="1">
      <alignment horizontal="center" vertical="center"/>
    </xf>
    <xf numFmtId="0" fontId="164" fillId="33" borderId="294" xfId="0" applyFont="1" applyFill="1" applyBorder="1" applyAlignment="1" applyProtection="1">
      <alignment horizontal="right" vertical="center" wrapText="1" readingOrder="2"/>
    </xf>
    <xf numFmtId="3" fontId="18" fillId="6" borderId="295" xfId="3" applyNumberFormat="1" applyFont="1" applyFill="1" applyBorder="1" applyAlignment="1" applyProtection="1">
      <alignment horizontal="center" vertical="center"/>
    </xf>
    <xf numFmtId="0" fontId="30" fillId="0" borderId="276" xfId="0" applyFont="1" applyBorder="1" applyAlignment="1">
      <alignment horizontal="center" vertical="center" wrapText="1"/>
    </xf>
    <xf numFmtId="0" fontId="3" fillId="0" borderId="131" xfId="0" applyFont="1" applyFill="1" applyBorder="1" applyAlignment="1" applyProtection="1">
      <alignment horizontal="center" vertical="center" wrapText="1"/>
      <protection locked="0"/>
    </xf>
    <xf numFmtId="168" fontId="3" fillId="0" borderId="118" xfId="1" applyNumberFormat="1" applyFont="1" applyFill="1" applyBorder="1" applyAlignment="1" applyProtection="1">
      <alignment horizontal="center" vertical="center" wrapText="1"/>
      <protection locked="0"/>
    </xf>
    <xf numFmtId="167" fontId="22" fillId="2" borderId="118" xfId="1" applyNumberFormat="1" applyFont="1" applyFill="1" applyBorder="1" applyAlignment="1">
      <alignment horizontal="center" vertical="center" wrapText="1"/>
    </xf>
    <xf numFmtId="9" fontId="22" fillId="2" borderId="118" xfId="2" applyNumberFormat="1" applyFont="1" applyFill="1" applyBorder="1" applyAlignment="1" applyProtection="1">
      <alignment horizontal="center" vertical="center" wrapText="1"/>
    </xf>
    <xf numFmtId="167" fontId="3" fillId="0" borderId="118" xfId="1" applyNumberFormat="1" applyFont="1" applyFill="1" applyBorder="1" applyAlignment="1" applyProtection="1">
      <alignment horizontal="center" vertical="center" wrapText="1"/>
      <protection locked="0"/>
    </xf>
    <xf numFmtId="0" fontId="3" fillId="0" borderId="118" xfId="0" applyFont="1" applyFill="1" applyBorder="1" applyAlignment="1" applyProtection="1">
      <alignment horizontal="center" vertical="center" wrapText="1"/>
      <protection locked="0"/>
    </xf>
    <xf numFmtId="0" fontId="3" fillId="0" borderId="127" xfId="0" applyFont="1" applyBorder="1" applyAlignment="1" applyProtection="1">
      <alignment horizontal="center" vertical="center" wrapText="1"/>
      <protection locked="0"/>
    </xf>
    <xf numFmtId="0" fontId="67" fillId="9" borderId="40" xfId="0" applyFont="1" applyFill="1" applyBorder="1" applyAlignment="1" applyProtection="1">
      <alignment vertical="center" wrapText="1"/>
    </xf>
    <xf numFmtId="168" fontId="67" fillId="9" borderId="40" xfId="0" applyNumberFormat="1" applyFont="1" applyFill="1" applyBorder="1" applyAlignment="1">
      <alignment vertical="center" wrapText="1"/>
    </xf>
    <xf numFmtId="9" fontId="67" fillId="9" borderId="40" xfId="0" applyNumberFormat="1" applyFont="1" applyFill="1" applyBorder="1" applyAlignment="1" applyProtection="1">
      <alignment vertical="center" wrapText="1"/>
    </xf>
    <xf numFmtId="167" fontId="67" fillId="2" borderId="40" xfId="1" applyNumberFormat="1" applyFont="1" applyFill="1" applyBorder="1" applyAlignment="1">
      <alignment vertical="center" wrapText="1"/>
    </xf>
    <xf numFmtId="167" fontId="67" fillId="2" borderId="40" xfId="1" applyNumberFormat="1" applyFont="1" applyFill="1" applyBorder="1" applyAlignment="1">
      <alignment horizontal="center" vertical="center" wrapText="1"/>
    </xf>
    <xf numFmtId="168" fontId="67" fillId="9" borderId="40" xfId="0" applyNumberFormat="1" applyFont="1" applyFill="1" applyBorder="1" applyAlignment="1" applyProtection="1">
      <alignment vertical="center" wrapText="1"/>
      <protection locked="0"/>
    </xf>
    <xf numFmtId="0" fontId="67" fillId="9" borderId="40" xfId="0" applyFont="1" applyFill="1" applyBorder="1" applyAlignment="1" applyProtection="1">
      <alignment vertical="center" wrapText="1"/>
      <protection locked="0"/>
    </xf>
    <xf numFmtId="0" fontId="67" fillId="9" borderId="41" xfId="0" applyFont="1" applyFill="1" applyBorder="1" applyAlignment="1" applyProtection="1">
      <alignment vertical="center" wrapText="1"/>
      <protection locked="0"/>
    </xf>
    <xf numFmtId="3" fontId="35" fillId="2" borderId="245" xfId="0" applyNumberFormat="1" applyFont="1" applyFill="1" applyBorder="1" applyAlignment="1" applyProtection="1">
      <alignment horizontal="center"/>
    </xf>
    <xf numFmtId="3" fontId="35" fillId="2" borderId="111" xfId="0" applyNumberFormat="1" applyFont="1" applyFill="1" applyBorder="1" applyAlignment="1" applyProtection="1">
      <alignment horizontal="center"/>
    </xf>
    <xf numFmtId="3" fontId="35" fillId="2" borderId="111" xfId="0" applyNumberFormat="1" applyFont="1" applyFill="1" applyBorder="1" applyAlignment="1" applyProtection="1">
      <alignment horizontal="center" vertical="center"/>
    </xf>
    <xf numFmtId="3" fontId="35" fillId="2" borderId="1" xfId="0" applyNumberFormat="1" applyFont="1" applyFill="1" applyBorder="1" applyAlignment="1" applyProtection="1">
      <alignment horizontal="center"/>
    </xf>
    <xf numFmtId="3" fontId="35" fillId="2" borderId="3" xfId="0" applyNumberFormat="1" applyFont="1" applyFill="1" applyBorder="1" applyAlignment="1" applyProtection="1">
      <alignment horizontal="center"/>
    </xf>
    <xf numFmtId="3" fontId="35" fillId="2" borderId="130" xfId="0" applyNumberFormat="1" applyFont="1" applyFill="1" applyBorder="1" applyAlignment="1" applyProtection="1">
      <alignment horizontal="center"/>
    </xf>
    <xf numFmtId="3" fontId="35" fillId="2" borderId="110" xfId="0" applyNumberFormat="1" applyFont="1" applyFill="1" applyBorder="1" applyAlignment="1" applyProtection="1">
      <alignment horizontal="center"/>
    </xf>
    <xf numFmtId="3" fontId="35" fillId="2" borderId="130" xfId="0" applyNumberFormat="1" applyFont="1" applyFill="1" applyBorder="1" applyAlignment="1" applyProtection="1">
      <alignment horizontal="center" vertical="center"/>
    </xf>
    <xf numFmtId="3" fontId="35" fillId="2" borderId="110" xfId="0" applyNumberFormat="1" applyFont="1" applyFill="1" applyBorder="1" applyAlignment="1" applyProtection="1">
      <alignment horizontal="center" vertical="center"/>
    </xf>
    <xf numFmtId="3" fontId="37" fillId="2" borderId="297" xfId="0" applyNumberFormat="1" applyFont="1" applyFill="1" applyBorder="1" applyAlignment="1" applyProtection="1">
      <alignment horizontal="center"/>
    </xf>
    <xf numFmtId="3" fontId="19" fillId="2" borderId="39" xfId="0" applyNumberFormat="1" applyFont="1" applyFill="1" applyBorder="1" applyAlignment="1" applyProtection="1">
      <alignment horizontal="center"/>
    </xf>
    <xf numFmtId="3" fontId="19" fillId="2" borderId="41" xfId="0" applyNumberFormat="1" applyFont="1" applyFill="1" applyBorder="1" applyAlignment="1" applyProtection="1">
      <alignment horizontal="center"/>
    </xf>
    <xf numFmtId="3" fontId="35" fillId="14" borderId="111" xfId="0" applyNumberFormat="1" applyFont="1" applyFill="1" applyBorder="1" applyAlignment="1" applyProtection="1">
      <alignment horizontal="center"/>
    </xf>
    <xf numFmtId="3" fontId="37" fillId="2" borderId="296" xfId="0" applyNumberFormat="1" applyFont="1" applyFill="1" applyBorder="1" applyAlignment="1" applyProtection="1">
      <alignment horizontal="center"/>
    </xf>
    <xf numFmtId="3" fontId="19" fillId="2" borderId="40" xfId="0" applyNumberFormat="1" applyFont="1" applyFill="1" applyBorder="1" applyAlignment="1" applyProtection="1">
      <alignment horizontal="center"/>
    </xf>
    <xf numFmtId="3" fontId="35" fillId="2" borderId="2" xfId="0" applyNumberFormat="1" applyFont="1" applyFill="1" applyBorder="1" applyAlignment="1" applyProtection="1">
      <alignment horizontal="center"/>
    </xf>
    <xf numFmtId="3" fontId="35" fillId="2" borderId="113" xfId="0" applyNumberFormat="1" applyFont="1" applyFill="1" applyBorder="1" applyAlignment="1" applyProtection="1">
      <alignment horizontal="center"/>
    </xf>
    <xf numFmtId="3" fontId="35" fillId="2" borderId="113" xfId="0" applyNumberFormat="1" applyFont="1" applyFill="1" applyBorder="1" applyAlignment="1" applyProtection="1">
      <alignment horizontal="center" vertical="center"/>
    </xf>
    <xf numFmtId="3" fontId="37" fillId="2" borderId="298" xfId="0" applyNumberFormat="1" applyFont="1" applyFill="1" applyBorder="1" applyAlignment="1" applyProtection="1">
      <alignment horizontal="center"/>
    </xf>
    <xf numFmtId="49" fontId="22" fillId="8" borderId="37" xfId="6" applyFont="1" applyFill="1" applyBorder="1" applyAlignment="1">
      <alignment vertical="center"/>
    </xf>
    <xf numFmtId="14" fontId="30" fillId="0" borderId="217" xfId="0" applyNumberFormat="1" applyFont="1" applyBorder="1" applyAlignment="1">
      <alignment horizontal="center" vertical="center"/>
    </xf>
    <xf numFmtId="0" fontId="152" fillId="21" borderId="299" xfId="0" applyFont="1" applyFill="1" applyBorder="1" applyAlignment="1">
      <alignment horizontal="right" vertical="center"/>
    </xf>
    <xf numFmtId="0" fontId="127" fillId="21" borderId="300" xfId="0" applyFont="1" applyFill="1" applyBorder="1" applyAlignment="1">
      <alignment horizontal="right" vertical="center"/>
    </xf>
    <xf numFmtId="0" fontId="7" fillId="34" borderId="12" xfId="3" applyFont="1" applyFill="1" applyBorder="1" applyAlignment="1" applyProtection="1">
      <alignment horizontal="center" vertical="center" wrapText="1"/>
    </xf>
    <xf numFmtId="0" fontId="7" fillId="34" borderId="23" xfId="3" applyFont="1" applyFill="1" applyBorder="1" applyAlignment="1" applyProtection="1">
      <alignment horizontal="center" vertical="center" wrapText="1"/>
    </xf>
    <xf numFmtId="0" fontId="7" fillId="34" borderId="227" xfId="3" applyFont="1" applyFill="1" applyBorder="1" applyAlignment="1" applyProtection="1">
      <alignment horizontal="center" vertical="center" wrapText="1"/>
    </xf>
    <xf numFmtId="0" fontId="3" fillId="0" borderId="100" xfId="3" applyFont="1" applyFill="1" applyBorder="1" applyAlignment="1" applyProtection="1">
      <alignment horizontal="right" vertical="center"/>
    </xf>
    <xf numFmtId="2" fontId="60" fillId="8" borderId="0" xfId="6" applyNumberFormat="1" applyFont="1" applyFill="1" applyBorder="1" applyProtection="1">
      <protection locked="0"/>
    </xf>
    <xf numFmtId="2" fontId="66" fillId="8" borderId="0" xfId="6" applyNumberFormat="1" applyFont="1" applyFill="1" applyBorder="1" applyAlignment="1" applyProtection="1">
      <alignment wrapText="1"/>
      <protection locked="0"/>
    </xf>
    <xf numFmtId="2" fontId="71" fillId="8" borderId="0" xfId="6" applyNumberFormat="1" applyFont="1" applyFill="1" applyBorder="1" applyAlignment="1" applyProtection="1">
      <alignment horizontal="center"/>
      <protection locked="0"/>
    </xf>
    <xf numFmtId="2" fontId="66" fillId="8" borderId="0" xfId="6" applyNumberFormat="1" applyFont="1" applyFill="1" applyBorder="1" applyAlignment="1" applyProtection="1">
      <alignment horizontal="center" wrapText="1"/>
      <protection locked="0"/>
    </xf>
    <xf numFmtId="3" fontId="87" fillId="8" borderId="0" xfId="6" applyNumberFormat="1" applyFont="1" applyFill="1" applyBorder="1" applyAlignment="1" applyProtection="1">
      <alignment horizontal="center" vertical="center"/>
      <protection locked="0"/>
    </xf>
    <xf numFmtId="2" fontId="87" fillId="0" borderId="0" xfId="6" applyNumberFormat="1" applyFont="1" applyBorder="1" applyAlignment="1" applyProtection="1">
      <alignment horizontal="right"/>
      <protection locked="0"/>
    </xf>
    <xf numFmtId="2" fontId="87" fillId="0" borderId="0" xfId="6" applyNumberFormat="1" applyFont="1" applyBorder="1" applyAlignment="1" applyProtection="1">
      <alignment horizontal="center"/>
      <protection locked="0"/>
    </xf>
    <xf numFmtId="2" fontId="166" fillId="28" borderId="307" xfId="6" applyNumberFormat="1" applyFont="1" applyFill="1" applyBorder="1" applyAlignment="1" applyProtection="1">
      <alignment horizontal="center" vertical="center" wrapText="1"/>
    </xf>
    <xf numFmtId="2" fontId="167" fillId="28" borderId="286" xfId="6" applyNumberFormat="1" applyFont="1" applyFill="1" applyBorder="1" applyAlignment="1" applyProtection="1">
      <alignment horizontal="center" vertical="center" wrapText="1"/>
    </xf>
    <xf numFmtId="2" fontId="167" fillId="28" borderId="298" xfId="6" applyNumberFormat="1" applyFont="1" applyFill="1" applyBorder="1" applyAlignment="1" applyProtection="1">
      <alignment horizontal="center" vertical="center" wrapText="1"/>
    </xf>
    <xf numFmtId="2" fontId="166" fillId="28" borderId="309" xfId="6" applyNumberFormat="1" applyFont="1" applyFill="1" applyBorder="1" applyAlignment="1" applyProtection="1">
      <alignment horizontal="center" wrapText="1"/>
    </xf>
    <xf numFmtId="2" fontId="170" fillId="26" borderId="310" xfId="0" applyNumberFormat="1" applyFont="1" applyFill="1" applyBorder="1" applyAlignment="1" applyProtection="1">
      <alignment horizontal="right" vertical="center" wrapText="1"/>
    </xf>
    <xf numFmtId="3" fontId="62" fillId="2" borderId="311" xfId="6" applyNumberFormat="1" applyFont="1" applyFill="1" applyBorder="1" applyAlignment="1" applyProtection="1">
      <alignment horizontal="right" vertical="center"/>
    </xf>
    <xf numFmtId="3" fontId="62" fillId="2" borderId="311" xfId="6" applyNumberFormat="1" applyFont="1" applyFill="1" applyBorder="1" applyAlignment="1" applyProtection="1">
      <alignment horizontal="center" vertical="center"/>
    </xf>
    <xf numFmtId="3" fontId="62" fillId="2" borderId="312" xfId="6" applyNumberFormat="1" applyFont="1" applyFill="1" applyBorder="1" applyAlignment="1" applyProtection="1">
      <alignment horizontal="center" vertical="center"/>
    </xf>
    <xf numFmtId="3" fontId="69" fillId="2" borderId="113" xfId="6" applyNumberFormat="1" applyFont="1" applyFill="1" applyBorder="1" applyAlignment="1" applyProtection="1">
      <alignment vertical="center"/>
    </xf>
    <xf numFmtId="2" fontId="170" fillId="26" borderId="315" xfId="0" applyNumberFormat="1" applyFont="1" applyFill="1" applyBorder="1" applyAlignment="1" applyProtection="1">
      <alignment horizontal="right" vertical="center" wrapText="1"/>
    </xf>
    <xf numFmtId="3" fontId="69" fillId="2" borderId="316" xfId="6" applyNumberFormat="1" applyFont="1" applyFill="1" applyBorder="1" applyProtection="1"/>
    <xf numFmtId="0" fontId="26" fillId="26" borderId="64" xfId="0" applyFont="1" applyFill="1" applyBorder="1" applyAlignment="1" applyProtection="1">
      <alignment horizontal="left" vertical="center"/>
    </xf>
    <xf numFmtId="0" fontId="26" fillId="26" borderId="86" xfId="0" applyFont="1" applyFill="1" applyBorder="1" applyAlignment="1" applyProtection="1">
      <alignment horizontal="left" vertical="center"/>
    </xf>
    <xf numFmtId="0" fontId="26" fillId="26" borderId="56" xfId="0" applyFont="1" applyFill="1" applyBorder="1" applyAlignment="1" applyProtection="1">
      <alignment horizontal="left" vertical="center"/>
    </xf>
    <xf numFmtId="0" fontId="26" fillId="13" borderId="63" xfId="0" applyFont="1" applyFill="1" applyBorder="1" applyAlignment="1" applyProtection="1">
      <alignment horizontal="center" vertical="center"/>
    </xf>
    <xf numFmtId="0" fontId="26" fillId="0" borderId="90" xfId="0" applyFont="1" applyFill="1" applyBorder="1" applyAlignment="1" applyProtection="1">
      <alignment horizontal="center" vertical="center"/>
      <protection locked="0"/>
    </xf>
    <xf numFmtId="0" fontId="26" fillId="0" borderId="55" xfId="0" applyFont="1" applyFill="1" applyBorder="1" applyAlignment="1" applyProtection="1">
      <alignment horizontal="center" vertical="center"/>
      <protection locked="0"/>
    </xf>
    <xf numFmtId="0" fontId="3" fillId="26" borderId="111" xfId="11" applyFont="1" applyFill="1" applyBorder="1" applyAlignment="1" applyProtection="1">
      <alignment horizontal="right" vertical="center" wrapText="1" readingOrder="2"/>
    </xf>
    <xf numFmtId="0" fontId="3" fillId="13" borderId="130" xfId="11" applyFont="1" applyFill="1" applyBorder="1" applyAlignment="1" applyProtection="1">
      <alignment horizontal="right" vertical="center" wrapText="1" readingOrder="2"/>
    </xf>
    <xf numFmtId="0" fontId="3" fillId="26" borderId="70" xfId="11" applyFont="1" applyFill="1" applyBorder="1" applyAlignment="1" applyProtection="1">
      <alignment horizontal="right" vertical="center" wrapText="1"/>
    </xf>
    <xf numFmtId="0" fontId="134" fillId="0" borderId="11" xfId="11" applyFont="1" applyFill="1" applyBorder="1" applyAlignment="1" applyProtection="1">
      <alignment vertical="center"/>
      <protection locked="0"/>
    </xf>
    <xf numFmtId="0" fontId="6" fillId="5" borderId="11" xfId="11" applyFont="1" applyFill="1" applyBorder="1" applyAlignment="1" applyProtection="1">
      <alignment vertical="center"/>
      <protection locked="0"/>
    </xf>
    <xf numFmtId="3" fontId="3" fillId="0" borderId="87" xfId="0" applyNumberFormat="1" applyFont="1" applyBorder="1" applyAlignment="1" applyProtection="1">
      <alignment horizontal="center" vertical="center"/>
      <protection locked="0"/>
    </xf>
    <xf numFmtId="3" fontId="3" fillId="0" borderId="82" xfId="0" applyNumberFormat="1" applyFont="1" applyBorder="1" applyAlignment="1" applyProtection="1">
      <alignment horizontal="center" vertical="center"/>
      <protection locked="0"/>
    </xf>
    <xf numFmtId="3" fontId="134" fillId="2" borderId="322" xfId="11" applyNumberFormat="1" applyFont="1" applyFill="1" applyBorder="1" applyAlignment="1" applyProtection="1">
      <alignment vertical="center"/>
    </xf>
    <xf numFmtId="3" fontId="134" fillId="2" borderId="323" xfId="11" applyNumberFormat="1" applyFont="1" applyFill="1" applyBorder="1" applyAlignment="1" applyProtection="1">
      <alignment vertical="center"/>
    </xf>
    <xf numFmtId="3" fontId="134" fillId="2" borderId="132" xfId="11" applyNumberFormat="1" applyFont="1" applyFill="1" applyBorder="1" applyAlignment="1" applyProtection="1">
      <alignment vertical="center"/>
    </xf>
    <xf numFmtId="3" fontId="134" fillId="2" borderId="124" xfId="11" applyNumberFormat="1" applyFont="1" applyFill="1" applyBorder="1" applyAlignment="1" applyProtection="1">
      <alignment vertical="center"/>
    </xf>
    <xf numFmtId="177" fontId="3" fillId="0" borderId="113" xfId="3" applyNumberFormat="1" applyFont="1" applyFill="1" applyBorder="1" applyAlignment="1" applyProtection="1">
      <alignment horizontal="right" vertical="center"/>
      <protection locked="0"/>
    </xf>
    <xf numFmtId="0" fontId="122" fillId="0" borderId="19" xfId="0" applyFont="1" applyFill="1" applyBorder="1" applyAlignment="1">
      <alignment horizontal="center" vertical="center" wrapText="1"/>
    </xf>
    <xf numFmtId="3" fontId="19" fillId="0" borderId="19" xfId="0" applyNumberFormat="1" applyFont="1" applyFill="1" applyBorder="1" applyAlignment="1" applyProtection="1">
      <alignment horizontal="center" vertical="center"/>
    </xf>
    <xf numFmtId="3" fontId="37" fillId="2" borderId="245" xfId="0" applyNumberFormat="1" applyFont="1" applyFill="1" applyBorder="1" applyAlignment="1" applyProtection="1">
      <alignment horizontal="center" vertical="center"/>
    </xf>
    <xf numFmtId="3" fontId="37" fillId="2" borderId="28" xfId="0" applyNumberFormat="1" applyFont="1" applyFill="1" applyBorder="1" applyAlignment="1" applyProtection="1">
      <alignment horizontal="center" vertical="center"/>
    </xf>
    <xf numFmtId="3" fontId="6" fillId="0" borderId="130" xfId="0" applyNumberFormat="1" applyFont="1" applyBorder="1" applyAlignment="1" applyProtection="1">
      <alignment horizontal="center" vertical="center"/>
      <protection locked="0"/>
    </xf>
    <xf numFmtId="3" fontId="6" fillId="0" borderId="113" xfId="0" applyNumberFormat="1" applyFont="1" applyBorder="1" applyAlignment="1" applyProtection="1">
      <alignment horizontal="center" vertical="center"/>
      <protection locked="0"/>
    </xf>
    <xf numFmtId="3" fontId="37" fillId="2" borderId="130" xfId="0" applyNumberFormat="1" applyFont="1" applyFill="1" applyBorder="1" applyAlignment="1" applyProtection="1">
      <alignment horizontal="center" vertical="center"/>
    </xf>
    <xf numFmtId="3" fontId="37" fillId="2" borderId="113" xfId="0" applyNumberFormat="1" applyFont="1" applyFill="1" applyBorder="1" applyAlignment="1" applyProtection="1">
      <alignment horizontal="center" vertical="center"/>
    </xf>
    <xf numFmtId="3" fontId="45" fillId="0" borderId="131" xfId="0" applyNumberFormat="1" applyFont="1" applyFill="1" applyBorder="1" applyAlignment="1" applyProtection="1">
      <alignment horizontal="center" vertical="center"/>
      <protection locked="0"/>
    </xf>
    <xf numFmtId="3" fontId="45" fillId="0" borderId="117" xfId="0" applyNumberFormat="1" applyFont="1" applyFill="1" applyBorder="1" applyAlignment="1" applyProtection="1">
      <alignment horizontal="center" vertical="center"/>
      <protection locked="0"/>
    </xf>
    <xf numFmtId="9" fontId="45" fillId="2" borderId="118" xfId="0" applyNumberFormat="1" applyFont="1" applyFill="1" applyBorder="1" applyAlignment="1" applyProtection="1">
      <alignment horizontal="center" vertical="center" wrapText="1"/>
    </xf>
    <xf numFmtId="3" fontId="45" fillId="2" borderId="127" xfId="0" applyNumberFormat="1" applyFont="1" applyFill="1" applyBorder="1" applyAlignment="1" applyProtection="1">
      <alignment horizontal="center" vertical="center" wrapText="1"/>
    </xf>
    <xf numFmtId="3" fontId="45" fillId="0" borderId="175" xfId="0" applyNumberFormat="1" applyFont="1" applyFill="1" applyBorder="1" applyAlignment="1" applyProtection="1">
      <alignment horizontal="center" vertical="center"/>
      <protection locked="0"/>
    </xf>
    <xf numFmtId="3" fontId="45" fillId="0" borderId="118" xfId="0" applyNumberFormat="1" applyFont="1" applyFill="1" applyBorder="1" applyAlignment="1" applyProtection="1">
      <alignment horizontal="center" vertical="center"/>
      <protection locked="0"/>
    </xf>
    <xf numFmtId="3" fontId="40" fillId="2" borderId="127" xfId="0" applyNumberFormat="1" applyFont="1" applyFill="1" applyBorder="1" applyAlignment="1" applyProtection="1">
      <alignment horizontal="center" vertical="center" wrapText="1"/>
    </xf>
    <xf numFmtId="3" fontId="41" fillId="2" borderId="117" xfId="0" applyNumberFormat="1" applyFont="1" applyFill="1" applyBorder="1" applyAlignment="1" applyProtection="1">
      <alignment horizontal="center" vertical="center" wrapText="1"/>
    </xf>
    <xf numFmtId="9" fontId="41" fillId="2" borderId="118" xfId="0" applyNumberFormat="1" applyFont="1" applyFill="1" applyBorder="1" applyAlignment="1" applyProtection="1">
      <alignment horizontal="center" vertical="center" wrapText="1"/>
    </xf>
    <xf numFmtId="3" fontId="41" fillId="2" borderId="127" xfId="0" applyNumberFormat="1" applyFont="1" applyFill="1" applyBorder="1" applyAlignment="1" applyProtection="1">
      <alignment horizontal="center" vertical="center" wrapText="1"/>
    </xf>
    <xf numFmtId="3" fontId="35" fillId="2" borderId="247" xfId="0" applyNumberFormat="1" applyFont="1" applyFill="1" applyBorder="1" applyAlignment="1" applyProtection="1">
      <alignment horizontal="center" vertical="center"/>
    </xf>
    <xf numFmtId="3" fontId="35" fillId="2" borderId="247" xfId="0" applyNumberFormat="1" applyFont="1" applyFill="1" applyBorder="1" applyAlignment="1" applyProtection="1">
      <alignment horizontal="center" vertical="center" wrapText="1"/>
    </xf>
    <xf numFmtId="3" fontId="35" fillId="2" borderId="246" xfId="0" applyNumberFormat="1" applyFont="1" applyFill="1" applyBorder="1" applyAlignment="1" applyProtection="1">
      <alignment horizontal="center" vertical="center"/>
    </xf>
    <xf numFmtId="0" fontId="45" fillId="0" borderId="130" xfId="0" applyFont="1" applyFill="1" applyBorder="1" applyAlignment="1" applyProtection="1">
      <alignment horizontal="center" vertical="center" wrapText="1"/>
      <protection locked="0"/>
    </xf>
    <xf numFmtId="0" fontId="45" fillId="0" borderId="112" xfId="0" applyFont="1" applyFill="1" applyBorder="1" applyAlignment="1" applyProtection="1">
      <alignment horizontal="center" vertical="center" wrapText="1"/>
      <protection locked="0"/>
    </xf>
    <xf numFmtId="0" fontId="45" fillId="0" borderId="117" xfId="0" applyFont="1" applyFill="1" applyBorder="1" applyAlignment="1" applyProtection="1">
      <alignment horizontal="center" vertical="center" wrapText="1"/>
      <protection locked="0"/>
    </xf>
    <xf numFmtId="9" fontId="40" fillId="2" borderId="113" xfId="0" applyNumberFormat="1" applyFont="1" applyFill="1" applyBorder="1" applyAlignment="1" applyProtection="1">
      <alignment horizontal="center" vertical="center" wrapText="1"/>
    </xf>
    <xf numFmtId="3" fontId="40" fillId="2" borderId="110" xfId="0" applyNumberFormat="1" applyFont="1" applyFill="1" applyBorder="1" applyAlignment="1" applyProtection="1">
      <alignment horizontal="center" vertical="center" wrapText="1"/>
    </xf>
    <xf numFmtId="3" fontId="50" fillId="0" borderId="130" xfId="0" applyNumberFormat="1" applyFont="1" applyFill="1" applyBorder="1" applyAlignment="1" applyProtection="1">
      <alignment horizontal="center" vertical="center" wrapText="1"/>
      <protection locked="0"/>
    </xf>
    <xf numFmtId="3" fontId="50" fillId="0" borderId="113" xfId="0" applyNumberFormat="1" applyFont="1" applyFill="1" applyBorder="1" applyAlignment="1" applyProtection="1">
      <alignment horizontal="center" vertical="center" wrapText="1"/>
      <protection locked="0"/>
    </xf>
    <xf numFmtId="3" fontId="50" fillId="0" borderId="118" xfId="0" applyNumberFormat="1" applyFont="1" applyFill="1" applyBorder="1" applyAlignment="1" applyProtection="1">
      <alignment horizontal="center" vertical="center" wrapText="1"/>
      <protection locked="0"/>
    </xf>
    <xf numFmtId="3" fontId="40" fillId="0" borderId="153" xfId="0" applyNumberFormat="1" applyFont="1" applyFill="1" applyBorder="1" applyAlignment="1" applyProtection="1">
      <alignment horizontal="center" vertical="center"/>
      <protection locked="0"/>
    </xf>
    <xf numFmtId="3" fontId="40" fillId="0" borderId="113" xfId="0" applyNumberFormat="1" applyFont="1" applyFill="1" applyBorder="1" applyAlignment="1" applyProtection="1">
      <alignment horizontal="center" vertical="center"/>
      <protection locked="0"/>
    </xf>
    <xf numFmtId="3" fontId="40" fillId="0" borderId="112" xfId="0" applyNumberFormat="1" applyFont="1" applyFill="1" applyBorder="1" applyAlignment="1" applyProtection="1">
      <alignment horizontal="center" vertical="center"/>
      <protection locked="0"/>
    </xf>
    <xf numFmtId="3" fontId="41" fillId="2" borderId="112" xfId="0" applyNumberFormat="1" applyFont="1" applyFill="1" applyBorder="1" applyAlignment="1" applyProtection="1">
      <alignment horizontal="center" vertical="center" wrapText="1"/>
    </xf>
    <xf numFmtId="3" fontId="40" fillId="0" borderId="130" xfId="0" applyNumberFormat="1" applyFont="1" applyFill="1" applyBorder="1" applyAlignment="1" applyProtection="1">
      <alignment horizontal="center" vertical="center"/>
      <protection locked="0"/>
    </xf>
    <xf numFmtId="0" fontId="45" fillId="0" borderId="286" xfId="0" applyFont="1" applyFill="1" applyBorder="1" applyAlignment="1" applyProtection="1">
      <alignment horizontal="center" vertical="center" wrapText="1"/>
      <protection locked="0"/>
    </xf>
    <xf numFmtId="9" fontId="45" fillId="2" borderId="298" xfId="0" applyNumberFormat="1" applyFont="1" applyFill="1" applyBorder="1" applyAlignment="1" applyProtection="1">
      <alignment horizontal="center" vertical="center" wrapText="1"/>
    </xf>
    <xf numFmtId="3" fontId="45" fillId="2" borderId="297" xfId="0" applyNumberFormat="1" applyFont="1" applyFill="1" applyBorder="1" applyAlignment="1" applyProtection="1">
      <alignment horizontal="center" vertical="center" wrapText="1"/>
    </xf>
    <xf numFmtId="3" fontId="50" fillId="0" borderId="286" xfId="0" applyNumberFormat="1" applyFont="1" applyFill="1" applyBorder="1" applyAlignment="1" applyProtection="1">
      <alignment horizontal="center" vertical="center" wrapText="1"/>
      <protection locked="0"/>
    </xf>
    <xf numFmtId="3" fontId="50" fillId="0" borderId="298" xfId="0" applyNumberFormat="1" applyFont="1" applyFill="1" applyBorder="1" applyAlignment="1" applyProtection="1">
      <alignment horizontal="center" vertical="center" wrapText="1"/>
      <protection locked="0"/>
    </xf>
    <xf numFmtId="3" fontId="40" fillId="2" borderId="297" xfId="0" applyNumberFormat="1" applyFont="1" applyFill="1" applyBorder="1" applyAlignment="1" applyProtection="1">
      <alignment horizontal="center" vertical="center" wrapText="1"/>
    </xf>
    <xf numFmtId="3" fontId="45" fillId="0" borderId="298" xfId="0" applyNumberFormat="1" applyFont="1" applyFill="1" applyBorder="1" applyAlignment="1" applyProtection="1">
      <alignment horizontal="center" vertical="center"/>
      <protection locked="0"/>
    </xf>
    <xf numFmtId="9" fontId="41" fillId="2" borderId="298" xfId="0" applyNumberFormat="1" applyFont="1" applyFill="1" applyBorder="1" applyAlignment="1" applyProtection="1">
      <alignment horizontal="center" vertical="center" wrapText="1"/>
    </xf>
    <xf numFmtId="3" fontId="41" fillId="2" borderId="297" xfId="0" applyNumberFormat="1" applyFont="1" applyFill="1" applyBorder="1" applyAlignment="1" applyProtection="1">
      <alignment horizontal="center" vertical="center" wrapText="1"/>
    </xf>
    <xf numFmtId="3" fontId="45" fillId="0" borderId="286" xfId="0" applyNumberFormat="1" applyFont="1" applyFill="1" applyBorder="1" applyAlignment="1" applyProtection="1">
      <alignment horizontal="center" vertical="center"/>
      <protection locked="0"/>
    </xf>
    <xf numFmtId="3" fontId="35" fillId="0" borderId="19" xfId="0" applyNumberFormat="1" applyFont="1" applyFill="1" applyBorder="1" applyAlignment="1" applyProtection="1">
      <alignment horizontal="center" vertical="center" wrapText="1"/>
    </xf>
    <xf numFmtId="3" fontId="6" fillId="5" borderId="78" xfId="0" applyNumberFormat="1" applyFont="1" applyFill="1" applyBorder="1" applyAlignment="1" applyProtection="1">
      <alignment horizontal="center" vertical="center"/>
      <protection locked="0"/>
    </xf>
    <xf numFmtId="3" fontId="6" fillId="5" borderId="94" xfId="0" applyNumberFormat="1" applyFont="1" applyFill="1" applyBorder="1" applyAlignment="1" applyProtection="1">
      <alignment horizontal="center" vertical="center"/>
      <protection locked="0"/>
    </xf>
    <xf numFmtId="3" fontId="6" fillId="5" borderId="296" xfId="0" applyNumberFormat="1" applyFont="1" applyFill="1" applyBorder="1" applyAlignment="1" applyProtection="1">
      <alignment horizontal="center" vertical="center"/>
      <protection locked="0"/>
    </xf>
    <xf numFmtId="3" fontId="6" fillId="5" borderId="61" xfId="0" applyNumberFormat="1" applyFont="1" applyFill="1" applyBorder="1" applyAlignment="1" applyProtection="1">
      <alignment horizontal="center" vertical="center"/>
      <protection locked="0"/>
    </xf>
    <xf numFmtId="3" fontId="37" fillId="0" borderId="78" xfId="0" applyNumberFormat="1" applyFont="1" applyFill="1" applyBorder="1" applyAlignment="1" applyProtection="1">
      <alignment horizontal="center" vertical="center"/>
      <protection locked="0"/>
    </xf>
    <xf numFmtId="3" fontId="37" fillId="0" borderId="94" xfId="0" applyNumberFormat="1" applyFont="1" applyFill="1" applyBorder="1" applyAlignment="1" applyProtection="1">
      <alignment horizontal="center" vertical="center"/>
      <protection locked="0"/>
    </xf>
    <xf numFmtId="3" fontId="37" fillId="0" borderId="296" xfId="0" applyNumberFormat="1" applyFont="1" applyFill="1" applyBorder="1" applyAlignment="1" applyProtection="1">
      <alignment horizontal="center" vertical="center"/>
      <protection locked="0"/>
    </xf>
    <xf numFmtId="0" fontId="147" fillId="22" borderId="40" xfId="0" applyNumberFormat="1" applyFont="1" applyFill="1" applyBorder="1" applyAlignment="1" applyProtection="1">
      <alignment horizontal="center" vertical="center" wrapText="1" readingOrder="2"/>
    </xf>
    <xf numFmtId="3" fontId="26" fillId="2" borderId="65" xfId="6" applyNumberFormat="1" applyFont="1" applyFill="1" applyBorder="1" applyProtection="1"/>
    <xf numFmtId="3" fontId="26" fillId="2" borderId="3" xfId="6" applyNumberFormat="1" applyFont="1" applyFill="1" applyBorder="1" applyProtection="1"/>
    <xf numFmtId="3" fontId="26" fillId="2" borderId="87" xfId="6" applyNumberFormat="1" applyFont="1" applyFill="1" applyBorder="1" applyProtection="1"/>
    <xf numFmtId="3" fontId="26" fillId="2" borderId="85" xfId="6" applyNumberFormat="1" applyFont="1" applyFill="1" applyBorder="1" applyProtection="1"/>
    <xf numFmtId="3" fontId="26" fillId="25" borderId="86" xfId="6" applyNumberFormat="1" applyFont="1" applyFill="1" applyBorder="1" applyProtection="1"/>
    <xf numFmtId="3" fontId="26" fillId="25" borderId="90" xfId="6" applyNumberFormat="1" applyFont="1" applyFill="1" applyBorder="1" applyProtection="1"/>
    <xf numFmtId="3" fontId="26" fillId="25" borderId="77" xfId="6" applyNumberFormat="1" applyFont="1" applyFill="1" applyBorder="1" applyProtection="1"/>
    <xf numFmtId="3" fontId="26" fillId="26" borderId="86" xfId="6" applyNumberFormat="1" applyFont="1" applyFill="1" applyBorder="1" applyProtection="1"/>
    <xf numFmtId="3" fontId="26" fillId="26" borderId="90" xfId="6" applyNumberFormat="1" applyFont="1" applyFill="1" applyBorder="1" applyProtection="1"/>
    <xf numFmtId="3" fontId="26" fillId="26" borderId="77" xfId="6" applyNumberFormat="1" applyFont="1" applyFill="1" applyBorder="1" applyProtection="1"/>
    <xf numFmtId="3" fontId="26" fillId="2" borderId="46" xfId="6" applyNumberFormat="1" applyFont="1" applyFill="1" applyBorder="1" applyProtection="1"/>
    <xf numFmtId="3" fontId="26" fillId="2" borderId="9" xfId="6" applyNumberFormat="1" applyFont="1" applyFill="1" applyBorder="1" applyProtection="1"/>
    <xf numFmtId="3" fontId="26" fillId="2" borderId="118" xfId="6" applyNumberFormat="1" applyFont="1" applyFill="1" applyBorder="1" applyProtection="1"/>
    <xf numFmtId="3" fontId="26" fillId="2" borderId="8" xfId="6" applyNumberFormat="1" applyFont="1" applyFill="1" applyBorder="1" applyProtection="1"/>
    <xf numFmtId="3" fontId="22" fillId="2" borderId="168" xfId="6" applyNumberFormat="1" applyFont="1" applyFill="1" applyBorder="1" applyAlignment="1" applyProtection="1">
      <alignment vertical="center"/>
    </xf>
    <xf numFmtId="3" fontId="9" fillId="8" borderId="0" xfId="6" applyNumberFormat="1" applyFont="1" applyFill="1" applyBorder="1" applyAlignment="1" applyProtection="1">
      <alignment vertical="center"/>
    </xf>
    <xf numFmtId="3" fontId="9" fillId="8" borderId="34" xfId="6" applyNumberFormat="1" applyFont="1" applyFill="1" applyBorder="1" applyAlignment="1" applyProtection="1">
      <alignment vertical="center"/>
    </xf>
    <xf numFmtId="3" fontId="6" fillId="0" borderId="112" xfId="11" applyNumberFormat="1" applyFont="1" applyFill="1" applyBorder="1" applyAlignment="1" applyProtection="1">
      <alignment vertical="center"/>
      <protection locked="0"/>
    </xf>
    <xf numFmtId="3" fontId="6" fillId="0" borderId="117" xfId="11" applyNumberFormat="1" applyFont="1" applyFill="1" applyBorder="1" applyAlignment="1" applyProtection="1">
      <alignment vertical="center"/>
      <protection locked="0"/>
    </xf>
    <xf numFmtId="3" fontId="6" fillId="0" borderId="66" xfId="11" applyNumberFormat="1" applyFont="1" applyFill="1" applyBorder="1" applyAlignment="1" applyProtection="1">
      <alignment vertical="center"/>
      <protection locked="0"/>
    </xf>
    <xf numFmtId="0" fontId="108" fillId="0" borderId="0" xfId="0" applyFont="1" applyFill="1" applyBorder="1" applyAlignment="1" applyProtection="1">
      <alignment horizontal="right" vertical="center" readingOrder="2"/>
    </xf>
    <xf numFmtId="0" fontId="126" fillId="0" borderId="233" xfId="0" applyFont="1" applyFill="1" applyBorder="1" applyAlignment="1">
      <alignment horizontal="center" vertical="center" wrapText="1" readingOrder="2"/>
    </xf>
    <xf numFmtId="0" fontId="126" fillId="0" borderId="243" xfId="0" applyFont="1" applyFill="1" applyBorder="1" applyAlignment="1">
      <alignment horizontal="center" vertical="center" wrapText="1" readingOrder="2"/>
    </xf>
    <xf numFmtId="0" fontId="126" fillId="0" borderId="234" xfId="0" applyFont="1" applyFill="1" applyBorder="1" applyAlignment="1">
      <alignment horizontal="center" vertical="center" wrapText="1" readingOrder="2"/>
    </xf>
    <xf numFmtId="14" fontId="149" fillId="31" borderId="251" xfId="0" applyNumberFormat="1" applyFont="1" applyFill="1" applyBorder="1" applyAlignment="1" applyProtection="1">
      <alignment horizontal="center" vertical="center"/>
    </xf>
    <xf numFmtId="14" fontId="149" fillId="31" borderId="252" xfId="0" applyNumberFormat="1" applyFont="1" applyFill="1" applyBorder="1" applyAlignment="1" applyProtection="1">
      <alignment horizontal="center" vertical="center"/>
    </xf>
    <xf numFmtId="0" fontId="149" fillId="31" borderId="185" xfId="0" applyFont="1" applyFill="1" applyBorder="1" applyAlignment="1" applyProtection="1">
      <alignment horizontal="center" vertical="center"/>
    </xf>
    <xf numFmtId="0" fontId="149" fillId="31" borderId="250" xfId="0" applyFont="1" applyFill="1" applyBorder="1" applyAlignment="1" applyProtection="1">
      <alignment horizontal="center" vertical="center"/>
    </xf>
    <xf numFmtId="0" fontId="126" fillId="0" borderId="236" xfId="0" applyFont="1" applyFill="1" applyBorder="1" applyAlignment="1">
      <alignment horizontal="center" vertical="center" wrapText="1" readingOrder="2"/>
    </xf>
    <xf numFmtId="0" fontId="126" fillId="0" borderId="242" xfId="0" applyFont="1" applyFill="1" applyBorder="1" applyAlignment="1">
      <alignment horizontal="center" vertical="center" wrapText="1" readingOrder="2"/>
    </xf>
    <xf numFmtId="0" fontId="126" fillId="0" borderId="112" xfId="0" applyFont="1" applyFill="1" applyBorder="1" applyAlignment="1">
      <alignment horizontal="center" vertical="center" wrapText="1" readingOrder="2"/>
    </xf>
    <xf numFmtId="0" fontId="126" fillId="0" borderId="236" xfId="0" applyFont="1" applyFill="1" applyBorder="1" applyAlignment="1">
      <alignment horizontal="center" vertical="center" readingOrder="2"/>
    </xf>
    <xf numFmtId="0" fontId="126" fillId="0" borderId="242" xfId="0" applyFont="1" applyFill="1" applyBorder="1" applyAlignment="1">
      <alignment horizontal="center" vertical="center" readingOrder="2"/>
    </xf>
    <xf numFmtId="0" fontId="126" fillId="0" borderId="112" xfId="0" applyFont="1" applyFill="1" applyBorder="1" applyAlignment="1">
      <alignment horizontal="center" vertical="center" readingOrder="2"/>
    </xf>
    <xf numFmtId="0" fontId="126" fillId="0" borderId="236" xfId="0" applyFont="1" applyFill="1" applyBorder="1" applyAlignment="1">
      <alignment horizontal="center" vertical="center" wrapText="1"/>
    </xf>
    <xf numFmtId="0" fontId="126" fillId="0" borderId="242" xfId="0" applyFont="1" applyFill="1" applyBorder="1" applyAlignment="1">
      <alignment horizontal="center" vertical="center" wrapText="1"/>
    </xf>
    <xf numFmtId="0" fontId="126" fillId="0" borderId="112" xfId="0" applyFont="1" applyFill="1" applyBorder="1" applyAlignment="1">
      <alignment horizontal="center" vertical="center" wrapText="1"/>
    </xf>
    <xf numFmtId="0" fontId="151" fillId="0" borderId="237" xfId="0" applyFont="1" applyFill="1" applyBorder="1" applyAlignment="1">
      <alignment horizontal="center" vertical="center" wrapText="1"/>
    </xf>
    <xf numFmtId="0" fontId="151" fillId="0" borderId="176" xfId="0" applyFont="1" applyFill="1" applyBorder="1" applyAlignment="1">
      <alignment horizontal="center" vertical="center" wrapText="1"/>
    </xf>
    <xf numFmtId="0" fontId="151" fillId="0" borderId="79" xfId="0" applyFont="1" applyFill="1" applyBorder="1" applyAlignment="1">
      <alignment horizontal="center" vertical="center" wrapText="1"/>
    </xf>
    <xf numFmtId="0" fontId="137" fillId="23" borderId="239" xfId="0" applyFont="1" applyFill="1" applyBorder="1" applyAlignment="1" applyProtection="1">
      <alignment horizontal="center" vertical="center" wrapText="1" readingOrder="2"/>
    </xf>
    <xf numFmtId="0" fontId="137" fillId="23" borderId="244" xfId="0" applyFont="1" applyFill="1" applyBorder="1" applyAlignment="1" applyProtection="1">
      <alignment horizontal="center" vertical="center" wrapText="1" readingOrder="2"/>
    </xf>
    <xf numFmtId="0" fontId="137" fillId="23" borderId="240" xfId="0" applyFont="1" applyFill="1" applyBorder="1" applyAlignment="1" applyProtection="1">
      <alignment horizontal="center" vertical="center" wrapText="1" readingOrder="2"/>
    </xf>
    <xf numFmtId="14" fontId="49" fillId="0" borderId="266" xfId="0" applyNumberFormat="1" applyFont="1" applyBorder="1" applyAlignment="1">
      <alignment horizontal="center" vertical="center"/>
    </xf>
    <xf numFmtId="14" fontId="49" fillId="0" borderId="267" xfId="0" applyNumberFormat="1" applyFont="1" applyBorder="1" applyAlignment="1">
      <alignment horizontal="center" vertical="center"/>
    </xf>
    <xf numFmtId="0" fontId="49" fillId="0" borderId="261" xfId="0" applyFont="1" applyBorder="1" applyAlignment="1">
      <alignment horizontal="center" vertical="center"/>
    </xf>
    <xf numFmtId="0" fontId="49" fillId="0" borderId="217" xfId="0" applyFont="1" applyBorder="1" applyAlignment="1">
      <alignment horizontal="center" vertical="center"/>
    </xf>
    <xf numFmtId="0" fontId="48" fillId="0" borderId="0" xfId="0" applyFont="1" applyBorder="1" applyAlignment="1">
      <alignment horizontal="center" vertical="center"/>
    </xf>
    <xf numFmtId="0" fontId="49" fillId="16" borderId="182" xfId="0" applyFont="1" applyFill="1" applyBorder="1" applyAlignment="1">
      <alignment horizontal="right" vertical="center"/>
    </xf>
    <xf numFmtId="0" fontId="49" fillId="16" borderId="249" xfId="0" applyFont="1" applyFill="1" applyBorder="1" applyAlignment="1">
      <alignment horizontal="right" vertical="center"/>
    </xf>
    <xf numFmtId="0" fontId="49" fillId="16" borderId="256" xfId="0" applyFont="1" applyFill="1" applyBorder="1" applyAlignment="1">
      <alignment horizontal="right" vertical="center"/>
    </xf>
    <xf numFmtId="0" fontId="49" fillId="16" borderId="257" xfId="0" applyFont="1" applyFill="1" applyBorder="1" applyAlignment="1">
      <alignment horizontal="right" vertical="center"/>
    </xf>
    <xf numFmtId="0" fontId="30" fillId="16" borderId="182" xfId="0" applyFont="1" applyFill="1" applyBorder="1" applyAlignment="1">
      <alignment horizontal="right" vertical="center"/>
    </xf>
    <xf numFmtId="0" fontId="30" fillId="16" borderId="249" xfId="0" applyFont="1" applyFill="1" applyBorder="1" applyAlignment="1">
      <alignment horizontal="right" vertical="center"/>
    </xf>
    <xf numFmtId="0" fontId="30" fillId="16" borderId="269" xfId="0" applyFont="1" applyFill="1" applyBorder="1" applyAlignment="1">
      <alignment horizontal="right" vertical="center"/>
    </xf>
    <xf numFmtId="0" fontId="30" fillId="16" borderId="270" xfId="0" applyFont="1" applyFill="1" applyBorder="1" applyAlignment="1">
      <alignment horizontal="right" vertical="center"/>
    </xf>
    <xf numFmtId="0" fontId="152" fillId="21" borderId="185" xfId="0" applyFont="1" applyFill="1" applyBorder="1" applyAlignment="1">
      <alignment horizontal="center" vertical="center"/>
    </xf>
    <xf numFmtId="0" fontId="152" fillId="21" borderId="186" xfId="0" applyFont="1" applyFill="1" applyBorder="1" applyAlignment="1">
      <alignment horizontal="center" vertical="center"/>
    </xf>
    <xf numFmtId="0" fontId="127" fillId="21" borderId="185" xfId="0" applyFont="1" applyFill="1" applyBorder="1" applyAlignment="1">
      <alignment horizontal="center" vertical="center"/>
    </xf>
    <xf numFmtId="0" fontId="127" fillId="21" borderId="302" xfId="0" applyFont="1" applyFill="1" applyBorder="1" applyAlignment="1">
      <alignment horizontal="center" vertical="center"/>
    </xf>
    <xf numFmtId="0" fontId="152" fillId="21" borderId="185" xfId="0" applyFont="1" applyFill="1" applyBorder="1" applyAlignment="1">
      <alignment horizontal="center" vertical="center"/>
    </xf>
    <xf numFmtId="0" fontId="152" fillId="21" borderId="186" xfId="0" applyFont="1" applyFill="1" applyBorder="1" applyAlignment="1">
      <alignment horizontal="center" vertical="center"/>
    </xf>
    <xf numFmtId="0" fontId="127" fillId="21" borderId="185" xfId="0" applyFont="1" applyFill="1" applyBorder="1" applyAlignment="1">
      <alignment horizontal="center" vertical="center"/>
    </xf>
    <xf numFmtId="0" fontId="127" fillId="21" borderId="186" xfId="0" applyFont="1" applyFill="1" applyBorder="1" applyAlignment="1">
      <alignment horizontal="center" vertical="center"/>
    </xf>
    <xf numFmtId="0" fontId="3" fillId="15" borderId="194" xfId="3" applyFont="1" applyFill="1" applyBorder="1" applyAlignment="1" applyProtection="1">
      <alignment horizontal="right" vertical="center"/>
    </xf>
    <xf numFmtId="0" fontId="3" fillId="15" borderId="200" xfId="3" applyFont="1" applyFill="1" applyBorder="1" applyAlignment="1" applyProtection="1">
      <alignment horizontal="right" vertical="center"/>
    </xf>
    <xf numFmtId="0" fontId="3" fillId="15" borderId="199" xfId="3" applyFont="1" applyFill="1" applyBorder="1" applyAlignment="1" applyProtection="1">
      <alignment horizontal="right" vertical="center"/>
    </xf>
    <xf numFmtId="0" fontId="3" fillId="15" borderId="136" xfId="3" applyFont="1" applyFill="1" applyBorder="1" applyAlignment="1" applyProtection="1">
      <alignment horizontal="right" vertical="center"/>
    </xf>
    <xf numFmtId="0" fontId="3" fillId="15" borderId="138" xfId="3" applyFont="1" applyFill="1" applyBorder="1" applyAlignment="1" applyProtection="1">
      <alignment horizontal="right" vertical="center"/>
    </xf>
    <xf numFmtId="0" fontId="3" fillId="15" borderId="138" xfId="3" applyFont="1" applyFill="1" applyBorder="1" applyAlignment="1" applyProtection="1">
      <alignment horizontal="right" vertical="center" wrapText="1"/>
    </xf>
    <xf numFmtId="0" fontId="3" fillId="15" borderId="184" xfId="3" applyFont="1" applyFill="1" applyBorder="1" applyAlignment="1" applyProtection="1">
      <alignment horizontal="right" vertical="center" wrapText="1"/>
    </xf>
    <xf numFmtId="0" fontId="3" fillId="15" borderId="101" xfId="3" applyFont="1" applyFill="1" applyBorder="1" applyAlignment="1" applyProtection="1">
      <alignment horizontal="right" vertical="center" wrapText="1"/>
    </xf>
    <xf numFmtId="0" fontId="3" fillId="15" borderId="277" xfId="3" applyFont="1" applyFill="1" applyBorder="1" applyAlignment="1" applyProtection="1">
      <alignment horizontal="right" vertical="center" wrapText="1"/>
    </xf>
    <xf numFmtId="0" fontId="3" fillId="15" borderId="107" xfId="3" applyFont="1" applyFill="1" applyBorder="1" applyAlignment="1" applyProtection="1">
      <alignment horizontal="right" vertical="center" wrapText="1"/>
    </xf>
    <xf numFmtId="0" fontId="3" fillId="15" borderId="279" xfId="3" applyFont="1" applyFill="1" applyBorder="1" applyAlignment="1" applyProtection="1">
      <alignment horizontal="right" vertical="center"/>
    </xf>
    <xf numFmtId="0" fontId="3" fillId="15" borderId="278" xfId="3" applyFont="1" applyFill="1" applyBorder="1" applyAlignment="1" applyProtection="1">
      <alignment horizontal="right" vertical="center"/>
    </xf>
    <xf numFmtId="0" fontId="3" fillId="15" borderId="280" xfId="3" applyFont="1" applyFill="1" applyBorder="1" applyAlignment="1" applyProtection="1">
      <alignment horizontal="right" vertical="center"/>
    </xf>
    <xf numFmtId="0" fontId="3" fillId="18" borderId="137" xfId="3" applyFont="1" applyFill="1" applyBorder="1" applyAlignment="1" applyProtection="1">
      <alignment horizontal="right" vertical="center" wrapText="1"/>
    </xf>
    <xf numFmtId="0" fontId="3" fillId="18" borderId="183" xfId="3" applyFont="1" applyFill="1" applyBorder="1" applyAlignment="1" applyProtection="1">
      <alignment horizontal="right" vertical="center" wrapText="1"/>
    </xf>
    <xf numFmtId="0" fontId="3" fillId="15" borderId="107" xfId="3" applyFont="1" applyFill="1" applyBorder="1" applyAlignment="1" applyProtection="1">
      <alignment horizontal="right" vertical="center"/>
    </xf>
    <xf numFmtId="0" fontId="3" fillId="5" borderId="20" xfId="0" applyFont="1" applyFill="1" applyBorder="1" applyAlignment="1" applyProtection="1">
      <alignment horizontal="center"/>
    </xf>
    <xf numFmtId="0" fontId="3" fillId="5" borderId="209" xfId="0" applyFont="1" applyFill="1" applyBorder="1" applyAlignment="1" applyProtection="1">
      <alignment horizontal="center"/>
    </xf>
    <xf numFmtId="0" fontId="8" fillId="5" borderId="220" xfId="0" applyFont="1" applyFill="1" applyBorder="1" applyAlignment="1" applyProtection="1">
      <alignment horizontal="center" vertical="center"/>
    </xf>
    <xf numFmtId="0" fontId="8" fillId="5" borderId="222" xfId="0" applyFont="1" applyFill="1" applyBorder="1" applyAlignment="1" applyProtection="1">
      <alignment horizontal="center" vertical="center"/>
    </xf>
    <xf numFmtId="0" fontId="8" fillId="5" borderId="224" xfId="0" applyFont="1" applyFill="1" applyBorder="1" applyAlignment="1" applyProtection="1">
      <alignment horizontal="center" vertical="center"/>
    </xf>
    <xf numFmtId="0" fontId="30" fillId="14" borderId="185" xfId="3" applyFont="1" applyFill="1" applyBorder="1" applyAlignment="1" applyProtection="1">
      <alignment vertical="center"/>
    </xf>
    <xf numFmtId="0" fontId="30" fillId="15" borderId="0" xfId="3" applyFont="1" applyFill="1" applyAlignment="1" applyProtection="1">
      <alignment horizontal="center" vertical="center"/>
    </xf>
    <xf numFmtId="3" fontId="173" fillId="35" borderId="286" xfId="0" applyNumberFormat="1" applyFont="1" applyFill="1" applyBorder="1" applyAlignment="1">
      <alignment horizontal="center" vertical="center" wrapText="1"/>
    </xf>
    <xf numFmtId="3" fontId="173" fillId="35" borderId="298" xfId="0" applyNumberFormat="1" applyFont="1" applyFill="1" applyBorder="1" applyAlignment="1">
      <alignment horizontal="center" vertical="center" wrapText="1"/>
    </xf>
    <xf numFmtId="3" fontId="173" fillId="35" borderId="297" xfId="0" applyNumberFormat="1" applyFont="1" applyFill="1" applyBorder="1" applyAlignment="1">
      <alignment horizontal="center" vertical="center" wrapText="1"/>
    </xf>
    <xf numFmtId="0" fontId="106" fillId="35" borderId="39" xfId="0" applyFont="1" applyFill="1" applyBorder="1" applyAlignment="1">
      <alignment vertical="center"/>
    </xf>
    <xf numFmtId="0" fontId="106" fillId="35" borderId="47" xfId="0" applyFont="1" applyFill="1" applyBorder="1" applyAlignment="1">
      <alignment horizontal="center" vertical="center" wrapText="1"/>
    </xf>
    <xf numFmtId="0" fontId="152" fillId="15" borderId="28" xfId="0" applyFont="1" applyFill="1" applyBorder="1" applyAlignment="1">
      <alignment horizontal="center"/>
    </xf>
    <xf numFmtId="0" fontId="152" fillId="15" borderId="42" xfId="0" applyFont="1" applyFill="1" applyBorder="1" applyAlignment="1">
      <alignment wrapText="1"/>
    </xf>
    <xf numFmtId="0" fontId="152" fillId="15" borderId="4" xfId="0" applyFont="1" applyFill="1" applyBorder="1" applyAlignment="1">
      <alignment horizontal="center"/>
    </xf>
    <xf numFmtId="0" fontId="152" fillId="15" borderId="43" xfId="0" applyFont="1" applyFill="1" applyBorder="1" applyAlignment="1">
      <alignment wrapText="1"/>
    </xf>
    <xf numFmtId="0" fontId="152" fillId="15" borderId="4" xfId="0" applyFont="1" applyFill="1" applyBorder="1" applyAlignment="1">
      <alignment horizontal="center" vertical="center"/>
    </xf>
    <xf numFmtId="0" fontId="152" fillId="15" borderId="43" xfId="0" applyFont="1" applyFill="1" applyBorder="1" applyAlignment="1">
      <alignment vertical="center" wrapText="1"/>
    </xf>
    <xf numFmtId="0" fontId="152" fillId="15" borderId="43" xfId="0" applyFont="1" applyFill="1" applyBorder="1" applyAlignment="1">
      <alignment horizontal="right" wrapText="1"/>
    </xf>
    <xf numFmtId="0" fontId="152" fillId="15" borderId="7" xfId="0" applyFont="1" applyFill="1" applyBorder="1" applyAlignment="1">
      <alignment horizontal="center"/>
    </xf>
    <xf numFmtId="0" fontId="152" fillId="15" borderId="44" xfId="0" applyFont="1" applyFill="1" applyBorder="1" applyAlignment="1">
      <alignment horizontal="right" wrapText="1"/>
    </xf>
    <xf numFmtId="3" fontId="35" fillId="15" borderId="111" xfId="0" applyNumberFormat="1" applyFont="1" applyFill="1" applyBorder="1" applyAlignment="1" applyProtection="1">
      <alignment horizontal="center"/>
    </xf>
    <xf numFmtId="3" fontId="35" fillId="15" borderId="111" xfId="0" applyNumberFormat="1" applyFont="1" applyFill="1" applyBorder="1" applyAlignment="1" applyProtection="1">
      <alignment horizontal="center" vertical="center"/>
    </xf>
    <xf numFmtId="3" fontId="35" fillId="15" borderId="113" xfId="0" applyNumberFormat="1" applyFont="1" applyFill="1" applyBorder="1" applyAlignment="1" applyProtection="1">
      <alignment horizontal="center"/>
    </xf>
    <xf numFmtId="3" fontId="35" fillId="15" borderId="113" xfId="0" applyNumberFormat="1" applyFont="1" applyFill="1" applyBorder="1" applyAlignment="1" applyProtection="1">
      <alignment horizontal="center" vertical="center"/>
    </xf>
    <xf numFmtId="3" fontId="37" fillId="15" borderId="286" xfId="0" applyNumberFormat="1" applyFont="1" applyFill="1" applyBorder="1" applyAlignment="1" applyProtection="1">
      <alignment horizontal="center"/>
    </xf>
    <xf numFmtId="3" fontId="37" fillId="15" borderId="298" xfId="0" applyNumberFormat="1" applyFont="1" applyFill="1" applyBorder="1" applyAlignment="1" applyProtection="1">
      <alignment horizontal="center"/>
    </xf>
    <xf numFmtId="3" fontId="37" fillId="15" borderId="296" xfId="0" applyNumberFormat="1" applyFont="1" applyFill="1" applyBorder="1" applyAlignment="1" applyProtection="1">
      <alignment horizontal="center"/>
    </xf>
    <xf numFmtId="0" fontId="49" fillId="0" borderId="0" xfId="0" applyFont="1" applyFill="1" applyBorder="1" applyAlignment="1">
      <alignment horizontal="right" vertical="center"/>
    </xf>
    <xf numFmtId="14" fontId="49" fillId="0" borderId="0" xfId="0" applyNumberFormat="1" applyFont="1" applyFill="1" applyBorder="1" applyAlignment="1">
      <alignment horizontal="center" vertical="center"/>
    </xf>
    <xf numFmtId="0" fontId="31" fillId="18" borderId="13" xfId="0" applyFont="1" applyFill="1" applyBorder="1" applyAlignment="1" applyProtection="1">
      <alignment vertical="center" wrapText="1"/>
    </xf>
    <xf numFmtId="0" fontId="31" fillId="18" borderId="14" xfId="0" applyFont="1" applyFill="1" applyBorder="1" applyAlignment="1" applyProtection="1">
      <alignment vertical="center" wrapText="1"/>
    </xf>
    <xf numFmtId="14" fontId="49" fillId="0" borderId="37" xfId="0" applyNumberFormat="1" applyFont="1" applyBorder="1" applyAlignment="1">
      <alignment horizontal="center" vertical="center"/>
    </xf>
    <xf numFmtId="0" fontId="49" fillId="0" borderId="37" xfId="0" applyFont="1" applyFill="1" applyBorder="1" applyAlignment="1">
      <alignment horizontal="right" vertical="center"/>
    </xf>
    <xf numFmtId="0" fontId="152" fillId="21" borderId="185" xfId="0" applyFont="1" applyFill="1" applyBorder="1" applyAlignment="1">
      <alignment horizontal="center" vertical="center"/>
    </xf>
    <xf numFmtId="0" fontId="152" fillId="21" borderId="186" xfId="0" applyFont="1" applyFill="1" applyBorder="1" applyAlignment="1">
      <alignment horizontal="center" vertical="center"/>
    </xf>
    <xf numFmtId="0" fontId="127" fillId="21" borderId="185" xfId="0" applyFont="1" applyFill="1" applyBorder="1" applyAlignment="1">
      <alignment horizontal="center" vertical="center"/>
    </xf>
    <xf numFmtId="0" fontId="127" fillId="21" borderId="186" xfId="0" applyFont="1" applyFill="1" applyBorder="1" applyAlignment="1">
      <alignment horizontal="center" vertical="center"/>
    </xf>
    <xf numFmtId="0" fontId="135" fillId="25" borderId="188" xfId="0" applyFont="1" applyFill="1" applyBorder="1" applyAlignment="1" applyProtection="1">
      <alignment horizontal="center" vertical="center"/>
    </xf>
    <xf numFmtId="0" fontId="135" fillId="26" borderId="10" xfId="0" applyFont="1" applyFill="1" applyBorder="1" applyAlignment="1" applyProtection="1">
      <alignment horizontal="center" vertical="center"/>
    </xf>
    <xf numFmtId="0" fontId="99" fillId="26" borderId="39" xfId="0" applyFont="1" applyFill="1" applyBorder="1" applyAlignment="1" applyProtection="1">
      <alignment horizontal="center" vertical="center"/>
    </xf>
    <xf numFmtId="0" fontId="46" fillId="26" borderId="14" xfId="0" applyFont="1" applyFill="1" applyBorder="1" applyAlignment="1">
      <alignment horizontal="center" vertical="center" wrapText="1" readingOrder="2"/>
    </xf>
    <xf numFmtId="16" fontId="126" fillId="26" borderId="142" xfId="0" applyNumberFormat="1" applyFont="1" applyFill="1" applyBorder="1" applyAlignment="1" applyProtection="1">
      <alignment horizontal="center" vertical="center"/>
    </xf>
    <xf numFmtId="175" fontId="46" fillId="26" borderId="147" xfId="0" applyNumberFormat="1" applyFont="1" applyFill="1" applyBorder="1" applyAlignment="1">
      <alignment horizontal="center" vertical="center" wrapText="1" readingOrder="2"/>
    </xf>
    <xf numFmtId="175" fontId="104" fillId="26" borderId="10" xfId="0" applyNumberFormat="1" applyFont="1" applyFill="1" applyBorder="1" applyAlignment="1">
      <alignment horizontal="center" vertical="center" wrapText="1" readingOrder="2"/>
    </xf>
    <xf numFmtId="16" fontId="126" fillId="26" borderId="156" xfId="0" applyNumberFormat="1" applyFont="1" applyFill="1" applyBorder="1" applyAlignment="1" applyProtection="1">
      <alignment horizontal="center" vertical="center"/>
    </xf>
    <xf numFmtId="175" fontId="46" fillId="26" borderId="157" xfId="0" applyNumberFormat="1" applyFont="1" applyFill="1" applyBorder="1" applyAlignment="1">
      <alignment horizontal="center" vertical="center" wrapText="1" readingOrder="2"/>
    </xf>
    <xf numFmtId="0" fontId="30" fillId="25" borderId="1" xfId="0" applyFont="1" applyFill="1" applyBorder="1" applyAlignment="1" applyProtection="1">
      <alignment horizontal="center" vertical="center"/>
    </xf>
    <xf numFmtId="175" fontId="99" fillId="25" borderId="3" xfId="0" applyNumberFormat="1" applyFont="1" applyFill="1" applyBorder="1" applyAlignment="1">
      <alignment horizontal="right" vertical="center" wrapText="1" readingOrder="2"/>
    </xf>
    <xf numFmtId="0" fontId="30" fillId="25" borderId="130" xfId="0" applyFont="1" applyFill="1" applyBorder="1" applyAlignment="1" applyProtection="1">
      <alignment horizontal="center" vertical="center"/>
    </xf>
    <xf numFmtId="175" fontId="99" fillId="25" borderId="110" xfId="0" applyNumberFormat="1" applyFont="1" applyFill="1" applyBorder="1" applyAlignment="1">
      <alignment horizontal="right" vertical="center" wrapText="1" readingOrder="2"/>
    </xf>
    <xf numFmtId="0" fontId="30" fillId="25" borderId="7" xfId="0" applyFont="1" applyFill="1" applyBorder="1" applyAlignment="1" applyProtection="1">
      <alignment horizontal="center" vertical="center"/>
    </xf>
    <xf numFmtId="175" fontId="99" fillId="25" borderId="9" xfId="0" applyNumberFormat="1" applyFont="1" applyFill="1" applyBorder="1" applyAlignment="1">
      <alignment horizontal="right" vertical="center" wrapText="1" readingOrder="2"/>
    </xf>
    <xf numFmtId="0" fontId="30" fillId="25" borderId="154" xfId="0" applyFont="1" applyFill="1" applyBorder="1" applyAlignment="1" applyProtection="1">
      <alignment horizontal="center" vertical="center"/>
    </xf>
    <xf numFmtId="175" fontId="99" fillId="25" borderId="155" xfId="0" applyNumberFormat="1" applyFont="1" applyFill="1" applyBorder="1" applyAlignment="1">
      <alignment horizontal="right" vertical="center" wrapText="1" readingOrder="2"/>
    </xf>
    <xf numFmtId="0" fontId="30" fillId="25" borderId="131" xfId="0" applyFont="1" applyFill="1" applyBorder="1" applyAlignment="1" applyProtection="1">
      <alignment horizontal="center" vertical="center"/>
    </xf>
    <xf numFmtId="175" fontId="99" fillId="25" borderId="127" xfId="0" applyNumberFormat="1" applyFont="1" applyFill="1" applyBorder="1" applyAlignment="1">
      <alignment horizontal="right" vertical="center" wrapText="1" readingOrder="2"/>
    </xf>
    <xf numFmtId="175" fontId="108" fillId="25" borderId="3" xfId="0" applyNumberFormat="1" applyFont="1" applyFill="1" applyBorder="1" applyAlignment="1">
      <alignment horizontal="right" vertical="center" wrapText="1" readingOrder="2"/>
    </xf>
    <xf numFmtId="175" fontId="46" fillId="25" borderId="188" xfId="0" applyNumberFormat="1" applyFont="1" applyFill="1" applyBorder="1" applyAlignment="1">
      <alignment horizontal="center" vertical="center" wrapText="1" readingOrder="2"/>
    </xf>
    <xf numFmtId="175" fontId="108" fillId="25" borderId="110" xfId="0" applyNumberFormat="1" applyFont="1" applyFill="1" applyBorder="1" applyAlignment="1">
      <alignment horizontal="right" vertical="center" wrapText="1" readingOrder="2"/>
    </xf>
    <xf numFmtId="175" fontId="108" fillId="25" borderId="9" xfId="0" applyNumberFormat="1" applyFont="1" applyFill="1" applyBorder="1" applyAlignment="1">
      <alignment horizontal="right" vertical="center" wrapText="1" readingOrder="2"/>
    </xf>
    <xf numFmtId="0" fontId="127" fillId="25" borderId="185" xfId="0" applyFont="1" applyFill="1" applyBorder="1" applyAlignment="1">
      <alignment vertical="center"/>
    </xf>
    <xf numFmtId="0" fontId="127" fillId="25" borderId="255" xfId="0" applyFont="1" applyFill="1" applyBorder="1" applyAlignment="1">
      <alignment vertical="center"/>
    </xf>
    <xf numFmtId="0" fontId="46" fillId="25" borderId="39" xfId="0" applyFont="1" applyFill="1" applyBorder="1" applyAlignment="1" applyProtection="1">
      <alignment horizontal="center" vertical="center"/>
    </xf>
    <xf numFmtId="0" fontId="46" fillId="13" borderId="40" xfId="0" applyFont="1" applyFill="1" applyBorder="1" applyAlignment="1" applyProtection="1">
      <alignment horizontal="center" vertical="center"/>
    </xf>
    <xf numFmtId="0" fontId="46" fillId="25" borderId="41" xfId="0" applyFont="1" applyFill="1" applyBorder="1" applyAlignment="1" applyProtection="1">
      <alignment horizontal="center" vertical="center"/>
    </xf>
    <xf numFmtId="3" fontId="29" fillId="25" borderId="39" xfId="0" applyNumberFormat="1" applyFont="1" applyFill="1" applyBorder="1" applyAlignment="1" applyProtection="1">
      <alignment horizontal="center" vertical="center"/>
    </xf>
    <xf numFmtId="3" fontId="29" fillId="25" borderId="146" xfId="0" applyNumberFormat="1" applyFont="1" applyFill="1" applyBorder="1" applyAlignment="1" applyProtection="1">
      <alignment horizontal="center" vertical="center"/>
    </xf>
    <xf numFmtId="3" fontId="29" fillId="25" borderId="143" xfId="0" applyNumberFormat="1" applyFont="1" applyFill="1" applyBorder="1" applyAlignment="1" applyProtection="1">
      <alignment horizontal="center" vertical="center"/>
    </xf>
    <xf numFmtId="3" fontId="29" fillId="25" borderId="144" xfId="0" applyNumberFormat="1" applyFont="1" applyFill="1" applyBorder="1" applyAlignment="1" applyProtection="1">
      <alignment horizontal="center" vertical="center"/>
    </xf>
    <xf numFmtId="3" fontId="29" fillId="25" borderId="145" xfId="0" applyNumberFormat="1" applyFont="1" applyFill="1" applyBorder="1" applyAlignment="1" applyProtection="1">
      <alignment horizontal="center" vertical="center"/>
    </xf>
    <xf numFmtId="3" fontId="29" fillId="25" borderId="160" xfId="0" applyNumberFormat="1" applyFont="1" applyFill="1" applyBorder="1" applyAlignment="1" applyProtection="1">
      <alignment horizontal="center" vertical="center"/>
    </xf>
    <xf numFmtId="3" fontId="29" fillId="25" borderId="161" xfId="0" applyNumberFormat="1" applyFont="1" applyFill="1" applyBorder="1" applyAlignment="1" applyProtection="1">
      <alignment horizontal="center" vertical="center"/>
    </xf>
    <xf numFmtId="3" fontId="29" fillId="25" borderId="162" xfId="0" applyNumberFormat="1" applyFont="1" applyFill="1" applyBorder="1" applyAlignment="1" applyProtection="1">
      <alignment horizontal="center" vertical="center"/>
    </xf>
    <xf numFmtId="3" fontId="36" fillId="25" borderId="152" xfId="0" applyNumberFormat="1" applyFont="1" applyFill="1" applyBorder="1" applyAlignment="1" applyProtection="1">
      <alignment horizontal="center" vertical="center"/>
    </xf>
    <xf numFmtId="0" fontId="107" fillId="25" borderId="57" xfId="0" applyFont="1" applyFill="1" applyBorder="1" applyAlignment="1" applyProtection="1">
      <alignment horizontal="center" vertical="center"/>
    </xf>
    <xf numFmtId="0" fontId="107" fillId="25" borderId="111" xfId="0" applyFont="1" applyFill="1" applyBorder="1" applyAlignment="1" applyProtection="1">
      <alignment horizontal="center" vertical="center"/>
    </xf>
    <xf numFmtId="0" fontId="99" fillId="26" borderId="10" xfId="0" applyFont="1" applyFill="1" applyBorder="1" applyAlignment="1">
      <alignment horizontal="center" vertical="center" wrapText="1"/>
    </xf>
    <xf numFmtId="0" fontId="99" fillId="26" borderId="39" xfId="0" applyFont="1" applyFill="1" applyBorder="1" applyAlignment="1">
      <alignment horizontal="center" vertical="center" wrapText="1"/>
    </xf>
    <xf numFmtId="0" fontId="99" fillId="26" borderId="40" xfId="0" applyFont="1" applyFill="1" applyBorder="1" applyAlignment="1">
      <alignment horizontal="center" vertical="center" wrapText="1"/>
    </xf>
    <xf numFmtId="0" fontId="99" fillId="26" borderId="41" xfId="0" applyFont="1" applyFill="1" applyBorder="1" applyAlignment="1">
      <alignment horizontal="center" vertical="center" wrapText="1"/>
    </xf>
    <xf numFmtId="0" fontId="99" fillId="26" borderId="163" xfId="0" applyFont="1" applyFill="1" applyBorder="1" applyAlignment="1">
      <alignment horizontal="center" vertical="center" wrapText="1"/>
    </xf>
    <xf numFmtId="3" fontId="33" fillId="25" borderId="1" xfId="0" applyNumberFormat="1" applyFont="1" applyFill="1" applyBorder="1" applyAlignment="1">
      <alignment horizontal="center" vertical="center"/>
    </xf>
    <xf numFmtId="3" fontId="33" fillId="25" borderId="2" xfId="0" applyNumberFormat="1" applyFont="1" applyFill="1" applyBorder="1" applyAlignment="1">
      <alignment horizontal="center" vertical="center"/>
    </xf>
    <xf numFmtId="3" fontId="33" fillId="25" borderId="3" xfId="0" applyNumberFormat="1" applyFont="1" applyFill="1" applyBorder="1" applyAlignment="1">
      <alignment horizontal="center" vertical="center"/>
    </xf>
    <xf numFmtId="3" fontId="33" fillId="25" borderId="130" xfId="0" applyNumberFormat="1" applyFont="1" applyFill="1" applyBorder="1" applyAlignment="1">
      <alignment horizontal="center" vertical="center"/>
    </xf>
    <xf numFmtId="3" fontId="33" fillId="25" borderId="113" xfId="0" applyNumberFormat="1" applyFont="1" applyFill="1" applyBorder="1" applyAlignment="1">
      <alignment horizontal="center" vertical="center"/>
    </xf>
    <xf numFmtId="3" fontId="33" fillId="25" borderId="110" xfId="0" applyNumberFormat="1" applyFont="1" applyFill="1" applyBorder="1" applyAlignment="1">
      <alignment horizontal="center" vertical="center"/>
    </xf>
    <xf numFmtId="3" fontId="33" fillId="25" borderId="9" xfId="0" applyNumberFormat="1" applyFont="1" applyFill="1" applyBorder="1" applyAlignment="1">
      <alignment horizontal="center" vertical="center"/>
    </xf>
    <xf numFmtId="3" fontId="33" fillId="25" borderId="19" xfId="0" applyNumberFormat="1" applyFont="1" applyFill="1" applyBorder="1" applyAlignment="1">
      <alignment horizontal="center" vertical="center"/>
    </xf>
    <xf numFmtId="3" fontId="33" fillId="25" borderId="167" xfId="0" applyNumberFormat="1" applyFont="1" applyFill="1" applyBorder="1" applyAlignment="1">
      <alignment horizontal="center" vertical="center"/>
    </xf>
    <xf numFmtId="3" fontId="29" fillId="8" borderId="286" xfId="0" applyNumberFormat="1" applyFont="1" applyFill="1" applyBorder="1" applyAlignment="1" applyProtection="1">
      <alignment horizontal="center" vertical="center"/>
      <protection locked="0"/>
    </xf>
    <xf numFmtId="3" fontId="29" fillId="8" borderId="298" xfId="0" applyNumberFormat="1" applyFont="1" applyFill="1" applyBorder="1" applyAlignment="1" applyProtection="1">
      <alignment horizontal="center" vertical="center"/>
      <protection locked="0"/>
    </xf>
    <xf numFmtId="3" fontId="29" fillId="8" borderId="297" xfId="0" applyNumberFormat="1" applyFont="1" applyFill="1" applyBorder="1" applyAlignment="1" applyProtection="1">
      <alignment horizontal="center" vertical="center"/>
      <protection locked="0"/>
    </xf>
    <xf numFmtId="175" fontId="108" fillId="25" borderId="41" xfId="0" applyNumberFormat="1" applyFont="1" applyFill="1" applyBorder="1" applyAlignment="1">
      <alignment horizontal="right" vertical="center" wrapText="1" readingOrder="2"/>
    </xf>
    <xf numFmtId="175" fontId="99" fillId="25" borderId="41" xfId="0" applyNumberFormat="1" applyFont="1" applyFill="1" applyBorder="1" applyAlignment="1">
      <alignment horizontal="right" vertical="center" wrapText="1" readingOrder="2"/>
    </xf>
    <xf numFmtId="0" fontId="149" fillId="31" borderId="212" xfId="0" applyFont="1" applyFill="1" applyBorder="1" applyAlignment="1" applyProtection="1">
      <alignment horizontal="center" vertical="center"/>
    </xf>
    <xf numFmtId="0" fontId="149" fillId="31" borderId="214" xfId="0" applyFont="1" applyFill="1" applyBorder="1" applyAlignment="1" applyProtection="1">
      <alignment horizontal="center" vertical="center"/>
    </xf>
    <xf numFmtId="0" fontId="149" fillId="31" borderId="255" xfId="0" applyFont="1" applyFill="1" applyBorder="1" applyAlignment="1" applyProtection="1">
      <alignment horizontal="center" vertical="center"/>
    </xf>
    <xf numFmtId="0" fontId="149" fillId="31" borderId="187" xfId="0" applyFont="1" applyFill="1" applyBorder="1" applyAlignment="1" applyProtection="1">
      <alignment horizontal="center" vertical="center"/>
    </xf>
    <xf numFmtId="0" fontId="3" fillId="3" borderId="131" xfId="0" applyFont="1" applyFill="1" applyBorder="1" applyAlignment="1" applyProtection="1">
      <alignment horizontal="right" vertical="center" wrapText="1" readingOrder="2"/>
    </xf>
    <xf numFmtId="3" fontId="3" fillId="0" borderId="230" xfId="3" applyNumberFormat="1" applyFont="1" applyBorder="1" applyAlignment="1" applyProtection="1">
      <alignment horizontal="center" vertical="center"/>
      <protection locked="0"/>
    </xf>
    <xf numFmtId="49" fontId="67" fillId="25" borderId="11" xfId="6" applyFont="1" applyFill="1" applyBorder="1" applyAlignment="1">
      <alignment horizontal="right" vertical="center" readingOrder="2"/>
    </xf>
    <xf numFmtId="49" fontId="67" fillId="25" borderId="0" xfId="6" applyFont="1" applyFill="1" applyBorder="1" applyAlignment="1">
      <alignment horizontal="right" vertical="center" readingOrder="2"/>
    </xf>
    <xf numFmtId="0" fontId="175" fillId="0" borderId="0" xfId="0" applyFont="1" applyFill="1" applyAlignment="1">
      <alignment horizontal="center" vertical="center" readingOrder="2"/>
    </xf>
    <xf numFmtId="176" fontId="22" fillId="35" borderId="49" xfId="1" applyNumberFormat="1" applyFont="1" applyFill="1" applyBorder="1" applyAlignment="1">
      <alignment horizontal="center" vertical="center" wrapText="1" readingOrder="2"/>
    </xf>
    <xf numFmtId="176" fontId="22" fillId="35" borderId="39" xfId="1" applyNumberFormat="1" applyFont="1" applyFill="1" applyBorder="1" applyAlignment="1">
      <alignment horizontal="center" vertical="center" readingOrder="2"/>
    </xf>
    <xf numFmtId="176" fontId="22" fillId="35" borderId="41" xfId="1" applyNumberFormat="1" applyFont="1" applyFill="1" applyBorder="1" applyAlignment="1">
      <alignment horizontal="center" vertical="center" readingOrder="2"/>
    </xf>
    <xf numFmtId="176" fontId="22" fillId="35" borderId="48" xfId="1" applyNumberFormat="1" applyFont="1" applyFill="1" applyBorder="1" applyAlignment="1">
      <alignment horizontal="center" vertical="center" readingOrder="2"/>
    </xf>
    <xf numFmtId="176" fontId="22" fillId="35" borderId="10" xfId="1" applyNumberFormat="1" applyFont="1" applyFill="1" applyBorder="1" applyAlignment="1">
      <alignment horizontal="center" vertical="center" readingOrder="2"/>
    </xf>
    <xf numFmtId="176" fontId="22" fillId="36" borderId="11" xfId="1" applyNumberFormat="1" applyFont="1" applyFill="1" applyBorder="1" applyAlignment="1">
      <alignment horizontal="center" vertical="center" wrapText="1" readingOrder="2"/>
    </xf>
    <xf numFmtId="0" fontId="26" fillId="36" borderId="39" xfId="1" applyNumberFormat="1" applyFont="1" applyFill="1" applyBorder="1" applyAlignment="1">
      <alignment horizontal="center" vertical="center" readingOrder="2"/>
    </xf>
    <xf numFmtId="0" fontId="26" fillId="36" borderId="41" xfId="1" applyNumberFormat="1" applyFont="1" applyFill="1" applyBorder="1" applyAlignment="1">
      <alignment horizontal="center" vertical="center" readingOrder="2"/>
    </xf>
    <xf numFmtId="0" fontId="26" fillId="36" borderId="48" xfId="1" applyNumberFormat="1" applyFont="1" applyFill="1" applyBorder="1" applyAlignment="1">
      <alignment horizontal="center" vertical="center" readingOrder="2"/>
    </xf>
    <xf numFmtId="0" fontId="26" fillId="36" borderId="10" xfId="1" applyNumberFormat="1" applyFont="1" applyFill="1" applyBorder="1" applyAlignment="1">
      <alignment horizontal="center" vertical="center" readingOrder="2"/>
    </xf>
    <xf numFmtId="0" fontId="26" fillId="36" borderId="10" xfId="1" applyNumberFormat="1" applyFont="1" applyFill="1" applyBorder="1" applyAlignment="1">
      <alignment horizontal="center" vertical="center" wrapText="1" readingOrder="2"/>
    </xf>
    <xf numFmtId="176" fontId="22" fillId="37" borderId="12" xfId="1" applyNumberFormat="1" applyFont="1" applyFill="1" applyBorder="1" applyAlignment="1">
      <alignment horizontal="center" vertical="center"/>
    </xf>
    <xf numFmtId="176" fontId="22" fillId="37" borderId="39" xfId="1" applyNumberFormat="1" applyFont="1" applyFill="1" applyBorder="1" applyAlignment="1">
      <alignment horizontal="center" vertical="center"/>
    </xf>
    <xf numFmtId="176" fontId="22" fillId="37" borderId="47" xfId="1" applyNumberFormat="1" applyFont="1" applyFill="1" applyBorder="1" applyAlignment="1">
      <alignment horizontal="center" vertical="center"/>
    </xf>
    <xf numFmtId="176" fontId="22" fillId="37" borderId="41" xfId="1" applyNumberFormat="1" applyFont="1" applyFill="1" applyBorder="1" applyAlignment="1">
      <alignment horizontal="center" vertical="center"/>
    </xf>
    <xf numFmtId="176" fontId="22" fillId="38" borderId="13" xfId="1" applyNumberFormat="1" applyFont="1" applyFill="1" applyBorder="1" applyAlignment="1">
      <alignment horizontal="center" vertical="center"/>
    </xf>
    <xf numFmtId="176" fontId="181" fillId="0" borderId="69" xfId="1" applyNumberFormat="1" applyFont="1" applyBorder="1"/>
    <xf numFmtId="176" fontId="182" fillId="0" borderId="0" xfId="1" applyNumberFormat="1" applyFont="1" applyBorder="1"/>
    <xf numFmtId="176" fontId="182" fillId="0" borderId="70" xfId="1" applyNumberFormat="1" applyFont="1" applyBorder="1"/>
    <xf numFmtId="176" fontId="183" fillId="35" borderId="1" xfId="1" applyNumberFormat="1" applyFont="1" applyFill="1" applyBorder="1" applyAlignment="1">
      <alignment horizontal="center" vertical="center" wrapText="1" readingOrder="2"/>
    </xf>
    <xf numFmtId="176" fontId="183" fillId="35" borderId="3" xfId="1" applyNumberFormat="1" applyFont="1" applyFill="1" applyBorder="1" applyAlignment="1">
      <alignment horizontal="center" vertical="center" wrapText="1" readingOrder="2"/>
    </xf>
    <xf numFmtId="176" fontId="183" fillId="35" borderId="131" xfId="1" applyNumberFormat="1" applyFont="1" applyFill="1" applyBorder="1" applyAlignment="1">
      <alignment horizontal="center" vertical="center" readingOrder="2"/>
    </xf>
    <xf numFmtId="176" fontId="183" fillId="35" borderId="127" xfId="1" applyNumberFormat="1" applyFont="1" applyFill="1" applyBorder="1" applyAlignment="1">
      <alignment horizontal="center" vertical="center" readingOrder="2"/>
    </xf>
    <xf numFmtId="176" fontId="183" fillId="35" borderId="131" xfId="1" applyNumberFormat="1" applyFont="1" applyFill="1" applyBorder="1" applyAlignment="1">
      <alignment horizontal="center" vertical="center" wrapText="1" readingOrder="2"/>
    </xf>
    <xf numFmtId="176" fontId="183" fillId="35" borderId="127" xfId="1" applyNumberFormat="1" applyFont="1" applyFill="1" applyBorder="1" applyAlignment="1">
      <alignment horizontal="center" vertical="center" wrapText="1" readingOrder="2"/>
    </xf>
    <xf numFmtId="176" fontId="183" fillId="36" borderId="97" xfId="1" applyNumberFormat="1" applyFont="1" applyFill="1" applyBorder="1" applyAlignment="1">
      <alignment horizontal="center" vertical="center" wrapText="1" readingOrder="2"/>
    </xf>
    <xf numFmtId="0" fontId="183" fillId="36" borderId="1" xfId="1" applyNumberFormat="1" applyFont="1" applyFill="1" applyBorder="1" applyAlignment="1">
      <alignment horizontal="center" readingOrder="2"/>
    </xf>
    <xf numFmtId="0" fontId="183" fillId="36" borderId="3" xfId="1" applyNumberFormat="1" applyFont="1" applyFill="1" applyBorder="1" applyAlignment="1">
      <alignment horizontal="center" readingOrder="2"/>
    </xf>
    <xf numFmtId="0" fontId="183" fillId="36" borderId="1" xfId="1" applyNumberFormat="1" applyFont="1" applyFill="1" applyBorder="1" applyAlignment="1">
      <alignment horizontal="center" vertical="top" wrapText="1" readingOrder="2"/>
    </xf>
    <xf numFmtId="0" fontId="183" fillId="36" borderId="3" xfId="1" applyNumberFormat="1" applyFont="1" applyFill="1" applyBorder="1" applyAlignment="1">
      <alignment horizontal="center" vertical="top" wrapText="1" readingOrder="2"/>
    </xf>
    <xf numFmtId="176" fontId="183" fillId="36" borderId="96" xfId="1" applyNumberFormat="1" applyFont="1" applyFill="1" applyBorder="1" applyAlignment="1">
      <alignment horizontal="center" vertical="center" wrapText="1" readingOrder="2"/>
    </xf>
    <xf numFmtId="176" fontId="183" fillId="36" borderId="286" xfId="1" applyNumberFormat="1" applyFont="1" applyFill="1" applyBorder="1" applyAlignment="1">
      <alignment horizontal="center" readingOrder="2"/>
    </xf>
    <xf numFmtId="176" fontId="183" fillId="36" borderId="297" xfId="1" applyNumberFormat="1" applyFont="1" applyFill="1" applyBorder="1" applyAlignment="1">
      <alignment horizontal="center" readingOrder="2"/>
    </xf>
    <xf numFmtId="176" fontId="183" fillId="36" borderId="286" xfId="1" applyNumberFormat="1" applyFont="1" applyFill="1" applyBorder="1" applyAlignment="1">
      <alignment horizontal="center"/>
    </xf>
    <xf numFmtId="176" fontId="183" fillId="36" borderId="286" xfId="1" applyNumberFormat="1" applyFont="1" applyFill="1" applyBorder="1" applyAlignment="1">
      <alignment horizontal="center" vertical="top" wrapText="1" readingOrder="2"/>
    </xf>
    <xf numFmtId="176" fontId="183" fillId="36" borderId="297" xfId="1" applyNumberFormat="1" applyFont="1" applyFill="1" applyBorder="1" applyAlignment="1">
      <alignment horizontal="center" vertical="top" wrapText="1" readingOrder="2"/>
    </xf>
    <xf numFmtId="179" fontId="179" fillId="37" borderId="10" xfId="1" applyNumberFormat="1" applyFont="1" applyFill="1" applyBorder="1" applyAlignment="1">
      <alignment horizontal="center" vertical="center"/>
    </xf>
    <xf numFmtId="179" fontId="185" fillId="37" borderId="328" xfId="1" applyNumberFormat="1" applyFont="1" applyFill="1" applyBorder="1" applyAlignment="1">
      <alignment horizontal="center" readingOrder="2"/>
    </xf>
    <xf numFmtId="176" fontId="74" fillId="25" borderId="130" xfId="1" applyNumberFormat="1" applyFont="1" applyFill="1" applyBorder="1" applyAlignment="1">
      <alignment horizontal="center" vertical="center" readingOrder="2"/>
    </xf>
    <xf numFmtId="0" fontId="27" fillId="25" borderId="110" xfId="0" applyFont="1" applyFill="1" applyBorder="1" applyAlignment="1">
      <alignment horizontal="center" vertical="center" readingOrder="2"/>
    </xf>
    <xf numFmtId="175" fontId="177" fillId="0" borderId="110" xfId="1" applyNumberFormat="1" applyFont="1" applyBorder="1" applyAlignment="1">
      <alignment horizontal="center" vertical="center" readingOrder="2"/>
    </xf>
    <xf numFmtId="4" fontId="177" fillId="0" borderId="110" xfId="1" applyNumberFormat="1" applyFont="1" applyBorder="1" applyAlignment="1">
      <alignment horizontal="center" vertical="center" readingOrder="2"/>
    </xf>
    <xf numFmtId="176" fontId="188" fillId="0" borderId="286" xfId="1" applyNumberFormat="1" applyFont="1" applyBorder="1" applyAlignment="1">
      <alignment horizontal="right" vertical="center" wrapText="1"/>
    </xf>
    <xf numFmtId="176" fontId="22" fillId="38" borderId="298" xfId="1" applyNumberFormat="1" applyFont="1" applyFill="1" applyBorder="1" applyAlignment="1">
      <alignment horizontal="center" vertical="center" readingOrder="2"/>
    </xf>
    <xf numFmtId="175" fontId="26" fillId="4" borderId="66" xfId="1" applyNumberFormat="1" applyFont="1" applyFill="1" applyBorder="1" applyAlignment="1">
      <alignment horizontal="center" vertical="center"/>
    </xf>
    <xf numFmtId="175" fontId="26" fillId="4" borderId="33" xfId="1" applyNumberFormat="1" applyFont="1" applyFill="1" applyBorder="1" applyAlignment="1">
      <alignment horizontal="center" vertical="center"/>
    </xf>
    <xf numFmtId="170" fontId="26" fillId="4" borderId="57" xfId="1" applyNumberFormat="1" applyFont="1" applyFill="1" applyBorder="1" applyAlignment="1">
      <alignment horizontal="center" vertical="center"/>
    </xf>
    <xf numFmtId="175" fontId="26" fillId="4" borderId="28" xfId="1" applyNumberFormat="1" applyFont="1" applyFill="1" applyBorder="1" applyAlignment="1">
      <alignment horizontal="center" vertical="center"/>
    </xf>
    <xf numFmtId="178" fontId="26" fillId="4" borderId="57" xfId="1" applyNumberFormat="1" applyFont="1" applyFill="1" applyBorder="1" applyAlignment="1">
      <alignment horizontal="center" vertical="center"/>
    </xf>
    <xf numFmtId="170" fontId="26" fillId="4" borderId="111" xfId="1" applyNumberFormat="1" applyFont="1" applyFill="1" applyBorder="1" applyAlignment="1">
      <alignment horizontal="center" vertical="center" readingOrder="2"/>
    </xf>
    <xf numFmtId="176" fontId="26" fillId="4" borderId="57" xfId="1" applyNumberFormat="1" applyFont="1" applyFill="1" applyBorder="1" applyAlignment="1">
      <alignment horizontal="center" vertical="center"/>
    </xf>
    <xf numFmtId="170" fontId="26" fillId="4" borderId="276" xfId="1" applyNumberFormat="1" applyFont="1" applyFill="1" applyBorder="1" applyAlignment="1">
      <alignment horizontal="center" vertical="center" readingOrder="2"/>
    </xf>
    <xf numFmtId="3" fontId="184" fillId="4" borderId="28" xfId="1" quotePrefix="1" applyNumberFormat="1" applyFont="1" applyFill="1" applyBorder="1" applyAlignment="1">
      <alignment horizontal="center" readingOrder="2"/>
    </xf>
    <xf numFmtId="175" fontId="184" fillId="4" borderId="33" xfId="1" quotePrefix="1" applyNumberFormat="1" applyFont="1" applyFill="1" applyBorder="1" applyAlignment="1">
      <alignment horizontal="center" readingOrder="2"/>
    </xf>
    <xf numFmtId="9" fontId="182" fillId="4" borderId="28" xfId="1" applyNumberFormat="1" applyFont="1" applyFill="1" applyBorder="1" applyAlignment="1">
      <alignment horizontal="center" readingOrder="2"/>
    </xf>
    <xf numFmtId="9" fontId="182" fillId="4" borderId="33" xfId="1" applyNumberFormat="1" applyFont="1" applyFill="1" applyBorder="1" applyAlignment="1">
      <alignment horizontal="center" readingOrder="2"/>
    </xf>
    <xf numFmtId="175" fontId="184" fillId="4" borderId="28" xfId="1" applyNumberFormat="1" applyFont="1" applyFill="1" applyBorder="1" applyAlignment="1">
      <alignment horizontal="center" readingOrder="2"/>
    </xf>
    <xf numFmtId="175" fontId="184" fillId="4" borderId="33" xfId="1" applyNumberFormat="1" applyFont="1" applyFill="1" applyBorder="1" applyAlignment="1">
      <alignment horizontal="center" readingOrder="2"/>
    </xf>
    <xf numFmtId="9" fontId="182" fillId="4" borderId="130" xfId="1" applyNumberFormat="1" applyFont="1" applyFill="1" applyBorder="1" applyAlignment="1">
      <alignment horizontal="center" readingOrder="2"/>
    </xf>
    <xf numFmtId="9" fontId="182" fillId="4" borderId="110" xfId="1" applyNumberFormat="1" applyFont="1" applyFill="1" applyBorder="1" applyAlignment="1">
      <alignment horizontal="center" readingOrder="2"/>
    </xf>
    <xf numFmtId="9" fontId="182" fillId="4" borderId="286" xfId="1" applyNumberFormat="1" applyFont="1" applyFill="1" applyBorder="1" applyAlignment="1">
      <alignment horizontal="center" readingOrder="2"/>
    </xf>
    <xf numFmtId="9" fontId="182" fillId="4" borderId="297" xfId="1" applyNumberFormat="1" applyFont="1" applyFill="1" applyBorder="1" applyAlignment="1">
      <alignment horizontal="center" readingOrder="2"/>
    </xf>
    <xf numFmtId="176" fontId="26" fillId="39" borderId="130" xfId="1" applyNumberFormat="1" applyFont="1" applyFill="1" applyBorder="1" applyAlignment="1">
      <alignment horizontal="right" vertical="center" wrapText="1"/>
    </xf>
    <xf numFmtId="0" fontId="26" fillId="39" borderId="113" xfId="0" applyFont="1" applyFill="1" applyBorder="1" applyAlignment="1">
      <alignment horizontal="right" vertical="center" wrapText="1"/>
    </xf>
    <xf numFmtId="9" fontId="26" fillId="4" borderId="113" xfId="2" applyFont="1" applyFill="1" applyBorder="1" applyAlignment="1">
      <alignment horizontal="center" vertical="center" readingOrder="2"/>
    </xf>
    <xf numFmtId="4" fontId="177" fillId="4" borderId="110" xfId="1" applyNumberFormat="1" applyFont="1" applyFill="1" applyBorder="1" applyAlignment="1">
      <alignment horizontal="center" vertical="center" readingOrder="2"/>
    </xf>
    <xf numFmtId="9" fontId="26" fillId="4" borderId="113" xfId="2" applyNumberFormat="1" applyFont="1" applyFill="1" applyBorder="1" applyAlignment="1">
      <alignment horizontal="center" vertical="center" readingOrder="2"/>
    </xf>
    <xf numFmtId="170" fontId="26" fillId="4" borderId="113" xfId="2" applyNumberFormat="1" applyFont="1" applyFill="1" applyBorder="1" applyAlignment="1">
      <alignment horizontal="center" vertical="center" readingOrder="2"/>
    </xf>
    <xf numFmtId="0" fontId="150" fillId="15" borderId="0" xfId="3" applyFont="1" applyFill="1" applyAlignment="1" applyProtection="1">
      <alignment horizontal="center" vertical="center"/>
    </xf>
    <xf numFmtId="0" fontId="150" fillId="15" borderId="0" xfId="3" applyFont="1" applyFill="1" applyAlignment="1" applyProtection="1">
      <alignment vertical="center"/>
    </xf>
    <xf numFmtId="0" fontId="144" fillId="0" borderId="0" xfId="3" applyFont="1" applyAlignment="1" applyProtection="1">
      <alignment horizontal="center" vertical="center"/>
    </xf>
    <xf numFmtId="0" fontId="4" fillId="0" borderId="0" xfId="3" applyFont="1" applyBorder="1" applyAlignment="1" applyProtection="1">
      <alignment horizontal="right" vertical="center" wrapText="1"/>
    </xf>
    <xf numFmtId="0" fontId="3" fillId="15" borderId="192" xfId="3" applyFont="1" applyFill="1" applyBorder="1" applyAlignment="1" applyProtection="1">
      <alignment horizontal="center" vertical="center" textRotation="90" wrapText="1"/>
    </xf>
    <xf numFmtId="0" fontId="3" fillId="15" borderId="195" xfId="3" applyFont="1" applyFill="1" applyBorder="1" applyAlignment="1" applyProtection="1">
      <alignment horizontal="center" vertical="center" textRotation="90" wrapText="1"/>
    </xf>
    <xf numFmtId="0" fontId="3" fillId="15" borderId="197" xfId="3" applyFont="1" applyFill="1" applyBorder="1" applyAlignment="1" applyProtection="1">
      <alignment horizontal="center" vertical="center" textRotation="90" wrapText="1"/>
    </xf>
    <xf numFmtId="0" fontId="3" fillId="15" borderId="198" xfId="3" applyFont="1" applyFill="1" applyBorder="1" applyAlignment="1" applyProtection="1">
      <alignment horizontal="center" vertical="center" wrapText="1"/>
    </xf>
    <xf numFmtId="0" fontId="4" fillId="15" borderId="193" xfId="3" applyFont="1" applyFill="1" applyBorder="1" applyAlignment="1" applyProtection="1">
      <alignment horizontal="center" vertical="center"/>
    </xf>
    <xf numFmtId="0" fontId="3" fillId="15" borderId="118" xfId="3" applyFont="1" applyFill="1" applyBorder="1" applyAlignment="1" applyProtection="1">
      <alignment horizontal="center" vertical="center" wrapText="1"/>
    </xf>
    <xf numFmtId="0" fontId="3" fillId="15" borderId="105" xfId="3" applyFont="1" applyFill="1" applyBorder="1" applyAlignment="1" applyProtection="1">
      <alignment horizontal="center" vertical="center" wrapText="1"/>
    </xf>
    <xf numFmtId="0" fontId="3" fillId="18" borderId="189" xfId="3" applyFont="1" applyFill="1" applyBorder="1" applyAlignment="1" applyProtection="1">
      <alignment horizontal="right" vertical="center"/>
    </xf>
    <xf numFmtId="0" fontId="3" fillId="18" borderId="112" xfId="3" applyFont="1" applyFill="1" applyBorder="1" applyAlignment="1" applyProtection="1">
      <alignment horizontal="right" vertical="center"/>
    </xf>
    <xf numFmtId="0" fontId="3" fillId="18" borderId="190" xfId="3" applyFont="1" applyFill="1" applyBorder="1" applyAlignment="1" applyProtection="1">
      <alignment horizontal="right" vertical="center"/>
    </xf>
    <xf numFmtId="0" fontId="3" fillId="18" borderId="103" xfId="3" applyFont="1" applyFill="1" applyBorder="1" applyAlignment="1" applyProtection="1">
      <alignment horizontal="right" vertical="center"/>
    </xf>
    <xf numFmtId="0" fontId="3" fillId="18" borderId="190" xfId="3" applyFont="1" applyFill="1" applyBorder="1" applyAlignment="1" applyProtection="1">
      <alignment horizontal="right" vertical="center" wrapText="1"/>
    </xf>
    <xf numFmtId="0" fontId="3" fillId="18" borderId="103" xfId="3" applyFont="1" applyFill="1" applyBorder="1" applyAlignment="1" applyProtection="1">
      <alignment horizontal="right" vertical="center" wrapText="1"/>
    </xf>
    <xf numFmtId="0" fontId="3" fillId="18" borderId="191" xfId="3" applyFont="1" applyFill="1" applyBorder="1" applyAlignment="1" applyProtection="1">
      <alignment horizontal="right" vertical="center" wrapText="1"/>
    </xf>
    <xf numFmtId="0" fontId="3" fillId="18" borderId="109" xfId="3" applyFont="1" applyFill="1" applyBorder="1" applyAlignment="1" applyProtection="1">
      <alignment horizontal="right" vertical="center" wrapText="1"/>
    </xf>
    <xf numFmtId="0" fontId="3" fillId="18" borderId="189" xfId="3" applyFont="1" applyFill="1" applyBorder="1" applyAlignment="1" applyProtection="1">
      <alignment horizontal="right" vertical="center" wrapText="1"/>
    </xf>
    <xf numFmtId="0" fontId="3" fillId="18" borderId="112" xfId="3" applyFont="1" applyFill="1" applyBorder="1" applyAlignment="1" applyProtection="1">
      <alignment horizontal="right" vertical="center" wrapText="1"/>
    </xf>
    <xf numFmtId="0" fontId="6" fillId="5" borderId="206" xfId="0" applyFont="1" applyFill="1" applyBorder="1" applyAlignment="1" applyProtection="1">
      <alignment horizontal="center" vertical="center"/>
    </xf>
    <xf numFmtId="0" fontId="6" fillId="5" borderId="208"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5" borderId="15" xfId="0" applyFont="1" applyFill="1" applyBorder="1" applyAlignment="1" applyProtection="1">
      <alignment horizontal="center" wrapText="1"/>
    </xf>
    <xf numFmtId="0" fontId="3" fillId="5" borderId="18" xfId="0" applyFont="1" applyFill="1" applyBorder="1" applyAlignment="1" applyProtection="1">
      <alignment horizontal="center" wrapText="1"/>
    </xf>
    <xf numFmtId="0" fontId="3" fillId="5" borderId="16" xfId="0" applyFont="1" applyFill="1" applyBorder="1" applyAlignment="1" applyProtection="1">
      <alignment horizontal="center" vertical="center" wrapText="1"/>
    </xf>
    <xf numFmtId="0" fontId="3" fillId="5" borderId="51" xfId="0" applyFont="1" applyFill="1" applyBorder="1" applyAlignment="1" applyProtection="1">
      <alignment horizontal="center" vertical="center" wrapText="1"/>
    </xf>
    <xf numFmtId="0" fontId="3" fillId="5" borderId="17" xfId="0" applyFont="1" applyFill="1" applyBorder="1" applyAlignment="1" applyProtection="1">
      <alignment horizontal="center"/>
    </xf>
    <xf numFmtId="0" fontId="3" fillId="5" borderId="207" xfId="0" applyFont="1" applyFill="1" applyBorder="1" applyAlignment="1" applyProtection="1">
      <alignment horizontal="center"/>
    </xf>
    <xf numFmtId="0" fontId="146" fillId="31" borderId="212" xfId="0" applyFont="1" applyFill="1" applyBorder="1" applyAlignment="1">
      <alignment horizontal="center" vertical="center"/>
    </xf>
    <xf numFmtId="0" fontId="146" fillId="31" borderId="214" xfId="0" applyFont="1" applyFill="1" applyBorder="1" applyAlignment="1">
      <alignment horizontal="center" vertical="center"/>
    </xf>
    <xf numFmtId="0" fontId="146" fillId="31" borderId="213" xfId="0" applyFont="1" applyFill="1" applyBorder="1" applyAlignment="1">
      <alignment horizontal="center"/>
    </xf>
    <xf numFmtId="0" fontId="146" fillId="31" borderId="215" xfId="0" applyFont="1" applyFill="1" applyBorder="1" applyAlignment="1">
      <alignment horizontal="center"/>
    </xf>
    <xf numFmtId="0" fontId="6" fillId="0" borderId="204" xfId="0" applyFont="1" applyBorder="1" applyAlignment="1" applyProtection="1">
      <alignment horizontal="center"/>
    </xf>
    <xf numFmtId="0" fontId="6" fillId="0" borderId="22" xfId="0" applyFont="1" applyBorder="1" applyAlignment="1" applyProtection="1">
      <alignment horizontal="center"/>
    </xf>
    <xf numFmtId="0" fontId="30" fillId="0" borderId="216" xfId="0" applyFont="1" applyBorder="1" applyAlignment="1">
      <alignment horizontal="center" vertical="center"/>
    </xf>
    <xf numFmtId="0" fontId="30" fillId="0" borderId="217" xfId="0" applyFont="1" applyBorder="1" applyAlignment="1">
      <alignment horizontal="center" vertical="center"/>
    </xf>
    <xf numFmtId="14" fontId="145" fillId="0" borderId="218" xfId="0" applyNumberFormat="1" applyFont="1" applyBorder="1" applyAlignment="1" applyProtection="1">
      <alignment horizontal="center" vertical="center"/>
      <protection locked="0"/>
    </xf>
    <xf numFmtId="0" fontId="145" fillId="0" borderId="219" xfId="0" applyFont="1" applyBorder="1" applyAlignment="1" applyProtection="1">
      <alignment horizontal="center" vertical="center"/>
      <protection locked="0"/>
    </xf>
    <xf numFmtId="0" fontId="49" fillId="5" borderId="201" xfId="0" applyFont="1" applyFill="1" applyBorder="1" applyAlignment="1">
      <alignment horizontal="center" vertical="center"/>
    </xf>
    <xf numFmtId="0" fontId="49" fillId="5" borderId="202" xfId="0" applyFont="1" applyFill="1" applyBorder="1" applyAlignment="1">
      <alignment horizontal="center" vertical="center"/>
    </xf>
    <xf numFmtId="0" fontId="49" fillId="5" borderId="203" xfId="0" applyFont="1" applyFill="1" applyBorder="1" applyAlignment="1">
      <alignment horizontal="center" vertical="center"/>
    </xf>
    <xf numFmtId="0" fontId="3" fillId="0" borderId="0" xfId="3" applyFont="1" applyFill="1" applyBorder="1" applyAlignment="1" applyProtection="1">
      <alignment horizontal="right" vertical="center" wrapText="1" readingOrder="2"/>
    </xf>
    <xf numFmtId="0" fontId="165" fillId="34" borderId="226" xfId="0" applyFont="1" applyFill="1" applyBorder="1" applyAlignment="1">
      <alignment horizontal="center" vertical="center"/>
    </xf>
    <xf numFmtId="0" fontId="165" fillId="34" borderId="202" xfId="0" applyFont="1" applyFill="1" applyBorder="1" applyAlignment="1">
      <alignment horizontal="center" vertical="center"/>
    </xf>
    <xf numFmtId="0" fontId="165" fillId="34" borderId="203" xfId="0" applyFont="1" applyFill="1" applyBorder="1" applyAlignment="1">
      <alignment horizontal="center" vertical="center"/>
    </xf>
    <xf numFmtId="0" fontId="11" fillId="15" borderId="94" xfId="0" applyFont="1" applyFill="1" applyBorder="1" applyAlignment="1" applyProtection="1">
      <alignment horizontal="center" vertical="center" wrapText="1"/>
    </xf>
    <xf numFmtId="0" fontId="11" fillId="15" borderId="57" xfId="0" applyFont="1" applyFill="1" applyBorder="1" applyAlignment="1" applyProtection="1">
      <alignment horizontal="center" vertical="center" wrapText="1"/>
    </xf>
    <xf numFmtId="0" fontId="3" fillId="32" borderId="19" xfId="3" applyFont="1" applyFill="1" applyBorder="1" applyAlignment="1" applyProtection="1">
      <alignment horizontal="center" vertical="center"/>
    </xf>
    <xf numFmtId="0" fontId="3" fillId="32" borderId="57" xfId="3" applyFont="1" applyFill="1" applyBorder="1" applyAlignment="1" applyProtection="1">
      <alignment horizontal="center" vertical="center"/>
    </xf>
    <xf numFmtId="0" fontId="150" fillId="15" borderId="329" xfId="3" applyFont="1" applyFill="1" applyBorder="1" applyAlignment="1" applyProtection="1">
      <alignment horizontal="center" vertical="center"/>
    </xf>
    <xf numFmtId="0" fontId="150" fillId="15" borderId="0" xfId="3" applyFont="1" applyFill="1" applyAlignment="1" applyProtection="1">
      <alignment horizontal="center" vertical="center"/>
    </xf>
    <xf numFmtId="0" fontId="24" fillId="9" borderId="18" xfId="0" applyFont="1" applyFill="1" applyBorder="1" applyAlignment="1">
      <alignment horizontal="center" vertical="center" wrapText="1" readingOrder="2"/>
    </xf>
    <xf numFmtId="0" fontId="24" fillId="9" borderId="37" xfId="0" applyFont="1" applyFill="1" applyBorder="1" applyAlignment="1">
      <alignment horizontal="center" vertical="center" wrapText="1" readingOrder="2"/>
    </xf>
    <xf numFmtId="0" fontId="67" fillId="0" borderId="216" xfId="0" applyFont="1" applyBorder="1" applyAlignment="1" applyProtection="1">
      <alignment horizontal="center" vertical="center"/>
    </xf>
    <xf numFmtId="0" fontId="67" fillId="0" borderId="217" xfId="0" applyFont="1" applyBorder="1" applyAlignment="1" applyProtection="1">
      <alignment horizontal="center" vertical="center"/>
    </xf>
    <xf numFmtId="14" fontId="67" fillId="0" borderId="324" xfId="0" applyNumberFormat="1" applyFont="1" applyBorder="1" applyAlignment="1" applyProtection="1">
      <alignment horizontal="center" vertical="center"/>
    </xf>
    <xf numFmtId="0" fontId="67" fillId="0" borderId="267" xfId="0" applyFont="1" applyBorder="1" applyAlignment="1" applyProtection="1">
      <alignment horizontal="center" vertical="center"/>
    </xf>
    <xf numFmtId="0" fontId="67" fillId="29" borderId="13" xfId="0" applyFont="1" applyFill="1" applyBorder="1" applyAlignment="1" applyProtection="1">
      <alignment horizontal="center" vertical="center" wrapText="1" readingOrder="2"/>
      <protection locked="0"/>
    </xf>
    <xf numFmtId="0" fontId="67" fillId="29" borderId="37" xfId="0" applyFont="1" applyFill="1" applyBorder="1" applyAlignment="1" applyProtection="1">
      <alignment horizontal="center" vertical="center" wrapText="1" readingOrder="2"/>
      <protection locked="0"/>
    </xf>
    <xf numFmtId="0" fontId="67" fillId="9" borderId="12" xfId="0" applyFont="1" applyFill="1" applyBorder="1" applyAlignment="1" applyProtection="1">
      <alignment horizontal="center" vertical="center" wrapText="1"/>
      <protection locked="0"/>
    </xf>
    <xf numFmtId="0" fontId="67" fillId="9" borderId="48" xfId="0" applyFont="1" applyFill="1" applyBorder="1" applyAlignment="1" applyProtection="1">
      <alignment horizontal="center" vertical="center" wrapText="1"/>
      <protection locked="0"/>
    </xf>
    <xf numFmtId="0" fontId="3" fillId="21" borderId="131" xfId="0" applyFont="1" applyFill="1" applyBorder="1" applyAlignment="1">
      <alignment horizontal="right" vertical="center" wrapText="1"/>
    </xf>
    <xf numFmtId="0" fontId="3" fillId="21" borderId="118" xfId="0" applyFont="1" applyFill="1" applyBorder="1" applyAlignment="1">
      <alignment horizontal="right" vertical="center" wrapText="1"/>
    </xf>
    <xf numFmtId="0" fontId="7" fillId="23" borderId="181" xfId="0" applyFont="1" applyFill="1" applyBorder="1" applyAlignment="1" applyProtection="1">
      <alignment horizontal="right" vertical="center" wrapText="1" readingOrder="2"/>
    </xf>
    <xf numFmtId="0" fontId="7" fillId="23" borderId="144" xfId="0" applyFont="1" applyFill="1" applyBorder="1" applyAlignment="1" applyProtection="1">
      <alignment horizontal="right" vertical="center" wrapText="1" readingOrder="2"/>
    </xf>
    <xf numFmtId="0" fontId="24" fillId="12" borderId="12" xfId="0" applyFont="1" applyFill="1" applyBorder="1" applyAlignment="1" applyProtection="1">
      <alignment horizontal="center" vertical="center"/>
    </xf>
    <xf numFmtId="0" fontId="24" fillId="12" borderId="13" xfId="0" applyFont="1" applyFill="1" applyBorder="1" applyAlignment="1" applyProtection="1">
      <alignment horizontal="center" vertical="center"/>
    </xf>
    <xf numFmtId="0" fontId="24" fillId="12" borderId="14" xfId="0" applyFont="1" applyFill="1" applyBorder="1" applyAlignment="1" applyProtection="1">
      <alignment horizontal="center" vertical="center"/>
    </xf>
    <xf numFmtId="0" fontId="3" fillId="21" borderId="246" xfId="0" applyFont="1" applyFill="1" applyBorder="1" applyAlignment="1">
      <alignment horizontal="right" vertical="center" wrapText="1" readingOrder="2"/>
    </xf>
    <xf numFmtId="0" fontId="0" fillId="0" borderId="247" xfId="0" applyBorder="1"/>
    <xf numFmtId="0" fontId="3" fillId="21" borderId="81" xfId="0" applyFont="1" applyFill="1" applyBorder="1" applyAlignment="1">
      <alignment horizontal="right" vertical="center" wrapText="1" readingOrder="2"/>
    </xf>
    <xf numFmtId="0" fontId="3" fillId="21" borderId="82" xfId="0" applyFont="1" applyFill="1" applyBorder="1" applyAlignment="1">
      <alignment horizontal="right" vertical="center" wrapText="1" readingOrder="2"/>
    </xf>
    <xf numFmtId="0" fontId="9" fillId="12" borderId="12" xfId="0" applyNumberFormat="1" applyFont="1" applyFill="1" applyBorder="1" applyAlignment="1" applyProtection="1">
      <alignment horizontal="right" vertical="center" wrapText="1"/>
    </xf>
    <xf numFmtId="0" fontId="9" fillId="12" borderId="13" xfId="0" applyNumberFormat="1" applyFont="1" applyFill="1" applyBorder="1" applyAlignment="1" applyProtection="1">
      <alignment horizontal="right" vertical="center" wrapText="1"/>
    </xf>
    <xf numFmtId="0" fontId="9" fillId="12" borderId="48" xfId="0" applyNumberFormat="1" applyFont="1" applyFill="1" applyBorder="1" applyAlignment="1" applyProtection="1">
      <alignment horizontal="right" vertical="center" wrapText="1"/>
    </xf>
    <xf numFmtId="0" fontId="9" fillId="12" borderId="12" xfId="0" applyNumberFormat="1" applyFont="1" applyFill="1" applyBorder="1" applyAlignment="1" applyProtection="1">
      <alignment horizontal="right" vertical="center" wrapText="1"/>
      <protection locked="0"/>
    </xf>
    <xf numFmtId="0" fontId="9" fillId="12" borderId="13" xfId="0" applyNumberFormat="1" applyFont="1" applyFill="1" applyBorder="1" applyAlignment="1" applyProtection="1">
      <alignment horizontal="right" vertical="center" wrapText="1"/>
      <protection locked="0"/>
    </xf>
    <xf numFmtId="0" fontId="9" fillId="12" borderId="48" xfId="0" applyNumberFormat="1" applyFont="1" applyFill="1" applyBorder="1" applyAlignment="1" applyProtection="1">
      <alignment horizontal="right" vertical="center" wrapText="1"/>
      <protection locked="0"/>
    </xf>
    <xf numFmtId="0" fontId="3" fillId="21" borderId="12" xfId="0" applyNumberFormat="1" applyFont="1" applyFill="1" applyBorder="1" applyAlignment="1" applyProtection="1">
      <alignment horizontal="right" vertical="center" wrapText="1"/>
    </xf>
    <xf numFmtId="0" fontId="0" fillId="0" borderId="13" xfId="0" applyBorder="1"/>
    <xf numFmtId="0" fontId="0" fillId="0" borderId="48" xfId="0" applyBorder="1"/>
    <xf numFmtId="0" fontId="30" fillId="21" borderId="246" xfId="0" applyNumberFormat="1" applyFont="1" applyFill="1" applyBorder="1" applyAlignment="1" applyProtection="1">
      <alignment horizontal="center" vertical="center" wrapText="1"/>
      <protection locked="0"/>
    </xf>
    <xf numFmtId="0" fontId="30" fillId="21" borderId="247" xfId="0" applyNumberFormat="1" applyFont="1" applyFill="1" applyBorder="1" applyAlignment="1" applyProtection="1">
      <alignment horizontal="center" vertical="center" wrapText="1"/>
      <protection locked="0"/>
    </xf>
    <xf numFmtId="0" fontId="67" fillId="29" borderId="13" xfId="0" applyFont="1" applyFill="1" applyBorder="1" applyAlignment="1" applyProtection="1">
      <alignment horizontal="center" vertical="center"/>
    </xf>
    <xf numFmtId="0" fontId="30" fillId="0" borderId="0" xfId="0" applyFont="1" applyBorder="1" applyAlignment="1">
      <alignment horizontal="center"/>
    </xf>
    <xf numFmtId="3" fontId="31" fillId="18" borderId="258" xfId="0" applyNumberFormat="1" applyFont="1" applyFill="1" applyBorder="1" applyAlignment="1">
      <alignment horizontal="center" vertical="center"/>
    </xf>
    <xf numFmtId="3" fontId="31" fillId="18" borderId="259" xfId="0" applyNumberFormat="1" applyFont="1" applyFill="1" applyBorder="1" applyAlignment="1">
      <alignment horizontal="center" vertical="center"/>
    </xf>
    <xf numFmtId="3" fontId="31" fillId="18" borderId="260" xfId="0" applyNumberFormat="1" applyFont="1" applyFill="1" applyBorder="1" applyAlignment="1">
      <alignment horizontal="center" vertical="center"/>
    </xf>
    <xf numFmtId="0" fontId="31" fillId="35" borderId="23" xfId="0" applyFont="1" applyFill="1" applyBorder="1" applyAlignment="1">
      <alignment horizontal="center" vertical="center" wrapText="1"/>
    </xf>
    <xf numFmtId="0" fontId="31" fillId="35" borderId="20" xfId="0" applyFont="1" applyFill="1" applyBorder="1" applyAlignment="1">
      <alignment horizontal="center" vertical="center" wrapText="1"/>
    </xf>
    <xf numFmtId="0" fontId="31" fillId="35" borderId="71" xfId="0" applyFont="1" applyFill="1" applyBorder="1" applyAlignment="1">
      <alignment horizontal="center" vertical="center" wrapText="1"/>
    </xf>
    <xf numFmtId="0" fontId="173" fillId="35" borderId="24" xfId="0" applyFont="1" applyFill="1" applyBorder="1" applyAlignment="1">
      <alignment horizontal="center" vertical="center" wrapText="1"/>
    </xf>
    <xf numFmtId="0" fontId="173" fillId="35" borderId="73" xfId="0" applyFont="1" applyFill="1" applyBorder="1" applyAlignment="1">
      <alignment horizontal="center" vertical="center" wrapText="1"/>
    </xf>
    <xf numFmtId="0" fontId="173" fillId="35" borderId="74" xfId="0" applyFont="1" applyFill="1" applyBorder="1" applyAlignment="1">
      <alignment horizontal="center" vertical="center" wrapText="1"/>
    </xf>
    <xf numFmtId="3" fontId="173" fillId="35" borderId="41" xfId="0" applyNumberFormat="1" applyFont="1" applyFill="1" applyBorder="1" applyAlignment="1">
      <alignment horizontal="center" vertical="center" wrapText="1"/>
    </xf>
    <xf numFmtId="3" fontId="173" fillId="35" borderId="1" xfId="0" applyNumberFormat="1" applyFont="1" applyFill="1" applyBorder="1" applyAlignment="1">
      <alignment horizontal="center" vertical="center" wrapText="1"/>
    </xf>
    <xf numFmtId="3" fontId="173" fillId="35" borderId="3" xfId="0" applyNumberFormat="1" applyFont="1" applyFill="1" applyBorder="1" applyAlignment="1">
      <alignment horizontal="center" vertical="center" wrapText="1"/>
    </xf>
    <xf numFmtId="3" fontId="173" fillId="35" borderId="130" xfId="0" applyNumberFormat="1" applyFont="1" applyFill="1" applyBorder="1" applyAlignment="1">
      <alignment horizontal="center" vertical="center" wrapText="1"/>
    </xf>
    <xf numFmtId="3" fontId="173" fillId="35" borderId="110" xfId="0" applyNumberFormat="1" applyFont="1" applyFill="1" applyBorder="1" applyAlignment="1">
      <alignment horizontal="center" vertical="center" wrapText="1"/>
    </xf>
    <xf numFmtId="3" fontId="173" fillId="35" borderId="10" xfId="0" applyNumberFormat="1" applyFont="1" applyFill="1" applyBorder="1" applyAlignment="1">
      <alignment horizontal="center" vertical="center" wrapText="1"/>
    </xf>
    <xf numFmtId="0" fontId="173" fillId="35" borderId="1" xfId="0" applyFont="1" applyFill="1" applyBorder="1" applyAlignment="1">
      <alignment horizontal="center" vertical="center" wrapText="1"/>
    </xf>
    <xf numFmtId="0" fontId="173" fillId="35" borderId="2" xfId="0" applyFont="1" applyFill="1" applyBorder="1" applyAlignment="1">
      <alignment horizontal="center" vertical="center" wrapText="1"/>
    </xf>
    <xf numFmtId="0" fontId="173" fillId="35" borderId="3" xfId="0" applyFont="1" applyFill="1" applyBorder="1" applyAlignment="1">
      <alignment horizontal="center" vertical="center" wrapText="1"/>
    </xf>
    <xf numFmtId="0" fontId="173" fillId="35" borderId="130" xfId="0" applyFont="1" applyFill="1" applyBorder="1" applyAlignment="1">
      <alignment horizontal="center" vertical="center" wrapText="1"/>
    </xf>
    <xf numFmtId="0" fontId="173" fillId="35" borderId="113" xfId="0" applyFont="1" applyFill="1" applyBorder="1" applyAlignment="1">
      <alignment horizontal="center" vertical="center" wrapText="1"/>
    </xf>
    <xf numFmtId="0" fontId="173" fillId="35" borderId="110" xfId="0" applyFont="1" applyFill="1" applyBorder="1" applyAlignment="1">
      <alignment horizontal="center" vertical="center" wrapText="1"/>
    </xf>
    <xf numFmtId="3" fontId="172" fillId="35" borderId="10" xfId="0" applyNumberFormat="1" applyFont="1" applyFill="1" applyBorder="1" applyAlignment="1">
      <alignment horizontal="center" vertical="center" wrapText="1"/>
    </xf>
    <xf numFmtId="0" fontId="49" fillId="14" borderId="256" xfId="0" applyFont="1" applyFill="1" applyBorder="1" applyAlignment="1" applyProtection="1">
      <alignment horizontal="right" vertical="center"/>
    </xf>
    <xf numFmtId="0" fontId="49" fillId="14" borderId="257" xfId="0" applyFont="1" applyFill="1" applyBorder="1" applyAlignment="1" applyProtection="1">
      <alignment horizontal="right" vertical="center"/>
    </xf>
    <xf numFmtId="0" fontId="49" fillId="14" borderId="182" xfId="0" applyFont="1" applyFill="1" applyBorder="1" applyAlignment="1" applyProtection="1">
      <alignment horizontal="right" vertical="center"/>
    </xf>
    <xf numFmtId="0" fontId="49" fillId="14" borderId="249" xfId="0" applyFont="1" applyFill="1" applyBorder="1" applyAlignment="1" applyProtection="1">
      <alignment horizontal="right" vertical="center"/>
    </xf>
    <xf numFmtId="0" fontId="49" fillId="0" borderId="261" xfId="0" applyFont="1" applyBorder="1" applyAlignment="1" applyProtection="1">
      <alignment horizontal="center" vertical="center"/>
    </xf>
    <xf numFmtId="0" fontId="49" fillId="0" borderId="262" xfId="0" applyFont="1" applyBorder="1" applyAlignment="1" applyProtection="1">
      <alignment horizontal="center" vertical="center"/>
    </xf>
    <xf numFmtId="0" fontId="49" fillId="0" borderId="217" xfId="0" applyFont="1" applyBorder="1" applyAlignment="1" applyProtection="1">
      <alignment horizontal="center" vertical="center"/>
    </xf>
    <xf numFmtId="0" fontId="9" fillId="0" borderId="0" xfId="0" applyFont="1" applyFill="1" applyBorder="1" applyAlignment="1">
      <alignment horizontal="right" wrapText="1"/>
    </xf>
    <xf numFmtId="0" fontId="23" fillId="0" borderId="0" xfId="0" applyFont="1" applyFill="1" applyBorder="1" applyAlignment="1">
      <alignment horizontal="right" wrapText="1"/>
    </xf>
    <xf numFmtId="14" fontId="49" fillId="0" borderId="263" xfId="0" applyNumberFormat="1" applyFont="1" applyBorder="1" applyAlignment="1" applyProtection="1">
      <alignment horizontal="center" vertical="center"/>
    </xf>
    <xf numFmtId="14" fontId="49" fillId="0" borderId="264" xfId="0" applyNumberFormat="1" applyFont="1" applyBorder="1" applyAlignment="1" applyProtection="1">
      <alignment horizontal="center" vertical="center"/>
    </xf>
    <xf numFmtId="14" fontId="49" fillId="0" borderId="265" xfId="0" applyNumberFormat="1" applyFont="1" applyBorder="1" applyAlignment="1" applyProtection="1">
      <alignment horizontal="center" vertical="center"/>
    </xf>
    <xf numFmtId="3" fontId="31" fillId="18" borderId="13" xfId="0" applyNumberFormat="1" applyFont="1" applyFill="1" applyBorder="1" applyAlignment="1">
      <alignment horizontal="center" vertical="center"/>
    </xf>
    <xf numFmtId="3" fontId="31" fillId="18" borderId="14" xfId="0" applyNumberFormat="1" applyFont="1" applyFill="1" applyBorder="1" applyAlignment="1">
      <alignment horizontal="center" vertical="center"/>
    </xf>
    <xf numFmtId="0" fontId="49" fillId="16" borderId="182" xfId="0" applyFont="1" applyFill="1" applyBorder="1" applyAlignment="1">
      <alignment horizontal="center" vertical="center"/>
    </xf>
    <xf numFmtId="0" fontId="49" fillId="16" borderId="248" xfId="0" applyFont="1" applyFill="1" applyBorder="1" applyAlignment="1">
      <alignment horizontal="center" vertical="center"/>
    </xf>
    <xf numFmtId="0" fontId="49" fillId="16" borderId="269" xfId="0" applyFont="1" applyFill="1" applyBorder="1" applyAlignment="1">
      <alignment horizontal="center" vertical="center"/>
    </xf>
    <xf numFmtId="0" fontId="49" fillId="16" borderId="325" xfId="0" applyFont="1" applyFill="1" applyBorder="1" applyAlignment="1">
      <alignment horizontal="center" vertical="center"/>
    </xf>
    <xf numFmtId="0" fontId="152" fillId="19" borderId="12" xfId="0" applyFont="1" applyFill="1" applyBorder="1" applyAlignment="1">
      <alignment horizontal="center" vertical="center" wrapText="1"/>
    </xf>
    <xf numFmtId="0" fontId="152" fillId="19" borderId="14" xfId="0" applyFont="1" applyFill="1" applyBorder="1" applyAlignment="1">
      <alignment horizontal="center" vertical="center" wrapText="1"/>
    </xf>
    <xf numFmtId="3" fontId="122" fillId="17" borderId="49" xfId="0" applyNumberFormat="1" applyFont="1" applyFill="1" applyBorder="1" applyAlignment="1">
      <alignment horizontal="center" vertical="center" wrapText="1"/>
    </xf>
    <xf numFmtId="3" fontId="122" fillId="17" borderId="19" xfId="0" applyNumberFormat="1" applyFont="1" applyFill="1" applyBorder="1" applyAlignment="1">
      <alignment horizontal="center" vertical="center" wrapText="1"/>
    </xf>
    <xf numFmtId="3" fontId="122" fillId="17" borderId="51" xfId="0" applyNumberFormat="1" applyFont="1" applyFill="1" applyBorder="1" applyAlignment="1">
      <alignment horizontal="center" vertical="center" wrapText="1"/>
    </xf>
    <xf numFmtId="0" fontId="122" fillId="17" borderId="49" xfId="0" applyFont="1" applyFill="1" applyBorder="1" applyAlignment="1">
      <alignment horizontal="center" vertical="center" wrapText="1"/>
    </xf>
    <xf numFmtId="0" fontId="122" fillId="17" borderId="19" xfId="0" applyFont="1" applyFill="1" applyBorder="1" applyAlignment="1">
      <alignment horizontal="center" vertical="center" wrapText="1"/>
    </xf>
    <xf numFmtId="0" fontId="122" fillId="17" borderId="51" xfId="0" applyFont="1" applyFill="1" applyBorder="1" applyAlignment="1">
      <alignment horizontal="center" vertical="center" wrapText="1"/>
    </xf>
    <xf numFmtId="0" fontId="156" fillId="17" borderId="49" xfId="0" applyFont="1" applyFill="1" applyBorder="1" applyAlignment="1">
      <alignment horizontal="center" vertical="center" wrapText="1"/>
    </xf>
    <xf numFmtId="0" fontId="156" fillId="17" borderId="19" xfId="0" applyFont="1" applyFill="1" applyBorder="1" applyAlignment="1">
      <alignment horizontal="center" vertical="center" wrapText="1"/>
    </xf>
    <xf numFmtId="0" fontId="156" fillId="17" borderId="51" xfId="0" applyFont="1" applyFill="1" applyBorder="1" applyAlignment="1">
      <alignment horizontal="center" vertical="center" wrapText="1"/>
    </xf>
    <xf numFmtId="3" fontId="155" fillId="17" borderId="50" xfId="0" applyNumberFormat="1" applyFont="1" applyFill="1" applyBorder="1" applyAlignment="1">
      <alignment horizontal="center" vertical="center" wrapText="1"/>
    </xf>
    <xf numFmtId="3" fontId="155" fillId="17" borderId="34" xfId="0" applyNumberFormat="1" applyFont="1" applyFill="1" applyBorder="1" applyAlignment="1">
      <alignment horizontal="center" vertical="center" wrapText="1"/>
    </xf>
    <xf numFmtId="3" fontId="155" fillId="17" borderId="35" xfId="0" applyNumberFormat="1" applyFont="1" applyFill="1" applyBorder="1" applyAlignment="1">
      <alignment horizontal="center" vertical="center" wrapText="1"/>
    </xf>
    <xf numFmtId="3" fontId="155" fillId="17" borderId="25" xfId="0" applyNumberFormat="1" applyFont="1" applyFill="1" applyBorder="1" applyAlignment="1">
      <alignment horizontal="center" vertical="center" wrapText="1"/>
    </xf>
    <xf numFmtId="3" fontId="155" fillId="17" borderId="52" xfId="0" applyNumberFormat="1" applyFont="1" applyFill="1" applyBorder="1" applyAlignment="1">
      <alignment horizontal="center" vertical="center" wrapText="1"/>
    </xf>
    <xf numFmtId="3" fontId="155" fillId="17" borderId="53" xfId="0" applyNumberFormat="1" applyFont="1" applyFill="1" applyBorder="1" applyAlignment="1">
      <alignment horizontal="center" vertical="center" wrapText="1"/>
    </xf>
    <xf numFmtId="3" fontId="122" fillId="17" borderId="50" xfId="0" applyNumberFormat="1" applyFont="1" applyFill="1" applyBorder="1" applyAlignment="1">
      <alignment horizontal="center" vertical="center" wrapText="1"/>
    </xf>
    <xf numFmtId="3" fontId="122" fillId="17" borderId="35" xfId="0" applyNumberFormat="1" applyFont="1" applyFill="1" applyBorder="1" applyAlignment="1">
      <alignment horizontal="center" vertical="center" wrapText="1"/>
    </xf>
    <xf numFmtId="3" fontId="122" fillId="17" borderId="25" xfId="0" applyNumberFormat="1" applyFont="1" applyFill="1" applyBorder="1" applyAlignment="1">
      <alignment horizontal="center" vertical="center" wrapText="1"/>
    </xf>
    <xf numFmtId="3" fontId="122" fillId="17" borderId="53" xfId="0" applyNumberFormat="1" applyFont="1" applyFill="1" applyBorder="1" applyAlignment="1">
      <alignment horizontal="center" vertical="center" wrapText="1"/>
    </xf>
    <xf numFmtId="3" fontId="67" fillId="29" borderId="37" xfId="0" applyNumberFormat="1" applyFont="1" applyFill="1" applyBorder="1" applyAlignment="1">
      <alignment horizontal="center" vertical="center"/>
    </xf>
    <xf numFmtId="0" fontId="122" fillId="17" borderId="50" xfId="0" applyFont="1" applyFill="1" applyBorder="1" applyAlignment="1">
      <alignment horizontal="center" vertical="center" wrapText="1"/>
    </xf>
    <xf numFmtId="0" fontId="122" fillId="17" borderId="34" xfId="0" applyFont="1" applyFill="1" applyBorder="1" applyAlignment="1">
      <alignment horizontal="center" vertical="center" wrapText="1"/>
    </xf>
    <xf numFmtId="0" fontId="122" fillId="17" borderId="35" xfId="0" applyFont="1" applyFill="1" applyBorder="1" applyAlignment="1">
      <alignment horizontal="center" vertical="center" wrapText="1"/>
    </xf>
    <xf numFmtId="0" fontId="122" fillId="17" borderId="25" xfId="0" applyFont="1" applyFill="1" applyBorder="1" applyAlignment="1">
      <alignment horizontal="center" vertical="center" wrapText="1"/>
    </xf>
    <xf numFmtId="0" fontId="122" fillId="17" borderId="52" xfId="0" applyFont="1" applyFill="1" applyBorder="1" applyAlignment="1">
      <alignment horizontal="center" vertical="center" wrapText="1"/>
    </xf>
    <xf numFmtId="0" fontId="122" fillId="17" borderId="53" xfId="0" applyFont="1" applyFill="1" applyBorder="1" applyAlignment="1">
      <alignment horizontal="center" vertical="center" wrapText="1"/>
    </xf>
    <xf numFmtId="0" fontId="150" fillId="15" borderId="0" xfId="3" applyFont="1" applyFill="1" applyBorder="1" applyAlignment="1" applyProtection="1">
      <alignment horizontal="center" vertical="center"/>
    </xf>
    <xf numFmtId="3" fontId="146" fillId="17" borderId="49" xfId="0" applyNumberFormat="1" applyFont="1" applyFill="1" applyBorder="1" applyAlignment="1">
      <alignment horizontal="center" vertical="center" wrapText="1"/>
    </xf>
    <xf numFmtId="3" fontId="146" fillId="17" borderId="51" xfId="0" applyNumberFormat="1" applyFont="1" applyFill="1" applyBorder="1" applyAlignment="1">
      <alignment horizontal="center" vertical="center" wrapText="1"/>
    </xf>
    <xf numFmtId="0" fontId="48" fillId="0" borderId="0" xfId="0" applyFont="1" applyBorder="1" applyAlignment="1">
      <alignment horizontal="center" vertical="center"/>
    </xf>
    <xf numFmtId="0" fontId="137" fillId="17" borderId="1" xfId="0" applyFont="1" applyFill="1" applyBorder="1" applyAlignment="1" applyProtection="1">
      <alignment horizontal="center" vertical="center" wrapText="1"/>
    </xf>
    <xf numFmtId="0" fontId="137" fillId="17" borderId="7" xfId="0" applyFont="1" applyFill="1" applyBorder="1" applyAlignment="1" applyProtection="1">
      <alignment horizontal="center" vertical="center" wrapText="1"/>
    </xf>
    <xf numFmtId="0" fontId="155" fillId="17" borderId="3" xfId="0" applyFont="1" applyFill="1" applyBorder="1" applyAlignment="1">
      <alignment horizontal="center" vertical="center" wrapText="1"/>
    </xf>
    <xf numFmtId="0" fontId="155" fillId="17" borderId="9" xfId="0" applyFont="1" applyFill="1" applyBorder="1" applyAlignment="1">
      <alignment horizontal="center" vertical="center" wrapText="1"/>
    </xf>
    <xf numFmtId="0" fontId="122" fillId="17" borderId="64" xfId="0" applyFont="1" applyFill="1" applyBorder="1" applyAlignment="1">
      <alignment horizontal="center" vertical="center" wrapText="1"/>
    </xf>
    <xf numFmtId="0" fontId="122" fillId="17" borderId="62" xfId="0" applyFont="1" applyFill="1" applyBorder="1" applyAlignment="1">
      <alignment horizontal="center" vertical="center" wrapText="1"/>
    </xf>
    <xf numFmtId="0" fontId="122" fillId="17" borderId="63" xfId="0" applyFont="1" applyFill="1" applyBorder="1" applyAlignment="1">
      <alignment horizontal="center" vertical="center" wrapText="1"/>
    </xf>
    <xf numFmtId="3" fontId="122" fillId="17" borderId="64" xfId="0" applyNumberFormat="1" applyFont="1" applyFill="1" applyBorder="1" applyAlignment="1">
      <alignment horizontal="center" vertical="center" wrapText="1"/>
    </xf>
    <xf numFmtId="3" fontId="122" fillId="17" borderId="62" xfId="0" applyNumberFormat="1" applyFont="1" applyFill="1" applyBorder="1" applyAlignment="1">
      <alignment horizontal="center" vertical="center" wrapText="1"/>
    </xf>
    <xf numFmtId="3" fontId="122" fillId="17" borderId="63" xfId="0" applyNumberFormat="1" applyFont="1" applyFill="1" applyBorder="1" applyAlignment="1">
      <alignment horizontal="center" vertical="center" wrapText="1"/>
    </xf>
    <xf numFmtId="0" fontId="30" fillId="29" borderId="37" xfId="0" applyFont="1" applyFill="1" applyBorder="1" applyAlignment="1" applyProtection="1">
      <alignment horizontal="center" vertical="center" wrapText="1"/>
    </xf>
    <xf numFmtId="0" fontId="146" fillId="17" borderId="86" xfId="0" applyFont="1" applyFill="1" applyBorder="1" applyAlignment="1">
      <alignment horizontal="center" vertical="center" wrapText="1"/>
    </xf>
    <xf numFmtId="0" fontId="146" fillId="17" borderId="77" xfId="0" applyFont="1" applyFill="1" applyBorder="1" applyAlignment="1">
      <alignment horizontal="center" vertical="center" wrapText="1"/>
    </xf>
    <xf numFmtId="0" fontId="146" fillId="17" borderId="90" xfId="0" applyFont="1" applyFill="1" applyBorder="1" applyAlignment="1">
      <alignment horizontal="center" vertical="center" wrapText="1"/>
    </xf>
    <xf numFmtId="0" fontId="163" fillId="16" borderId="50" xfId="5" applyFont="1" applyFill="1" applyBorder="1" applyAlignment="1" applyProtection="1">
      <alignment horizontal="center" vertical="top" wrapText="1"/>
    </xf>
    <xf numFmtId="0" fontId="163" fillId="16" borderId="34" xfId="5" applyFont="1" applyFill="1" applyBorder="1" applyAlignment="1" applyProtection="1">
      <alignment horizontal="center" vertical="top" wrapText="1"/>
    </xf>
    <xf numFmtId="0" fontId="163" fillId="16" borderId="35" xfId="5" applyFont="1" applyFill="1" applyBorder="1" applyAlignment="1" applyProtection="1">
      <alignment horizontal="center" vertical="top" wrapText="1"/>
    </xf>
    <xf numFmtId="0" fontId="163" fillId="16" borderId="11" xfId="5" applyFont="1" applyFill="1" applyBorder="1" applyAlignment="1" applyProtection="1">
      <alignment horizontal="center" vertical="top" wrapText="1"/>
    </xf>
    <xf numFmtId="0" fontId="163" fillId="16" borderId="0" xfId="5" applyFont="1" applyFill="1" applyBorder="1" applyAlignment="1" applyProtection="1">
      <alignment horizontal="center" vertical="top" wrapText="1"/>
    </xf>
    <xf numFmtId="0" fontId="163" fillId="16" borderId="36" xfId="5" applyFont="1" applyFill="1" applyBorder="1" applyAlignment="1" applyProtection="1">
      <alignment horizontal="center" vertical="top" wrapText="1"/>
    </xf>
    <xf numFmtId="0" fontId="163" fillId="16" borderId="18" xfId="5" applyFont="1" applyFill="1" applyBorder="1" applyAlignment="1" applyProtection="1">
      <alignment horizontal="center" vertical="top" wrapText="1"/>
    </xf>
    <xf numFmtId="0" fontId="163" fillId="16" borderId="37" xfId="5" applyFont="1" applyFill="1" applyBorder="1" applyAlignment="1" applyProtection="1">
      <alignment horizontal="center" vertical="top" wrapText="1"/>
    </xf>
    <xf numFmtId="0" fontId="163" fillId="16" borderId="38" xfId="5" applyFont="1" applyFill="1" applyBorder="1" applyAlignment="1" applyProtection="1">
      <alignment horizontal="center" vertical="top" wrapText="1"/>
    </xf>
    <xf numFmtId="0" fontId="49" fillId="16" borderId="182" xfId="0" applyFont="1" applyFill="1" applyBorder="1" applyAlignment="1">
      <alignment horizontal="right" vertical="center"/>
    </xf>
    <xf numFmtId="0" fontId="49" fillId="16" borderId="249" xfId="0" applyFont="1" applyFill="1" applyBorder="1" applyAlignment="1">
      <alignment horizontal="right" vertical="center"/>
    </xf>
    <xf numFmtId="0" fontId="57" fillId="29" borderId="0" xfId="0" applyFont="1" applyFill="1" applyBorder="1" applyAlignment="1" applyProtection="1">
      <alignment horizontal="center" vertical="center" wrapText="1"/>
    </xf>
    <xf numFmtId="0" fontId="49" fillId="16" borderId="269" xfId="0" applyFont="1" applyFill="1" applyBorder="1" applyAlignment="1">
      <alignment horizontal="right" vertical="center"/>
    </xf>
    <xf numFmtId="0" fontId="49" fillId="16" borderId="270" xfId="0" applyFont="1" applyFill="1" applyBorder="1" applyAlignment="1">
      <alignment horizontal="right" vertical="center"/>
    </xf>
    <xf numFmtId="0" fontId="126" fillId="17" borderId="50" xfId="0" applyFont="1" applyFill="1" applyBorder="1" applyAlignment="1" applyProtection="1">
      <alignment horizontal="center" vertical="center" wrapText="1"/>
    </xf>
    <xf numFmtId="0" fontId="126" fillId="17" borderId="11" xfId="0" applyFont="1" applyFill="1" applyBorder="1" applyAlignment="1" applyProtection="1">
      <alignment horizontal="center" vertical="center" wrapText="1"/>
    </xf>
    <xf numFmtId="0" fontId="155" fillId="17" borderId="6" xfId="0" applyFont="1" applyFill="1" applyBorder="1" applyAlignment="1">
      <alignment horizontal="center" vertical="center" wrapText="1"/>
    </xf>
    <xf numFmtId="0" fontId="155" fillId="17" borderId="32" xfId="0" applyFont="1" applyFill="1" applyBorder="1" applyAlignment="1">
      <alignment horizontal="center" vertical="center" wrapText="1"/>
    </xf>
    <xf numFmtId="0" fontId="31" fillId="18" borderId="13" xfId="0" applyFont="1" applyFill="1" applyBorder="1" applyAlignment="1" applyProtection="1">
      <alignment horizontal="center" vertical="center" wrapText="1"/>
    </xf>
    <xf numFmtId="0" fontId="30" fillId="16" borderId="182" xfId="0" applyFont="1" applyFill="1" applyBorder="1" applyAlignment="1">
      <alignment horizontal="right" vertical="center"/>
    </xf>
    <xf numFmtId="0" fontId="30" fillId="16" borderId="249" xfId="0" applyFont="1" applyFill="1" applyBorder="1" applyAlignment="1">
      <alignment horizontal="right" vertical="center"/>
    </xf>
    <xf numFmtId="49" fontId="111" fillId="20" borderId="169" xfId="6" applyFont="1" applyFill="1" applyBorder="1" applyAlignment="1">
      <alignment horizontal="center" vertical="center"/>
    </xf>
    <xf numFmtId="49" fontId="111" fillId="20" borderId="170" xfId="6" applyFont="1" applyFill="1" applyBorder="1" applyAlignment="1">
      <alignment horizontal="center" vertical="center"/>
    </xf>
    <xf numFmtId="49" fontId="111" fillId="20" borderId="171" xfId="6" applyFont="1" applyFill="1" applyBorder="1" applyAlignment="1">
      <alignment horizontal="center" vertical="center"/>
    </xf>
    <xf numFmtId="49" fontId="61" fillId="14" borderId="12" xfId="6" applyFont="1" applyFill="1" applyBorder="1" applyAlignment="1">
      <alignment horizontal="center"/>
    </xf>
    <xf numFmtId="49" fontId="61" fillId="14" borderId="13" xfId="6" applyFont="1" applyFill="1" applyBorder="1" applyAlignment="1">
      <alignment horizontal="center"/>
    </xf>
    <xf numFmtId="49" fontId="61" fillId="14" borderId="14" xfId="6" applyFont="1" applyFill="1" applyBorder="1" applyAlignment="1">
      <alignment horizontal="center"/>
    </xf>
    <xf numFmtId="0" fontId="3" fillId="18" borderId="11" xfId="0" applyFont="1" applyFill="1" applyBorder="1" applyAlignment="1" applyProtection="1">
      <alignment horizontal="right" readingOrder="2"/>
    </xf>
    <xf numFmtId="0" fontId="3" fillId="18" borderId="0" xfId="0" applyFont="1" applyFill="1" applyBorder="1" applyAlignment="1" applyProtection="1">
      <alignment horizontal="right" readingOrder="2"/>
    </xf>
    <xf numFmtId="0" fontId="3" fillId="18" borderId="36" xfId="0" applyFont="1" applyFill="1" applyBorder="1" applyAlignment="1" applyProtection="1">
      <alignment horizontal="right" readingOrder="2"/>
    </xf>
    <xf numFmtId="49" fontId="3" fillId="16" borderId="93" xfId="6" applyFont="1" applyFill="1" applyBorder="1" applyAlignment="1">
      <alignment horizontal="center"/>
    </xf>
    <xf numFmtId="49" fontId="3" fillId="16" borderId="95" xfId="6" applyFont="1" applyFill="1" applyBorder="1" applyAlignment="1">
      <alignment horizontal="center"/>
    </xf>
    <xf numFmtId="49" fontId="3" fillId="16" borderId="92" xfId="6" applyFont="1" applyFill="1" applyBorder="1" applyAlignment="1">
      <alignment horizontal="center"/>
    </xf>
    <xf numFmtId="0" fontId="30" fillId="16" borderId="256" xfId="0" applyFont="1" applyFill="1" applyBorder="1" applyAlignment="1">
      <alignment horizontal="right" vertical="center"/>
    </xf>
    <xf numFmtId="0" fontId="30" fillId="16" borderId="257" xfId="0" applyFont="1" applyFill="1" applyBorder="1" applyAlignment="1">
      <alignment horizontal="right" vertical="center"/>
    </xf>
    <xf numFmtId="0" fontId="30" fillId="0" borderId="261" xfId="0" applyFont="1" applyBorder="1" applyAlignment="1">
      <alignment horizontal="center" vertical="center"/>
    </xf>
    <xf numFmtId="0" fontId="30" fillId="0" borderId="262" xfId="0" applyFont="1" applyBorder="1" applyAlignment="1">
      <alignment horizontal="center" vertical="center"/>
    </xf>
    <xf numFmtId="14" fontId="30" fillId="0" borderId="273" xfId="0" applyNumberFormat="1" applyFont="1" applyBorder="1" applyAlignment="1">
      <alignment horizontal="center" vertical="center"/>
    </xf>
    <xf numFmtId="14" fontId="30" fillId="0" borderId="274" xfId="0" applyNumberFormat="1" applyFont="1" applyBorder="1" applyAlignment="1">
      <alignment horizontal="center" vertical="center"/>
    </xf>
    <xf numFmtId="14" fontId="30" fillId="0" borderId="254" xfId="0" applyNumberFormat="1" applyFont="1" applyBorder="1" applyAlignment="1">
      <alignment horizontal="center" vertical="center"/>
    </xf>
    <xf numFmtId="2" fontId="67" fillId="18" borderId="12" xfId="7" applyNumberFormat="1" applyFont="1" applyFill="1" applyBorder="1" applyAlignment="1">
      <alignment horizontal="center" vertical="center" wrapText="1"/>
    </xf>
    <xf numFmtId="2" fontId="67" fillId="18" borderId="13" xfId="7" applyNumberFormat="1" applyFont="1" applyFill="1" applyBorder="1" applyAlignment="1">
      <alignment horizontal="center" vertical="center" wrapText="1"/>
    </xf>
    <xf numFmtId="2" fontId="67" fillId="18" borderId="14" xfId="7" applyNumberFormat="1" applyFont="1" applyFill="1" applyBorder="1" applyAlignment="1">
      <alignment horizontal="center" vertical="center" wrapText="1"/>
    </xf>
    <xf numFmtId="3" fontId="9" fillId="19" borderId="170" xfId="7" applyNumberFormat="1" applyFont="1" applyFill="1" applyBorder="1" applyAlignment="1" applyProtection="1">
      <alignment horizontal="center" vertical="center"/>
    </xf>
    <xf numFmtId="3" fontId="9" fillId="19" borderId="171" xfId="7" applyNumberFormat="1" applyFont="1" applyFill="1" applyBorder="1" applyAlignment="1" applyProtection="1">
      <alignment horizontal="center" vertical="center"/>
    </xf>
    <xf numFmtId="2" fontId="9" fillId="19" borderId="23" xfId="7" applyNumberFormat="1" applyFont="1" applyFill="1" applyBorder="1" applyAlignment="1" applyProtection="1">
      <alignment horizontal="center" vertical="center" wrapText="1"/>
    </xf>
    <xf numFmtId="2" fontId="9" fillId="19" borderId="71" xfId="7" applyNumberFormat="1" applyFont="1" applyFill="1" applyBorder="1" applyAlignment="1" applyProtection="1">
      <alignment horizontal="center" vertical="center" wrapText="1"/>
    </xf>
    <xf numFmtId="2" fontId="114" fillId="16" borderId="12" xfId="7" applyNumberFormat="1" applyFont="1" applyFill="1" applyBorder="1" applyAlignment="1" applyProtection="1">
      <alignment horizontal="right" vertical="center" wrapText="1"/>
    </xf>
    <xf numFmtId="2" fontId="114" fillId="16" borderId="13" xfId="7" applyNumberFormat="1" applyFont="1" applyFill="1" applyBorder="1" applyAlignment="1" applyProtection="1">
      <alignment horizontal="right" vertical="center" wrapText="1"/>
    </xf>
    <xf numFmtId="2" fontId="114" fillId="16" borderId="14" xfId="7" applyNumberFormat="1" applyFont="1" applyFill="1" applyBorder="1" applyAlignment="1" applyProtection="1">
      <alignment horizontal="right" vertical="center" wrapText="1"/>
    </xf>
    <xf numFmtId="2" fontId="114" fillId="16" borderId="12" xfId="7" applyNumberFormat="1" applyFont="1" applyFill="1" applyBorder="1" applyAlignment="1" applyProtection="1">
      <alignment horizontal="right" vertical="center" wrapText="1" readingOrder="2"/>
    </xf>
    <xf numFmtId="2" fontId="114" fillId="16" borderId="13" xfId="7" applyNumberFormat="1" applyFont="1" applyFill="1" applyBorder="1" applyAlignment="1" applyProtection="1">
      <alignment horizontal="right" vertical="center" wrapText="1" readingOrder="2"/>
    </xf>
    <xf numFmtId="2" fontId="114" fillId="16" borderId="14" xfId="7" applyNumberFormat="1" applyFont="1" applyFill="1" applyBorder="1" applyAlignment="1" applyProtection="1">
      <alignment horizontal="right" vertical="center" wrapText="1" readingOrder="2"/>
    </xf>
    <xf numFmtId="2" fontId="66" fillId="19" borderId="12" xfId="7" applyNumberFormat="1" applyFont="1" applyFill="1" applyBorder="1" applyAlignment="1" applyProtection="1">
      <alignment horizontal="center" vertical="center"/>
    </xf>
    <xf numFmtId="2" fontId="66" fillId="19" borderId="48" xfId="7" applyNumberFormat="1" applyFont="1" applyFill="1" applyBorder="1" applyAlignment="1" applyProtection="1">
      <alignment horizontal="center" vertical="center"/>
    </xf>
    <xf numFmtId="0" fontId="30" fillId="29" borderId="12" xfId="0" applyFont="1" applyFill="1" applyBorder="1" applyAlignment="1" applyProtection="1">
      <alignment horizontal="center" vertical="center" wrapText="1"/>
    </xf>
    <xf numFmtId="0" fontId="30" fillId="29" borderId="14" xfId="0" applyFont="1" applyFill="1" applyBorder="1" applyAlignment="1" applyProtection="1">
      <alignment horizontal="center" vertical="center" wrapText="1"/>
    </xf>
    <xf numFmtId="0" fontId="136" fillId="0" borderId="262" xfId="0" applyFont="1" applyBorder="1" applyAlignment="1">
      <alignment horizontal="center" vertical="center"/>
    </xf>
    <xf numFmtId="0" fontId="136" fillId="0" borderId="217" xfId="0" applyFont="1" applyBorder="1" applyAlignment="1">
      <alignment horizontal="center" vertical="center"/>
    </xf>
    <xf numFmtId="14" fontId="30" fillId="0" borderId="301" xfId="0" applyNumberFormat="1" applyFont="1" applyBorder="1" applyAlignment="1">
      <alignment horizontal="center" vertical="center"/>
    </xf>
    <xf numFmtId="14" fontId="30" fillId="0" borderId="267" xfId="0" applyNumberFormat="1" applyFont="1" applyBorder="1" applyAlignment="1">
      <alignment horizontal="center" vertical="center"/>
    </xf>
    <xf numFmtId="49" fontId="155" fillId="27" borderId="169" xfId="6" applyFont="1" applyFill="1" applyBorder="1" applyAlignment="1">
      <alignment horizontal="center" vertical="center"/>
    </xf>
    <xf numFmtId="49" fontId="155" fillId="27" borderId="170" xfId="6" applyFont="1" applyFill="1" applyBorder="1" applyAlignment="1">
      <alignment horizontal="center" vertical="center"/>
    </xf>
    <xf numFmtId="49" fontId="155" fillId="27" borderId="171" xfId="6" applyFont="1" applyFill="1" applyBorder="1" applyAlignment="1">
      <alignment horizontal="center" vertical="center"/>
    </xf>
    <xf numFmtId="49" fontId="61" fillId="13" borderId="12" xfId="6" applyFont="1" applyFill="1" applyBorder="1" applyAlignment="1">
      <alignment horizontal="center"/>
    </xf>
    <xf numFmtId="49" fontId="61" fillId="13" borderId="13" xfId="6" applyFont="1" applyFill="1" applyBorder="1" applyAlignment="1">
      <alignment horizontal="center"/>
    </xf>
    <xf numFmtId="49" fontId="61" fillId="13" borderId="14" xfId="6" applyFont="1" applyFill="1" applyBorder="1" applyAlignment="1">
      <alignment horizontal="center"/>
    </xf>
    <xf numFmtId="49" fontId="67" fillId="25" borderId="11" xfId="6" applyFont="1" applyFill="1" applyBorder="1" applyAlignment="1">
      <alignment horizontal="right" vertical="center" readingOrder="2"/>
    </xf>
    <xf numFmtId="49" fontId="67" fillId="25" borderId="0" xfId="6" applyFont="1" applyFill="1" applyBorder="1" applyAlignment="1">
      <alignment horizontal="right" vertical="center" readingOrder="2"/>
    </xf>
    <xf numFmtId="49" fontId="67" fillId="25" borderId="36" xfId="6" applyFont="1" applyFill="1" applyBorder="1" applyAlignment="1">
      <alignment horizontal="right" vertical="center" readingOrder="2"/>
    </xf>
    <xf numFmtId="0" fontId="67" fillId="25" borderId="11" xfId="0" applyFont="1" applyFill="1" applyBorder="1" applyAlignment="1" applyProtection="1">
      <alignment horizontal="right" vertical="center" readingOrder="2"/>
    </xf>
    <xf numFmtId="0" fontId="67" fillId="25" borderId="0" xfId="0" applyFont="1" applyFill="1" applyBorder="1" applyAlignment="1" applyProtection="1">
      <alignment horizontal="right" vertical="center" readingOrder="2"/>
    </xf>
    <xf numFmtId="0" fontId="67" fillId="25" borderId="36" xfId="0" applyFont="1" applyFill="1" applyBorder="1" applyAlignment="1" applyProtection="1">
      <alignment horizontal="right" vertical="center" readingOrder="2"/>
    </xf>
    <xf numFmtId="49" fontId="127" fillId="28" borderId="175" xfId="6" applyFont="1" applyFill="1" applyBorder="1" applyAlignment="1">
      <alignment horizontal="center" vertical="center"/>
    </xf>
    <xf numFmtId="49" fontId="127" fillId="28" borderId="176" xfId="6" applyFont="1" applyFill="1" applyBorder="1" applyAlignment="1">
      <alignment horizontal="center" vertical="center"/>
    </xf>
    <xf numFmtId="49" fontId="127" fillId="28" borderId="275" xfId="6" applyFont="1" applyFill="1" applyBorder="1" applyAlignment="1">
      <alignment horizontal="center" vertical="center"/>
    </xf>
    <xf numFmtId="49" fontId="5" fillId="8" borderId="37" xfId="6" applyFont="1" applyFill="1" applyBorder="1" applyAlignment="1">
      <alignment horizontal="center" vertical="center"/>
    </xf>
    <xf numFmtId="2" fontId="67" fillId="28" borderId="93" xfId="8" applyNumberFormat="1" applyFont="1" applyFill="1" applyBorder="1" applyAlignment="1">
      <alignment horizontal="center" vertical="center"/>
    </xf>
    <xf numFmtId="2" fontId="67" fillId="28" borderId="95" xfId="8" applyNumberFormat="1" applyFont="1" applyFill="1" applyBorder="1" applyAlignment="1">
      <alignment horizontal="center" vertical="center"/>
    </xf>
    <xf numFmtId="2" fontId="67" fillId="28" borderId="92" xfId="8" applyNumberFormat="1" applyFont="1" applyFill="1" applyBorder="1" applyAlignment="1">
      <alignment horizontal="center" vertical="center"/>
    </xf>
    <xf numFmtId="2" fontId="67" fillId="13" borderId="12" xfId="6" applyNumberFormat="1" applyFont="1" applyFill="1" applyBorder="1" applyAlignment="1" applyProtection="1">
      <alignment horizontal="center" vertical="center" wrapText="1"/>
    </xf>
    <xf numFmtId="2" fontId="67" fillId="13" borderId="13" xfId="6" applyNumberFormat="1" applyFont="1" applyFill="1" applyBorder="1" applyAlignment="1" applyProtection="1">
      <alignment horizontal="center" vertical="center" wrapText="1"/>
    </xf>
    <xf numFmtId="2" fontId="67" fillId="13" borderId="14" xfId="6" applyNumberFormat="1" applyFont="1" applyFill="1" applyBorder="1" applyAlignment="1" applyProtection="1">
      <alignment horizontal="center" vertical="center" wrapText="1"/>
    </xf>
    <xf numFmtId="49" fontId="80" fillId="8" borderId="0" xfId="6" applyFont="1" applyFill="1" applyBorder="1" applyAlignment="1">
      <alignment horizontal="center" wrapText="1"/>
    </xf>
    <xf numFmtId="49" fontId="3" fillId="25" borderId="23" xfId="6" applyFont="1" applyFill="1" applyBorder="1" applyAlignment="1" applyProtection="1">
      <alignment horizontal="center" vertical="center"/>
    </xf>
    <xf numFmtId="49" fontId="3" fillId="25" borderId="20" xfId="6" applyFont="1" applyFill="1" applyBorder="1" applyAlignment="1" applyProtection="1">
      <alignment horizontal="center" vertical="center"/>
    </xf>
    <xf numFmtId="49" fontId="3" fillId="25" borderId="28" xfId="6" applyFont="1" applyFill="1" applyBorder="1" applyAlignment="1" applyProtection="1">
      <alignment horizontal="center" vertical="center"/>
    </xf>
    <xf numFmtId="49" fontId="3" fillId="26" borderId="83" xfId="6" applyFont="1" applyFill="1" applyBorder="1" applyAlignment="1" applyProtection="1">
      <alignment horizontal="center" vertical="center"/>
    </xf>
    <xf numFmtId="49" fontId="3" fillId="26" borderId="20" xfId="6" applyFont="1" applyFill="1" applyBorder="1" applyAlignment="1" applyProtection="1">
      <alignment horizontal="center" vertical="center"/>
    </xf>
    <xf numFmtId="49" fontId="3" fillId="26" borderId="28" xfId="6" applyFont="1" applyFill="1" applyBorder="1" applyAlignment="1" applyProtection="1">
      <alignment horizontal="center" vertical="center"/>
    </xf>
    <xf numFmtId="49" fontId="67" fillId="25" borderId="83" xfId="6" applyFont="1" applyFill="1" applyBorder="1" applyAlignment="1" applyProtection="1">
      <alignment horizontal="center" vertical="center"/>
    </xf>
    <xf numFmtId="49" fontId="67" fillId="25" borderId="20" xfId="6" applyFont="1" applyFill="1" applyBorder="1" applyAlignment="1" applyProtection="1">
      <alignment horizontal="center" vertical="center"/>
    </xf>
    <xf numFmtId="49" fontId="67" fillId="25" borderId="71" xfId="6" applyFont="1" applyFill="1" applyBorder="1" applyAlignment="1" applyProtection="1">
      <alignment horizontal="center" vertical="center"/>
    </xf>
    <xf numFmtId="0" fontId="112" fillId="28" borderId="2" xfId="0" applyFont="1" applyFill="1" applyBorder="1" applyAlignment="1" applyProtection="1">
      <alignment horizontal="center" vertical="center" wrapText="1"/>
    </xf>
    <xf numFmtId="0" fontId="112" fillId="28" borderId="3" xfId="0" applyFont="1" applyFill="1" applyBorder="1" applyAlignment="1" applyProtection="1">
      <alignment horizontal="center" vertical="center" wrapText="1"/>
    </xf>
    <xf numFmtId="49" fontId="112" fillId="28" borderId="1" xfId="6" applyFont="1" applyFill="1" applyBorder="1" applyAlignment="1" applyProtection="1">
      <alignment horizontal="center" vertical="center" wrapText="1"/>
    </xf>
    <xf numFmtId="49" fontId="112" fillId="28" borderId="56" xfId="6" applyFont="1" applyFill="1" applyBorder="1" applyAlignment="1" applyProtection="1">
      <alignment horizontal="center" vertical="center" wrapText="1"/>
    </xf>
    <xf numFmtId="0" fontId="112" fillId="28" borderId="8" xfId="0" applyFont="1" applyFill="1" applyBorder="1" applyAlignment="1" applyProtection="1">
      <alignment horizontal="center" vertical="center" wrapText="1"/>
    </xf>
    <xf numFmtId="0" fontId="112" fillId="28" borderId="2" xfId="9" applyFont="1" applyFill="1" applyBorder="1" applyAlignment="1" applyProtection="1">
      <alignment horizontal="center" vertical="center" wrapText="1"/>
    </xf>
    <xf numFmtId="0" fontId="74" fillId="8" borderId="0" xfId="0" applyFont="1" applyFill="1" applyBorder="1" applyAlignment="1">
      <alignment horizontal="justify" wrapText="1"/>
    </xf>
    <xf numFmtId="49" fontId="26" fillId="26" borderId="25" xfId="6" applyFont="1" applyFill="1" applyBorder="1" applyAlignment="1" applyProtection="1">
      <alignment horizontal="center"/>
    </xf>
    <xf numFmtId="49" fontId="26" fillId="26" borderId="52" xfId="6" applyFont="1" applyFill="1" applyBorder="1" applyAlignment="1" applyProtection="1">
      <alignment horizontal="center"/>
    </xf>
    <xf numFmtId="49" fontId="26" fillId="26" borderId="66" xfId="6" applyFont="1" applyFill="1" applyBorder="1" applyAlignment="1" applyProtection="1">
      <alignment horizontal="center"/>
    </xf>
    <xf numFmtId="49" fontId="22" fillId="11" borderId="21" xfId="6" applyFont="1" applyFill="1" applyBorder="1" applyAlignment="1" applyProtection="1">
      <alignment horizontal="center" vertical="center" wrapText="1"/>
    </xf>
    <xf numFmtId="49" fontId="26" fillId="26" borderId="21" xfId="6" applyFont="1" applyFill="1" applyBorder="1" applyAlignment="1" applyProtection="1">
      <alignment horizontal="center" vertical="center" wrapText="1"/>
    </xf>
    <xf numFmtId="49" fontId="26" fillId="26" borderId="33" xfId="6" applyFont="1" applyFill="1" applyBorder="1" applyAlignment="1" applyProtection="1">
      <alignment horizontal="center" vertical="center" wrapText="1"/>
    </xf>
    <xf numFmtId="49" fontId="22" fillId="28" borderId="175" xfId="6" applyFont="1" applyFill="1" applyBorder="1" applyAlignment="1" applyProtection="1">
      <alignment horizontal="center" vertical="center"/>
    </xf>
    <xf numFmtId="49" fontId="22" fillId="28" borderId="176" xfId="6" applyFont="1" applyFill="1" applyBorder="1" applyAlignment="1" applyProtection="1">
      <alignment horizontal="center" vertical="center"/>
    </xf>
    <xf numFmtId="49" fontId="22" fillId="28" borderId="117" xfId="6" applyFont="1" applyFill="1" applyBorder="1" applyAlignment="1" applyProtection="1">
      <alignment horizontal="center" vertical="center"/>
    </xf>
    <xf numFmtId="49" fontId="124" fillId="27" borderId="177" xfId="6" applyFont="1" applyFill="1" applyBorder="1" applyAlignment="1" applyProtection="1">
      <alignment horizontal="center" vertical="center"/>
    </xf>
    <xf numFmtId="49" fontId="128" fillId="27" borderId="124" xfId="6" applyFont="1" applyFill="1" applyBorder="1" applyAlignment="1" applyProtection="1">
      <alignment horizontal="center"/>
    </xf>
    <xf numFmtId="49" fontId="128" fillId="27" borderId="178" xfId="6" applyFont="1" applyFill="1" applyBorder="1" applyAlignment="1" applyProtection="1">
      <alignment horizontal="center"/>
    </xf>
    <xf numFmtId="0" fontId="108" fillId="0" borderId="0" xfId="0" applyFont="1" applyFill="1" applyBorder="1" applyAlignment="1" applyProtection="1">
      <alignment horizontal="right" vertical="center" readingOrder="2"/>
    </xf>
    <xf numFmtId="0" fontId="99" fillId="0" borderId="0" xfId="0" applyFont="1" applyFill="1" applyBorder="1" applyAlignment="1" applyProtection="1">
      <alignment horizontal="right" vertical="center"/>
    </xf>
    <xf numFmtId="49" fontId="74" fillId="8" borderId="0" xfId="6" applyFont="1" applyFill="1" applyBorder="1" applyAlignment="1" applyProtection="1">
      <alignment horizontal="center"/>
    </xf>
    <xf numFmtId="49" fontId="73" fillId="8" borderId="0" xfId="6" applyFont="1" applyFill="1" applyBorder="1" applyAlignment="1" applyProtection="1">
      <alignment horizontal="center"/>
    </xf>
    <xf numFmtId="0" fontId="74" fillId="8" borderId="0" xfId="0" applyFont="1" applyFill="1" applyBorder="1" applyAlignment="1" applyProtection="1">
      <alignment horizontal="center"/>
    </xf>
    <xf numFmtId="14" fontId="30" fillId="0" borderId="261" xfId="0" applyNumberFormat="1" applyFont="1" applyBorder="1" applyAlignment="1">
      <alignment horizontal="center" vertical="center"/>
    </xf>
    <xf numFmtId="14" fontId="30" fillId="0" borderId="217" xfId="0" applyNumberFormat="1" applyFont="1" applyBorder="1" applyAlignment="1">
      <alignment horizontal="center" vertical="center"/>
    </xf>
    <xf numFmtId="49" fontId="3" fillId="11" borderId="49" xfId="6" applyFont="1" applyFill="1" applyBorder="1" applyAlignment="1">
      <alignment horizontal="center" vertical="center" wrapText="1"/>
    </xf>
    <xf numFmtId="49" fontId="3" fillId="11" borderId="19" xfId="6" applyFont="1" applyFill="1" applyBorder="1" applyAlignment="1">
      <alignment horizontal="center" vertical="center" wrapText="1"/>
    </xf>
    <xf numFmtId="49" fontId="3" fillId="11" borderId="51" xfId="6" applyFont="1" applyFill="1" applyBorder="1" applyAlignment="1">
      <alignment horizontal="center" vertical="center" wrapText="1"/>
    </xf>
    <xf numFmtId="49" fontId="9" fillId="11" borderId="12" xfId="6" applyFont="1" applyFill="1" applyBorder="1" applyAlignment="1">
      <alignment horizontal="center" vertical="center"/>
    </xf>
    <xf numFmtId="49" fontId="9" fillId="11" borderId="13" xfId="6" applyFont="1" applyFill="1" applyBorder="1" applyAlignment="1">
      <alignment horizontal="center" vertical="center"/>
    </xf>
    <xf numFmtId="49" fontId="9" fillId="11" borderId="14" xfId="6" applyFont="1" applyFill="1" applyBorder="1" applyAlignment="1">
      <alignment horizontal="center" vertical="center"/>
    </xf>
    <xf numFmtId="49" fontId="61" fillId="25" borderId="0" xfId="6" applyFont="1" applyFill="1" applyBorder="1" applyAlignment="1" applyProtection="1">
      <alignment horizontal="center" vertical="center"/>
    </xf>
    <xf numFmtId="49" fontId="22" fillId="8" borderId="0" xfId="6" applyFont="1" applyFill="1" applyBorder="1" applyAlignment="1">
      <alignment horizontal="right" vertical="center"/>
    </xf>
    <xf numFmtId="49" fontId="112" fillId="0" borderId="1" xfId="6" applyFont="1" applyFill="1" applyBorder="1" applyAlignment="1" applyProtection="1">
      <alignment horizontal="center" vertical="center" wrapText="1"/>
    </xf>
    <xf numFmtId="49" fontId="112" fillId="0" borderId="93" xfId="6" applyFont="1" applyFill="1" applyBorder="1" applyAlignment="1" applyProtection="1">
      <alignment horizontal="center" vertical="center" wrapText="1"/>
    </xf>
    <xf numFmtId="49" fontId="129" fillId="8" borderId="49" xfId="6" applyFont="1" applyFill="1" applyBorder="1" applyAlignment="1">
      <alignment horizontal="center" vertical="center" textRotation="90" wrapText="1"/>
    </xf>
    <xf numFmtId="49" fontId="129" fillId="8" borderId="19" xfId="6" applyFont="1" applyFill="1" applyBorder="1" applyAlignment="1">
      <alignment horizontal="center" vertical="center" textRotation="90" wrapText="1"/>
    </xf>
    <xf numFmtId="49" fontId="129" fillId="8" borderId="51" xfId="6" applyFont="1" applyFill="1" applyBorder="1" applyAlignment="1">
      <alignment horizontal="center" vertical="center" textRotation="90" wrapText="1"/>
    </xf>
    <xf numFmtId="49" fontId="22" fillId="11" borderId="12" xfId="6" applyFont="1" applyFill="1" applyBorder="1" applyAlignment="1" applyProtection="1">
      <alignment horizontal="center" vertical="center"/>
    </xf>
    <xf numFmtId="49" fontId="22" fillId="11" borderId="13" xfId="6" applyFont="1" applyFill="1" applyBorder="1" applyAlignment="1" applyProtection="1">
      <alignment horizontal="center" vertical="center"/>
    </xf>
    <xf numFmtId="49" fontId="22" fillId="11" borderId="14" xfId="6" applyFont="1" applyFill="1" applyBorder="1" applyAlignment="1" applyProtection="1">
      <alignment horizontal="center" vertical="center"/>
    </xf>
    <xf numFmtId="0" fontId="112" fillId="28" borderId="24" xfId="0" applyFont="1" applyFill="1" applyBorder="1" applyAlignment="1" applyProtection="1">
      <alignment horizontal="center" vertical="center" wrapText="1"/>
    </xf>
    <xf numFmtId="0" fontId="112" fillId="28" borderId="74" xfId="0" applyFont="1" applyFill="1" applyBorder="1" applyAlignment="1" applyProtection="1">
      <alignment horizontal="center" vertical="center" wrapText="1"/>
    </xf>
    <xf numFmtId="0" fontId="112" fillId="28" borderId="2" xfId="0" applyFont="1" applyFill="1" applyBorder="1" applyAlignment="1" applyProtection="1">
      <alignment horizontal="center" vertical="center"/>
    </xf>
    <xf numFmtId="49" fontId="26" fillId="25" borderId="21" xfId="6" applyFont="1" applyFill="1" applyBorder="1" applyAlignment="1" applyProtection="1">
      <alignment horizontal="center" vertical="center"/>
    </xf>
    <xf numFmtId="49" fontId="26" fillId="25" borderId="82" xfId="6" applyFont="1" applyFill="1" applyBorder="1" applyAlignment="1" applyProtection="1">
      <alignment horizontal="center" vertical="center"/>
    </xf>
    <xf numFmtId="49" fontId="26" fillId="25" borderId="8" xfId="6" applyFont="1" applyFill="1" applyBorder="1" applyAlignment="1" applyProtection="1">
      <alignment horizontal="center" vertical="center"/>
    </xf>
    <xf numFmtId="49" fontId="67" fillId="25" borderId="0" xfId="6" applyFont="1" applyFill="1" applyBorder="1" applyAlignment="1" applyProtection="1">
      <alignment horizontal="center" vertical="center"/>
    </xf>
    <xf numFmtId="49" fontId="22" fillId="8" borderId="37" xfId="6" applyFont="1" applyFill="1" applyBorder="1" applyAlignment="1" applyProtection="1">
      <alignment horizontal="left" vertical="center"/>
    </xf>
    <xf numFmtId="0" fontId="112" fillId="28" borderId="1" xfId="0" applyFont="1" applyFill="1" applyBorder="1" applyAlignment="1" applyProtection="1">
      <alignment horizontal="center" vertical="center" wrapText="1"/>
    </xf>
    <xf numFmtId="0" fontId="112" fillId="28" borderId="7" xfId="0" applyFont="1" applyFill="1" applyBorder="1" applyAlignment="1" applyProtection="1">
      <alignment horizontal="center" vertical="center" wrapText="1"/>
    </xf>
    <xf numFmtId="49" fontId="9" fillId="25" borderId="23" xfId="6" applyFont="1" applyFill="1" applyBorder="1" applyAlignment="1" applyProtection="1">
      <alignment horizontal="center" vertical="center" wrapText="1"/>
    </xf>
    <xf numFmtId="49" fontId="9" fillId="25" borderId="20" xfId="6" applyFont="1" applyFill="1" applyBorder="1" applyAlignment="1" applyProtection="1">
      <alignment horizontal="center" vertical="center" wrapText="1"/>
    </xf>
    <xf numFmtId="3" fontId="27" fillId="26" borderId="40" xfId="6" applyNumberFormat="1" applyFont="1" applyFill="1" applyBorder="1" applyAlignment="1" applyProtection="1">
      <alignment horizontal="center"/>
    </xf>
    <xf numFmtId="3" fontId="27" fillId="26" borderId="41" xfId="6" applyNumberFormat="1" applyFont="1" applyFill="1" applyBorder="1" applyAlignment="1" applyProtection="1">
      <alignment horizontal="center"/>
    </xf>
    <xf numFmtId="0" fontId="26" fillId="26" borderId="28" xfId="0" applyFont="1" applyFill="1" applyBorder="1" applyAlignment="1" applyProtection="1">
      <alignment horizontal="center" vertical="center" wrapText="1"/>
    </xf>
    <xf numFmtId="0" fontId="26" fillId="26" borderId="21" xfId="0" applyFont="1" applyFill="1" applyBorder="1" applyAlignment="1" applyProtection="1">
      <alignment horizontal="center" vertical="center" wrapText="1"/>
    </xf>
    <xf numFmtId="0" fontId="22" fillId="26" borderId="131" xfId="0" applyFont="1" applyFill="1" applyBorder="1" applyAlignment="1" applyProtection="1">
      <alignment horizontal="center" vertical="center"/>
    </xf>
    <xf numFmtId="0" fontId="22" fillId="26" borderId="118" xfId="0" applyFont="1" applyFill="1" applyBorder="1" applyAlignment="1" applyProtection="1">
      <alignment horizontal="center" vertical="center"/>
    </xf>
    <xf numFmtId="49" fontId="22" fillId="11" borderId="47" xfId="6" applyFont="1" applyFill="1" applyBorder="1" applyAlignment="1" applyProtection="1">
      <alignment horizontal="center" vertical="center" wrapText="1"/>
    </xf>
    <xf numFmtId="49" fontId="22" fillId="11" borderId="13" xfId="6" applyFont="1" applyFill="1" applyBorder="1" applyAlignment="1" applyProtection="1">
      <alignment horizontal="center" vertical="center" wrapText="1"/>
    </xf>
    <xf numFmtId="49" fontId="22" fillId="11" borderId="48" xfId="6" applyFont="1" applyFill="1" applyBorder="1" applyAlignment="1" applyProtection="1">
      <alignment horizontal="center" vertical="center" wrapText="1"/>
    </xf>
    <xf numFmtId="49" fontId="7" fillId="27" borderId="122" xfId="6" applyFont="1" applyFill="1" applyBorder="1" applyAlignment="1" applyProtection="1">
      <alignment horizontal="center" vertical="center"/>
    </xf>
    <xf numFmtId="49" fontId="130" fillId="27" borderId="173" xfId="6" applyFont="1" applyFill="1" applyBorder="1" applyAlignment="1" applyProtection="1">
      <alignment horizontal="center" vertical="center"/>
    </xf>
    <xf numFmtId="49" fontId="130" fillId="27" borderId="174" xfId="6" applyFont="1" applyFill="1" applyBorder="1" applyAlignment="1" applyProtection="1">
      <alignment horizontal="center" vertical="center"/>
    </xf>
    <xf numFmtId="49" fontId="9" fillId="26" borderId="12" xfId="6" applyFont="1" applyFill="1" applyBorder="1" applyAlignment="1" applyProtection="1">
      <alignment horizontal="center" vertical="center" wrapText="1" readingOrder="2"/>
    </xf>
    <xf numFmtId="49" fontId="9" fillId="26" borderId="13" xfId="6" applyFont="1" applyFill="1" applyBorder="1" applyAlignment="1" applyProtection="1">
      <alignment horizontal="center" vertical="center" wrapText="1" readingOrder="2"/>
    </xf>
    <xf numFmtId="49" fontId="9" fillId="26" borderId="48" xfId="6" applyFont="1" applyFill="1" applyBorder="1" applyAlignment="1" applyProtection="1">
      <alignment horizontal="center" vertical="center" wrapText="1" readingOrder="2"/>
    </xf>
    <xf numFmtId="49" fontId="26" fillId="25" borderId="82" xfId="6" applyNumberFormat="1" applyFont="1" applyFill="1" applyBorder="1" applyAlignment="1" applyProtection="1">
      <alignment horizontal="center" vertical="center"/>
    </xf>
    <xf numFmtId="49" fontId="9" fillId="13" borderId="98" xfId="6" applyFont="1" applyFill="1" applyBorder="1" applyAlignment="1" applyProtection="1">
      <alignment horizontal="center" vertical="center" wrapText="1"/>
    </xf>
    <xf numFmtId="49" fontId="9" fillId="13" borderId="81" xfId="6" applyFont="1" applyFill="1" applyBorder="1" applyAlignment="1" applyProtection="1">
      <alignment horizontal="center" vertical="center" wrapText="1"/>
    </xf>
    <xf numFmtId="49" fontId="9" fillId="13" borderId="104" xfId="6" applyFont="1" applyFill="1" applyBorder="1" applyAlignment="1" applyProtection="1">
      <alignment horizontal="center" vertical="center" wrapText="1"/>
    </xf>
    <xf numFmtId="0" fontId="83" fillId="13" borderId="99" xfId="0" applyFont="1" applyFill="1" applyBorder="1" applyAlignment="1" applyProtection="1">
      <alignment horizontal="center"/>
    </xf>
    <xf numFmtId="0" fontId="83" fillId="13" borderId="73" xfId="0" applyFont="1" applyFill="1" applyBorder="1" applyAlignment="1" applyProtection="1">
      <alignment horizontal="center"/>
    </xf>
    <xf numFmtId="0" fontId="83" fillId="13" borderId="105" xfId="0" applyFont="1" applyFill="1" applyBorder="1" applyAlignment="1" applyProtection="1">
      <alignment horizontal="center"/>
    </xf>
    <xf numFmtId="49" fontId="9" fillId="25" borderId="28" xfId="6" applyFont="1" applyFill="1" applyBorder="1" applyAlignment="1" applyProtection="1">
      <alignment horizontal="center" vertical="center" wrapText="1" readingOrder="2"/>
    </xf>
    <xf numFmtId="49" fontId="9" fillId="25" borderId="81" xfId="6" applyFont="1" applyFill="1" applyBorder="1" applyAlignment="1" applyProtection="1">
      <alignment horizontal="center" vertical="center" wrapText="1" readingOrder="2"/>
    </xf>
    <xf numFmtId="49" fontId="9" fillId="25" borderId="7" xfId="6" applyFont="1" applyFill="1" applyBorder="1" applyAlignment="1" applyProtection="1">
      <alignment horizontal="center" vertical="center" wrapText="1" readingOrder="2"/>
    </xf>
    <xf numFmtId="0" fontId="112" fillId="28" borderId="3" xfId="0" applyFont="1" applyFill="1" applyBorder="1" applyAlignment="1" applyProtection="1">
      <alignment horizontal="center" vertical="center"/>
    </xf>
    <xf numFmtId="2" fontId="22" fillId="11" borderId="12" xfId="10" applyNumberFormat="1" applyFont="1" applyFill="1" applyBorder="1" applyAlignment="1" applyProtection="1">
      <alignment horizontal="center" vertical="center"/>
    </xf>
    <xf numFmtId="2" fontId="22" fillId="11" borderId="14" xfId="10" applyNumberFormat="1" applyFont="1" applyFill="1" applyBorder="1" applyAlignment="1" applyProtection="1">
      <alignment horizontal="center" vertical="center"/>
    </xf>
    <xf numFmtId="0" fontId="131" fillId="28" borderId="73" xfId="0" applyFont="1" applyFill="1" applyBorder="1" applyAlignment="1" applyProtection="1">
      <alignment horizontal="center" vertical="center"/>
    </xf>
    <xf numFmtId="0" fontId="112" fillId="28" borderId="73" xfId="0" applyFont="1" applyFill="1" applyBorder="1" applyAlignment="1" applyProtection="1">
      <alignment horizontal="center" vertical="center" wrapText="1"/>
    </xf>
    <xf numFmtId="3" fontId="22" fillId="11" borderId="13" xfId="6" applyNumberFormat="1" applyFont="1" applyFill="1" applyBorder="1" applyAlignment="1" applyProtection="1">
      <alignment horizontal="center" vertical="center" wrapText="1"/>
    </xf>
    <xf numFmtId="49" fontId="67" fillId="25" borderId="0" xfId="6" applyFont="1" applyFill="1" applyBorder="1" applyAlignment="1" applyProtection="1">
      <alignment horizontal="center" vertical="center" wrapText="1"/>
    </xf>
    <xf numFmtId="49" fontId="7" fillId="27" borderId="13" xfId="6" applyFont="1" applyFill="1" applyBorder="1" applyAlignment="1" applyProtection="1">
      <alignment horizontal="center" vertical="center"/>
    </xf>
    <xf numFmtId="49" fontId="7" fillId="27" borderId="14" xfId="6" applyFont="1" applyFill="1" applyBorder="1" applyAlignment="1" applyProtection="1">
      <alignment horizontal="center" vertical="center"/>
    </xf>
    <xf numFmtId="49" fontId="112" fillId="27" borderId="170" xfId="6" applyFont="1" applyFill="1" applyBorder="1" applyAlignment="1" applyProtection="1">
      <alignment horizontal="center" vertical="center"/>
    </xf>
    <xf numFmtId="49" fontId="112" fillId="27" borderId="171" xfId="6" applyFont="1" applyFill="1" applyBorder="1" applyAlignment="1" applyProtection="1">
      <alignment horizontal="center" vertical="center"/>
    </xf>
    <xf numFmtId="0" fontId="112" fillId="28" borderId="50" xfId="0" applyFont="1" applyFill="1" applyBorder="1" applyAlignment="1" applyProtection="1">
      <alignment horizontal="center" vertical="center" wrapText="1"/>
    </xf>
    <xf numFmtId="0" fontId="112" fillId="28" borderId="67" xfId="0" applyFont="1" applyFill="1" applyBorder="1" applyAlignment="1" applyProtection="1">
      <alignment horizontal="center" vertical="center" wrapText="1"/>
    </xf>
    <xf numFmtId="0" fontId="112" fillId="28" borderId="11" xfId="0" applyFont="1" applyFill="1" applyBorder="1" applyAlignment="1" applyProtection="1">
      <alignment horizontal="center" vertical="center" wrapText="1"/>
    </xf>
    <xf numFmtId="0" fontId="112" fillId="28" borderId="70" xfId="0" applyFont="1" applyFill="1" applyBorder="1" applyAlignment="1" applyProtection="1">
      <alignment horizontal="center" vertical="center" wrapText="1"/>
    </xf>
    <xf numFmtId="0" fontId="112" fillId="28" borderId="18" xfId="0" applyFont="1" applyFill="1" applyBorder="1" applyAlignment="1" applyProtection="1">
      <alignment horizontal="center" vertical="center" wrapText="1"/>
    </xf>
    <xf numFmtId="0" fontId="112" fillId="28" borderId="72" xfId="0" applyFont="1" applyFill="1" applyBorder="1" applyAlignment="1" applyProtection="1">
      <alignment horizontal="center" vertical="center" wrapText="1"/>
    </xf>
    <xf numFmtId="0" fontId="112" fillId="28" borderId="97" xfId="0" applyFont="1" applyFill="1" applyBorder="1" applyAlignment="1" applyProtection="1">
      <alignment horizontal="center" vertical="center" wrapText="1"/>
    </xf>
    <xf numFmtId="0" fontId="112" fillId="28" borderId="91" xfId="0" applyFont="1" applyFill="1" applyBorder="1" applyAlignment="1" applyProtection="1">
      <alignment horizontal="center" vertical="center" wrapText="1"/>
    </xf>
    <xf numFmtId="2" fontId="85" fillId="8" borderId="0" xfId="6" applyNumberFormat="1" applyFont="1" applyFill="1" applyBorder="1" applyAlignment="1" applyProtection="1">
      <alignment horizontal="center" wrapText="1"/>
      <protection locked="0"/>
    </xf>
    <xf numFmtId="2" fontId="2" fillId="0" borderId="0" xfId="6" applyNumberFormat="1" applyFont="1" applyBorder="1" applyAlignment="1" applyProtection="1">
      <alignment horizontal="right" readingOrder="2"/>
    </xf>
    <xf numFmtId="2" fontId="67" fillId="25" borderId="0" xfId="6" applyNumberFormat="1" applyFont="1" applyFill="1" applyBorder="1" applyAlignment="1" applyProtection="1">
      <alignment horizontal="center"/>
    </xf>
    <xf numFmtId="2" fontId="168" fillId="28" borderId="305" xfId="0" applyNumberFormat="1" applyFont="1" applyFill="1" applyBorder="1" applyAlignment="1" applyProtection="1">
      <alignment horizontal="center" wrapText="1"/>
    </xf>
    <xf numFmtId="0" fontId="169" fillId="28" borderId="306" xfId="0" applyFont="1" applyFill="1" applyBorder="1" applyProtection="1"/>
    <xf numFmtId="2" fontId="166" fillId="28" borderId="306" xfId="6" applyNumberFormat="1" applyFont="1" applyFill="1" applyBorder="1" applyAlignment="1" applyProtection="1">
      <alignment horizontal="center" vertical="center" wrapText="1"/>
    </xf>
    <xf numFmtId="2" fontId="166" fillId="28" borderId="298" xfId="6" applyNumberFormat="1" applyFont="1" applyFill="1" applyBorder="1" applyAlignment="1" applyProtection="1">
      <alignment horizontal="center" vertical="center" wrapText="1"/>
    </xf>
    <xf numFmtId="3" fontId="62" fillId="25" borderId="313" xfId="6" applyNumberFormat="1" applyFont="1" applyFill="1" applyBorder="1" applyAlignment="1" applyProtection="1">
      <alignment horizontal="center" vertical="center"/>
    </xf>
    <xf numFmtId="3" fontId="62" fillId="25" borderId="303" xfId="6" applyNumberFormat="1" applyFont="1" applyFill="1" applyBorder="1" applyAlignment="1" applyProtection="1">
      <alignment horizontal="center" vertical="center"/>
    </xf>
    <xf numFmtId="3" fontId="62" fillId="25" borderId="314" xfId="6" applyNumberFormat="1" applyFont="1" applyFill="1" applyBorder="1" applyAlignment="1" applyProtection="1">
      <alignment horizontal="center" vertical="center"/>
    </xf>
    <xf numFmtId="3" fontId="62" fillId="25" borderId="317" xfId="6" applyNumberFormat="1" applyFont="1" applyFill="1" applyBorder="1" applyAlignment="1" applyProtection="1">
      <alignment horizontal="center" vertical="center"/>
    </xf>
    <xf numFmtId="3" fontId="62" fillId="25" borderId="198" xfId="6" applyNumberFormat="1" applyFont="1" applyFill="1" applyBorder="1" applyAlignment="1" applyProtection="1">
      <alignment horizontal="center" vertical="center"/>
    </xf>
    <xf numFmtId="3" fontId="62" fillId="25" borderId="199" xfId="6" applyNumberFormat="1" applyFont="1" applyFill="1" applyBorder="1" applyAlignment="1" applyProtection="1">
      <alignment horizontal="center" vertical="center"/>
    </xf>
    <xf numFmtId="0" fontId="152" fillId="21" borderId="185" xfId="0" applyFont="1" applyFill="1" applyBorder="1" applyAlignment="1">
      <alignment horizontal="center" vertical="center"/>
    </xf>
    <xf numFmtId="0" fontId="152" fillId="21" borderId="186" xfId="0" applyFont="1" applyFill="1" applyBorder="1" applyAlignment="1">
      <alignment horizontal="center" vertical="center"/>
    </xf>
    <xf numFmtId="0" fontId="127" fillId="21" borderId="185" xfId="0" applyFont="1" applyFill="1" applyBorder="1" applyAlignment="1">
      <alignment horizontal="center" vertical="center"/>
    </xf>
    <xf numFmtId="0" fontId="127" fillId="21" borderId="186" xfId="0" applyFont="1" applyFill="1" applyBorder="1" applyAlignment="1">
      <alignment horizontal="center" vertical="center"/>
    </xf>
    <xf numFmtId="2" fontId="132" fillId="28" borderId="304" xfId="6" applyNumberFormat="1" applyFont="1" applyFill="1" applyBorder="1" applyAlignment="1" applyProtection="1">
      <alignment horizontal="center" wrapText="1"/>
    </xf>
    <xf numFmtId="2" fontId="132" fillId="28" borderId="308" xfId="6" applyNumberFormat="1" applyFont="1" applyFill="1" applyBorder="1" applyAlignment="1" applyProtection="1">
      <alignment horizontal="center" wrapText="1"/>
    </xf>
    <xf numFmtId="49" fontId="3" fillId="0" borderId="0" xfId="6" applyFont="1" applyFill="1" applyBorder="1" applyAlignment="1" applyProtection="1">
      <alignment horizontal="center" vertical="center"/>
      <protection locked="0"/>
    </xf>
    <xf numFmtId="3" fontId="141" fillId="26" borderId="35" xfId="11" applyNumberFormat="1" applyFont="1" applyFill="1" applyBorder="1" applyAlignment="1" applyProtection="1">
      <alignment horizontal="center" vertical="center"/>
    </xf>
    <xf numFmtId="3" fontId="141" fillId="26" borderId="36" xfId="11" applyNumberFormat="1" applyFont="1" applyFill="1" applyBorder="1" applyAlignment="1" applyProtection="1">
      <alignment horizontal="center" vertical="center"/>
    </xf>
    <xf numFmtId="3" fontId="141" fillId="26" borderId="53" xfId="11" applyNumberFormat="1" applyFont="1" applyFill="1" applyBorder="1" applyAlignment="1" applyProtection="1">
      <alignment horizontal="center" vertical="center"/>
    </xf>
    <xf numFmtId="3" fontId="134" fillId="26" borderId="257" xfId="11" applyNumberFormat="1" applyFont="1" applyFill="1" applyBorder="1" applyAlignment="1" applyProtection="1">
      <alignment horizontal="center" vertical="center"/>
    </xf>
    <xf numFmtId="3" fontId="134" fillId="26" borderId="318" xfId="11" applyNumberFormat="1" applyFont="1" applyFill="1" applyBorder="1" applyAlignment="1" applyProtection="1">
      <alignment horizontal="center" vertical="center"/>
    </xf>
    <xf numFmtId="3" fontId="134" fillId="26" borderId="319" xfId="11" applyNumberFormat="1" applyFont="1" applyFill="1" applyBorder="1" applyAlignment="1" applyProtection="1">
      <alignment horizontal="center" vertical="center"/>
    </xf>
    <xf numFmtId="4" fontId="134" fillId="26" borderId="320" xfId="11" applyNumberFormat="1" applyFont="1" applyFill="1" applyBorder="1" applyAlignment="1" applyProtection="1">
      <alignment horizontal="center" vertical="center"/>
    </xf>
    <xf numFmtId="4" fontId="134" fillId="26" borderId="321" xfId="11" applyNumberFormat="1" applyFont="1" applyFill="1" applyBorder="1" applyAlignment="1" applyProtection="1">
      <alignment horizontal="center" vertical="center"/>
    </xf>
    <xf numFmtId="0" fontId="67" fillId="25" borderId="0" xfId="11" applyFont="1" applyFill="1" applyBorder="1" applyAlignment="1" applyProtection="1">
      <alignment horizontal="center" vertical="center" wrapText="1"/>
    </xf>
    <xf numFmtId="0" fontId="3" fillId="11" borderId="12" xfId="11" applyFont="1" applyFill="1" applyBorder="1" applyAlignment="1" applyProtection="1">
      <alignment horizontal="center" vertical="center" wrapText="1"/>
    </xf>
    <xf numFmtId="0" fontId="3" fillId="11" borderId="13" xfId="11" applyFont="1" applyFill="1" applyBorder="1" applyAlignment="1" applyProtection="1">
      <alignment horizontal="center" vertical="center" wrapText="1"/>
    </xf>
    <xf numFmtId="0" fontId="3" fillId="11" borderId="14" xfId="11" applyFont="1" applyFill="1" applyBorder="1" applyAlignment="1" applyProtection="1">
      <alignment horizontal="center" vertical="center" wrapText="1"/>
    </xf>
    <xf numFmtId="0" fontId="133" fillId="28" borderId="119" xfId="11" applyFont="1" applyFill="1" applyBorder="1" applyAlignment="1" applyProtection="1">
      <alignment horizontal="right" vertical="center" wrapText="1"/>
    </xf>
    <xf numFmtId="0" fontId="133" fillId="28" borderId="120" xfId="11" applyFont="1" applyFill="1" applyBorder="1" applyAlignment="1" applyProtection="1">
      <alignment horizontal="right" vertical="center" wrapText="1"/>
    </xf>
    <xf numFmtId="0" fontId="133" fillId="28" borderId="37" xfId="11" applyFont="1" applyFill="1" applyBorder="1" applyAlignment="1" applyProtection="1">
      <alignment horizontal="right" vertical="center" wrapText="1"/>
    </xf>
    <xf numFmtId="0" fontId="133" fillId="28" borderId="126" xfId="11" applyFont="1" applyFill="1" applyBorder="1" applyAlignment="1" applyProtection="1">
      <alignment horizontal="right" vertical="center" wrapText="1"/>
    </xf>
    <xf numFmtId="0" fontId="147" fillId="28" borderId="50" xfId="11" applyFont="1" applyFill="1" applyBorder="1" applyAlignment="1" applyProtection="1">
      <alignment horizontal="center" vertical="center" wrapText="1"/>
    </xf>
    <xf numFmtId="0" fontId="147" fillId="28" borderId="67" xfId="11" applyFont="1" applyFill="1" applyBorder="1" applyAlignment="1" applyProtection="1">
      <alignment horizontal="center" vertical="center" wrapText="1"/>
    </xf>
    <xf numFmtId="0" fontId="147" fillId="24" borderId="122" xfId="11" applyFont="1" applyFill="1" applyBorder="1" applyAlignment="1" applyProtection="1">
      <alignment horizontal="center" vertical="center" wrapText="1"/>
    </xf>
    <xf numFmtId="0" fontId="147" fillId="24" borderId="123" xfId="11" applyFont="1" applyFill="1" applyBorder="1" applyAlignment="1" applyProtection="1">
      <alignment horizontal="center" vertical="center" wrapText="1"/>
    </xf>
    <xf numFmtId="0" fontId="171" fillId="27" borderId="76" xfId="11" applyFont="1" applyFill="1" applyBorder="1" applyAlignment="1" applyProtection="1">
      <alignment horizontal="center" vertical="center" wrapText="1"/>
    </xf>
    <xf numFmtId="0" fontId="171" fillId="27" borderId="128" xfId="11" applyFont="1" applyFill="1" applyBorder="1" applyAlignment="1" applyProtection="1">
      <alignment horizontal="center" vertical="center" wrapText="1"/>
    </xf>
    <xf numFmtId="49" fontId="7" fillId="0" borderId="35" xfId="6" applyFont="1" applyFill="1" applyBorder="1" applyAlignment="1" applyProtection="1">
      <alignment horizontal="center" vertical="center" wrapText="1"/>
    </xf>
    <xf numFmtId="49" fontId="7" fillId="0" borderId="36" xfId="6" applyFont="1" applyFill="1" applyBorder="1" applyAlignment="1" applyProtection="1">
      <alignment horizontal="center" vertical="center" wrapText="1"/>
    </xf>
    <xf numFmtId="0" fontId="49" fillId="0" borderId="49" xfId="11" applyFont="1" applyFill="1" applyBorder="1" applyAlignment="1" applyProtection="1">
      <alignment horizontal="center" vertical="center" textRotation="90"/>
      <protection locked="0"/>
    </xf>
    <xf numFmtId="0" fontId="49" fillId="0" borderId="19" xfId="11" applyFont="1" applyFill="1" applyBorder="1" applyAlignment="1" applyProtection="1">
      <alignment horizontal="center" vertical="center" textRotation="90"/>
      <protection locked="0"/>
    </xf>
    <xf numFmtId="0" fontId="49" fillId="0" borderId="141" xfId="11" applyFont="1" applyFill="1" applyBorder="1" applyAlignment="1" applyProtection="1">
      <alignment horizontal="center" vertical="center" textRotation="90"/>
      <protection locked="0"/>
    </xf>
    <xf numFmtId="0" fontId="133" fillId="28" borderId="11" xfId="11" applyFont="1" applyFill="1" applyBorder="1" applyAlignment="1" applyProtection="1">
      <alignment horizontal="right" vertical="center" wrapText="1"/>
    </xf>
    <xf numFmtId="0" fontId="133" fillId="28" borderId="38" xfId="11" applyFont="1" applyFill="1" applyBorder="1" applyAlignment="1" applyProtection="1">
      <alignment horizontal="right" vertical="center" wrapText="1"/>
    </xf>
    <xf numFmtId="0" fontId="7" fillId="27" borderId="12" xfId="11" applyFont="1" applyFill="1" applyBorder="1" applyAlignment="1" applyProtection="1">
      <alignment horizontal="center" vertical="center" wrapText="1"/>
    </xf>
    <xf numFmtId="0" fontId="7" fillId="27" borderId="48" xfId="11" applyFont="1" applyFill="1" applyBorder="1" applyAlignment="1" applyProtection="1">
      <alignment horizontal="center" vertical="center" wrapText="1"/>
    </xf>
    <xf numFmtId="4" fontId="134" fillId="25" borderId="35" xfId="11" applyNumberFormat="1" applyFont="1" applyFill="1" applyBorder="1" applyAlignment="1" applyProtection="1">
      <alignment horizontal="center" vertical="center"/>
    </xf>
    <xf numFmtId="4" fontId="134" fillId="25" borderId="36" xfId="11" applyNumberFormat="1" applyFont="1" applyFill="1" applyBorder="1" applyAlignment="1" applyProtection="1">
      <alignment horizontal="center" vertical="center"/>
    </xf>
    <xf numFmtId="4" fontId="134" fillId="25" borderId="38" xfId="11" applyNumberFormat="1" applyFont="1" applyFill="1" applyBorder="1" applyAlignment="1" applyProtection="1">
      <alignment horizontal="center" vertical="center"/>
    </xf>
    <xf numFmtId="0" fontId="176" fillId="0" borderId="37" xfId="0" applyFont="1" applyFill="1" applyBorder="1" applyAlignment="1">
      <alignment horizontal="center" vertical="center" readingOrder="2"/>
    </xf>
    <xf numFmtId="176" fontId="22" fillId="35" borderId="49" xfId="1" applyNumberFormat="1" applyFont="1" applyFill="1" applyBorder="1" applyAlignment="1">
      <alignment horizontal="center" vertical="center" wrapText="1" readingOrder="2"/>
    </xf>
    <xf numFmtId="176" fontId="22" fillId="35" borderId="18" xfId="1" applyNumberFormat="1" applyFont="1" applyFill="1" applyBorder="1" applyAlignment="1">
      <alignment horizontal="center" vertical="center" wrapText="1" readingOrder="2"/>
    </xf>
    <xf numFmtId="176" fontId="22" fillId="35" borderId="50" xfId="1" applyNumberFormat="1" applyFont="1" applyFill="1" applyBorder="1" applyAlignment="1">
      <alignment horizontal="center" vertical="center" wrapText="1" readingOrder="2"/>
    </xf>
    <xf numFmtId="176" fontId="22" fillId="35" borderId="35" xfId="1" applyNumberFormat="1" applyFont="1" applyFill="1" applyBorder="1" applyAlignment="1">
      <alignment horizontal="center" vertical="center" wrapText="1" readingOrder="2"/>
    </xf>
    <xf numFmtId="176" fontId="22" fillId="35" borderId="23" xfId="1" applyNumberFormat="1" applyFont="1" applyFill="1" applyBorder="1" applyAlignment="1">
      <alignment horizontal="center" vertical="center" wrapText="1" readingOrder="2"/>
    </xf>
    <xf numFmtId="176" fontId="22" fillId="35" borderId="97" xfId="1" applyNumberFormat="1" applyFont="1" applyFill="1" applyBorder="1" applyAlignment="1">
      <alignment horizontal="center" vertical="center" wrapText="1" readingOrder="2"/>
    </xf>
    <xf numFmtId="176" fontId="180" fillId="0" borderId="34" xfId="1" applyNumberFormat="1" applyFont="1" applyBorder="1" applyAlignment="1">
      <alignment horizontal="right" vertical="center" readingOrder="2"/>
    </xf>
    <xf numFmtId="176" fontId="22" fillId="35" borderId="51" xfId="1" applyNumberFormat="1" applyFont="1" applyFill="1" applyBorder="1" applyAlignment="1">
      <alignment horizontal="center" vertical="center" wrapText="1" readingOrder="2"/>
    </xf>
    <xf numFmtId="175" fontId="184" fillId="4" borderId="28" xfId="1" applyNumberFormat="1" applyFont="1" applyFill="1" applyBorder="1" applyAlignment="1">
      <alignment horizontal="right" readingOrder="2"/>
    </xf>
    <xf numFmtId="175" fontId="184" fillId="4" borderId="311" xfId="1" applyNumberFormat="1" applyFont="1" applyFill="1" applyBorder="1" applyAlignment="1">
      <alignment horizontal="right" readingOrder="2"/>
    </xf>
    <xf numFmtId="176" fontId="183" fillId="35" borderId="97" xfId="1" applyNumberFormat="1" applyFont="1" applyFill="1" applyBorder="1" applyAlignment="1">
      <alignment horizontal="center" vertical="center" wrapText="1" readingOrder="2"/>
    </xf>
    <xf numFmtId="176" fontId="183" fillId="35" borderId="91" xfId="1" applyNumberFormat="1" applyFont="1" applyFill="1" applyBorder="1" applyAlignment="1">
      <alignment horizontal="center" vertical="center" wrapText="1" readingOrder="2"/>
    </xf>
    <xf numFmtId="176" fontId="183" fillId="35" borderId="246" xfId="1" applyNumberFormat="1" applyFont="1" applyFill="1" applyBorder="1" applyAlignment="1">
      <alignment horizontal="center" vertical="center" wrapText="1" readingOrder="2"/>
    </xf>
    <xf numFmtId="176" fontId="183" fillId="35" borderId="63" xfId="1" applyNumberFormat="1" applyFont="1" applyFill="1" applyBorder="1" applyAlignment="1">
      <alignment horizontal="center" vertical="center" wrapText="1" readingOrder="2"/>
    </xf>
    <xf numFmtId="176" fontId="183" fillId="35" borderId="1" xfId="1" applyNumberFormat="1" applyFont="1" applyFill="1" applyBorder="1" applyAlignment="1">
      <alignment horizontal="center" vertical="center" wrapText="1" readingOrder="2"/>
    </xf>
    <xf numFmtId="176" fontId="183" fillId="35" borderId="3" xfId="1" applyNumberFormat="1" applyFont="1" applyFill="1" applyBorder="1" applyAlignment="1">
      <alignment horizontal="center" vertical="center" wrapText="1" readingOrder="2"/>
    </xf>
    <xf numFmtId="176" fontId="183" fillId="35" borderId="50" xfId="1" applyNumberFormat="1" applyFont="1" applyFill="1" applyBorder="1" applyAlignment="1">
      <alignment horizontal="center" vertical="center" wrapText="1" readingOrder="2"/>
    </xf>
    <xf numFmtId="176" fontId="183" fillId="35" borderId="67" xfId="1" applyNumberFormat="1" applyFont="1" applyFill="1" applyBorder="1" applyAlignment="1">
      <alignment horizontal="center" vertical="center" wrapText="1" readingOrder="2"/>
    </xf>
    <xf numFmtId="176" fontId="183" fillId="35" borderId="18" xfId="1" applyNumberFormat="1" applyFont="1" applyFill="1" applyBorder="1" applyAlignment="1">
      <alignment horizontal="center" vertical="center" wrapText="1" readingOrder="2"/>
    </xf>
    <xf numFmtId="176" fontId="183" fillId="35" borderId="72" xfId="1" applyNumberFormat="1" applyFont="1" applyFill="1" applyBorder="1" applyAlignment="1">
      <alignment horizontal="center" vertical="center" wrapText="1" readingOrder="2"/>
    </xf>
    <xf numFmtId="2" fontId="67" fillId="25" borderId="12" xfId="6" applyNumberFormat="1" applyFont="1" applyFill="1" applyBorder="1" applyAlignment="1" applyProtection="1">
      <alignment horizontal="center"/>
    </xf>
    <xf numFmtId="2" fontId="67" fillId="25" borderId="13" xfId="6" applyNumberFormat="1" applyFont="1" applyFill="1" applyBorder="1" applyAlignment="1" applyProtection="1">
      <alignment horizontal="center"/>
    </xf>
    <xf numFmtId="2" fontId="67" fillId="25" borderId="14" xfId="6" applyNumberFormat="1" applyFont="1" applyFill="1" applyBorder="1" applyAlignment="1" applyProtection="1">
      <alignment horizontal="center"/>
    </xf>
    <xf numFmtId="0" fontId="186" fillId="0" borderId="42" xfId="0" applyFont="1" applyBorder="1" applyAlignment="1">
      <alignment horizontal="right" vertical="center" readingOrder="2"/>
    </xf>
    <xf numFmtId="0" fontId="186" fillId="0" borderId="52" xfId="0" applyFont="1" applyBorder="1" applyAlignment="1">
      <alignment horizontal="right" vertical="center" readingOrder="2"/>
    </xf>
    <xf numFmtId="0" fontId="186" fillId="0" borderId="66" xfId="0" applyFont="1" applyBorder="1" applyAlignment="1">
      <alignment horizontal="right" vertical="center" readingOrder="2"/>
    </xf>
    <xf numFmtId="176" fontId="183" fillId="37" borderId="47" xfId="1" applyNumberFormat="1" applyFont="1" applyFill="1" applyBorder="1" applyAlignment="1">
      <alignment horizontal="left" readingOrder="2"/>
    </xf>
    <xf numFmtId="176" fontId="183" fillId="37" borderId="13" xfId="1" applyNumberFormat="1" applyFont="1" applyFill="1" applyBorder="1" applyAlignment="1">
      <alignment horizontal="left" readingOrder="2"/>
    </xf>
    <xf numFmtId="176" fontId="183" fillId="37" borderId="14" xfId="1" applyNumberFormat="1" applyFont="1" applyFill="1" applyBorder="1" applyAlignment="1">
      <alignment horizontal="left" readingOrder="2"/>
    </xf>
    <xf numFmtId="179" fontId="185" fillId="37" borderId="326" xfId="1" applyNumberFormat="1" applyFont="1" applyFill="1" applyBorder="1" applyAlignment="1">
      <alignment horizontal="center" readingOrder="2"/>
    </xf>
    <xf numFmtId="179" fontId="185" fillId="37" borderId="327" xfId="1" applyNumberFormat="1" applyFont="1" applyFill="1" applyBorder="1" applyAlignment="1">
      <alignment horizontal="center" readingOrder="2"/>
    </xf>
    <xf numFmtId="0" fontId="183" fillId="36" borderId="50" xfId="1" applyNumberFormat="1" applyFont="1" applyFill="1" applyBorder="1" applyAlignment="1">
      <alignment horizontal="center" vertical="center" wrapText="1" readingOrder="2"/>
    </xf>
    <xf numFmtId="0" fontId="183" fillId="36" borderId="67" xfId="1" applyNumberFormat="1" applyFont="1" applyFill="1" applyBorder="1" applyAlignment="1">
      <alignment horizontal="center" vertical="center" wrapText="1" readingOrder="2"/>
    </xf>
    <xf numFmtId="176" fontId="183" fillId="36" borderId="18" xfId="1" applyNumberFormat="1" applyFont="1" applyFill="1" applyBorder="1" applyAlignment="1">
      <alignment horizontal="center" vertical="center" wrapText="1" readingOrder="2"/>
    </xf>
    <xf numFmtId="176" fontId="183" fillId="36" borderId="72" xfId="1" applyNumberFormat="1" applyFont="1" applyFill="1" applyBorder="1" applyAlignment="1">
      <alignment horizontal="center" vertical="center" wrapText="1" readingOrder="2"/>
    </xf>
    <xf numFmtId="0" fontId="27" fillId="25" borderId="113" xfId="0" applyNumberFormat="1" applyFont="1" applyFill="1" applyBorder="1" applyAlignment="1">
      <alignment horizontal="center" vertical="center" readingOrder="2"/>
    </xf>
    <xf numFmtId="0" fontId="27" fillId="25" borderId="113" xfId="0" applyFont="1" applyFill="1" applyBorder="1" applyAlignment="1">
      <alignment horizontal="center" vertical="center" readingOrder="2"/>
    </xf>
    <xf numFmtId="176" fontId="187" fillId="0" borderId="0" xfId="1" applyNumberFormat="1" applyFont="1" applyAlignment="1">
      <alignment horizontal="center" vertical="center" readingOrder="2"/>
    </xf>
    <xf numFmtId="176" fontId="22" fillId="35" borderId="1" xfId="1" applyNumberFormat="1" applyFont="1" applyFill="1" applyBorder="1" applyAlignment="1">
      <alignment horizontal="center" vertical="center" readingOrder="2"/>
    </xf>
    <xf numFmtId="176" fontId="22" fillId="35" borderId="130" xfId="1" applyNumberFormat="1" applyFont="1" applyFill="1" applyBorder="1" applyAlignment="1">
      <alignment horizontal="center" vertical="center" readingOrder="2"/>
    </xf>
    <xf numFmtId="176" fontId="22" fillId="35" borderId="2" xfId="1" applyNumberFormat="1" applyFont="1" applyFill="1" applyBorder="1" applyAlignment="1">
      <alignment horizontal="center" vertical="center" readingOrder="2"/>
    </xf>
    <xf numFmtId="176" fontId="22" fillId="35" borderId="113" xfId="1" applyNumberFormat="1" applyFont="1" applyFill="1" applyBorder="1" applyAlignment="1">
      <alignment horizontal="center" vertical="center" readingOrder="2"/>
    </xf>
    <xf numFmtId="176" fontId="22" fillId="35" borderId="2" xfId="1" applyNumberFormat="1" applyFont="1" applyFill="1" applyBorder="1" applyAlignment="1">
      <alignment horizontal="center" vertical="center" wrapText="1" readingOrder="2"/>
    </xf>
    <xf numFmtId="176" fontId="22" fillId="35" borderId="113" xfId="1" applyNumberFormat="1" applyFont="1" applyFill="1" applyBorder="1" applyAlignment="1">
      <alignment horizontal="center" vertical="center" wrapText="1" readingOrder="2"/>
    </xf>
    <xf numFmtId="176" fontId="22" fillId="35" borderId="3" xfId="1" applyNumberFormat="1" applyFont="1" applyFill="1" applyBorder="1" applyAlignment="1">
      <alignment horizontal="center" vertical="center" wrapText="1" readingOrder="2"/>
    </xf>
    <xf numFmtId="176" fontId="22" fillId="35" borderId="110" xfId="1" applyNumberFormat="1" applyFont="1" applyFill="1" applyBorder="1" applyAlignment="1">
      <alignment horizontal="center" vertical="center" wrapText="1" readingOrder="2"/>
    </xf>
    <xf numFmtId="49" fontId="46" fillId="26" borderId="164" xfId="6" applyFont="1" applyFill="1" applyBorder="1" applyAlignment="1">
      <alignment horizontal="center" vertical="center"/>
    </xf>
    <xf numFmtId="49" fontId="46" fillId="26" borderId="165" xfId="6" applyFont="1" applyFill="1" applyBorder="1" applyAlignment="1">
      <alignment horizontal="center" vertical="center"/>
    </xf>
    <xf numFmtId="49" fontId="46" fillId="26" borderId="166" xfId="6" applyFont="1" applyFill="1" applyBorder="1" applyAlignment="1">
      <alignment horizontal="center" vertical="center"/>
    </xf>
    <xf numFmtId="0" fontId="104" fillId="26" borderId="12" xfId="0" applyFont="1" applyFill="1" applyBorder="1" applyAlignment="1" applyProtection="1">
      <alignment horizontal="center" vertical="center"/>
    </xf>
    <xf numFmtId="0" fontId="104" fillId="26" borderId="14" xfId="0" applyFont="1" applyFill="1" applyBorder="1" applyAlignment="1" applyProtection="1">
      <alignment horizontal="center" vertical="center"/>
    </xf>
    <xf numFmtId="0" fontId="108" fillId="18" borderId="37" xfId="0" applyFont="1" applyFill="1" applyBorder="1" applyAlignment="1">
      <alignment horizontal="center" vertical="center"/>
    </xf>
    <xf numFmtId="0" fontId="46" fillId="25" borderId="0" xfId="0" applyFont="1" applyFill="1" applyBorder="1" applyAlignment="1">
      <alignment horizontal="center" vertical="center"/>
    </xf>
    <xf numFmtId="0" fontId="99" fillId="25" borderId="50" xfId="0" applyFont="1" applyFill="1" applyBorder="1" applyAlignment="1" applyProtection="1">
      <alignment horizontal="center" vertical="center" textRotation="90" wrapText="1"/>
    </xf>
    <xf numFmtId="0" fontId="99" fillId="25" borderId="11" xfId="0" applyFont="1" applyFill="1" applyBorder="1" applyAlignment="1" applyProtection="1">
      <alignment horizontal="center" vertical="center" textRotation="90" wrapText="1"/>
    </xf>
    <xf numFmtId="0" fontId="99" fillId="25" borderId="18" xfId="0" applyFont="1" applyFill="1" applyBorder="1" applyAlignment="1" applyProtection="1">
      <alignment horizontal="center" vertical="center" textRotation="90" wrapText="1"/>
    </xf>
    <xf numFmtId="0" fontId="99" fillId="26" borderId="11" xfId="0" applyFont="1" applyFill="1" applyBorder="1" applyAlignment="1">
      <alignment horizontal="center" vertical="center" wrapText="1"/>
    </xf>
    <xf numFmtId="0" fontId="99" fillId="26" borderId="0" xfId="0" applyFont="1" applyFill="1" applyBorder="1" applyAlignment="1">
      <alignment horizontal="center" vertical="center" wrapText="1"/>
    </xf>
    <xf numFmtId="0" fontId="174" fillId="26" borderId="0" xfId="0" applyFont="1" applyFill="1" applyBorder="1" applyAlignment="1">
      <alignment horizontal="center" vertical="center"/>
    </xf>
    <xf numFmtId="0" fontId="174" fillId="26" borderId="75" xfId="0" applyFont="1" applyFill="1" applyBorder="1" applyAlignment="1">
      <alignment horizontal="center" vertical="center"/>
    </xf>
    <xf numFmtId="0" fontId="105" fillId="25" borderId="0" xfId="0" applyFont="1" applyFill="1" applyBorder="1" applyAlignment="1">
      <alignment horizontal="center" vertical="center" wrapText="1"/>
    </xf>
    <xf numFmtId="0" fontId="98" fillId="10" borderId="7" xfId="0" applyFont="1" applyFill="1" applyBorder="1" applyAlignment="1">
      <alignment horizontal="center" vertical="center" wrapText="1"/>
    </xf>
    <xf numFmtId="0" fontId="98" fillId="10" borderId="8" xfId="0" applyFont="1" applyFill="1" applyBorder="1" applyAlignment="1">
      <alignment horizontal="center" vertical="center" wrapText="1"/>
    </xf>
    <xf numFmtId="175" fontId="26" fillId="0" borderId="66" xfId="1" applyNumberFormat="1" applyFont="1" applyFill="1" applyBorder="1" applyAlignment="1" applyProtection="1">
      <alignment horizontal="center" vertical="center"/>
      <protection locked="0"/>
    </xf>
    <xf numFmtId="175" fontId="26" fillId="0" borderId="33" xfId="1" applyNumberFormat="1" applyFont="1" applyFill="1" applyBorder="1" applyAlignment="1" applyProtection="1">
      <alignment horizontal="center" vertical="center"/>
      <protection locked="0"/>
    </xf>
    <xf numFmtId="175" fontId="26" fillId="0" borderId="28" xfId="1" applyNumberFormat="1" applyFont="1" applyFill="1" applyBorder="1" applyAlignment="1" applyProtection="1">
      <alignment horizontal="center" vertical="center"/>
      <protection locked="0"/>
    </xf>
    <xf numFmtId="3" fontId="177" fillId="0" borderId="112" xfId="1" applyNumberFormat="1" applyFont="1" applyFill="1" applyBorder="1" applyAlignment="1" applyProtection="1">
      <alignment horizontal="center" vertical="center" readingOrder="2"/>
      <protection locked="0"/>
    </xf>
    <xf numFmtId="3" fontId="177" fillId="0" borderId="110" xfId="1" applyNumberFormat="1" applyFont="1" applyFill="1" applyBorder="1" applyAlignment="1" applyProtection="1">
      <alignment horizontal="center" vertical="center" readingOrder="2"/>
      <protection locked="0"/>
    </xf>
    <xf numFmtId="3" fontId="177" fillId="0" borderId="130" xfId="1" applyNumberFormat="1" applyFont="1" applyFill="1" applyBorder="1" applyAlignment="1" applyProtection="1">
      <alignment horizontal="center" vertical="center" readingOrder="2"/>
      <protection locked="0"/>
    </xf>
    <xf numFmtId="175" fontId="26" fillId="0" borderId="112" xfId="1" applyNumberFormat="1" applyFont="1" applyFill="1" applyBorder="1" applyAlignment="1" applyProtection="1">
      <alignment horizontal="center" vertical="center" readingOrder="2"/>
      <protection locked="0"/>
    </xf>
    <xf numFmtId="175" fontId="26" fillId="0" borderId="110" xfId="1" applyNumberFormat="1" applyFont="1" applyFill="1" applyBorder="1" applyAlignment="1" applyProtection="1">
      <alignment horizontal="center" vertical="center" readingOrder="2"/>
      <protection locked="0"/>
    </xf>
    <xf numFmtId="175" fontId="26" fillId="0" borderId="130" xfId="1" applyNumberFormat="1" applyFont="1" applyFill="1" applyBorder="1" applyAlignment="1" applyProtection="1">
      <alignment horizontal="center" vertical="center" readingOrder="2"/>
      <protection locked="0"/>
    </xf>
    <xf numFmtId="176" fontId="26" fillId="0" borderId="0" xfId="1" applyNumberFormat="1" applyFont="1" applyAlignment="1" applyProtection="1">
      <alignment horizontal="center" vertical="center" readingOrder="2"/>
      <protection locked="0"/>
    </xf>
    <xf numFmtId="175" fontId="178" fillId="0" borderId="130" xfId="1" applyNumberFormat="1" applyFont="1" applyFill="1" applyBorder="1" applyAlignment="1" applyProtection="1">
      <alignment horizontal="center" vertical="center" readingOrder="2"/>
      <protection locked="0"/>
    </xf>
    <xf numFmtId="175" fontId="26" fillId="0" borderId="117" xfId="1" applyNumberFormat="1" applyFont="1" applyFill="1" applyBorder="1" applyAlignment="1" applyProtection="1">
      <alignment horizontal="center" vertical="center" readingOrder="2"/>
      <protection locked="0"/>
    </xf>
    <xf numFmtId="175" fontId="26" fillId="0" borderId="127" xfId="1" applyNumberFormat="1" applyFont="1" applyFill="1" applyBorder="1" applyAlignment="1" applyProtection="1">
      <alignment horizontal="center" vertical="center" readingOrder="2"/>
      <protection locked="0"/>
    </xf>
    <xf numFmtId="175" fontId="26" fillId="0" borderId="131" xfId="1" applyNumberFormat="1" applyFont="1" applyFill="1" applyBorder="1" applyAlignment="1" applyProtection="1">
      <alignment horizontal="center" vertical="center" readingOrder="2"/>
      <protection locked="0"/>
    </xf>
    <xf numFmtId="175" fontId="177" fillId="0" borderId="130" xfId="1" applyNumberFormat="1" applyFont="1" applyFill="1" applyBorder="1" applyAlignment="1" applyProtection="1">
      <alignment horizontal="center" vertical="center" readingOrder="2"/>
      <protection locked="0"/>
    </xf>
    <xf numFmtId="175" fontId="182" fillId="0" borderId="130" xfId="1" applyNumberFormat="1" applyFont="1" applyFill="1" applyBorder="1" applyProtection="1">
      <protection locked="0"/>
    </xf>
    <xf numFmtId="3" fontId="184" fillId="0" borderId="28" xfId="1" applyNumberFormat="1" applyFont="1" applyFill="1" applyBorder="1" applyAlignment="1" applyProtection="1">
      <alignment horizontal="center" readingOrder="2"/>
      <protection locked="0"/>
    </xf>
    <xf numFmtId="3" fontId="184" fillId="0" borderId="33" xfId="1" applyNumberFormat="1" applyFont="1" applyFill="1" applyBorder="1" applyAlignment="1" applyProtection="1">
      <alignment horizontal="center" readingOrder="2"/>
      <protection locked="0"/>
    </xf>
    <xf numFmtId="175" fontId="182" fillId="0" borderId="110" xfId="1" applyNumberFormat="1" applyFont="1" applyFill="1" applyBorder="1" applyProtection="1">
      <protection locked="0"/>
    </xf>
    <xf numFmtId="175" fontId="182" fillId="0" borderId="286" xfId="1" applyNumberFormat="1" applyFont="1" applyFill="1" applyBorder="1" applyProtection="1">
      <protection locked="0"/>
    </xf>
    <xf numFmtId="175" fontId="182" fillId="0" borderId="297" xfId="1" applyNumberFormat="1" applyFont="1" applyFill="1" applyBorder="1" applyProtection="1">
      <protection locked="0"/>
    </xf>
    <xf numFmtId="175" fontId="177" fillId="0" borderId="110" xfId="1" applyNumberFormat="1" applyFont="1" applyBorder="1" applyAlignment="1" applyProtection="1">
      <alignment horizontal="center" vertical="center" readingOrder="2"/>
      <protection locked="0"/>
    </xf>
  </cellXfs>
  <cellStyles count="12">
    <cellStyle name="Comma" xfId="1" builtinId="3"/>
    <cellStyle name="Comma 5" xfId="4"/>
    <cellStyle name="Hyperlink" xfId="5" builtinId="8"/>
    <cellStyle name="Normal" xfId="0" builtinId="0"/>
    <cellStyle name="Normal 2" xfId="3"/>
    <cellStyle name="Normal 3" xfId="6"/>
    <cellStyle name="Normal_GENERAL RISK - FINAL" xfId="9"/>
    <cellStyle name="Normal_Sheet2" xfId="8"/>
    <cellStyle name="Normal_Sheet4" xfId="10"/>
    <cellStyle name="Normal_Sheet5" xfId="7"/>
    <cellStyle name="Normal_Συναλλαγματική θέση _new_" xfId="11"/>
    <cellStyle name="Percent" xfId="2" builtinId="5"/>
  </cellStyles>
  <dxfs count="4">
    <dxf>
      <fill>
        <patternFill>
          <bgColor indexed="26"/>
        </patternFill>
      </fill>
    </dxf>
    <dxf>
      <fill>
        <patternFill>
          <bgColor indexed="26"/>
        </patternFill>
      </fill>
    </dxf>
    <dxf>
      <fill>
        <patternFill>
          <bgColor indexed="43"/>
        </patternFill>
      </fill>
    </dxf>
    <dxf>
      <fill>
        <patternFill>
          <bgColor rgb="FFFF0000"/>
        </patternFill>
      </fill>
    </dxf>
  </dxfs>
  <tableStyles count="0" defaultTableStyle="TableStyleMedium2" defaultPivotStyle="PivotStyleMedium9"/>
  <colors>
    <mruColors>
      <color rgb="FFFFFF99"/>
      <color rgb="FFFF6D6D"/>
      <color rgb="FFFFCDAB"/>
      <color rgb="FFFF99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hyperlink" Target="#'MR&#1571;&#1583;&#1608;&#1575;&#1578; &#1583;&#1610;&#1606; &#1593;&#1575;&#1605;&#1577;-&#1575;&#1604;&#1575;&#1587;&#1578;&#1581;&#1602;&#1575;&#1602;'!C28"/></Relationships>
</file>

<file path=xl/drawings/drawing1.xml><?xml version="1.0" encoding="utf-8"?>
<xdr:wsDr xmlns:xdr="http://schemas.openxmlformats.org/drawingml/2006/spreadsheetDrawing" xmlns:a="http://schemas.openxmlformats.org/drawingml/2006/main">
  <xdr:twoCellAnchor>
    <xdr:from>
      <xdr:col>8</xdr:col>
      <xdr:colOff>333375</xdr:colOff>
      <xdr:row>35</xdr:row>
      <xdr:rowOff>76200</xdr:rowOff>
    </xdr:from>
    <xdr:to>
      <xdr:col>8</xdr:col>
      <xdr:colOff>342900</xdr:colOff>
      <xdr:row>35</xdr:row>
      <xdr:rowOff>76200</xdr:rowOff>
    </xdr:to>
    <xdr:sp macro="" textlink="">
      <xdr:nvSpPr>
        <xdr:cNvPr id="2" name="Text 1"/>
        <xdr:cNvSpPr txBox="1">
          <a:spLocks noChangeArrowheads="1"/>
        </xdr:cNvSpPr>
      </xdr:nvSpPr>
      <xdr:spPr bwMode="auto">
        <a:xfrm flipH="1">
          <a:off x="152171400" y="7848600"/>
          <a:ext cx="9525" cy="0"/>
        </a:xfrm>
        <a:prstGeom prst="rect">
          <a:avLst/>
        </a:prstGeom>
        <a:solidFill>
          <a:srgbClr val="FFFFFF"/>
        </a:solidFill>
        <a:ln w="9525">
          <a:solidFill>
            <a:srgbClr val="000000"/>
          </a:solidFill>
          <a:miter lim="800000"/>
          <a:headEnd/>
          <a:tailEnd/>
        </a:ln>
      </xdr:spPr>
    </xdr:sp>
    <xdr:clientData/>
  </xdr:twoCellAnchor>
  <xdr:twoCellAnchor>
    <xdr:from>
      <xdr:col>8</xdr:col>
      <xdr:colOff>333375</xdr:colOff>
      <xdr:row>35</xdr:row>
      <xdr:rowOff>76200</xdr:rowOff>
    </xdr:from>
    <xdr:to>
      <xdr:col>8</xdr:col>
      <xdr:colOff>342900</xdr:colOff>
      <xdr:row>35</xdr:row>
      <xdr:rowOff>76200</xdr:rowOff>
    </xdr:to>
    <xdr:sp macro="" textlink="">
      <xdr:nvSpPr>
        <xdr:cNvPr id="3" name="Text 1"/>
        <xdr:cNvSpPr txBox="1">
          <a:spLocks noChangeArrowheads="1"/>
        </xdr:cNvSpPr>
      </xdr:nvSpPr>
      <xdr:spPr bwMode="auto">
        <a:xfrm flipH="1">
          <a:off x="152171400" y="7848600"/>
          <a:ext cx="9525" cy="0"/>
        </a:xfrm>
        <a:prstGeom prst="rect">
          <a:avLst/>
        </a:prstGeom>
        <a:solidFill>
          <a:srgbClr val="FFFFFF"/>
        </a:solidFill>
        <a:ln w="9525">
          <a:solidFill>
            <a:srgbClr val="000000"/>
          </a:solidFill>
          <a:miter lim="800000"/>
          <a:headEnd/>
          <a:tailEnd/>
        </a:ln>
      </xdr:spPr>
    </xdr:sp>
    <xdr:clientData/>
  </xdr:twoCellAnchor>
  <xdr:twoCellAnchor>
    <xdr:from>
      <xdr:col>8</xdr:col>
      <xdr:colOff>333375</xdr:colOff>
      <xdr:row>35</xdr:row>
      <xdr:rowOff>76200</xdr:rowOff>
    </xdr:from>
    <xdr:to>
      <xdr:col>8</xdr:col>
      <xdr:colOff>342900</xdr:colOff>
      <xdr:row>35</xdr:row>
      <xdr:rowOff>76200</xdr:rowOff>
    </xdr:to>
    <xdr:sp macro="" textlink="">
      <xdr:nvSpPr>
        <xdr:cNvPr id="4" name="Text 1"/>
        <xdr:cNvSpPr txBox="1">
          <a:spLocks noChangeArrowheads="1"/>
        </xdr:cNvSpPr>
      </xdr:nvSpPr>
      <xdr:spPr bwMode="auto">
        <a:xfrm flipH="1">
          <a:off x="152171400" y="7848600"/>
          <a:ext cx="9525" cy="0"/>
        </a:xfrm>
        <a:prstGeom prst="rect">
          <a:avLst/>
        </a:prstGeom>
        <a:solidFill>
          <a:srgbClr val="FFFFFF"/>
        </a:solidFill>
        <a:ln w="9525">
          <a:solidFill>
            <a:srgbClr val="000000"/>
          </a:solidFill>
          <a:miter lim="800000"/>
          <a:headEnd/>
          <a:tailEnd/>
        </a:ln>
      </xdr:spPr>
    </xdr:sp>
    <xdr:clientData/>
  </xdr:twoCellAnchor>
  <xdr:twoCellAnchor>
    <xdr:from>
      <xdr:col>8</xdr:col>
      <xdr:colOff>333375</xdr:colOff>
      <xdr:row>35</xdr:row>
      <xdr:rowOff>76200</xdr:rowOff>
    </xdr:from>
    <xdr:to>
      <xdr:col>8</xdr:col>
      <xdr:colOff>342900</xdr:colOff>
      <xdr:row>35</xdr:row>
      <xdr:rowOff>76200</xdr:rowOff>
    </xdr:to>
    <xdr:sp macro="" textlink="">
      <xdr:nvSpPr>
        <xdr:cNvPr id="5" name="Text 1"/>
        <xdr:cNvSpPr txBox="1">
          <a:spLocks noChangeArrowheads="1"/>
        </xdr:cNvSpPr>
      </xdr:nvSpPr>
      <xdr:spPr bwMode="auto">
        <a:xfrm flipH="1">
          <a:off x="152171400" y="7848600"/>
          <a:ext cx="9525" cy="0"/>
        </a:xfrm>
        <a:prstGeom prst="rect">
          <a:avLst/>
        </a:prstGeom>
        <a:solidFill>
          <a:srgbClr val="FFFFFF"/>
        </a:solidFill>
        <a:ln w="9525">
          <a:solidFill>
            <a:srgbClr val="000000"/>
          </a:solidFill>
          <a:miter lim="800000"/>
          <a:headEnd/>
          <a:tailEnd/>
        </a:ln>
      </xdr:spPr>
    </xdr:sp>
    <xdr:clientData/>
  </xdr:twoCellAnchor>
  <xdr:twoCellAnchor>
    <xdr:from>
      <xdr:col>8</xdr:col>
      <xdr:colOff>333375</xdr:colOff>
      <xdr:row>35</xdr:row>
      <xdr:rowOff>76200</xdr:rowOff>
    </xdr:from>
    <xdr:to>
      <xdr:col>8</xdr:col>
      <xdr:colOff>342900</xdr:colOff>
      <xdr:row>35</xdr:row>
      <xdr:rowOff>76200</xdr:rowOff>
    </xdr:to>
    <xdr:sp macro="" textlink="">
      <xdr:nvSpPr>
        <xdr:cNvPr id="6" name="Text 1"/>
        <xdr:cNvSpPr txBox="1">
          <a:spLocks noChangeArrowheads="1"/>
        </xdr:cNvSpPr>
      </xdr:nvSpPr>
      <xdr:spPr bwMode="auto">
        <a:xfrm flipH="1">
          <a:off x="152171400" y="7848600"/>
          <a:ext cx="9525" cy="0"/>
        </a:xfrm>
        <a:prstGeom prst="rect">
          <a:avLst/>
        </a:prstGeom>
        <a:solidFill>
          <a:srgbClr val="FFFFFF"/>
        </a:solidFill>
        <a:ln w="9525">
          <a:solidFill>
            <a:srgbClr val="000000"/>
          </a:solidFill>
          <a:miter lim="800000"/>
          <a:headEnd/>
          <a:tailEnd/>
        </a:ln>
      </xdr:spPr>
    </xdr:sp>
    <xdr:clientData/>
  </xdr:twoCellAnchor>
  <xdr:twoCellAnchor>
    <xdr:from>
      <xdr:col>8</xdr:col>
      <xdr:colOff>333375</xdr:colOff>
      <xdr:row>35</xdr:row>
      <xdr:rowOff>76200</xdr:rowOff>
    </xdr:from>
    <xdr:to>
      <xdr:col>8</xdr:col>
      <xdr:colOff>342900</xdr:colOff>
      <xdr:row>35</xdr:row>
      <xdr:rowOff>76200</xdr:rowOff>
    </xdr:to>
    <xdr:sp macro="" textlink="">
      <xdr:nvSpPr>
        <xdr:cNvPr id="7" name="Text 1"/>
        <xdr:cNvSpPr txBox="1">
          <a:spLocks noChangeArrowheads="1"/>
        </xdr:cNvSpPr>
      </xdr:nvSpPr>
      <xdr:spPr bwMode="auto">
        <a:xfrm flipH="1">
          <a:off x="152171400" y="7848600"/>
          <a:ext cx="9525" cy="0"/>
        </a:xfrm>
        <a:prstGeom prst="rect">
          <a:avLst/>
        </a:prstGeom>
        <a:solidFill>
          <a:srgbClr val="FFFFFF"/>
        </a:solidFill>
        <a:ln w="9525">
          <a:solidFill>
            <a:srgbClr val="000000"/>
          </a:solidFill>
          <a:miter lim="800000"/>
          <a:headEnd/>
          <a:tailEnd/>
        </a:ln>
      </xdr:spPr>
    </xdr:sp>
    <xdr:clientData/>
  </xdr:twoCellAnchor>
  <xdr:twoCellAnchor>
    <xdr:from>
      <xdr:col>23</xdr:col>
      <xdr:colOff>171450</xdr:colOff>
      <xdr:row>5</xdr:row>
      <xdr:rowOff>184150</xdr:rowOff>
    </xdr:from>
    <xdr:to>
      <xdr:col>25</xdr:col>
      <xdr:colOff>6927</xdr:colOff>
      <xdr:row>11</xdr:row>
      <xdr:rowOff>149802</xdr:rowOff>
    </xdr:to>
    <xdr:sp macro="" textlink="">
      <xdr:nvSpPr>
        <xdr:cNvPr id="8" name="مربع نص 1"/>
        <xdr:cNvSpPr txBox="1"/>
      </xdr:nvSpPr>
      <xdr:spPr>
        <a:xfrm>
          <a:off x="10063981073" y="1676400"/>
          <a:ext cx="962602" cy="1632527"/>
        </a:xfrm>
        <a:prstGeom prst="rect">
          <a:avLst/>
        </a:prstGeom>
        <a:ln/>
      </xdr:spPr>
      <xdr:style>
        <a:lnRef idx="1">
          <a:schemeClr val="accent3"/>
        </a:lnRef>
        <a:fillRef idx="2">
          <a:schemeClr val="accent3"/>
        </a:fillRef>
        <a:effectRef idx="1">
          <a:schemeClr val="accent3"/>
        </a:effectRef>
        <a:fontRef idx="minor">
          <a:schemeClr val="dk1"/>
        </a:fontRef>
      </xdr:style>
      <xdr:txBody>
        <a:bodyPr wrap="square" rtlCol="1" anchor="b"/>
        <a:lstStyle/>
        <a:p>
          <a:pPr algn="ctr" rtl="1"/>
          <a:r>
            <a:rPr lang="ar-IQ" sz="2000" b="1" u="none">
              <a:latin typeface="Simplified Arabic" pitchFamily="18" charset="-78"/>
              <a:cs typeface="Simplified Arabic" pitchFamily="18" charset="-78"/>
            </a:rPr>
            <a:t>إيضاحات</a:t>
          </a:r>
          <a:r>
            <a:rPr lang="ar-IQ" sz="2000" b="1" u="none" baseline="0">
              <a:latin typeface="Simplified Arabic" pitchFamily="18" charset="-78"/>
              <a:cs typeface="Simplified Arabic" pitchFamily="18" charset="-78"/>
            </a:rPr>
            <a:t> مهمة في أسفل الصفحة </a:t>
          </a:r>
          <a:endParaRPr lang="ar-IQ" sz="2000" b="1" u="none">
            <a:latin typeface="Simplified Arabic" pitchFamily="18" charset="-78"/>
            <a:cs typeface="Simplified Arabic" pitchFamily="18" charset="-78"/>
          </a:endParaRPr>
        </a:p>
      </xdr:txBody>
    </xdr:sp>
    <xdr:clientData/>
  </xdr:twoCellAnchor>
  <xdr:twoCellAnchor>
    <xdr:from>
      <xdr:col>23</xdr:col>
      <xdr:colOff>206375</xdr:colOff>
      <xdr:row>1</xdr:row>
      <xdr:rowOff>142875</xdr:rowOff>
    </xdr:from>
    <xdr:to>
      <xdr:col>25</xdr:col>
      <xdr:colOff>3175</xdr:colOff>
      <xdr:row>5</xdr:row>
      <xdr:rowOff>525992</xdr:rowOff>
    </xdr:to>
    <xdr:sp macro="" textlink="">
      <xdr:nvSpPr>
        <xdr:cNvPr id="9" name="Down Arrow 8">
          <a:hlinkClick xmlns:r="http://schemas.openxmlformats.org/officeDocument/2006/relationships" r:id="rId1"/>
        </xdr:cNvPr>
        <xdr:cNvSpPr/>
      </xdr:nvSpPr>
      <xdr:spPr>
        <a:xfrm>
          <a:off x="10063984825" y="412750"/>
          <a:ext cx="923925" cy="1605492"/>
        </a:xfrm>
        <a:prstGeom prst="downArrow">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r" rtl="1"/>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15</xdr:row>
      <xdr:rowOff>76200</xdr:rowOff>
    </xdr:from>
    <xdr:to>
      <xdr:col>7</xdr:col>
      <xdr:colOff>342900</xdr:colOff>
      <xdr:row>15</xdr:row>
      <xdr:rowOff>76200</xdr:rowOff>
    </xdr:to>
    <xdr:sp macro="" textlink="">
      <xdr:nvSpPr>
        <xdr:cNvPr id="2" name="Text 1"/>
        <xdr:cNvSpPr txBox="1">
          <a:spLocks noChangeArrowheads="1"/>
        </xdr:cNvSpPr>
      </xdr:nvSpPr>
      <xdr:spPr bwMode="auto">
        <a:xfrm flipH="1">
          <a:off x="154276425" y="3667125"/>
          <a:ext cx="9525" cy="0"/>
        </a:xfrm>
        <a:prstGeom prst="rect">
          <a:avLst/>
        </a:prstGeom>
        <a:solidFill>
          <a:srgbClr val="FFFFFF"/>
        </a:solidFill>
        <a:ln w="9525">
          <a:solidFill>
            <a:srgbClr val="000000"/>
          </a:solidFill>
          <a:miter lim="800000"/>
          <a:headEnd/>
          <a:tailEnd/>
        </a:ln>
      </xdr:spPr>
    </xdr:sp>
    <xdr:clientData/>
  </xdr:twoCellAnchor>
  <xdr:twoCellAnchor>
    <xdr:from>
      <xdr:col>7</xdr:col>
      <xdr:colOff>333375</xdr:colOff>
      <xdr:row>26</xdr:row>
      <xdr:rowOff>0</xdr:rowOff>
    </xdr:from>
    <xdr:to>
      <xdr:col>7</xdr:col>
      <xdr:colOff>342900</xdr:colOff>
      <xdr:row>26</xdr:row>
      <xdr:rowOff>0</xdr:rowOff>
    </xdr:to>
    <xdr:sp macro="" textlink="">
      <xdr:nvSpPr>
        <xdr:cNvPr id="3" name="Text 1"/>
        <xdr:cNvSpPr txBox="1">
          <a:spLocks noChangeArrowheads="1"/>
        </xdr:cNvSpPr>
      </xdr:nvSpPr>
      <xdr:spPr bwMode="auto">
        <a:xfrm flipH="1">
          <a:off x="154276425" y="6819900"/>
          <a:ext cx="9525"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29"/>
  <sheetViews>
    <sheetView showGridLines="0" rightToLeft="1" view="pageBreakPreview" zoomScaleSheetLayoutView="100" workbookViewId="0">
      <selection activeCell="D5" sqref="D5"/>
    </sheetView>
  </sheetViews>
  <sheetFormatPr defaultRowHeight="18"/>
  <cols>
    <col min="1" max="1" width="16" style="1" customWidth="1"/>
    <col min="2" max="2" width="34.28515625" style="1" customWidth="1"/>
    <col min="3" max="3" width="18.7109375" style="1" customWidth="1"/>
    <col min="4" max="4" width="39.5703125" style="1" customWidth="1"/>
    <col min="5" max="5" width="62.42578125" style="1" customWidth="1"/>
    <col min="6" max="6" width="3.140625" style="1" customWidth="1"/>
    <col min="7" max="23" width="9" style="1"/>
    <col min="24" max="24" width="12.85546875" style="1" customWidth="1"/>
    <col min="25" max="25" width="16.42578125" style="1" hidden="1" customWidth="1"/>
    <col min="26" max="258" width="9" style="1"/>
    <col min="259" max="259" width="47.140625" style="1" customWidth="1"/>
    <col min="260" max="260" width="46.42578125" style="1" customWidth="1"/>
    <col min="261" max="261" width="65.42578125" style="1" bestFit="1" customWidth="1"/>
    <col min="262" max="280" width="9" style="1"/>
    <col min="281" max="281" width="0" style="1" hidden="1" customWidth="1"/>
    <col min="282" max="514" width="9" style="1"/>
    <col min="515" max="515" width="47.140625" style="1" customWidth="1"/>
    <col min="516" max="516" width="46.42578125" style="1" customWidth="1"/>
    <col min="517" max="517" width="65.42578125" style="1" bestFit="1" customWidth="1"/>
    <col min="518" max="536" width="9" style="1"/>
    <col min="537" max="537" width="0" style="1" hidden="1" customWidth="1"/>
    <col min="538" max="770" width="9" style="1"/>
    <col min="771" max="771" width="47.140625" style="1" customWidth="1"/>
    <col min="772" max="772" width="46.42578125" style="1" customWidth="1"/>
    <col min="773" max="773" width="65.42578125" style="1" bestFit="1" customWidth="1"/>
    <col min="774" max="792" width="9" style="1"/>
    <col min="793" max="793" width="0" style="1" hidden="1" customWidth="1"/>
    <col min="794" max="1026" width="9" style="1"/>
    <col min="1027" max="1027" width="47.140625" style="1" customWidth="1"/>
    <col min="1028" max="1028" width="46.42578125" style="1" customWidth="1"/>
    <col min="1029" max="1029" width="65.42578125" style="1" bestFit="1" customWidth="1"/>
    <col min="1030" max="1048" width="9" style="1"/>
    <col min="1049" max="1049" width="0" style="1" hidden="1" customWidth="1"/>
    <col min="1050" max="1282" width="9" style="1"/>
    <col min="1283" max="1283" width="47.140625" style="1" customWidth="1"/>
    <col min="1284" max="1284" width="46.42578125" style="1" customWidth="1"/>
    <col min="1285" max="1285" width="65.42578125" style="1" bestFit="1" customWidth="1"/>
    <col min="1286" max="1304" width="9" style="1"/>
    <col min="1305" max="1305" width="0" style="1" hidden="1" customWidth="1"/>
    <col min="1306" max="1538" width="9" style="1"/>
    <col min="1539" max="1539" width="47.140625" style="1" customWidth="1"/>
    <col min="1540" max="1540" width="46.42578125" style="1" customWidth="1"/>
    <col min="1541" max="1541" width="65.42578125" style="1" bestFit="1" customWidth="1"/>
    <col min="1542" max="1560" width="9" style="1"/>
    <col min="1561" max="1561" width="0" style="1" hidden="1" customWidth="1"/>
    <col min="1562" max="1794" width="9" style="1"/>
    <col min="1795" max="1795" width="47.140625" style="1" customWidth="1"/>
    <col min="1796" max="1796" width="46.42578125" style="1" customWidth="1"/>
    <col min="1797" max="1797" width="65.42578125" style="1" bestFit="1" customWidth="1"/>
    <col min="1798" max="1816" width="9" style="1"/>
    <col min="1817" max="1817" width="0" style="1" hidden="1" customWidth="1"/>
    <col min="1818" max="2050" width="9" style="1"/>
    <col min="2051" max="2051" width="47.140625" style="1" customWidth="1"/>
    <col min="2052" max="2052" width="46.42578125" style="1" customWidth="1"/>
    <col min="2053" max="2053" width="65.42578125" style="1" bestFit="1" customWidth="1"/>
    <col min="2054" max="2072" width="9" style="1"/>
    <col min="2073" max="2073" width="0" style="1" hidden="1" customWidth="1"/>
    <col min="2074" max="2306" width="9" style="1"/>
    <col min="2307" max="2307" width="47.140625" style="1" customWidth="1"/>
    <col min="2308" max="2308" width="46.42578125" style="1" customWidth="1"/>
    <col min="2309" max="2309" width="65.42578125" style="1" bestFit="1" customWidth="1"/>
    <col min="2310" max="2328" width="9" style="1"/>
    <col min="2329" max="2329" width="0" style="1" hidden="1" customWidth="1"/>
    <col min="2330" max="2562" width="9" style="1"/>
    <col min="2563" max="2563" width="47.140625" style="1" customWidth="1"/>
    <col min="2564" max="2564" width="46.42578125" style="1" customWidth="1"/>
    <col min="2565" max="2565" width="65.42578125" style="1" bestFit="1" customWidth="1"/>
    <col min="2566" max="2584" width="9" style="1"/>
    <col min="2585" max="2585" width="0" style="1" hidden="1" customWidth="1"/>
    <col min="2586" max="2818" width="9" style="1"/>
    <col min="2819" max="2819" width="47.140625" style="1" customWidth="1"/>
    <col min="2820" max="2820" width="46.42578125" style="1" customWidth="1"/>
    <col min="2821" max="2821" width="65.42578125" style="1" bestFit="1" customWidth="1"/>
    <col min="2822" max="2840" width="9" style="1"/>
    <col min="2841" max="2841" width="0" style="1" hidden="1" customWidth="1"/>
    <col min="2842" max="3074" width="9" style="1"/>
    <col min="3075" max="3075" width="47.140625" style="1" customWidth="1"/>
    <col min="3076" max="3076" width="46.42578125" style="1" customWidth="1"/>
    <col min="3077" max="3077" width="65.42578125" style="1" bestFit="1" customWidth="1"/>
    <col min="3078" max="3096" width="9" style="1"/>
    <col min="3097" max="3097" width="0" style="1" hidden="1" customWidth="1"/>
    <col min="3098" max="3330" width="9" style="1"/>
    <col min="3331" max="3331" width="47.140625" style="1" customWidth="1"/>
    <col min="3332" max="3332" width="46.42578125" style="1" customWidth="1"/>
    <col min="3333" max="3333" width="65.42578125" style="1" bestFit="1" customWidth="1"/>
    <col min="3334" max="3352" width="9" style="1"/>
    <col min="3353" max="3353" width="0" style="1" hidden="1" customWidth="1"/>
    <col min="3354" max="3586" width="9" style="1"/>
    <col min="3587" max="3587" width="47.140625" style="1" customWidth="1"/>
    <col min="3588" max="3588" width="46.42578125" style="1" customWidth="1"/>
    <col min="3589" max="3589" width="65.42578125" style="1" bestFit="1" customWidth="1"/>
    <col min="3590" max="3608" width="9" style="1"/>
    <col min="3609" max="3609" width="0" style="1" hidden="1" customWidth="1"/>
    <col min="3610" max="3842" width="9" style="1"/>
    <col min="3843" max="3843" width="47.140625" style="1" customWidth="1"/>
    <col min="3844" max="3844" width="46.42578125" style="1" customWidth="1"/>
    <col min="3845" max="3845" width="65.42578125" style="1" bestFit="1" customWidth="1"/>
    <col min="3846" max="3864" width="9" style="1"/>
    <col min="3865" max="3865" width="0" style="1" hidden="1" customWidth="1"/>
    <col min="3866" max="4098" width="9" style="1"/>
    <col min="4099" max="4099" width="47.140625" style="1" customWidth="1"/>
    <col min="4100" max="4100" width="46.42578125" style="1" customWidth="1"/>
    <col min="4101" max="4101" width="65.42578125" style="1" bestFit="1" customWidth="1"/>
    <col min="4102" max="4120" width="9" style="1"/>
    <col min="4121" max="4121" width="0" style="1" hidden="1" customWidth="1"/>
    <col min="4122" max="4354" width="9" style="1"/>
    <col min="4355" max="4355" width="47.140625" style="1" customWidth="1"/>
    <col min="4356" max="4356" width="46.42578125" style="1" customWidth="1"/>
    <col min="4357" max="4357" width="65.42578125" style="1" bestFit="1" customWidth="1"/>
    <col min="4358" max="4376" width="9" style="1"/>
    <col min="4377" max="4377" width="0" style="1" hidden="1" customWidth="1"/>
    <col min="4378" max="4610" width="9" style="1"/>
    <col min="4611" max="4611" width="47.140625" style="1" customWidth="1"/>
    <col min="4612" max="4612" width="46.42578125" style="1" customWidth="1"/>
    <col min="4613" max="4613" width="65.42578125" style="1" bestFit="1" customWidth="1"/>
    <col min="4614" max="4632" width="9" style="1"/>
    <col min="4633" max="4633" width="0" style="1" hidden="1" customWidth="1"/>
    <col min="4634" max="4866" width="9" style="1"/>
    <col min="4867" max="4867" width="47.140625" style="1" customWidth="1"/>
    <col min="4868" max="4868" width="46.42578125" style="1" customWidth="1"/>
    <col min="4869" max="4869" width="65.42578125" style="1" bestFit="1" customWidth="1"/>
    <col min="4870" max="4888" width="9" style="1"/>
    <col min="4889" max="4889" width="0" style="1" hidden="1" customWidth="1"/>
    <col min="4890" max="5122" width="9" style="1"/>
    <col min="5123" max="5123" width="47.140625" style="1" customWidth="1"/>
    <col min="5124" max="5124" width="46.42578125" style="1" customWidth="1"/>
    <col min="5125" max="5125" width="65.42578125" style="1" bestFit="1" customWidth="1"/>
    <col min="5126" max="5144" width="9" style="1"/>
    <col min="5145" max="5145" width="0" style="1" hidden="1" customWidth="1"/>
    <col min="5146" max="5378" width="9" style="1"/>
    <col min="5379" max="5379" width="47.140625" style="1" customWidth="1"/>
    <col min="5380" max="5380" width="46.42578125" style="1" customWidth="1"/>
    <col min="5381" max="5381" width="65.42578125" style="1" bestFit="1" customWidth="1"/>
    <col min="5382" max="5400" width="9" style="1"/>
    <col min="5401" max="5401" width="0" style="1" hidden="1" customWidth="1"/>
    <col min="5402" max="5634" width="9" style="1"/>
    <col min="5635" max="5635" width="47.140625" style="1" customWidth="1"/>
    <col min="5636" max="5636" width="46.42578125" style="1" customWidth="1"/>
    <col min="5637" max="5637" width="65.42578125" style="1" bestFit="1" customWidth="1"/>
    <col min="5638" max="5656" width="9" style="1"/>
    <col min="5657" max="5657" width="0" style="1" hidden="1" customWidth="1"/>
    <col min="5658" max="5890" width="9" style="1"/>
    <col min="5891" max="5891" width="47.140625" style="1" customWidth="1"/>
    <col min="5892" max="5892" width="46.42578125" style="1" customWidth="1"/>
    <col min="5893" max="5893" width="65.42578125" style="1" bestFit="1" customWidth="1"/>
    <col min="5894" max="5912" width="9" style="1"/>
    <col min="5913" max="5913" width="0" style="1" hidden="1" customWidth="1"/>
    <col min="5914" max="6146" width="9" style="1"/>
    <col min="6147" max="6147" width="47.140625" style="1" customWidth="1"/>
    <col min="6148" max="6148" width="46.42578125" style="1" customWidth="1"/>
    <col min="6149" max="6149" width="65.42578125" style="1" bestFit="1" customWidth="1"/>
    <col min="6150" max="6168" width="9" style="1"/>
    <col min="6169" max="6169" width="0" style="1" hidden="1" customWidth="1"/>
    <col min="6170" max="6402" width="9" style="1"/>
    <col min="6403" max="6403" width="47.140625" style="1" customWidth="1"/>
    <col min="6404" max="6404" width="46.42578125" style="1" customWidth="1"/>
    <col min="6405" max="6405" width="65.42578125" style="1" bestFit="1" customWidth="1"/>
    <col min="6406" max="6424" width="9" style="1"/>
    <col min="6425" max="6425" width="0" style="1" hidden="1" customWidth="1"/>
    <col min="6426" max="6658" width="9" style="1"/>
    <col min="6659" max="6659" width="47.140625" style="1" customWidth="1"/>
    <col min="6660" max="6660" width="46.42578125" style="1" customWidth="1"/>
    <col min="6661" max="6661" width="65.42578125" style="1" bestFit="1" customWidth="1"/>
    <col min="6662" max="6680" width="9" style="1"/>
    <col min="6681" max="6681" width="0" style="1" hidden="1" customWidth="1"/>
    <col min="6682" max="6914" width="9" style="1"/>
    <col min="6915" max="6915" width="47.140625" style="1" customWidth="1"/>
    <col min="6916" max="6916" width="46.42578125" style="1" customWidth="1"/>
    <col min="6917" max="6917" width="65.42578125" style="1" bestFit="1" customWidth="1"/>
    <col min="6918" max="6936" width="9" style="1"/>
    <col min="6937" max="6937" width="0" style="1" hidden="1" customWidth="1"/>
    <col min="6938" max="7170" width="9" style="1"/>
    <col min="7171" max="7171" width="47.140625" style="1" customWidth="1"/>
    <col min="7172" max="7172" width="46.42578125" style="1" customWidth="1"/>
    <col min="7173" max="7173" width="65.42578125" style="1" bestFit="1" customWidth="1"/>
    <col min="7174" max="7192" width="9" style="1"/>
    <col min="7193" max="7193" width="0" style="1" hidden="1" customWidth="1"/>
    <col min="7194" max="7426" width="9" style="1"/>
    <col min="7427" max="7427" width="47.140625" style="1" customWidth="1"/>
    <col min="7428" max="7428" width="46.42578125" style="1" customWidth="1"/>
    <col min="7429" max="7429" width="65.42578125" style="1" bestFit="1" customWidth="1"/>
    <col min="7430" max="7448" width="9" style="1"/>
    <col min="7449" max="7449" width="0" style="1" hidden="1" customWidth="1"/>
    <col min="7450" max="7682" width="9" style="1"/>
    <col min="7683" max="7683" width="47.140625" style="1" customWidth="1"/>
    <col min="7684" max="7684" width="46.42578125" style="1" customWidth="1"/>
    <col min="7685" max="7685" width="65.42578125" style="1" bestFit="1" customWidth="1"/>
    <col min="7686" max="7704" width="9" style="1"/>
    <col min="7705" max="7705" width="0" style="1" hidden="1" customWidth="1"/>
    <col min="7706" max="7938" width="9" style="1"/>
    <col min="7939" max="7939" width="47.140625" style="1" customWidth="1"/>
    <col min="7940" max="7940" width="46.42578125" style="1" customWidth="1"/>
    <col min="7941" max="7941" width="65.42578125" style="1" bestFit="1" customWidth="1"/>
    <col min="7942" max="7960" width="9" style="1"/>
    <col min="7961" max="7961" width="0" style="1" hidden="1" customWidth="1"/>
    <col min="7962" max="8194" width="9" style="1"/>
    <col min="8195" max="8195" width="47.140625" style="1" customWidth="1"/>
    <col min="8196" max="8196" width="46.42578125" style="1" customWidth="1"/>
    <col min="8197" max="8197" width="65.42578125" style="1" bestFit="1" customWidth="1"/>
    <col min="8198" max="8216" width="9" style="1"/>
    <col min="8217" max="8217" width="0" style="1" hidden="1" customWidth="1"/>
    <col min="8218" max="8450" width="9" style="1"/>
    <col min="8451" max="8451" width="47.140625" style="1" customWidth="1"/>
    <col min="8452" max="8452" width="46.42578125" style="1" customWidth="1"/>
    <col min="8453" max="8453" width="65.42578125" style="1" bestFit="1" customWidth="1"/>
    <col min="8454" max="8472" width="9" style="1"/>
    <col min="8473" max="8473" width="0" style="1" hidden="1" customWidth="1"/>
    <col min="8474" max="8706" width="9" style="1"/>
    <col min="8707" max="8707" width="47.140625" style="1" customWidth="1"/>
    <col min="8708" max="8708" width="46.42578125" style="1" customWidth="1"/>
    <col min="8709" max="8709" width="65.42578125" style="1" bestFit="1" customWidth="1"/>
    <col min="8710" max="8728" width="9" style="1"/>
    <col min="8729" max="8729" width="0" style="1" hidden="1" customWidth="1"/>
    <col min="8730" max="8962" width="9" style="1"/>
    <col min="8963" max="8963" width="47.140625" style="1" customWidth="1"/>
    <col min="8964" max="8964" width="46.42578125" style="1" customWidth="1"/>
    <col min="8965" max="8965" width="65.42578125" style="1" bestFit="1" customWidth="1"/>
    <col min="8966" max="8984" width="9" style="1"/>
    <col min="8985" max="8985" width="0" style="1" hidden="1" customWidth="1"/>
    <col min="8986" max="9218" width="9" style="1"/>
    <col min="9219" max="9219" width="47.140625" style="1" customWidth="1"/>
    <col min="9220" max="9220" width="46.42578125" style="1" customWidth="1"/>
    <col min="9221" max="9221" width="65.42578125" style="1" bestFit="1" customWidth="1"/>
    <col min="9222" max="9240" width="9" style="1"/>
    <col min="9241" max="9241" width="0" style="1" hidden="1" customWidth="1"/>
    <col min="9242" max="9474" width="9" style="1"/>
    <col min="9475" max="9475" width="47.140625" style="1" customWidth="1"/>
    <col min="9476" max="9476" width="46.42578125" style="1" customWidth="1"/>
    <col min="9477" max="9477" width="65.42578125" style="1" bestFit="1" customWidth="1"/>
    <col min="9478" max="9496" width="9" style="1"/>
    <col min="9497" max="9497" width="0" style="1" hidden="1" customWidth="1"/>
    <col min="9498" max="9730" width="9" style="1"/>
    <col min="9731" max="9731" width="47.140625" style="1" customWidth="1"/>
    <col min="9732" max="9732" width="46.42578125" style="1" customWidth="1"/>
    <col min="9733" max="9733" width="65.42578125" style="1" bestFit="1" customWidth="1"/>
    <col min="9734" max="9752" width="9" style="1"/>
    <col min="9753" max="9753" width="0" style="1" hidden="1" customWidth="1"/>
    <col min="9754" max="9986" width="9" style="1"/>
    <col min="9987" max="9987" width="47.140625" style="1" customWidth="1"/>
    <col min="9988" max="9988" width="46.42578125" style="1" customWidth="1"/>
    <col min="9989" max="9989" width="65.42578125" style="1" bestFit="1" customWidth="1"/>
    <col min="9990" max="10008" width="9" style="1"/>
    <col min="10009" max="10009" width="0" style="1" hidden="1" customWidth="1"/>
    <col min="10010" max="10242" width="9" style="1"/>
    <col min="10243" max="10243" width="47.140625" style="1" customWidth="1"/>
    <col min="10244" max="10244" width="46.42578125" style="1" customWidth="1"/>
    <col min="10245" max="10245" width="65.42578125" style="1" bestFit="1" customWidth="1"/>
    <col min="10246" max="10264" width="9" style="1"/>
    <col min="10265" max="10265" width="0" style="1" hidden="1" customWidth="1"/>
    <col min="10266" max="10498" width="9" style="1"/>
    <col min="10499" max="10499" width="47.140625" style="1" customWidth="1"/>
    <col min="10500" max="10500" width="46.42578125" style="1" customWidth="1"/>
    <col min="10501" max="10501" width="65.42578125" style="1" bestFit="1" customWidth="1"/>
    <col min="10502" max="10520" width="9" style="1"/>
    <col min="10521" max="10521" width="0" style="1" hidden="1" customWidth="1"/>
    <col min="10522" max="10754" width="9" style="1"/>
    <col min="10755" max="10755" width="47.140625" style="1" customWidth="1"/>
    <col min="10756" max="10756" width="46.42578125" style="1" customWidth="1"/>
    <col min="10757" max="10757" width="65.42578125" style="1" bestFit="1" customWidth="1"/>
    <col min="10758" max="10776" width="9" style="1"/>
    <col min="10777" max="10777" width="0" style="1" hidden="1" customWidth="1"/>
    <col min="10778" max="11010" width="9" style="1"/>
    <col min="11011" max="11011" width="47.140625" style="1" customWidth="1"/>
    <col min="11012" max="11012" width="46.42578125" style="1" customWidth="1"/>
    <col min="11013" max="11013" width="65.42578125" style="1" bestFit="1" customWidth="1"/>
    <col min="11014" max="11032" width="9" style="1"/>
    <col min="11033" max="11033" width="0" style="1" hidden="1" customWidth="1"/>
    <col min="11034" max="11266" width="9" style="1"/>
    <col min="11267" max="11267" width="47.140625" style="1" customWidth="1"/>
    <col min="11268" max="11268" width="46.42578125" style="1" customWidth="1"/>
    <col min="11269" max="11269" width="65.42578125" style="1" bestFit="1" customWidth="1"/>
    <col min="11270" max="11288" width="9" style="1"/>
    <col min="11289" max="11289" width="0" style="1" hidden="1" customWidth="1"/>
    <col min="11290" max="11522" width="9" style="1"/>
    <col min="11523" max="11523" width="47.140625" style="1" customWidth="1"/>
    <col min="11524" max="11524" width="46.42578125" style="1" customWidth="1"/>
    <col min="11525" max="11525" width="65.42578125" style="1" bestFit="1" customWidth="1"/>
    <col min="11526" max="11544" width="9" style="1"/>
    <col min="11545" max="11545" width="0" style="1" hidden="1" customWidth="1"/>
    <col min="11546" max="11778" width="9" style="1"/>
    <col min="11779" max="11779" width="47.140625" style="1" customWidth="1"/>
    <col min="11780" max="11780" width="46.42578125" style="1" customWidth="1"/>
    <col min="11781" max="11781" width="65.42578125" style="1" bestFit="1" customWidth="1"/>
    <col min="11782" max="11800" width="9" style="1"/>
    <col min="11801" max="11801" width="0" style="1" hidden="1" customWidth="1"/>
    <col min="11802" max="12034" width="9" style="1"/>
    <col min="12035" max="12035" width="47.140625" style="1" customWidth="1"/>
    <col min="12036" max="12036" width="46.42578125" style="1" customWidth="1"/>
    <col min="12037" max="12037" width="65.42578125" style="1" bestFit="1" customWidth="1"/>
    <col min="12038" max="12056" width="9" style="1"/>
    <col min="12057" max="12057" width="0" style="1" hidden="1" customWidth="1"/>
    <col min="12058" max="12290" width="9" style="1"/>
    <col min="12291" max="12291" width="47.140625" style="1" customWidth="1"/>
    <col min="12292" max="12292" width="46.42578125" style="1" customWidth="1"/>
    <col min="12293" max="12293" width="65.42578125" style="1" bestFit="1" customWidth="1"/>
    <col min="12294" max="12312" width="9" style="1"/>
    <col min="12313" max="12313" width="0" style="1" hidden="1" customWidth="1"/>
    <col min="12314" max="12546" width="9" style="1"/>
    <col min="12547" max="12547" width="47.140625" style="1" customWidth="1"/>
    <col min="12548" max="12548" width="46.42578125" style="1" customWidth="1"/>
    <col min="12549" max="12549" width="65.42578125" style="1" bestFit="1" customWidth="1"/>
    <col min="12550" max="12568" width="9" style="1"/>
    <col min="12569" max="12569" width="0" style="1" hidden="1" customWidth="1"/>
    <col min="12570" max="12802" width="9" style="1"/>
    <col min="12803" max="12803" width="47.140625" style="1" customWidth="1"/>
    <col min="12804" max="12804" width="46.42578125" style="1" customWidth="1"/>
    <col min="12805" max="12805" width="65.42578125" style="1" bestFit="1" customWidth="1"/>
    <col min="12806" max="12824" width="9" style="1"/>
    <col min="12825" max="12825" width="0" style="1" hidden="1" customWidth="1"/>
    <col min="12826" max="13058" width="9" style="1"/>
    <col min="13059" max="13059" width="47.140625" style="1" customWidth="1"/>
    <col min="13060" max="13060" width="46.42578125" style="1" customWidth="1"/>
    <col min="13061" max="13061" width="65.42578125" style="1" bestFit="1" customWidth="1"/>
    <col min="13062" max="13080" width="9" style="1"/>
    <col min="13081" max="13081" width="0" style="1" hidden="1" customWidth="1"/>
    <col min="13082" max="13314" width="9" style="1"/>
    <col min="13315" max="13315" width="47.140625" style="1" customWidth="1"/>
    <col min="13316" max="13316" width="46.42578125" style="1" customWidth="1"/>
    <col min="13317" max="13317" width="65.42578125" style="1" bestFit="1" customWidth="1"/>
    <col min="13318" max="13336" width="9" style="1"/>
    <col min="13337" max="13337" width="0" style="1" hidden="1" customWidth="1"/>
    <col min="13338" max="13570" width="9" style="1"/>
    <col min="13571" max="13571" width="47.140625" style="1" customWidth="1"/>
    <col min="13572" max="13572" width="46.42578125" style="1" customWidth="1"/>
    <col min="13573" max="13573" width="65.42578125" style="1" bestFit="1" customWidth="1"/>
    <col min="13574" max="13592" width="9" style="1"/>
    <col min="13593" max="13593" width="0" style="1" hidden="1" customWidth="1"/>
    <col min="13594" max="13826" width="9" style="1"/>
    <col min="13827" max="13827" width="47.140625" style="1" customWidth="1"/>
    <col min="13828" max="13828" width="46.42578125" style="1" customWidth="1"/>
    <col min="13829" max="13829" width="65.42578125" style="1" bestFit="1" customWidth="1"/>
    <col min="13830" max="13848" width="9" style="1"/>
    <col min="13849" max="13849" width="0" style="1" hidden="1" customWidth="1"/>
    <col min="13850" max="14082" width="9" style="1"/>
    <col min="14083" max="14083" width="47.140625" style="1" customWidth="1"/>
    <col min="14084" max="14084" width="46.42578125" style="1" customWidth="1"/>
    <col min="14085" max="14085" width="65.42578125" style="1" bestFit="1" customWidth="1"/>
    <col min="14086" max="14104" width="9" style="1"/>
    <col min="14105" max="14105" width="0" style="1" hidden="1" customWidth="1"/>
    <col min="14106" max="14338" width="9" style="1"/>
    <col min="14339" max="14339" width="47.140625" style="1" customWidth="1"/>
    <col min="14340" max="14340" width="46.42578125" style="1" customWidth="1"/>
    <col min="14341" max="14341" width="65.42578125" style="1" bestFit="1" customWidth="1"/>
    <col min="14342" max="14360" width="9" style="1"/>
    <col min="14361" max="14361" width="0" style="1" hidden="1" customWidth="1"/>
    <col min="14362" max="14594" width="9" style="1"/>
    <col min="14595" max="14595" width="47.140625" style="1" customWidth="1"/>
    <col min="14596" max="14596" width="46.42578125" style="1" customWidth="1"/>
    <col min="14597" max="14597" width="65.42578125" style="1" bestFit="1" customWidth="1"/>
    <col min="14598" max="14616" width="9" style="1"/>
    <col min="14617" max="14617" width="0" style="1" hidden="1" customWidth="1"/>
    <col min="14618" max="14850" width="9" style="1"/>
    <col min="14851" max="14851" width="47.140625" style="1" customWidth="1"/>
    <col min="14852" max="14852" width="46.42578125" style="1" customWidth="1"/>
    <col min="14853" max="14853" width="65.42578125" style="1" bestFit="1" customWidth="1"/>
    <col min="14854" max="14872" width="9" style="1"/>
    <col min="14873" max="14873" width="0" style="1" hidden="1" customWidth="1"/>
    <col min="14874" max="15106" width="9" style="1"/>
    <col min="15107" max="15107" width="47.140625" style="1" customWidth="1"/>
    <col min="15108" max="15108" width="46.42578125" style="1" customWidth="1"/>
    <col min="15109" max="15109" width="65.42578125" style="1" bestFit="1" customWidth="1"/>
    <col min="15110" max="15128" width="9" style="1"/>
    <col min="15129" max="15129" width="0" style="1" hidden="1" customWidth="1"/>
    <col min="15130" max="15362" width="9" style="1"/>
    <col min="15363" max="15363" width="47.140625" style="1" customWidth="1"/>
    <col min="15364" max="15364" width="46.42578125" style="1" customWidth="1"/>
    <col min="15365" max="15365" width="65.42578125" style="1" bestFit="1" customWidth="1"/>
    <col min="15366" max="15384" width="9" style="1"/>
    <col min="15385" max="15385" width="0" style="1" hidden="1" customWidth="1"/>
    <col min="15386" max="15618" width="9" style="1"/>
    <col min="15619" max="15619" width="47.140625" style="1" customWidth="1"/>
    <col min="15620" max="15620" width="46.42578125" style="1" customWidth="1"/>
    <col min="15621" max="15621" width="65.42578125" style="1" bestFit="1" customWidth="1"/>
    <col min="15622" max="15640" width="9" style="1"/>
    <col min="15641" max="15641" width="0" style="1" hidden="1" customWidth="1"/>
    <col min="15642" max="15874" width="9" style="1"/>
    <col min="15875" max="15875" width="47.140625" style="1" customWidth="1"/>
    <col min="15876" max="15876" width="46.42578125" style="1" customWidth="1"/>
    <col min="15877" max="15877" width="65.42578125" style="1" bestFit="1" customWidth="1"/>
    <col min="15878" max="15896" width="9" style="1"/>
    <col min="15897" max="15897" width="0" style="1" hidden="1" customWidth="1"/>
    <col min="15898" max="16130" width="9" style="1"/>
    <col min="16131" max="16131" width="47.140625" style="1" customWidth="1"/>
    <col min="16132" max="16132" width="46.42578125" style="1" customWidth="1"/>
    <col min="16133" max="16133" width="65.42578125" style="1" bestFit="1" customWidth="1"/>
    <col min="16134" max="16152" width="9" style="1"/>
    <col min="16153" max="16153" width="0" style="1" hidden="1" customWidth="1"/>
    <col min="16154" max="16384" width="9" style="1"/>
  </cols>
  <sheetData>
    <row r="1" spans="1:25" ht="36.6" customHeight="1">
      <c r="E1" s="1913" t="s">
        <v>654</v>
      </c>
    </row>
    <row r="2" spans="1:25" ht="20.25">
      <c r="A2" s="1915" t="s">
        <v>535</v>
      </c>
      <c r="B2" s="1915"/>
      <c r="C2" s="1915"/>
      <c r="D2" s="1915"/>
      <c r="E2" s="1915"/>
      <c r="F2" s="1915"/>
    </row>
    <row r="3" spans="1:25" ht="18.75" thickBot="1"/>
    <row r="4" spans="1:25" ht="19.5" thickTop="1" thickBot="1">
      <c r="A4" s="1917" t="s">
        <v>0</v>
      </c>
      <c r="B4" s="1921"/>
      <c r="C4" s="1921"/>
      <c r="D4" s="1921"/>
      <c r="E4" s="1921"/>
      <c r="F4" s="1724"/>
    </row>
    <row r="5" spans="1:25" ht="18.75" thickTop="1">
      <c r="A5" s="1918"/>
      <c r="B5" s="1926" t="s">
        <v>1</v>
      </c>
      <c r="C5" s="1927"/>
      <c r="D5" s="906"/>
      <c r="E5" s="1727"/>
      <c r="F5" s="1725"/>
    </row>
    <row r="6" spans="1:25">
      <c r="A6" s="1918"/>
      <c r="B6" s="1924" t="s">
        <v>2</v>
      </c>
      <c r="C6" s="1925"/>
      <c r="D6" s="903"/>
      <c r="E6" s="1728" t="s">
        <v>3</v>
      </c>
      <c r="F6" s="1725"/>
      <c r="Y6" s="1" t="s">
        <v>482</v>
      </c>
    </row>
    <row r="7" spans="1:25">
      <c r="A7" s="1918"/>
      <c r="B7" s="1924" t="s">
        <v>4</v>
      </c>
      <c r="C7" s="1925"/>
      <c r="D7" s="903"/>
      <c r="E7" s="1728" t="s">
        <v>3</v>
      </c>
      <c r="F7" s="1725"/>
      <c r="Y7" s="1" t="s">
        <v>483</v>
      </c>
    </row>
    <row r="8" spans="1:25" ht="18" customHeight="1">
      <c r="A8" s="1918"/>
      <c r="B8" s="1737" t="s">
        <v>5</v>
      </c>
      <c r="C8" s="1922" t="str">
        <f>IF(D6=Y8,"يتطلب الادخال في هاتين الفقرتين",IF(OR(Y6=D6,Y7=D6),"لا يتطلب الادخال في هاتين الفقرتين"," "))</f>
        <v xml:space="preserve"> </v>
      </c>
      <c r="D8" s="903"/>
      <c r="E8" s="1729" t="s">
        <v>492</v>
      </c>
      <c r="F8" s="1725"/>
      <c r="Y8" s="1" t="s">
        <v>484</v>
      </c>
    </row>
    <row r="9" spans="1:25" ht="36.75" customHeight="1" thickBot="1">
      <c r="A9" s="1918"/>
      <c r="B9" s="1738" t="s">
        <v>6</v>
      </c>
      <c r="C9" s="1923"/>
      <c r="D9" s="907"/>
      <c r="E9" s="1730" t="s">
        <v>493</v>
      </c>
      <c r="F9" s="1725"/>
    </row>
    <row r="10" spans="1:25" ht="19.5" thickTop="1" thickBot="1">
      <c r="A10" s="1919"/>
      <c r="B10" s="1920"/>
      <c r="C10" s="1920"/>
      <c r="D10" s="1920"/>
      <c r="E10" s="1920"/>
      <c r="F10" s="1726"/>
    </row>
    <row r="11" spans="1:25" ht="19.5" thickTop="1" thickBot="1">
      <c r="B11" s="904"/>
      <c r="C11" s="904"/>
      <c r="D11" s="905"/>
      <c r="E11" s="904"/>
    </row>
    <row r="12" spans="1:25" ht="19.5" thickTop="1" thickBot="1">
      <c r="A12" s="1917" t="s">
        <v>438</v>
      </c>
      <c r="B12" s="1921"/>
      <c r="C12" s="1921"/>
      <c r="D12" s="1921"/>
      <c r="E12" s="1921"/>
      <c r="F12" s="1734"/>
    </row>
    <row r="13" spans="1:25" ht="36.75" thickTop="1">
      <c r="A13" s="1918"/>
      <c r="B13" s="1928" t="s">
        <v>440</v>
      </c>
      <c r="C13" s="1929"/>
      <c r="D13" s="906"/>
      <c r="E13" s="1731" t="s">
        <v>496</v>
      </c>
      <c r="F13" s="1735"/>
    </row>
    <row r="14" spans="1:25" ht="36">
      <c r="A14" s="1918"/>
      <c r="B14" s="1932" t="s">
        <v>435</v>
      </c>
      <c r="C14" s="1933"/>
      <c r="D14" s="903"/>
      <c r="E14" s="1732" t="s">
        <v>500</v>
      </c>
      <c r="F14" s="1735"/>
    </row>
    <row r="15" spans="1:25">
      <c r="A15" s="1918"/>
      <c r="B15" s="1932" t="s">
        <v>430</v>
      </c>
      <c r="C15" s="1933"/>
      <c r="D15" s="948"/>
      <c r="E15" s="1732" t="s">
        <v>497</v>
      </c>
      <c r="F15" s="1735"/>
    </row>
    <row r="16" spans="1:25">
      <c r="A16" s="1918"/>
      <c r="B16" s="1932" t="s">
        <v>436</v>
      </c>
      <c r="C16" s="1933"/>
      <c r="D16" s="1606"/>
      <c r="E16" s="1732" t="s">
        <v>498</v>
      </c>
      <c r="F16" s="1735"/>
    </row>
    <row r="17" spans="1:25" ht="36.75" thickBot="1">
      <c r="A17" s="1918"/>
      <c r="B17" s="1930" t="s">
        <v>437</v>
      </c>
      <c r="C17" s="1931"/>
      <c r="D17" s="907"/>
      <c r="E17" s="1733" t="s">
        <v>499</v>
      </c>
      <c r="F17" s="1735"/>
    </row>
    <row r="18" spans="1:25" ht="19.5" thickTop="1" thickBot="1">
      <c r="A18" s="1919"/>
      <c r="B18" s="1920"/>
      <c r="C18" s="1920"/>
      <c r="D18" s="1920"/>
      <c r="E18" s="1920"/>
      <c r="F18" s="1736"/>
    </row>
    <row r="19" spans="1:25" s="905" customFormat="1" ht="19.5" thickTop="1" thickBot="1">
      <c r="B19" s="904"/>
      <c r="C19" s="904"/>
      <c r="E19" s="904"/>
    </row>
    <row r="20" spans="1:25" ht="18" customHeight="1" thickTop="1" thickBot="1">
      <c r="A20" s="1917" t="s">
        <v>441</v>
      </c>
      <c r="B20" s="1921"/>
      <c r="C20" s="1921"/>
      <c r="D20" s="1921"/>
      <c r="E20" s="1921"/>
      <c r="F20" s="1734"/>
    </row>
    <row r="21" spans="1:25" ht="24.75" customHeight="1" thickTop="1">
      <c r="A21" s="1918"/>
      <c r="B21" s="1928" t="s">
        <v>7</v>
      </c>
      <c r="C21" s="1929"/>
      <c r="D21" s="1570" t="s">
        <v>8</v>
      </c>
      <c r="E21" s="1731"/>
      <c r="F21" s="1735"/>
    </row>
    <row r="22" spans="1:25" ht="24.75" customHeight="1">
      <c r="A22" s="1918"/>
      <c r="B22" s="1924" t="s">
        <v>9</v>
      </c>
      <c r="C22" s="1925"/>
      <c r="D22" s="908" t="s">
        <v>532</v>
      </c>
      <c r="E22" s="1732"/>
      <c r="F22" s="1735"/>
      <c r="Y22" s="1" t="s">
        <v>10</v>
      </c>
    </row>
    <row r="23" spans="1:25" ht="24.75" customHeight="1" thickBot="1">
      <c r="A23" s="1918"/>
      <c r="B23" s="1930" t="s">
        <v>11</v>
      </c>
      <c r="C23" s="1931"/>
      <c r="D23" s="909" t="s">
        <v>439</v>
      </c>
      <c r="E23" s="1739"/>
      <c r="F23" s="1735"/>
      <c r="Y23" s="1" t="s">
        <v>12</v>
      </c>
    </row>
    <row r="24" spans="1:25" ht="19.5" thickTop="1" thickBot="1">
      <c r="A24" s="1919"/>
      <c r="B24" s="1920"/>
      <c r="C24" s="1920"/>
      <c r="D24" s="1920"/>
      <c r="E24" s="1920"/>
      <c r="F24" s="1736"/>
      <c r="Y24" s="1" t="s">
        <v>13</v>
      </c>
    </row>
    <row r="25" spans="1:25" ht="18.75" thickTop="1">
      <c r="B25" s="1916"/>
      <c r="C25" s="1916"/>
      <c r="D25" s="1916"/>
      <c r="Y25" s="1" t="s">
        <v>485</v>
      </c>
    </row>
    <row r="26" spans="1:25">
      <c r="A26" s="4"/>
      <c r="B26" s="2"/>
      <c r="C26" s="2"/>
      <c r="D26" s="3"/>
      <c r="F26" s="4"/>
      <c r="G26" s="2"/>
      <c r="H26" s="4"/>
      <c r="I26" s="4"/>
    </row>
    <row r="27" spans="1:25">
      <c r="B27" s="4"/>
      <c r="C27" s="4"/>
      <c r="D27" s="4"/>
      <c r="E27" s="4"/>
      <c r="F27" s="4"/>
      <c r="G27" s="2"/>
      <c r="H27" s="4"/>
      <c r="I27" s="4"/>
    </row>
    <row r="28" spans="1:25">
      <c r="F28" s="4"/>
      <c r="G28" s="2"/>
      <c r="H28" s="4"/>
      <c r="I28" s="4"/>
    </row>
    <row r="29" spans="1:25">
      <c r="G29" s="4"/>
      <c r="H29" s="4"/>
      <c r="I29" s="4"/>
    </row>
  </sheetData>
  <sheetProtection password="FCE0" sheet="1" objects="1" scenarios="1"/>
  <mergeCells count="23">
    <mergeCell ref="B22:C22"/>
    <mergeCell ref="B23:C23"/>
    <mergeCell ref="B14:C14"/>
    <mergeCell ref="B15:C15"/>
    <mergeCell ref="B16:C16"/>
    <mergeCell ref="B17:C17"/>
    <mergeCell ref="B21:C21"/>
    <mergeCell ref="A2:F2"/>
    <mergeCell ref="B25:D25"/>
    <mergeCell ref="A4:A10"/>
    <mergeCell ref="B10:E10"/>
    <mergeCell ref="B4:E4"/>
    <mergeCell ref="A12:A18"/>
    <mergeCell ref="B12:E12"/>
    <mergeCell ref="B18:E18"/>
    <mergeCell ref="B20:E20"/>
    <mergeCell ref="A20:A24"/>
    <mergeCell ref="B24:E24"/>
    <mergeCell ref="C8:C9"/>
    <mergeCell ref="B7:C7"/>
    <mergeCell ref="B6:C6"/>
    <mergeCell ref="B5:C5"/>
    <mergeCell ref="B13:C13"/>
  </mergeCells>
  <dataValidations count="4">
    <dataValidation type="list" allowBlank="1" showInputMessage="1" showErrorMessage="1" sqref="D7 WVL983046 WLP983046 WBT983046 VRX983046 VIB983046 UYF983046 UOJ983046 UEN983046 TUR983046 TKV983046 TAZ983046 SRD983046 SHH983046 RXL983046 RNP983046 RDT983046 QTX983046 QKB983046 QAF983046 PQJ983046 PGN983046 OWR983046 OMV983046 OCZ983046 NTD983046 NJH983046 MZL983046 MPP983046 MFT983046 LVX983046 LMB983046 LCF983046 KSJ983046 KIN983046 JYR983046 JOV983046 JEZ983046 IVD983046 ILH983046 IBL983046 HRP983046 HHT983046 GXX983046 GOB983046 GEF983046 FUJ983046 FKN983046 FAR983046 EQV983046 EGZ983046 DXD983046 DNH983046 DDL983046 CTP983046 CJT983046 BZX983046 BQB983046 BGF983046 AWJ983046 AMN983046 ACR983046 SV983046 IZ983046 D983046 WVL917510 WLP917510 WBT917510 VRX917510 VIB917510 UYF917510 UOJ917510 UEN917510 TUR917510 TKV917510 TAZ917510 SRD917510 SHH917510 RXL917510 RNP917510 RDT917510 QTX917510 QKB917510 QAF917510 PQJ917510 PGN917510 OWR917510 OMV917510 OCZ917510 NTD917510 NJH917510 MZL917510 MPP917510 MFT917510 LVX917510 LMB917510 LCF917510 KSJ917510 KIN917510 JYR917510 JOV917510 JEZ917510 IVD917510 ILH917510 IBL917510 HRP917510 HHT917510 GXX917510 GOB917510 GEF917510 FUJ917510 FKN917510 FAR917510 EQV917510 EGZ917510 DXD917510 DNH917510 DDL917510 CTP917510 CJT917510 BZX917510 BQB917510 BGF917510 AWJ917510 AMN917510 ACR917510 SV917510 IZ917510 D917510 WVL851974 WLP851974 WBT851974 VRX851974 VIB851974 UYF851974 UOJ851974 UEN851974 TUR851974 TKV851974 TAZ851974 SRD851974 SHH851974 RXL851974 RNP851974 RDT851974 QTX851974 QKB851974 QAF851974 PQJ851974 PGN851974 OWR851974 OMV851974 OCZ851974 NTD851974 NJH851974 MZL851974 MPP851974 MFT851974 LVX851974 LMB851974 LCF851974 KSJ851974 KIN851974 JYR851974 JOV851974 JEZ851974 IVD851974 ILH851974 IBL851974 HRP851974 HHT851974 GXX851974 GOB851974 GEF851974 FUJ851974 FKN851974 FAR851974 EQV851974 EGZ851974 DXD851974 DNH851974 DDL851974 CTP851974 CJT851974 BZX851974 BQB851974 BGF851974 AWJ851974 AMN851974 ACR851974 SV851974 IZ851974 D851974 WVL786438 WLP786438 WBT786438 VRX786438 VIB786438 UYF786438 UOJ786438 UEN786438 TUR786438 TKV786438 TAZ786438 SRD786438 SHH786438 RXL786438 RNP786438 RDT786438 QTX786438 QKB786438 QAF786438 PQJ786438 PGN786438 OWR786438 OMV786438 OCZ786438 NTD786438 NJH786438 MZL786438 MPP786438 MFT786438 LVX786438 LMB786438 LCF786438 KSJ786438 KIN786438 JYR786438 JOV786438 JEZ786438 IVD786438 ILH786438 IBL786438 HRP786438 HHT786438 GXX786438 GOB786438 GEF786438 FUJ786438 FKN786438 FAR786438 EQV786438 EGZ786438 DXD786438 DNH786438 DDL786438 CTP786438 CJT786438 BZX786438 BQB786438 BGF786438 AWJ786438 AMN786438 ACR786438 SV786438 IZ786438 D786438 WVL720902 WLP720902 WBT720902 VRX720902 VIB720902 UYF720902 UOJ720902 UEN720902 TUR720902 TKV720902 TAZ720902 SRD720902 SHH720902 RXL720902 RNP720902 RDT720902 QTX720902 QKB720902 QAF720902 PQJ720902 PGN720902 OWR720902 OMV720902 OCZ720902 NTD720902 NJH720902 MZL720902 MPP720902 MFT720902 LVX720902 LMB720902 LCF720902 KSJ720902 KIN720902 JYR720902 JOV720902 JEZ720902 IVD720902 ILH720902 IBL720902 HRP720902 HHT720902 GXX720902 GOB720902 GEF720902 FUJ720902 FKN720902 FAR720902 EQV720902 EGZ720902 DXD720902 DNH720902 DDL720902 CTP720902 CJT720902 BZX720902 BQB720902 BGF720902 AWJ720902 AMN720902 ACR720902 SV720902 IZ720902 D720902 WVL655366 WLP655366 WBT655366 VRX655366 VIB655366 UYF655366 UOJ655366 UEN655366 TUR655366 TKV655366 TAZ655366 SRD655366 SHH655366 RXL655366 RNP655366 RDT655366 QTX655366 QKB655366 QAF655366 PQJ655366 PGN655366 OWR655366 OMV655366 OCZ655366 NTD655366 NJH655366 MZL655366 MPP655366 MFT655366 LVX655366 LMB655366 LCF655366 KSJ655366 KIN655366 JYR655366 JOV655366 JEZ655366 IVD655366 ILH655366 IBL655366 HRP655366 HHT655366 GXX655366 GOB655366 GEF655366 FUJ655366 FKN655366 FAR655366 EQV655366 EGZ655366 DXD655366 DNH655366 DDL655366 CTP655366 CJT655366 BZX655366 BQB655366 BGF655366 AWJ655366 AMN655366 ACR655366 SV655366 IZ655366 D655366 WVL589830 WLP589830 WBT589830 VRX589830 VIB589830 UYF589830 UOJ589830 UEN589830 TUR589830 TKV589830 TAZ589830 SRD589830 SHH589830 RXL589830 RNP589830 RDT589830 QTX589830 QKB589830 QAF589830 PQJ589830 PGN589830 OWR589830 OMV589830 OCZ589830 NTD589830 NJH589830 MZL589830 MPP589830 MFT589830 LVX589830 LMB589830 LCF589830 KSJ589830 KIN589830 JYR589830 JOV589830 JEZ589830 IVD589830 ILH589830 IBL589830 HRP589830 HHT589830 GXX589830 GOB589830 GEF589830 FUJ589830 FKN589830 FAR589830 EQV589830 EGZ589830 DXD589830 DNH589830 DDL589830 CTP589830 CJT589830 BZX589830 BQB589830 BGF589830 AWJ589830 AMN589830 ACR589830 SV589830 IZ589830 D589830 WVL524294 WLP524294 WBT524294 VRX524294 VIB524294 UYF524294 UOJ524294 UEN524294 TUR524294 TKV524294 TAZ524294 SRD524294 SHH524294 RXL524294 RNP524294 RDT524294 QTX524294 QKB524294 QAF524294 PQJ524294 PGN524294 OWR524294 OMV524294 OCZ524294 NTD524294 NJH524294 MZL524294 MPP524294 MFT524294 LVX524294 LMB524294 LCF524294 KSJ524294 KIN524294 JYR524294 JOV524294 JEZ524294 IVD524294 ILH524294 IBL524294 HRP524294 HHT524294 GXX524294 GOB524294 GEF524294 FUJ524294 FKN524294 FAR524294 EQV524294 EGZ524294 DXD524294 DNH524294 DDL524294 CTP524294 CJT524294 BZX524294 BQB524294 BGF524294 AWJ524294 AMN524294 ACR524294 SV524294 IZ524294 D524294 WVL458758 WLP458758 WBT458758 VRX458758 VIB458758 UYF458758 UOJ458758 UEN458758 TUR458758 TKV458758 TAZ458758 SRD458758 SHH458758 RXL458758 RNP458758 RDT458758 QTX458758 QKB458758 QAF458758 PQJ458758 PGN458758 OWR458758 OMV458758 OCZ458758 NTD458758 NJH458758 MZL458758 MPP458758 MFT458758 LVX458758 LMB458758 LCF458758 KSJ458758 KIN458758 JYR458758 JOV458758 JEZ458758 IVD458758 ILH458758 IBL458758 HRP458758 HHT458758 GXX458758 GOB458758 GEF458758 FUJ458758 FKN458758 FAR458758 EQV458758 EGZ458758 DXD458758 DNH458758 DDL458758 CTP458758 CJT458758 BZX458758 BQB458758 BGF458758 AWJ458758 AMN458758 ACR458758 SV458758 IZ458758 D458758 WVL393222 WLP393222 WBT393222 VRX393222 VIB393222 UYF393222 UOJ393222 UEN393222 TUR393222 TKV393222 TAZ393222 SRD393222 SHH393222 RXL393222 RNP393222 RDT393222 QTX393222 QKB393222 QAF393222 PQJ393222 PGN393222 OWR393222 OMV393222 OCZ393222 NTD393222 NJH393222 MZL393222 MPP393222 MFT393222 LVX393222 LMB393222 LCF393222 KSJ393222 KIN393222 JYR393222 JOV393222 JEZ393222 IVD393222 ILH393222 IBL393222 HRP393222 HHT393222 GXX393222 GOB393222 GEF393222 FUJ393222 FKN393222 FAR393222 EQV393222 EGZ393222 DXD393222 DNH393222 DDL393222 CTP393222 CJT393222 BZX393222 BQB393222 BGF393222 AWJ393222 AMN393222 ACR393222 SV393222 IZ393222 D393222 WVL327686 WLP327686 WBT327686 VRX327686 VIB327686 UYF327686 UOJ327686 UEN327686 TUR327686 TKV327686 TAZ327686 SRD327686 SHH327686 RXL327686 RNP327686 RDT327686 QTX327686 QKB327686 QAF327686 PQJ327686 PGN327686 OWR327686 OMV327686 OCZ327686 NTD327686 NJH327686 MZL327686 MPP327686 MFT327686 LVX327686 LMB327686 LCF327686 KSJ327686 KIN327686 JYR327686 JOV327686 JEZ327686 IVD327686 ILH327686 IBL327686 HRP327686 HHT327686 GXX327686 GOB327686 GEF327686 FUJ327686 FKN327686 FAR327686 EQV327686 EGZ327686 DXD327686 DNH327686 DDL327686 CTP327686 CJT327686 BZX327686 BQB327686 BGF327686 AWJ327686 AMN327686 ACR327686 SV327686 IZ327686 D327686 WVL262150 WLP262150 WBT262150 VRX262150 VIB262150 UYF262150 UOJ262150 UEN262150 TUR262150 TKV262150 TAZ262150 SRD262150 SHH262150 RXL262150 RNP262150 RDT262150 QTX262150 QKB262150 QAF262150 PQJ262150 PGN262150 OWR262150 OMV262150 OCZ262150 NTD262150 NJH262150 MZL262150 MPP262150 MFT262150 LVX262150 LMB262150 LCF262150 KSJ262150 KIN262150 JYR262150 JOV262150 JEZ262150 IVD262150 ILH262150 IBL262150 HRP262150 HHT262150 GXX262150 GOB262150 GEF262150 FUJ262150 FKN262150 FAR262150 EQV262150 EGZ262150 DXD262150 DNH262150 DDL262150 CTP262150 CJT262150 BZX262150 BQB262150 BGF262150 AWJ262150 AMN262150 ACR262150 SV262150 IZ262150 D262150 WVL196614 WLP196614 WBT196614 VRX196614 VIB196614 UYF196614 UOJ196614 UEN196614 TUR196614 TKV196614 TAZ196614 SRD196614 SHH196614 RXL196614 RNP196614 RDT196614 QTX196614 QKB196614 QAF196614 PQJ196614 PGN196614 OWR196614 OMV196614 OCZ196614 NTD196614 NJH196614 MZL196614 MPP196614 MFT196614 LVX196614 LMB196614 LCF196614 KSJ196614 KIN196614 JYR196614 JOV196614 JEZ196614 IVD196614 ILH196614 IBL196614 HRP196614 HHT196614 GXX196614 GOB196614 GEF196614 FUJ196614 FKN196614 FAR196614 EQV196614 EGZ196614 DXD196614 DNH196614 DDL196614 CTP196614 CJT196614 BZX196614 BQB196614 BGF196614 AWJ196614 AMN196614 ACR196614 SV196614 IZ196614 D196614 WVL131078 WLP131078 WBT131078 VRX131078 VIB131078 UYF131078 UOJ131078 UEN131078 TUR131078 TKV131078 TAZ131078 SRD131078 SHH131078 RXL131078 RNP131078 RDT131078 QTX131078 QKB131078 QAF131078 PQJ131078 PGN131078 OWR131078 OMV131078 OCZ131078 NTD131078 NJH131078 MZL131078 MPP131078 MFT131078 LVX131078 LMB131078 LCF131078 KSJ131078 KIN131078 JYR131078 JOV131078 JEZ131078 IVD131078 ILH131078 IBL131078 HRP131078 HHT131078 GXX131078 GOB131078 GEF131078 FUJ131078 FKN131078 FAR131078 EQV131078 EGZ131078 DXD131078 DNH131078 DDL131078 CTP131078 CJT131078 BZX131078 BQB131078 BGF131078 AWJ131078 AMN131078 ACR131078 SV131078 IZ131078 D131078 WVL65542 WLP65542 WBT65542 VRX65542 VIB65542 UYF65542 UOJ65542 UEN65542 TUR65542 TKV65542 TAZ65542 SRD65542 SHH65542 RXL65542 RNP65542 RDT65542 QTX65542 QKB65542 QAF65542 PQJ65542 PGN65542 OWR65542 OMV65542 OCZ65542 NTD65542 NJH65542 MZL65542 MPP65542 MFT65542 LVX65542 LMB65542 LCF65542 KSJ65542 KIN65542 JYR65542 JOV65542 JEZ65542 IVD65542 ILH65542 IBL65542 HRP65542 HHT65542 GXX65542 GOB65542 GEF65542 FUJ65542 FKN65542 FAR65542 EQV65542 EGZ65542 DXD65542 DNH65542 DDL65542 CTP65542 CJT65542 BZX65542 BQB65542 BGF65542 AWJ65542 AMN65542 ACR65542 SV65542 IZ65542 D65542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formula1>$Y$22:$Y$25</formula1>
    </dataValidation>
    <dataValidation type="list" allowBlank="1" showInputMessage="1" showErrorMessage="1" sqref="D65544:D65545 WVL983048:WVL983049 WLP983048:WLP983049 WBT983048:WBT983049 VRX983048:VRX983049 VIB983048:VIB983049 UYF983048:UYF983049 UOJ983048:UOJ983049 UEN983048:UEN983049 TUR983048:TUR983049 TKV983048:TKV983049 TAZ983048:TAZ983049 SRD983048:SRD983049 SHH983048:SHH983049 RXL983048:RXL983049 RNP983048:RNP983049 RDT983048:RDT983049 QTX983048:QTX983049 QKB983048:QKB983049 QAF983048:QAF983049 PQJ983048:PQJ983049 PGN983048:PGN983049 OWR983048:OWR983049 OMV983048:OMV983049 OCZ983048:OCZ983049 NTD983048:NTD983049 NJH983048:NJH983049 MZL983048:MZL983049 MPP983048:MPP983049 MFT983048:MFT983049 LVX983048:LVX983049 LMB983048:LMB983049 LCF983048:LCF983049 KSJ983048:KSJ983049 KIN983048:KIN983049 JYR983048:JYR983049 JOV983048:JOV983049 JEZ983048:JEZ983049 IVD983048:IVD983049 ILH983048:ILH983049 IBL983048:IBL983049 HRP983048:HRP983049 HHT983048:HHT983049 GXX983048:GXX983049 GOB983048:GOB983049 GEF983048:GEF983049 FUJ983048:FUJ983049 FKN983048:FKN983049 FAR983048:FAR983049 EQV983048:EQV983049 EGZ983048:EGZ983049 DXD983048:DXD983049 DNH983048:DNH983049 DDL983048:DDL983049 CTP983048:CTP983049 CJT983048:CJT983049 BZX983048:BZX983049 BQB983048:BQB983049 BGF983048:BGF983049 AWJ983048:AWJ983049 AMN983048:AMN983049 ACR983048:ACR983049 SV983048:SV983049 IZ983048:IZ983049 D983048:D983049 WVL917512:WVL917513 WLP917512:WLP917513 WBT917512:WBT917513 VRX917512:VRX917513 VIB917512:VIB917513 UYF917512:UYF917513 UOJ917512:UOJ917513 UEN917512:UEN917513 TUR917512:TUR917513 TKV917512:TKV917513 TAZ917512:TAZ917513 SRD917512:SRD917513 SHH917512:SHH917513 RXL917512:RXL917513 RNP917512:RNP917513 RDT917512:RDT917513 QTX917512:QTX917513 QKB917512:QKB917513 QAF917512:QAF917513 PQJ917512:PQJ917513 PGN917512:PGN917513 OWR917512:OWR917513 OMV917512:OMV917513 OCZ917512:OCZ917513 NTD917512:NTD917513 NJH917512:NJH917513 MZL917512:MZL917513 MPP917512:MPP917513 MFT917512:MFT917513 LVX917512:LVX917513 LMB917512:LMB917513 LCF917512:LCF917513 KSJ917512:KSJ917513 KIN917512:KIN917513 JYR917512:JYR917513 JOV917512:JOV917513 JEZ917512:JEZ917513 IVD917512:IVD917513 ILH917512:ILH917513 IBL917512:IBL917513 HRP917512:HRP917513 HHT917512:HHT917513 GXX917512:GXX917513 GOB917512:GOB917513 GEF917512:GEF917513 FUJ917512:FUJ917513 FKN917512:FKN917513 FAR917512:FAR917513 EQV917512:EQV917513 EGZ917512:EGZ917513 DXD917512:DXD917513 DNH917512:DNH917513 DDL917512:DDL917513 CTP917512:CTP917513 CJT917512:CJT917513 BZX917512:BZX917513 BQB917512:BQB917513 BGF917512:BGF917513 AWJ917512:AWJ917513 AMN917512:AMN917513 ACR917512:ACR917513 SV917512:SV917513 IZ917512:IZ917513 D917512:D917513 WVL851976:WVL851977 WLP851976:WLP851977 WBT851976:WBT851977 VRX851976:VRX851977 VIB851976:VIB851977 UYF851976:UYF851977 UOJ851976:UOJ851977 UEN851976:UEN851977 TUR851976:TUR851977 TKV851976:TKV851977 TAZ851976:TAZ851977 SRD851976:SRD851977 SHH851976:SHH851977 RXL851976:RXL851977 RNP851976:RNP851977 RDT851976:RDT851977 QTX851976:QTX851977 QKB851976:QKB851977 QAF851976:QAF851977 PQJ851976:PQJ851977 PGN851976:PGN851977 OWR851976:OWR851977 OMV851976:OMV851977 OCZ851976:OCZ851977 NTD851976:NTD851977 NJH851976:NJH851977 MZL851976:MZL851977 MPP851976:MPP851977 MFT851976:MFT851977 LVX851976:LVX851977 LMB851976:LMB851977 LCF851976:LCF851977 KSJ851976:KSJ851977 KIN851976:KIN851977 JYR851976:JYR851977 JOV851976:JOV851977 JEZ851976:JEZ851977 IVD851976:IVD851977 ILH851976:ILH851977 IBL851976:IBL851977 HRP851976:HRP851977 HHT851976:HHT851977 GXX851976:GXX851977 GOB851976:GOB851977 GEF851976:GEF851977 FUJ851976:FUJ851977 FKN851976:FKN851977 FAR851976:FAR851977 EQV851976:EQV851977 EGZ851976:EGZ851977 DXD851976:DXD851977 DNH851976:DNH851977 DDL851976:DDL851977 CTP851976:CTP851977 CJT851976:CJT851977 BZX851976:BZX851977 BQB851976:BQB851977 BGF851976:BGF851977 AWJ851976:AWJ851977 AMN851976:AMN851977 ACR851976:ACR851977 SV851976:SV851977 IZ851976:IZ851977 D851976:D851977 WVL786440:WVL786441 WLP786440:WLP786441 WBT786440:WBT786441 VRX786440:VRX786441 VIB786440:VIB786441 UYF786440:UYF786441 UOJ786440:UOJ786441 UEN786440:UEN786441 TUR786440:TUR786441 TKV786440:TKV786441 TAZ786440:TAZ786441 SRD786440:SRD786441 SHH786440:SHH786441 RXL786440:RXL786441 RNP786440:RNP786441 RDT786440:RDT786441 QTX786440:QTX786441 QKB786440:QKB786441 QAF786440:QAF786441 PQJ786440:PQJ786441 PGN786440:PGN786441 OWR786440:OWR786441 OMV786440:OMV786441 OCZ786440:OCZ786441 NTD786440:NTD786441 NJH786440:NJH786441 MZL786440:MZL786441 MPP786440:MPP786441 MFT786440:MFT786441 LVX786440:LVX786441 LMB786440:LMB786441 LCF786440:LCF786441 KSJ786440:KSJ786441 KIN786440:KIN786441 JYR786440:JYR786441 JOV786440:JOV786441 JEZ786440:JEZ786441 IVD786440:IVD786441 ILH786440:ILH786441 IBL786440:IBL786441 HRP786440:HRP786441 HHT786440:HHT786441 GXX786440:GXX786441 GOB786440:GOB786441 GEF786440:GEF786441 FUJ786440:FUJ786441 FKN786440:FKN786441 FAR786440:FAR786441 EQV786440:EQV786441 EGZ786440:EGZ786441 DXD786440:DXD786441 DNH786440:DNH786441 DDL786440:DDL786441 CTP786440:CTP786441 CJT786440:CJT786441 BZX786440:BZX786441 BQB786440:BQB786441 BGF786440:BGF786441 AWJ786440:AWJ786441 AMN786440:AMN786441 ACR786440:ACR786441 SV786440:SV786441 IZ786440:IZ786441 D786440:D786441 WVL720904:WVL720905 WLP720904:WLP720905 WBT720904:WBT720905 VRX720904:VRX720905 VIB720904:VIB720905 UYF720904:UYF720905 UOJ720904:UOJ720905 UEN720904:UEN720905 TUR720904:TUR720905 TKV720904:TKV720905 TAZ720904:TAZ720905 SRD720904:SRD720905 SHH720904:SHH720905 RXL720904:RXL720905 RNP720904:RNP720905 RDT720904:RDT720905 QTX720904:QTX720905 QKB720904:QKB720905 QAF720904:QAF720905 PQJ720904:PQJ720905 PGN720904:PGN720905 OWR720904:OWR720905 OMV720904:OMV720905 OCZ720904:OCZ720905 NTD720904:NTD720905 NJH720904:NJH720905 MZL720904:MZL720905 MPP720904:MPP720905 MFT720904:MFT720905 LVX720904:LVX720905 LMB720904:LMB720905 LCF720904:LCF720905 KSJ720904:KSJ720905 KIN720904:KIN720905 JYR720904:JYR720905 JOV720904:JOV720905 JEZ720904:JEZ720905 IVD720904:IVD720905 ILH720904:ILH720905 IBL720904:IBL720905 HRP720904:HRP720905 HHT720904:HHT720905 GXX720904:GXX720905 GOB720904:GOB720905 GEF720904:GEF720905 FUJ720904:FUJ720905 FKN720904:FKN720905 FAR720904:FAR720905 EQV720904:EQV720905 EGZ720904:EGZ720905 DXD720904:DXD720905 DNH720904:DNH720905 DDL720904:DDL720905 CTP720904:CTP720905 CJT720904:CJT720905 BZX720904:BZX720905 BQB720904:BQB720905 BGF720904:BGF720905 AWJ720904:AWJ720905 AMN720904:AMN720905 ACR720904:ACR720905 SV720904:SV720905 IZ720904:IZ720905 D720904:D720905 WVL655368:WVL655369 WLP655368:WLP655369 WBT655368:WBT655369 VRX655368:VRX655369 VIB655368:VIB655369 UYF655368:UYF655369 UOJ655368:UOJ655369 UEN655368:UEN655369 TUR655368:TUR655369 TKV655368:TKV655369 TAZ655368:TAZ655369 SRD655368:SRD655369 SHH655368:SHH655369 RXL655368:RXL655369 RNP655368:RNP655369 RDT655368:RDT655369 QTX655368:QTX655369 QKB655368:QKB655369 QAF655368:QAF655369 PQJ655368:PQJ655369 PGN655368:PGN655369 OWR655368:OWR655369 OMV655368:OMV655369 OCZ655368:OCZ655369 NTD655368:NTD655369 NJH655368:NJH655369 MZL655368:MZL655369 MPP655368:MPP655369 MFT655368:MFT655369 LVX655368:LVX655369 LMB655368:LMB655369 LCF655368:LCF655369 KSJ655368:KSJ655369 KIN655368:KIN655369 JYR655368:JYR655369 JOV655368:JOV655369 JEZ655368:JEZ655369 IVD655368:IVD655369 ILH655368:ILH655369 IBL655368:IBL655369 HRP655368:HRP655369 HHT655368:HHT655369 GXX655368:GXX655369 GOB655368:GOB655369 GEF655368:GEF655369 FUJ655368:FUJ655369 FKN655368:FKN655369 FAR655368:FAR655369 EQV655368:EQV655369 EGZ655368:EGZ655369 DXD655368:DXD655369 DNH655368:DNH655369 DDL655368:DDL655369 CTP655368:CTP655369 CJT655368:CJT655369 BZX655368:BZX655369 BQB655368:BQB655369 BGF655368:BGF655369 AWJ655368:AWJ655369 AMN655368:AMN655369 ACR655368:ACR655369 SV655368:SV655369 IZ655368:IZ655369 D655368:D655369 WVL589832:WVL589833 WLP589832:WLP589833 WBT589832:WBT589833 VRX589832:VRX589833 VIB589832:VIB589833 UYF589832:UYF589833 UOJ589832:UOJ589833 UEN589832:UEN589833 TUR589832:TUR589833 TKV589832:TKV589833 TAZ589832:TAZ589833 SRD589832:SRD589833 SHH589832:SHH589833 RXL589832:RXL589833 RNP589832:RNP589833 RDT589832:RDT589833 QTX589832:QTX589833 QKB589832:QKB589833 QAF589832:QAF589833 PQJ589832:PQJ589833 PGN589832:PGN589833 OWR589832:OWR589833 OMV589832:OMV589833 OCZ589832:OCZ589833 NTD589832:NTD589833 NJH589832:NJH589833 MZL589832:MZL589833 MPP589832:MPP589833 MFT589832:MFT589833 LVX589832:LVX589833 LMB589832:LMB589833 LCF589832:LCF589833 KSJ589832:KSJ589833 KIN589832:KIN589833 JYR589832:JYR589833 JOV589832:JOV589833 JEZ589832:JEZ589833 IVD589832:IVD589833 ILH589832:ILH589833 IBL589832:IBL589833 HRP589832:HRP589833 HHT589832:HHT589833 GXX589832:GXX589833 GOB589832:GOB589833 GEF589832:GEF589833 FUJ589832:FUJ589833 FKN589832:FKN589833 FAR589832:FAR589833 EQV589832:EQV589833 EGZ589832:EGZ589833 DXD589832:DXD589833 DNH589832:DNH589833 DDL589832:DDL589833 CTP589832:CTP589833 CJT589832:CJT589833 BZX589832:BZX589833 BQB589832:BQB589833 BGF589832:BGF589833 AWJ589832:AWJ589833 AMN589832:AMN589833 ACR589832:ACR589833 SV589832:SV589833 IZ589832:IZ589833 D589832:D589833 WVL524296:WVL524297 WLP524296:WLP524297 WBT524296:WBT524297 VRX524296:VRX524297 VIB524296:VIB524297 UYF524296:UYF524297 UOJ524296:UOJ524297 UEN524296:UEN524297 TUR524296:TUR524297 TKV524296:TKV524297 TAZ524296:TAZ524297 SRD524296:SRD524297 SHH524296:SHH524297 RXL524296:RXL524297 RNP524296:RNP524297 RDT524296:RDT524297 QTX524296:QTX524297 QKB524296:QKB524297 QAF524296:QAF524297 PQJ524296:PQJ524297 PGN524296:PGN524297 OWR524296:OWR524297 OMV524296:OMV524297 OCZ524296:OCZ524297 NTD524296:NTD524297 NJH524296:NJH524297 MZL524296:MZL524297 MPP524296:MPP524297 MFT524296:MFT524297 LVX524296:LVX524297 LMB524296:LMB524297 LCF524296:LCF524297 KSJ524296:KSJ524297 KIN524296:KIN524297 JYR524296:JYR524297 JOV524296:JOV524297 JEZ524296:JEZ524297 IVD524296:IVD524297 ILH524296:ILH524297 IBL524296:IBL524297 HRP524296:HRP524297 HHT524296:HHT524297 GXX524296:GXX524297 GOB524296:GOB524297 GEF524296:GEF524297 FUJ524296:FUJ524297 FKN524296:FKN524297 FAR524296:FAR524297 EQV524296:EQV524297 EGZ524296:EGZ524297 DXD524296:DXD524297 DNH524296:DNH524297 DDL524296:DDL524297 CTP524296:CTP524297 CJT524296:CJT524297 BZX524296:BZX524297 BQB524296:BQB524297 BGF524296:BGF524297 AWJ524296:AWJ524297 AMN524296:AMN524297 ACR524296:ACR524297 SV524296:SV524297 IZ524296:IZ524297 D524296:D524297 WVL458760:WVL458761 WLP458760:WLP458761 WBT458760:WBT458761 VRX458760:VRX458761 VIB458760:VIB458761 UYF458760:UYF458761 UOJ458760:UOJ458761 UEN458760:UEN458761 TUR458760:TUR458761 TKV458760:TKV458761 TAZ458760:TAZ458761 SRD458760:SRD458761 SHH458760:SHH458761 RXL458760:RXL458761 RNP458760:RNP458761 RDT458760:RDT458761 QTX458760:QTX458761 QKB458760:QKB458761 QAF458760:QAF458761 PQJ458760:PQJ458761 PGN458760:PGN458761 OWR458760:OWR458761 OMV458760:OMV458761 OCZ458760:OCZ458761 NTD458760:NTD458761 NJH458760:NJH458761 MZL458760:MZL458761 MPP458760:MPP458761 MFT458760:MFT458761 LVX458760:LVX458761 LMB458760:LMB458761 LCF458760:LCF458761 KSJ458760:KSJ458761 KIN458760:KIN458761 JYR458760:JYR458761 JOV458760:JOV458761 JEZ458760:JEZ458761 IVD458760:IVD458761 ILH458760:ILH458761 IBL458760:IBL458761 HRP458760:HRP458761 HHT458760:HHT458761 GXX458760:GXX458761 GOB458760:GOB458761 GEF458760:GEF458761 FUJ458760:FUJ458761 FKN458760:FKN458761 FAR458760:FAR458761 EQV458760:EQV458761 EGZ458760:EGZ458761 DXD458760:DXD458761 DNH458760:DNH458761 DDL458760:DDL458761 CTP458760:CTP458761 CJT458760:CJT458761 BZX458760:BZX458761 BQB458760:BQB458761 BGF458760:BGF458761 AWJ458760:AWJ458761 AMN458760:AMN458761 ACR458760:ACR458761 SV458760:SV458761 IZ458760:IZ458761 D458760:D458761 WVL393224:WVL393225 WLP393224:WLP393225 WBT393224:WBT393225 VRX393224:VRX393225 VIB393224:VIB393225 UYF393224:UYF393225 UOJ393224:UOJ393225 UEN393224:UEN393225 TUR393224:TUR393225 TKV393224:TKV393225 TAZ393224:TAZ393225 SRD393224:SRD393225 SHH393224:SHH393225 RXL393224:RXL393225 RNP393224:RNP393225 RDT393224:RDT393225 QTX393224:QTX393225 QKB393224:QKB393225 QAF393224:QAF393225 PQJ393224:PQJ393225 PGN393224:PGN393225 OWR393224:OWR393225 OMV393224:OMV393225 OCZ393224:OCZ393225 NTD393224:NTD393225 NJH393224:NJH393225 MZL393224:MZL393225 MPP393224:MPP393225 MFT393224:MFT393225 LVX393224:LVX393225 LMB393224:LMB393225 LCF393224:LCF393225 KSJ393224:KSJ393225 KIN393224:KIN393225 JYR393224:JYR393225 JOV393224:JOV393225 JEZ393224:JEZ393225 IVD393224:IVD393225 ILH393224:ILH393225 IBL393224:IBL393225 HRP393224:HRP393225 HHT393224:HHT393225 GXX393224:GXX393225 GOB393224:GOB393225 GEF393224:GEF393225 FUJ393224:FUJ393225 FKN393224:FKN393225 FAR393224:FAR393225 EQV393224:EQV393225 EGZ393224:EGZ393225 DXD393224:DXD393225 DNH393224:DNH393225 DDL393224:DDL393225 CTP393224:CTP393225 CJT393224:CJT393225 BZX393224:BZX393225 BQB393224:BQB393225 BGF393224:BGF393225 AWJ393224:AWJ393225 AMN393224:AMN393225 ACR393224:ACR393225 SV393224:SV393225 IZ393224:IZ393225 D393224:D393225 WVL327688:WVL327689 WLP327688:WLP327689 WBT327688:WBT327689 VRX327688:VRX327689 VIB327688:VIB327689 UYF327688:UYF327689 UOJ327688:UOJ327689 UEN327688:UEN327689 TUR327688:TUR327689 TKV327688:TKV327689 TAZ327688:TAZ327689 SRD327688:SRD327689 SHH327688:SHH327689 RXL327688:RXL327689 RNP327688:RNP327689 RDT327688:RDT327689 QTX327688:QTX327689 QKB327688:QKB327689 QAF327688:QAF327689 PQJ327688:PQJ327689 PGN327688:PGN327689 OWR327688:OWR327689 OMV327688:OMV327689 OCZ327688:OCZ327689 NTD327688:NTD327689 NJH327688:NJH327689 MZL327688:MZL327689 MPP327688:MPP327689 MFT327688:MFT327689 LVX327688:LVX327689 LMB327688:LMB327689 LCF327688:LCF327689 KSJ327688:KSJ327689 KIN327688:KIN327689 JYR327688:JYR327689 JOV327688:JOV327689 JEZ327688:JEZ327689 IVD327688:IVD327689 ILH327688:ILH327689 IBL327688:IBL327689 HRP327688:HRP327689 HHT327688:HHT327689 GXX327688:GXX327689 GOB327688:GOB327689 GEF327688:GEF327689 FUJ327688:FUJ327689 FKN327688:FKN327689 FAR327688:FAR327689 EQV327688:EQV327689 EGZ327688:EGZ327689 DXD327688:DXD327689 DNH327688:DNH327689 DDL327688:DDL327689 CTP327688:CTP327689 CJT327688:CJT327689 BZX327688:BZX327689 BQB327688:BQB327689 BGF327688:BGF327689 AWJ327688:AWJ327689 AMN327688:AMN327689 ACR327688:ACR327689 SV327688:SV327689 IZ327688:IZ327689 D327688:D327689 WVL262152:WVL262153 WLP262152:WLP262153 WBT262152:WBT262153 VRX262152:VRX262153 VIB262152:VIB262153 UYF262152:UYF262153 UOJ262152:UOJ262153 UEN262152:UEN262153 TUR262152:TUR262153 TKV262152:TKV262153 TAZ262152:TAZ262153 SRD262152:SRD262153 SHH262152:SHH262153 RXL262152:RXL262153 RNP262152:RNP262153 RDT262152:RDT262153 QTX262152:QTX262153 QKB262152:QKB262153 QAF262152:QAF262153 PQJ262152:PQJ262153 PGN262152:PGN262153 OWR262152:OWR262153 OMV262152:OMV262153 OCZ262152:OCZ262153 NTD262152:NTD262153 NJH262152:NJH262153 MZL262152:MZL262153 MPP262152:MPP262153 MFT262152:MFT262153 LVX262152:LVX262153 LMB262152:LMB262153 LCF262152:LCF262153 KSJ262152:KSJ262153 KIN262152:KIN262153 JYR262152:JYR262153 JOV262152:JOV262153 JEZ262152:JEZ262153 IVD262152:IVD262153 ILH262152:ILH262153 IBL262152:IBL262153 HRP262152:HRP262153 HHT262152:HHT262153 GXX262152:GXX262153 GOB262152:GOB262153 GEF262152:GEF262153 FUJ262152:FUJ262153 FKN262152:FKN262153 FAR262152:FAR262153 EQV262152:EQV262153 EGZ262152:EGZ262153 DXD262152:DXD262153 DNH262152:DNH262153 DDL262152:DDL262153 CTP262152:CTP262153 CJT262152:CJT262153 BZX262152:BZX262153 BQB262152:BQB262153 BGF262152:BGF262153 AWJ262152:AWJ262153 AMN262152:AMN262153 ACR262152:ACR262153 SV262152:SV262153 IZ262152:IZ262153 D262152:D262153 WVL196616:WVL196617 WLP196616:WLP196617 WBT196616:WBT196617 VRX196616:VRX196617 VIB196616:VIB196617 UYF196616:UYF196617 UOJ196616:UOJ196617 UEN196616:UEN196617 TUR196616:TUR196617 TKV196616:TKV196617 TAZ196616:TAZ196617 SRD196616:SRD196617 SHH196616:SHH196617 RXL196616:RXL196617 RNP196616:RNP196617 RDT196616:RDT196617 QTX196616:QTX196617 QKB196616:QKB196617 QAF196616:QAF196617 PQJ196616:PQJ196617 PGN196616:PGN196617 OWR196616:OWR196617 OMV196616:OMV196617 OCZ196616:OCZ196617 NTD196616:NTD196617 NJH196616:NJH196617 MZL196616:MZL196617 MPP196616:MPP196617 MFT196616:MFT196617 LVX196616:LVX196617 LMB196616:LMB196617 LCF196616:LCF196617 KSJ196616:KSJ196617 KIN196616:KIN196617 JYR196616:JYR196617 JOV196616:JOV196617 JEZ196616:JEZ196617 IVD196616:IVD196617 ILH196616:ILH196617 IBL196616:IBL196617 HRP196616:HRP196617 HHT196616:HHT196617 GXX196616:GXX196617 GOB196616:GOB196617 GEF196616:GEF196617 FUJ196616:FUJ196617 FKN196616:FKN196617 FAR196616:FAR196617 EQV196616:EQV196617 EGZ196616:EGZ196617 DXD196616:DXD196617 DNH196616:DNH196617 DDL196616:DDL196617 CTP196616:CTP196617 CJT196616:CJT196617 BZX196616:BZX196617 BQB196616:BQB196617 BGF196616:BGF196617 AWJ196616:AWJ196617 AMN196616:AMN196617 ACR196616:ACR196617 SV196616:SV196617 IZ196616:IZ196617 D196616:D196617 WVL131080:WVL131081 WLP131080:WLP131081 WBT131080:WBT131081 VRX131080:VRX131081 VIB131080:VIB131081 UYF131080:UYF131081 UOJ131080:UOJ131081 UEN131080:UEN131081 TUR131080:TUR131081 TKV131080:TKV131081 TAZ131080:TAZ131081 SRD131080:SRD131081 SHH131080:SHH131081 RXL131080:RXL131081 RNP131080:RNP131081 RDT131080:RDT131081 QTX131080:QTX131081 QKB131080:QKB131081 QAF131080:QAF131081 PQJ131080:PQJ131081 PGN131080:PGN131081 OWR131080:OWR131081 OMV131080:OMV131081 OCZ131080:OCZ131081 NTD131080:NTD131081 NJH131080:NJH131081 MZL131080:MZL131081 MPP131080:MPP131081 MFT131080:MFT131081 LVX131080:LVX131081 LMB131080:LMB131081 LCF131080:LCF131081 KSJ131080:KSJ131081 KIN131080:KIN131081 JYR131080:JYR131081 JOV131080:JOV131081 JEZ131080:JEZ131081 IVD131080:IVD131081 ILH131080:ILH131081 IBL131080:IBL131081 HRP131080:HRP131081 HHT131080:HHT131081 GXX131080:GXX131081 GOB131080:GOB131081 GEF131080:GEF131081 FUJ131080:FUJ131081 FKN131080:FKN131081 FAR131080:FAR131081 EQV131080:EQV131081 EGZ131080:EGZ131081 DXD131080:DXD131081 DNH131080:DNH131081 DDL131080:DDL131081 CTP131080:CTP131081 CJT131080:CJT131081 BZX131080:BZX131081 BQB131080:BQB131081 BGF131080:BGF131081 AWJ131080:AWJ131081 AMN131080:AMN131081 ACR131080:ACR131081 SV131080:SV131081 IZ131080:IZ131081 D131080:D131081 WVL65544:WVL65545 WLP65544:WLP65545 WBT65544:WBT65545 VRX65544:VRX65545 VIB65544:VIB65545 UYF65544:UYF65545 UOJ65544:UOJ65545 UEN65544:UEN65545 TUR65544:TUR65545 TKV65544:TKV65545 TAZ65544:TAZ65545 SRD65544:SRD65545 SHH65544:SHH65545 RXL65544:RXL65545 RNP65544:RNP65545 RDT65544:RDT65545 QTX65544:QTX65545 QKB65544:QKB65545 QAF65544:QAF65545 PQJ65544:PQJ65545 PGN65544:PGN65545 OWR65544:OWR65545 OMV65544:OMV65545 OCZ65544:OCZ65545 NTD65544:NTD65545 NJH65544:NJH65545 MZL65544:MZL65545 MPP65544:MPP65545 MFT65544:MFT65545 LVX65544:LVX65545 LMB65544:LMB65545 LCF65544:LCF65545 KSJ65544:KSJ65545 KIN65544:KIN65545 JYR65544:JYR65545 JOV65544:JOV65545 JEZ65544:JEZ65545 IVD65544:IVD65545 ILH65544:ILH65545 IBL65544:IBL65545 HRP65544:HRP65545 HHT65544:HHT65545 GXX65544:GXX65545 GOB65544:GOB65545 GEF65544:GEF65545 FUJ65544:FUJ65545 FKN65544:FKN65545 FAR65544:FAR65545 EQV65544:EQV65545 EGZ65544:EGZ65545 DXD65544:DXD65545 DNH65544:DNH65545 DDL65544:DDL65545 CTP65544:CTP65545 CJT65544:CJT65545 BZX65544:BZX65545 BQB65544:BQB65545 BGF65544:BGF65545 AWJ65544:AWJ65545 AMN65544:AMN65545 ACR65544:ACR65545 SV65544:SV65545 IZ65544:IZ65545 WVL9:WVL20 WLP9:WLP20 WBT9:WBT20 VRX9:VRX20 VIB9:VIB20 UYF9:UYF20 UOJ9:UOJ20 UEN9:UEN20 TUR9:TUR20 TKV9:TKV20 TAZ9:TAZ20 SRD9:SRD20 SHH9:SHH20 RXL9:RXL20 RNP9:RNP20 RDT9:RDT20 QTX9:QTX20 QKB9:QKB20 QAF9:QAF20 PQJ9:PQJ20 PGN9:PGN20 OWR9:OWR20 OMV9:OMV20 OCZ9:OCZ20 NTD9:NTD20 NJH9:NJH20 MZL9:MZL20 MPP9:MPP20 MFT9:MFT20 LVX9:LVX20 LMB9:LMB20 LCF9:LCF20 KSJ9:KSJ20 KIN9:KIN20 JYR9:JYR20 JOV9:JOV20 JEZ9:JEZ20 IVD9:IVD20 ILH9:ILH20 IBL9:IBL20 HRP9:HRP20 HHT9:HHT20 GXX9:GXX20 GOB9:GOB20 GEF9:GEF20 FUJ9:FUJ20 FKN9:FKN20 FAR9:FAR20 EQV9:EQV20 EGZ9:EGZ20 DXD9:DXD20 DNH9:DNH20 DDL9:DDL20 CTP9:CTP20 CJT9:CJT20 BZX9:BZX20 BQB9:BQB20 BGF9:BGF20 AWJ9:AWJ20 AMN9:AMN20 ACR9:ACR20 SV9:SV20 IZ9:IZ20">
      <formula1>#REF!</formula1>
    </dataValidation>
    <dataValidation type="list" allowBlank="1" showInputMessage="1" showErrorMessage="1" sqref="D6 WVL983045 WLP983045 WBT983045 VRX983045 VIB983045 UYF983045 UOJ983045 UEN983045 TUR983045 TKV983045 TAZ983045 SRD983045 SHH983045 RXL983045 RNP983045 RDT983045 QTX983045 QKB983045 QAF983045 PQJ983045 PGN983045 OWR983045 OMV983045 OCZ983045 NTD983045 NJH983045 MZL983045 MPP983045 MFT983045 LVX983045 LMB983045 LCF983045 KSJ983045 KIN983045 JYR983045 JOV983045 JEZ983045 IVD983045 ILH983045 IBL983045 HRP983045 HHT983045 GXX983045 GOB983045 GEF983045 FUJ983045 FKN983045 FAR983045 EQV983045 EGZ983045 DXD983045 DNH983045 DDL983045 CTP983045 CJT983045 BZX983045 BQB983045 BGF983045 AWJ983045 AMN983045 ACR983045 SV983045 IZ983045 D983045 WVL917509 WLP917509 WBT917509 VRX917509 VIB917509 UYF917509 UOJ917509 UEN917509 TUR917509 TKV917509 TAZ917509 SRD917509 SHH917509 RXL917509 RNP917509 RDT917509 QTX917509 QKB917509 QAF917509 PQJ917509 PGN917509 OWR917509 OMV917509 OCZ917509 NTD917509 NJH917509 MZL917509 MPP917509 MFT917509 LVX917509 LMB917509 LCF917509 KSJ917509 KIN917509 JYR917509 JOV917509 JEZ917509 IVD917509 ILH917509 IBL917509 HRP917509 HHT917509 GXX917509 GOB917509 GEF917509 FUJ917509 FKN917509 FAR917509 EQV917509 EGZ917509 DXD917509 DNH917509 DDL917509 CTP917509 CJT917509 BZX917509 BQB917509 BGF917509 AWJ917509 AMN917509 ACR917509 SV917509 IZ917509 D917509 WVL851973 WLP851973 WBT851973 VRX851973 VIB851973 UYF851973 UOJ851973 UEN851973 TUR851973 TKV851973 TAZ851973 SRD851973 SHH851973 RXL851973 RNP851973 RDT851973 QTX851973 QKB851973 QAF851973 PQJ851973 PGN851973 OWR851973 OMV851973 OCZ851973 NTD851973 NJH851973 MZL851973 MPP851973 MFT851973 LVX851973 LMB851973 LCF851973 KSJ851973 KIN851973 JYR851973 JOV851973 JEZ851973 IVD851973 ILH851973 IBL851973 HRP851973 HHT851973 GXX851973 GOB851973 GEF851973 FUJ851973 FKN851973 FAR851973 EQV851973 EGZ851973 DXD851973 DNH851973 DDL851973 CTP851973 CJT851973 BZX851973 BQB851973 BGF851973 AWJ851973 AMN851973 ACR851973 SV851973 IZ851973 D851973 WVL786437 WLP786437 WBT786437 VRX786437 VIB786437 UYF786437 UOJ786437 UEN786437 TUR786437 TKV786437 TAZ786437 SRD786437 SHH786437 RXL786437 RNP786437 RDT786437 QTX786437 QKB786437 QAF786437 PQJ786437 PGN786437 OWR786437 OMV786437 OCZ786437 NTD786437 NJH786437 MZL786437 MPP786437 MFT786437 LVX786437 LMB786437 LCF786437 KSJ786437 KIN786437 JYR786437 JOV786437 JEZ786437 IVD786437 ILH786437 IBL786437 HRP786437 HHT786437 GXX786437 GOB786437 GEF786437 FUJ786437 FKN786437 FAR786437 EQV786437 EGZ786437 DXD786437 DNH786437 DDL786437 CTP786437 CJT786437 BZX786437 BQB786437 BGF786437 AWJ786437 AMN786437 ACR786437 SV786437 IZ786437 D786437 WVL720901 WLP720901 WBT720901 VRX720901 VIB720901 UYF720901 UOJ720901 UEN720901 TUR720901 TKV720901 TAZ720901 SRD720901 SHH720901 RXL720901 RNP720901 RDT720901 QTX720901 QKB720901 QAF720901 PQJ720901 PGN720901 OWR720901 OMV720901 OCZ720901 NTD720901 NJH720901 MZL720901 MPP720901 MFT720901 LVX720901 LMB720901 LCF720901 KSJ720901 KIN720901 JYR720901 JOV720901 JEZ720901 IVD720901 ILH720901 IBL720901 HRP720901 HHT720901 GXX720901 GOB720901 GEF720901 FUJ720901 FKN720901 FAR720901 EQV720901 EGZ720901 DXD720901 DNH720901 DDL720901 CTP720901 CJT720901 BZX720901 BQB720901 BGF720901 AWJ720901 AMN720901 ACR720901 SV720901 IZ720901 D720901 WVL655365 WLP655365 WBT655365 VRX655365 VIB655365 UYF655365 UOJ655365 UEN655365 TUR655365 TKV655365 TAZ655365 SRD655365 SHH655365 RXL655365 RNP655365 RDT655365 QTX655365 QKB655365 QAF655365 PQJ655365 PGN655365 OWR655365 OMV655365 OCZ655365 NTD655365 NJH655365 MZL655365 MPP655365 MFT655365 LVX655365 LMB655365 LCF655365 KSJ655365 KIN655365 JYR655365 JOV655365 JEZ655365 IVD655365 ILH655365 IBL655365 HRP655365 HHT655365 GXX655365 GOB655365 GEF655365 FUJ655365 FKN655365 FAR655365 EQV655365 EGZ655365 DXD655365 DNH655365 DDL655365 CTP655365 CJT655365 BZX655365 BQB655365 BGF655365 AWJ655365 AMN655365 ACR655365 SV655365 IZ655365 D655365 WVL589829 WLP589829 WBT589829 VRX589829 VIB589829 UYF589829 UOJ589829 UEN589829 TUR589829 TKV589829 TAZ589829 SRD589829 SHH589829 RXL589829 RNP589829 RDT589829 QTX589829 QKB589829 QAF589829 PQJ589829 PGN589829 OWR589829 OMV589829 OCZ589829 NTD589829 NJH589829 MZL589829 MPP589829 MFT589829 LVX589829 LMB589829 LCF589829 KSJ589829 KIN589829 JYR589829 JOV589829 JEZ589829 IVD589829 ILH589829 IBL589829 HRP589829 HHT589829 GXX589829 GOB589829 GEF589829 FUJ589829 FKN589829 FAR589829 EQV589829 EGZ589829 DXD589829 DNH589829 DDL589829 CTP589829 CJT589829 BZX589829 BQB589829 BGF589829 AWJ589829 AMN589829 ACR589829 SV589829 IZ589829 D589829 WVL524293 WLP524293 WBT524293 VRX524293 VIB524293 UYF524293 UOJ524293 UEN524293 TUR524293 TKV524293 TAZ524293 SRD524293 SHH524293 RXL524293 RNP524293 RDT524293 QTX524293 QKB524293 QAF524293 PQJ524293 PGN524293 OWR524293 OMV524293 OCZ524293 NTD524293 NJH524293 MZL524293 MPP524293 MFT524293 LVX524293 LMB524293 LCF524293 KSJ524293 KIN524293 JYR524293 JOV524293 JEZ524293 IVD524293 ILH524293 IBL524293 HRP524293 HHT524293 GXX524293 GOB524293 GEF524293 FUJ524293 FKN524293 FAR524293 EQV524293 EGZ524293 DXD524293 DNH524293 DDL524293 CTP524293 CJT524293 BZX524293 BQB524293 BGF524293 AWJ524293 AMN524293 ACR524293 SV524293 IZ524293 D524293 WVL458757 WLP458757 WBT458757 VRX458757 VIB458757 UYF458757 UOJ458757 UEN458757 TUR458757 TKV458757 TAZ458757 SRD458757 SHH458757 RXL458757 RNP458757 RDT458757 QTX458757 QKB458757 QAF458757 PQJ458757 PGN458757 OWR458757 OMV458757 OCZ458757 NTD458757 NJH458757 MZL458757 MPP458757 MFT458757 LVX458757 LMB458757 LCF458757 KSJ458757 KIN458757 JYR458757 JOV458757 JEZ458757 IVD458757 ILH458757 IBL458757 HRP458757 HHT458757 GXX458757 GOB458757 GEF458757 FUJ458757 FKN458757 FAR458757 EQV458757 EGZ458757 DXD458757 DNH458757 DDL458757 CTP458757 CJT458757 BZX458757 BQB458757 BGF458757 AWJ458757 AMN458757 ACR458757 SV458757 IZ458757 D458757 WVL393221 WLP393221 WBT393221 VRX393221 VIB393221 UYF393221 UOJ393221 UEN393221 TUR393221 TKV393221 TAZ393221 SRD393221 SHH393221 RXL393221 RNP393221 RDT393221 QTX393221 QKB393221 QAF393221 PQJ393221 PGN393221 OWR393221 OMV393221 OCZ393221 NTD393221 NJH393221 MZL393221 MPP393221 MFT393221 LVX393221 LMB393221 LCF393221 KSJ393221 KIN393221 JYR393221 JOV393221 JEZ393221 IVD393221 ILH393221 IBL393221 HRP393221 HHT393221 GXX393221 GOB393221 GEF393221 FUJ393221 FKN393221 FAR393221 EQV393221 EGZ393221 DXD393221 DNH393221 DDL393221 CTP393221 CJT393221 BZX393221 BQB393221 BGF393221 AWJ393221 AMN393221 ACR393221 SV393221 IZ393221 D393221 WVL327685 WLP327685 WBT327685 VRX327685 VIB327685 UYF327685 UOJ327685 UEN327685 TUR327685 TKV327685 TAZ327685 SRD327685 SHH327685 RXL327685 RNP327685 RDT327685 QTX327685 QKB327685 QAF327685 PQJ327685 PGN327685 OWR327685 OMV327685 OCZ327685 NTD327685 NJH327685 MZL327685 MPP327685 MFT327685 LVX327685 LMB327685 LCF327685 KSJ327685 KIN327685 JYR327685 JOV327685 JEZ327685 IVD327685 ILH327685 IBL327685 HRP327685 HHT327685 GXX327685 GOB327685 GEF327685 FUJ327685 FKN327685 FAR327685 EQV327685 EGZ327685 DXD327685 DNH327685 DDL327685 CTP327685 CJT327685 BZX327685 BQB327685 BGF327685 AWJ327685 AMN327685 ACR327685 SV327685 IZ327685 D327685 WVL262149 WLP262149 WBT262149 VRX262149 VIB262149 UYF262149 UOJ262149 UEN262149 TUR262149 TKV262149 TAZ262149 SRD262149 SHH262149 RXL262149 RNP262149 RDT262149 QTX262149 QKB262149 QAF262149 PQJ262149 PGN262149 OWR262149 OMV262149 OCZ262149 NTD262149 NJH262149 MZL262149 MPP262149 MFT262149 LVX262149 LMB262149 LCF262149 KSJ262149 KIN262149 JYR262149 JOV262149 JEZ262149 IVD262149 ILH262149 IBL262149 HRP262149 HHT262149 GXX262149 GOB262149 GEF262149 FUJ262149 FKN262149 FAR262149 EQV262149 EGZ262149 DXD262149 DNH262149 DDL262149 CTP262149 CJT262149 BZX262149 BQB262149 BGF262149 AWJ262149 AMN262149 ACR262149 SV262149 IZ262149 D262149 WVL196613 WLP196613 WBT196613 VRX196613 VIB196613 UYF196613 UOJ196613 UEN196613 TUR196613 TKV196613 TAZ196613 SRD196613 SHH196613 RXL196613 RNP196613 RDT196613 QTX196613 QKB196613 QAF196613 PQJ196613 PGN196613 OWR196613 OMV196613 OCZ196613 NTD196613 NJH196613 MZL196613 MPP196613 MFT196613 LVX196613 LMB196613 LCF196613 KSJ196613 KIN196613 JYR196613 JOV196613 JEZ196613 IVD196613 ILH196613 IBL196613 HRP196613 HHT196613 GXX196613 GOB196613 GEF196613 FUJ196613 FKN196613 FAR196613 EQV196613 EGZ196613 DXD196613 DNH196613 DDL196613 CTP196613 CJT196613 BZX196613 BQB196613 BGF196613 AWJ196613 AMN196613 ACR196613 SV196613 IZ196613 D196613 WVL131077 WLP131077 WBT131077 VRX131077 VIB131077 UYF131077 UOJ131077 UEN131077 TUR131077 TKV131077 TAZ131077 SRD131077 SHH131077 RXL131077 RNP131077 RDT131077 QTX131077 QKB131077 QAF131077 PQJ131077 PGN131077 OWR131077 OMV131077 OCZ131077 NTD131077 NJH131077 MZL131077 MPP131077 MFT131077 LVX131077 LMB131077 LCF131077 KSJ131077 KIN131077 JYR131077 JOV131077 JEZ131077 IVD131077 ILH131077 IBL131077 HRP131077 HHT131077 GXX131077 GOB131077 GEF131077 FUJ131077 FKN131077 FAR131077 EQV131077 EGZ131077 DXD131077 DNH131077 DDL131077 CTP131077 CJT131077 BZX131077 BQB131077 BGF131077 AWJ131077 AMN131077 ACR131077 SV131077 IZ131077 D131077 WVL65541 WLP65541 WBT65541 VRX65541 VIB65541 UYF65541 UOJ65541 UEN65541 TUR65541 TKV65541 TAZ65541 SRD65541 SHH65541 RXL65541 RNP65541 RDT65541 QTX65541 QKB65541 QAF65541 PQJ65541 PGN65541 OWR65541 OMV65541 OCZ65541 NTD65541 NJH65541 MZL65541 MPP65541 MFT65541 LVX65541 LMB65541 LCF65541 KSJ65541 KIN65541 JYR65541 JOV65541 JEZ65541 IVD65541 ILH65541 IBL65541 HRP65541 HHT65541 GXX65541 GOB65541 GEF65541 FUJ65541 FKN65541 FAR65541 EQV65541 EGZ65541 DXD65541 DNH65541 DDL65541 CTP65541 CJT65541 BZX65541 BQB65541 BGF65541 AWJ65541 AMN65541 ACR65541 SV65541 IZ65541 D65541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formula1>$Y$6:$Y$8</formula1>
    </dataValidation>
    <dataValidation type="list" allowBlank="1" showInputMessage="1" showErrorMessage="1" sqref="D9">
      <formula1>#REF!</formula1>
    </dataValidation>
  </dataValidations>
  <pageMargins left="0.7" right="0.7" top="0.75" bottom="0.75" header="0.3" footer="0.3"/>
  <pageSetup paperSize="9" scale="69" orientation="landscape" horizontalDpi="90" verticalDpi="90" r:id="rId1"/>
  <colBreaks count="1" manualBreakCount="1">
    <brk id="6" max="3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1"/>
  <sheetViews>
    <sheetView showGridLines="0" rightToLeft="1" view="pageBreakPreview" zoomScale="110" zoomScaleSheetLayoutView="110" workbookViewId="0">
      <selection activeCell="M13" sqref="M13"/>
    </sheetView>
  </sheetViews>
  <sheetFormatPr defaultRowHeight="15"/>
  <cols>
    <col min="1" max="1" width="20.42578125" customWidth="1"/>
    <col min="7" max="7" width="35.85546875" customWidth="1"/>
    <col min="8" max="8" width="26.5703125" customWidth="1"/>
    <col min="257" max="257" width="20.42578125" customWidth="1"/>
    <col min="263" max="263" width="35.85546875" customWidth="1"/>
    <col min="264" max="264" width="26.5703125" customWidth="1"/>
    <col min="513" max="513" width="20.42578125" customWidth="1"/>
    <col min="519" max="519" width="35.85546875" customWidth="1"/>
    <col min="520" max="520" width="26.5703125" customWidth="1"/>
    <col min="769" max="769" width="20.42578125" customWidth="1"/>
    <col min="775" max="775" width="35.85546875" customWidth="1"/>
    <col min="776" max="776" width="26.5703125" customWidth="1"/>
    <col min="1025" max="1025" width="20.42578125" customWidth="1"/>
    <col min="1031" max="1031" width="35.85546875" customWidth="1"/>
    <col min="1032" max="1032" width="26.5703125" customWidth="1"/>
    <col min="1281" max="1281" width="20.42578125" customWidth="1"/>
    <col min="1287" max="1287" width="35.85546875" customWidth="1"/>
    <col min="1288" max="1288" width="26.5703125" customWidth="1"/>
    <col min="1537" max="1537" width="20.42578125" customWidth="1"/>
    <col min="1543" max="1543" width="35.85546875" customWidth="1"/>
    <col min="1544" max="1544" width="26.5703125" customWidth="1"/>
    <col min="1793" max="1793" width="20.42578125" customWidth="1"/>
    <col min="1799" max="1799" width="35.85546875" customWidth="1"/>
    <col min="1800" max="1800" width="26.5703125" customWidth="1"/>
    <col min="2049" max="2049" width="20.42578125" customWidth="1"/>
    <col min="2055" max="2055" width="35.85546875" customWidth="1"/>
    <col min="2056" max="2056" width="26.5703125" customWidth="1"/>
    <col min="2305" max="2305" width="20.42578125" customWidth="1"/>
    <col min="2311" max="2311" width="35.85546875" customWidth="1"/>
    <col min="2312" max="2312" width="26.5703125" customWidth="1"/>
    <col min="2561" max="2561" width="20.42578125" customWidth="1"/>
    <col min="2567" max="2567" width="35.85546875" customWidth="1"/>
    <col min="2568" max="2568" width="26.5703125" customWidth="1"/>
    <col min="2817" max="2817" width="20.42578125" customWidth="1"/>
    <col min="2823" max="2823" width="35.85546875" customWidth="1"/>
    <col min="2824" max="2824" width="26.5703125" customWidth="1"/>
    <col min="3073" max="3073" width="20.42578125" customWidth="1"/>
    <col min="3079" max="3079" width="35.85546875" customWidth="1"/>
    <col min="3080" max="3080" width="26.5703125" customWidth="1"/>
    <col min="3329" max="3329" width="20.42578125" customWidth="1"/>
    <col min="3335" max="3335" width="35.85546875" customWidth="1"/>
    <col min="3336" max="3336" width="26.5703125" customWidth="1"/>
    <col min="3585" max="3585" width="20.42578125" customWidth="1"/>
    <col min="3591" max="3591" width="35.85546875" customWidth="1"/>
    <col min="3592" max="3592" width="26.5703125" customWidth="1"/>
    <col min="3841" max="3841" width="20.42578125" customWidth="1"/>
    <col min="3847" max="3847" width="35.85546875" customWidth="1"/>
    <col min="3848" max="3848" width="26.5703125" customWidth="1"/>
    <col min="4097" max="4097" width="20.42578125" customWidth="1"/>
    <col min="4103" max="4103" width="35.85546875" customWidth="1"/>
    <col min="4104" max="4104" width="26.5703125" customWidth="1"/>
    <col min="4353" max="4353" width="20.42578125" customWidth="1"/>
    <col min="4359" max="4359" width="35.85546875" customWidth="1"/>
    <col min="4360" max="4360" width="26.5703125" customWidth="1"/>
    <col min="4609" max="4609" width="20.42578125" customWidth="1"/>
    <col min="4615" max="4615" width="35.85546875" customWidth="1"/>
    <col min="4616" max="4616" width="26.5703125" customWidth="1"/>
    <col min="4865" max="4865" width="20.42578125" customWidth="1"/>
    <col min="4871" max="4871" width="35.85546875" customWidth="1"/>
    <col min="4872" max="4872" width="26.5703125" customWidth="1"/>
    <col min="5121" max="5121" width="20.42578125" customWidth="1"/>
    <col min="5127" max="5127" width="35.85546875" customWidth="1"/>
    <col min="5128" max="5128" width="26.5703125" customWidth="1"/>
    <col min="5377" max="5377" width="20.42578125" customWidth="1"/>
    <col min="5383" max="5383" width="35.85546875" customWidth="1"/>
    <col min="5384" max="5384" width="26.5703125" customWidth="1"/>
    <col min="5633" max="5633" width="20.42578125" customWidth="1"/>
    <col min="5639" max="5639" width="35.85546875" customWidth="1"/>
    <col min="5640" max="5640" width="26.5703125" customWidth="1"/>
    <col min="5889" max="5889" width="20.42578125" customWidth="1"/>
    <col min="5895" max="5895" width="35.85546875" customWidth="1"/>
    <col min="5896" max="5896" width="26.5703125" customWidth="1"/>
    <col min="6145" max="6145" width="20.42578125" customWidth="1"/>
    <col min="6151" max="6151" width="35.85546875" customWidth="1"/>
    <col min="6152" max="6152" width="26.5703125" customWidth="1"/>
    <col min="6401" max="6401" width="20.42578125" customWidth="1"/>
    <col min="6407" max="6407" width="35.85546875" customWidth="1"/>
    <col min="6408" max="6408" width="26.5703125" customWidth="1"/>
    <col min="6657" max="6657" width="20.42578125" customWidth="1"/>
    <col min="6663" max="6663" width="35.85546875" customWidth="1"/>
    <col min="6664" max="6664" width="26.5703125" customWidth="1"/>
    <col min="6913" max="6913" width="20.42578125" customWidth="1"/>
    <col min="6919" max="6919" width="35.85546875" customWidth="1"/>
    <col min="6920" max="6920" width="26.5703125" customWidth="1"/>
    <col min="7169" max="7169" width="20.42578125" customWidth="1"/>
    <col min="7175" max="7175" width="35.85546875" customWidth="1"/>
    <col min="7176" max="7176" width="26.5703125" customWidth="1"/>
    <col min="7425" max="7425" width="20.42578125" customWidth="1"/>
    <col min="7431" max="7431" width="35.85546875" customWidth="1"/>
    <col min="7432" max="7432" width="26.5703125" customWidth="1"/>
    <col min="7681" max="7681" width="20.42578125" customWidth="1"/>
    <col min="7687" max="7687" width="35.85546875" customWidth="1"/>
    <col min="7688" max="7688" width="26.5703125" customWidth="1"/>
    <col min="7937" max="7937" width="20.42578125" customWidth="1"/>
    <col min="7943" max="7943" width="35.85546875" customWidth="1"/>
    <col min="7944" max="7944" width="26.5703125" customWidth="1"/>
    <col min="8193" max="8193" width="20.42578125" customWidth="1"/>
    <col min="8199" max="8199" width="35.85546875" customWidth="1"/>
    <col min="8200" max="8200" width="26.5703125" customWidth="1"/>
    <col min="8449" max="8449" width="20.42578125" customWidth="1"/>
    <col min="8455" max="8455" width="35.85546875" customWidth="1"/>
    <col min="8456" max="8456" width="26.5703125" customWidth="1"/>
    <col min="8705" max="8705" width="20.42578125" customWidth="1"/>
    <col min="8711" max="8711" width="35.85546875" customWidth="1"/>
    <col min="8712" max="8712" width="26.5703125" customWidth="1"/>
    <col min="8961" max="8961" width="20.42578125" customWidth="1"/>
    <col min="8967" max="8967" width="35.85546875" customWidth="1"/>
    <col min="8968" max="8968" width="26.5703125" customWidth="1"/>
    <col min="9217" max="9217" width="20.42578125" customWidth="1"/>
    <col min="9223" max="9223" width="35.85546875" customWidth="1"/>
    <col min="9224" max="9224" width="26.5703125" customWidth="1"/>
    <col min="9473" max="9473" width="20.42578125" customWidth="1"/>
    <col min="9479" max="9479" width="35.85546875" customWidth="1"/>
    <col min="9480" max="9480" width="26.5703125" customWidth="1"/>
    <col min="9729" max="9729" width="20.42578125" customWidth="1"/>
    <col min="9735" max="9735" width="35.85546875" customWidth="1"/>
    <col min="9736" max="9736" width="26.5703125" customWidth="1"/>
    <col min="9985" max="9985" width="20.42578125" customWidth="1"/>
    <col min="9991" max="9991" width="35.85546875" customWidth="1"/>
    <col min="9992" max="9992" width="26.5703125" customWidth="1"/>
    <col min="10241" max="10241" width="20.42578125" customWidth="1"/>
    <col min="10247" max="10247" width="35.85546875" customWidth="1"/>
    <col min="10248" max="10248" width="26.5703125" customWidth="1"/>
    <col min="10497" max="10497" width="20.42578125" customWidth="1"/>
    <col min="10503" max="10503" width="35.85546875" customWidth="1"/>
    <col min="10504" max="10504" width="26.5703125" customWidth="1"/>
    <col min="10753" max="10753" width="20.42578125" customWidth="1"/>
    <col min="10759" max="10759" width="35.85546875" customWidth="1"/>
    <col min="10760" max="10760" width="26.5703125" customWidth="1"/>
    <col min="11009" max="11009" width="20.42578125" customWidth="1"/>
    <col min="11015" max="11015" width="35.85546875" customWidth="1"/>
    <col min="11016" max="11016" width="26.5703125" customWidth="1"/>
    <col min="11265" max="11265" width="20.42578125" customWidth="1"/>
    <col min="11271" max="11271" width="35.85546875" customWidth="1"/>
    <col min="11272" max="11272" width="26.5703125" customWidth="1"/>
    <col min="11521" max="11521" width="20.42578125" customWidth="1"/>
    <col min="11527" max="11527" width="35.85546875" customWidth="1"/>
    <col min="11528" max="11528" width="26.5703125" customWidth="1"/>
    <col min="11777" max="11777" width="20.42578125" customWidth="1"/>
    <col min="11783" max="11783" width="35.85546875" customWidth="1"/>
    <col min="11784" max="11784" width="26.5703125" customWidth="1"/>
    <col min="12033" max="12033" width="20.42578125" customWidth="1"/>
    <col min="12039" max="12039" width="35.85546875" customWidth="1"/>
    <col min="12040" max="12040" width="26.5703125" customWidth="1"/>
    <col min="12289" max="12289" width="20.42578125" customWidth="1"/>
    <col min="12295" max="12295" width="35.85546875" customWidth="1"/>
    <col min="12296" max="12296" width="26.5703125" customWidth="1"/>
    <col min="12545" max="12545" width="20.42578125" customWidth="1"/>
    <col min="12551" max="12551" width="35.85546875" customWidth="1"/>
    <col min="12552" max="12552" width="26.5703125" customWidth="1"/>
    <col min="12801" max="12801" width="20.42578125" customWidth="1"/>
    <col min="12807" max="12807" width="35.85546875" customWidth="1"/>
    <col min="12808" max="12808" width="26.5703125" customWidth="1"/>
    <col min="13057" max="13057" width="20.42578125" customWidth="1"/>
    <col min="13063" max="13063" width="35.85546875" customWidth="1"/>
    <col min="13064" max="13064" width="26.5703125" customWidth="1"/>
    <col min="13313" max="13313" width="20.42578125" customWidth="1"/>
    <col min="13319" max="13319" width="35.85546875" customWidth="1"/>
    <col min="13320" max="13320" width="26.5703125" customWidth="1"/>
    <col min="13569" max="13569" width="20.42578125" customWidth="1"/>
    <col min="13575" max="13575" width="35.85546875" customWidth="1"/>
    <col min="13576" max="13576" width="26.5703125" customWidth="1"/>
    <col min="13825" max="13825" width="20.42578125" customWidth="1"/>
    <col min="13831" max="13831" width="35.85546875" customWidth="1"/>
    <col min="13832" max="13832" width="26.5703125" customWidth="1"/>
    <col min="14081" max="14081" width="20.42578125" customWidth="1"/>
    <col min="14087" max="14087" width="35.85546875" customWidth="1"/>
    <col min="14088" max="14088" width="26.5703125" customWidth="1"/>
    <col min="14337" max="14337" width="20.42578125" customWidth="1"/>
    <col min="14343" max="14343" width="35.85546875" customWidth="1"/>
    <col min="14344" max="14344" width="26.5703125" customWidth="1"/>
    <col min="14593" max="14593" width="20.42578125" customWidth="1"/>
    <col min="14599" max="14599" width="35.85546875" customWidth="1"/>
    <col min="14600" max="14600" width="26.5703125" customWidth="1"/>
    <col min="14849" max="14849" width="20.42578125" customWidth="1"/>
    <col min="14855" max="14855" width="35.85546875" customWidth="1"/>
    <col min="14856" max="14856" width="26.5703125" customWidth="1"/>
    <col min="15105" max="15105" width="20.42578125" customWidth="1"/>
    <col min="15111" max="15111" width="35.85546875" customWidth="1"/>
    <col min="15112" max="15112" width="26.5703125" customWidth="1"/>
    <col min="15361" max="15361" width="20.42578125" customWidth="1"/>
    <col min="15367" max="15367" width="35.85546875" customWidth="1"/>
    <col min="15368" max="15368" width="26.5703125" customWidth="1"/>
    <col min="15617" max="15617" width="20.42578125" customWidth="1"/>
    <col min="15623" max="15623" width="35.85546875" customWidth="1"/>
    <col min="15624" max="15624" width="26.5703125" customWidth="1"/>
    <col min="15873" max="15873" width="20.42578125" customWidth="1"/>
    <col min="15879" max="15879" width="35.85546875" customWidth="1"/>
    <col min="15880" max="15880" width="26.5703125" customWidth="1"/>
    <col min="16129" max="16129" width="20.42578125" customWidth="1"/>
    <col min="16135" max="16135" width="35.85546875" customWidth="1"/>
    <col min="16136" max="16136" width="26.5703125" customWidth="1"/>
  </cols>
  <sheetData>
    <row r="1" spans="1:9" ht="21.75" thickTop="1" thickBot="1">
      <c r="A1" s="2106" t="s">
        <v>1</v>
      </c>
      <c r="B1" s="2107"/>
      <c r="C1" s="2122">
        <f>'بيانات عامة'!D5</f>
        <v>0</v>
      </c>
      <c r="D1" s="2123"/>
      <c r="E1" s="2123"/>
      <c r="F1" s="1951"/>
      <c r="G1" s="1965" t="s">
        <v>654</v>
      </c>
      <c r="H1" s="2069"/>
    </row>
    <row r="2" spans="1:9" ht="21.75" thickTop="1" thickBot="1">
      <c r="A2" s="2120" t="s">
        <v>430</v>
      </c>
      <c r="B2" s="2121"/>
      <c r="C2" s="2124">
        <f>'بيانات عامة'!D15</f>
        <v>0</v>
      </c>
      <c r="D2" s="2125"/>
      <c r="E2" s="2125"/>
      <c r="F2" s="2126"/>
    </row>
    <row r="3" spans="1:9" ht="24" thickBot="1">
      <c r="B3" s="2111" t="s">
        <v>421</v>
      </c>
      <c r="C3" s="2112"/>
      <c r="D3" s="2112"/>
      <c r="E3" s="2112"/>
      <c r="F3" s="2112"/>
      <c r="G3" s="2112"/>
      <c r="H3" s="2112"/>
      <c r="I3" s="2113"/>
    </row>
    <row r="4" spans="1:9" ht="15.75" thickBot="1">
      <c r="B4" s="91"/>
      <c r="C4" s="91"/>
      <c r="D4" s="91"/>
      <c r="E4" s="91"/>
      <c r="F4" s="91"/>
      <c r="G4" s="91"/>
      <c r="H4" s="91"/>
    </row>
    <row r="5" spans="1:9" ht="15.75">
      <c r="B5" s="518"/>
      <c r="C5" s="519"/>
      <c r="D5" s="520"/>
      <c r="E5" s="520"/>
      <c r="F5" s="521"/>
      <c r="G5" s="520"/>
      <c r="H5" s="521"/>
      <c r="I5" s="522"/>
    </row>
    <row r="6" spans="1:9" ht="24" thickBot="1">
      <c r="B6" s="1243"/>
      <c r="C6" s="1244"/>
      <c r="D6" s="1244"/>
      <c r="E6" s="1244"/>
      <c r="F6" s="1244"/>
      <c r="G6" s="1244"/>
      <c r="H6" s="1240"/>
      <c r="I6" s="523"/>
    </row>
    <row r="7" spans="1:9" ht="24" thickBot="1">
      <c r="B7" s="2114" t="s">
        <v>558</v>
      </c>
      <c r="C7" s="2115"/>
      <c r="D7" s="2115"/>
      <c r="E7" s="2115"/>
      <c r="F7" s="2115"/>
      <c r="G7" s="2116"/>
      <c r="H7" s="1227">
        <f>' مخاطر الطرف المقابل- OTC'!H66</f>
        <v>0</v>
      </c>
      <c r="I7" s="523"/>
    </row>
    <row r="8" spans="1:9" ht="24" thickBot="1">
      <c r="B8" s="1243"/>
      <c r="C8" s="1244"/>
      <c r="D8" s="1244"/>
      <c r="E8" s="1244"/>
      <c r="F8" s="1244"/>
      <c r="G8" s="1244"/>
      <c r="H8" s="1240"/>
      <c r="I8" s="523"/>
    </row>
    <row r="9" spans="1:9" ht="24" thickBot="1">
      <c r="B9" s="2117" t="s">
        <v>189</v>
      </c>
      <c r="C9" s="2118"/>
      <c r="D9" s="2118"/>
      <c r="E9" s="2118"/>
      <c r="F9" s="2118"/>
      <c r="G9" s="2119"/>
      <c r="H9" s="1227">
        <f>H7</f>
        <v>0</v>
      </c>
      <c r="I9" s="523"/>
    </row>
    <row r="10" spans="1:9" ht="24" thickBot="1">
      <c r="B10" s="898"/>
      <c r="C10" s="899"/>
      <c r="D10" s="899"/>
      <c r="E10" s="899"/>
      <c r="F10" s="899"/>
      <c r="G10" s="899"/>
      <c r="H10" s="1241"/>
      <c r="I10" s="523"/>
    </row>
    <row r="11" spans="1:9" ht="24" thickBot="1">
      <c r="B11" s="2108" t="s">
        <v>190</v>
      </c>
      <c r="C11" s="2109"/>
      <c r="D11" s="2109"/>
      <c r="E11" s="2109"/>
      <c r="F11" s="2109"/>
      <c r="G11" s="2110"/>
      <c r="H11" s="1242">
        <f>H9*12.5</f>
        <v>0</v>
      </c>
      <c r="I11" s="900"/>
    </row>
  </sheetData>
  <sheetProtection password="FCE0" sheet="1" objects="1" scenarios="1"/>
  <mergeCells count="9">
    <mergeCell ref="A1:B1"/>
    <mergeCell ref="B11:G11"/>
    <mergeCell ref="B3:I3"/>
    <mergeCell ref="B7:G7"/>
    <mergeCell ref="B9:G9"/>
    <mergeCell ref="A2:B2"/>
    <mergeCell ref="C1:F1"/>
    <mergeCell ref="C2:F2"/>
    <mergeCell ref="G1:H1"/>
  </mergeCells>
  <pageMargins left="0.7" right="0.7" top="0.75" bottom="0.75" header="0.3" footer="0.3"/>
  <pageSetup paperSize="9" scale="53"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67"/>
  <sheetViews>
    <sheetView showGridLines="0" rightToLeft="1" view="pageBreakPreview" zoomScale="110" zoomScaleNormal="100" zoomScaleSheetLayoutView="110" workbookViewId="0">
      <selection activeCell="F1" sqref="F1:G1"/>
    </sheetView>
  </sheetViews>
  <sheetFormatPr defaultColWidth="17.85546875" defaultRowHeight="15"/>
  <cols>
    <col min="1" max="1" width="22.28515625" style="92" customWidth="1"/>
    <col min="2" max="2" width="19.5703125" style="92" customWidth="1"/>
    <col min="3" max="3" width="18.42578125" style="92" customWidth="1"/>
    <col min="4" max="6" width="17.85546875" style="92" customWidth="1"/>
    <col min="7" max="7" width="21.85546875" style="92" customWidth="1"/>
    <col min="8" max="255" width="17.85546875" style="92"/>
    <col min="256" max="256" width="5" style="92" customWidth="1"/>
    <col min="257" max="257" width="22.28515625" style="92" customWidth="1"/>
    <col min="258" max="258" width="19.5703125" style="92" customWidth="1"/>
    <col min="259" max="259" width="18.42578125" style="92" customWidth="1"/>
    <col min="260" max="262" width="17.85546875" style="92" customWidth="1"/>
    <col min="263" max="263" width="16.42578125" style="92" customWidth="1"/>
    <col min="264" max="511" width="17.85546875" style="92"/>
    <col min="512" max="512" width="5" style="92" customWidth="1"/>
    <col min="513" max="513" width="22.28515625" style="92" customWidth="1"/>
    <col min="514" max="514" width="19.5703125" style="92" customWidth="1"/>
    <col min="515" max="515" width="18.42578125" style="92" customWidth="1"/>
    <col min="516" max="518" width="17.85546875" style="92" customWidth="1"/>
    <col min="519" max="519" width="16.42578125" style="92" customWidth="1"/>
    <col min="520" max="767" width="17.85546875" style="92"/>
    <col min="768" max="768" width="5" style="92" customWidth="1"/>
    <col min="769" max="769" width="22.28515625" style="92" customWidth="1"/>
    <col min="770" max="770" width="19.5703125" style="92" customWidth="1"/>
    <col min="771" max="771" width="18.42578125" style="92" customWidth="1"/>
    <col min="772" max="774" width="17.85546875" style="92" customWidth="1"/>
    <col min="775" max="775" width="16.42578125" style="92" customWidth="1"/>
    <col min="776" max="1023" width="17.85546875" style="92"/>
    <col min="1024" max="1024" width="5" style="92" customWidth="1"/>
    <col min="1025" max="1025" width="22.28515625" style="92" customWidth="1"/>
    <col min="1026" max="1026" width="19.5703125" style="92" customWidth="1"/>
    <col min="1027" max="1027" width="18.42578125" style="92" customWidth="1"/>
    <col min="1028" max="1030" width="17.85546875" style="92" customWidth="1"/>
    <col min="1031" max="1031" width="16.42578125" style="92" customWidth="1"/>
    <col min="1032" max="1279" width="17.85546875" style="92"/>
    <col min="1280" max="1280" width="5" style="92" customWidth="1"/>
    <col min="1281" max="1281" width="22.28515625" style="92" customWidth="1"/>
    <col min="1282" max="1282" width="19.5703125" style="92" customWidth="1"/>
    <col min="1283" max="1283" width="18.42578125" style="92" customWidth="1"/>
    <col min="1284" max="1286" width="17.85546875" style="92" customWidth="1"/>
    <col min="1287" max="1287" width="16.42578125" style="92" customWidth="1"/>
    <col min="1288" max="1535" width="17.85546875" style="92"/>
    <col min="1536" max="1536" width="5" style="92" customWidth="1"/>
    <col min="1537" max="1537" width="22.28515625" style="92" customWidth="1"/>
    <col min="1538" max="1538" width="19.5703125" style="92" customWidth="1"/>
    <col min="1539" max="1539" width="18.42578125" style="92" customWidth="1"/>
    <col min="1540" max="1542" width="17.85546875" style="92" customWidth="1"/>
    <col min="1543" max="1543" width="16.42578125" style="92" customWidth="1"/>
    <col min="1544" max="1791" width="17.85546875" style="92"/>
    <col min="1792" max="1792" width="5" style="92" customWidth="1"/>
    <col min="1793" max="1793" width="22.28515625" style="92" customWidth="1"/>
    <col min="1794" max="1794" width="19.5703125" style="92" customWidth="1"/>
    <col min="1795" max="1795" width="18.42578125" style="92" customWidth="1"/>
    <col min="1796" max="1798" width="17.85546875" style="92" customWidth="1"/>
    <col min="1799" max="1799" width="16.42578125" style="92" customWidth="1"/>
    <col min="1800" max="2047" width="17.85546875" style="92"/>
    <col min="2048" max="2048" width="5" style="92" customWidth="1"/>
    <col min="2049" max="2049" width="22.28515625" style="92" customWidth="1"/>
    <col min="2050" max="2050" width="19.5703125" style="92" customWidth="1"/>
    <col min="2051" max="2051" width="18.42578125" style="92" customWidth="1"/>
    <col min="2052" max="2054" width="17.85546875" style="92" customWidth="1"/>
    <col min="2055" max="2055" width="16.42578125" style="92" customWidth="1"/>
    <col min="2056" max="2303" width="17.85546875" style="92"/>
    <col min="2304" max="2304" width="5" style="92" customWidth="1"/>
    <col min="2305" max="2305" width="22.28515625" style="92" customWidth="1"/>
    <col min="2306" max="2306" width="19.5703125" style="92" customWidth="1"/>
    <col min="2307" max="2307" width="18.42578125" style="92" customWidth="1"/>
    <col min="2308" max="2310" width="17.85546875" style="92" customWidth="1"/>
    <col min="2311" max="2311" width="16.42578125" style="92" customWidth="1"/>
    <col min="2312" max="2559" width="17.85546875" style="92"/>
    <col min="2560" max="2560" width="5" style="92" customWidth="1"/>
    <col min="2561" max="2561" width="22.28515625" style="92" customWidth="1"/>
    <col min="2562" max="2562" width="19.5703125" style="92" customWidth="1"/>
    <col min="2563" max="2563" width="18.42578125" style="92" customWidth="1"/>
    <col min="2564" max="2566" width="17.85546875" style="92" customWidth="1"/>
    <col min="2567" max="2567" width="16.42578125" style="92" customWidth="1"/>
    <col min="2568" max="2815" width="17.85546875" style="92"/>
    <col min="2816" max="2816" width="5" style="92" customWidth="1"/>
    <col min="2817" max="2817" width="22.28515625" style="92" customWidth="1"/>
    <col min="2818" max="2818" width="19.5703125" style="92" customWidth="1"/>
    <col min="2819" max="2819" width="18.42578125" style="92" customWidth="1"/>
    <col min="2820" max="2822" width="17.85546875" style="92" customWidth="1"/>
    <col min="2823" max="2823" width="16.42578125" style="92" customWidth="1"/>
    <col min="2824" max="3071" width="17.85546875" style="92"/>
    <col min="3072" max="3072" width="5" style="92" customWidth="1"/>
    <col min="3073" max="3073" width="22.28515625" style="92" customWidth="1"/>
    <col min="3074" max="3074" width="19.5703125" style="92" customWidth="1"/>
    <col min="3075" max="3075" width="18.42578125" style="92" customWidth="1"/>
    <col min="3076" max="3078" width="17.85546875" style="92" customWidth="1"/>
    <col min="3079" max="3079" width="16.42578125" style="92" customWidth="1"/>
    <col min="3080" max="3327" width="17.85546875" style="92"/>
    <col min="3328" max="3328" width="5" style="92" customWidth="1"/>
    <col min="3329" max="3329" width="22.28515625" style="92" customWidth="1"/>
    <col min="3330" max="3330" width="19.5703125" style="92" customWidth="1"/>
    <col min="3331" max="3331" width="18.42578125" style="92" customWidth="1"/>
    <col min="3332" max="3334" width="17.85546875" style="92" customWidth="1"/>
    <col min="3335" max="3335" width="16.42578125" style="92" customWidth="1"/>
    <col min="3336" max="3583" width="17.85546875" style="92"/>
    <col min="3584" max="3584" width="5" style="92" customWidth="1"/>
    <col min="3585" max="3585" width="22.28515625" style="92" customWidth="1"/>
    <col min="3586" max="3586" width="19.5703125" style="92" customWidth="1"/>
    <col min="3587" max="3587" width="18.42578125" style="92" customWidth="1"/>
    <col min="3588" max="3590" width="17.85546875" style="92" customWidth="1"/>
    <col min="3591" max="3591" width="16.42578125" style="92" customWidth="1"/>
    <col min="3592" max="3839" width="17.85546875" style="92"/>
    <col min="3840" max="3840" width="5" style="92" customWidth="1"/>
    <col min="3841" max="3841" width="22.28515625" style="92" customWidth="1"/>
    <col min="3842" max="3842" width="19.5703125" style="92" customWidth="1"/>
    <col min="3843" max="3843" width="18.42578125" style="92" customWidth="1"/>
    <col min="3844" max="3846" width="17.85546875" style="92" customWidth="1"/>
    <col min="3847" max="3847" width="16.42578125" style="92" customWidth="1"/>
    <col min="3848" max="4095" width="17.85546875" style="92"/>
    <col min="4096" max="4096" width="5" style="92" customWidth="1"/>
    <col min="4097" max="4097" width="22.28515625" style="92" customWidth="1"/>
    <col min="4098" max="4098" width="19.5703125" style="92" customWidth="1"/>
    <col min="4099" max="4099" width="18.42578125" style="92" customWidth="1"/>
    <col min="4100" max="4102" width="17.85546875" style="92" customWidth="1"/>
    <col min="4103" max="4103" width="16.42578125" style="92" customWidth="1"/>
    <col min="4104" max="4351" width="17.85546875" style="92"/>
    <col min="4352" max="4352" width="5" style="92" customWidth="1"/>
    <col min="4353" max="4353" width="22.28515625" style="92" customWidth="1"/>
    <col min="4354" max="4354" width="19.5703125" style="92" customWidth="1"/>
    <col min="4355" max="4355" width="18.42578125" style="92" customWidth="1"/>
    <col min="4356" max="4358" width="17.85546875" style="92" customWidth="1"/>
    <col min="4359" max="4359" width="16.42578125" style="92" customWidth="1"/>
    <col min="4360" max="4607" width="17.85546875" style="92"/>
    <col min="4608" max="4608" width="5" style="92" customWidth="1"/>
    <col min="4609" max="4609" width="22.28515625" style="92" customWidth="1"/>
    <col min="4610" max="4610" width="19.5703125" style="92" customWidth="1"/>
    <col min="4611" max="4611" width="18.42578125" style="92" customWidth="1"/>
    <col min="4612" max="4614" width="17.85546875" style="92" customWidth="1"/>
    <col min="4615" max="4615" width="16.42578125" style="92" customWidth="1"/>
    <col min="4616" max="4863" width="17.85546875" style="92"/>
    <col min="4864" max="4864" width="5" style="92" customWidth="1"/>
    <col min="4865" max="4865" width="22.28515625" style="92" customWidth="1"/>
    <col min="4866" max="4866" width="19.5703125" style="92" customWidth="1"/>
    <col min="4867" max="4867" width="18.42578125" style="92" customWidth="1"/>
    <col min="4868" max="4870" width="17.85546875" style="92" customWidth="1"/>
    <col min="4871" max="4871" width="16.42578125" style="92" customWidth="1"/>
    <col min="4872" max="5119" width="17.85546875" style="92"/>
    <col min="5120" max="5120" width="5" style="92" customWidth="1"/>
    <col min="5121" max="5121" width="22.28515625" style="92" customWidth="1"/>
    <col min="5122" max="5122" width="19.5703125" style="92" customWidth="1"/>
    <col min="5123" max="5123" width="18.42578125" style="92" customWidth="1"/>
    <col min="5124" max="5126" width="17.85546875" style="92" customWidth="1"/>
    <col min="5127" max="5127" width="16.42578125" style="92" customWidth="1"/>
    <col min="5128" max="5375" width="17.85546875" style="92"/>
    <col min="5376" max="5376" width="5" style="92" customWidth="1"/>
    <col min="5377" max="5377" width="22.28515625" style="92" customWidth="1"/>
    <col min="5378" max="5378" width="19.5703125" style="92" customWidth="1"/>
    <col min="5379" max="5379" width="18.42578125" style="92" customWidth="1"/>
    <col min="5380" max="5382" width="17.85546875" style="92" customWidth="1"/>
    <col min="5383" max="5383" width="16.42578125" style="92" customWidth="1"/>
    <col min="5384" max="5631" width="17.85546875" style="92"/>
    <col min="5632" max="5632" width="5" style="92" customWidth="1"/>
    <col min="5633" max="5633" width="22.28515625" style="92" customWidth="1"/>
    <col min="5634" max="5634" width="19.5703125" style="92" customWidth="1"/>
    <col min="5635" max="5635" width="18.42578125" style="92" customWidth="1"/>
    <col min="5636" max="5638" width="17.85546875" style="92" customWidth="1"/>
    <col min="5639" max="5639" width="16.42578125" style="92" customWidth="1"/>
    <col min="5640" max="5887" width="17.85546875" style="92"/>
    <col min="5888" max="5888" width="5" style="92" customWidth="1"/>
    <col min="5889" max="5889" width="22.28515625" style="92" customWidth="1"/>
    <col min="5890" max="5890" width="19.5703125" style="92" customWidth="1"/>
    <col min="5891" max="5891" width="18.42578125" style="92" customWidth="1"/>
    <col min="5892" max="5894" width="17.85546875" style="92" customWidth="1"/>
    <col min="5895" max="5895" width="16.42578125" style="92" customWidth="1"/>
    <col min="5896" max="6143" width="17.85546875" style="92"/>
    <col min="6144" max="6144" width="5" style="92" customWidth="1"/>
    <col min="6145" max="6145" width="22.28515625" style="92" customWidth="1"/>
    <col min="6146" max="6146" width="19.5703125" style="92" customWidth="1"/>
    <col min="6147" max="6147" width="18.42578125" style="92" customWidth="1"/>
    <col min="6148" max="6150" width="17.85546875" style="92" customWidth="1"/>
    <col min="6151" max="6151" width="16.42578125" style="92" customWidth="1"/>
    <col min="6152" max="6399" width="17.85546875" style="92"/>
    <col min="6400" max="6400" width="5" style="92" customWidth="1"/>
    <col min="6401" max="6401" width="22.28515625" style="92" customWidth="1"/>
    <col min="6402" max="6402" width="19.5703125" style="92" customWidth="1"/>
    <col min="6403" max="6403" width="18.42578125" style="92" customWidth="1"/>
    <col min="6404" max="6406" width="17.85546875" style="92" customWidth="1"/>
    <col min="6407" max="6407" width="16.42578125" style="92" customWidth="1"/>
    <col min="6408" max="6655" width="17.85546875" style="92"/>
    <col min="6656" max="6656" width="5" style="92" customWidth="1"/>
    <col min="6657" max="6657" width="22.28515625" style="92" customWidth="1"/>
    <col min="6658" max="6658" width="19.5703125" style="92" customWidth="1"/>
    <col min="6659" max="6659" width="18.42578125" style="92" customWidth="1"/>
    <col min="6660" max="6662" width="17.85546875" style="92" customWidth="1"/>
    <col min="6663" max="6663" width="16.42578125" style="92" customWidth="1"/>
    <col min="6664" max="6911" width="17.85546875" style="92"/>
    <col min="6912" max="6912" width="5" style="92" customWidth="1"/>
    <col min="6913" max="6913" width="22.28515625" style="92" customWidth="1"/>
    <col min="6914" max="6914" width="19.5703125" style="92" customWidth="1"/>
    <col min="6915" max="6915" width="18.42578125" style="92" customWidth="1"/>
    <col min="6916" max="6918" width="17.85546875" style="92" customWidth="1"/>
    <col min="6919" max="6919" width="16.42578125" style="92" customWidth="1"/>
    <col min="6920" max="7167" width="17.85546875" style="92"/>
    <col min="7168" max="7168" width="5" style="92" customWidth="1"/>
    <col min="7169" max="7169" width="22.28515625" style="92" customWidth="1"/>
    <col min="7170" max="7170" width="19.5703125" style="92" customWidth="1"/>
    <col min="7171" max="7171" width="18.42578125" style="92" customWidth="1"/>
    <col min="7172" max="7174" width="17.85546875" style="92" customWidth="1"/>
    <col min="7175" max="7175" width="16.42578125" style="92" customWidth="1"/>
    <col min="7176" max="7423" width="17.85546875" style="92"/>
    <col min="7424" max="7424" width="5" style="92" customWidth="1"/>
    <col min="7425" max="7425" width="22.28515625" style="92" customWidth="1"/>
    <col min="7426" max="7426" width="19.5703125" style="92" customWidth="1"/>
    <col min="7427" max="7427" width="18.42578125" style="92" customWidth="1"/>
    <col min="7428" max="7430" width="17.85546875" style="92" customWidth="1"/>
    <col min="7431" max="7431" width="16.42578125" style="92" customWidth="1"/>
    <col min="7432" max="7679" width="17.85546875" style="92"/>
    <col min="7680" max="7680" width="5" style="92" customWidth="1"/>
    <col min="7681" max="7681" width="22.28515625" style="92" customWidth="1"/>
    <col min="7682" max="7682" width="19.5703125" style="92" customWidth="1"/>
    <col min="7683" max="7683" width="18.42578125" style="92" customWidth="1"/>
    <col min="7684" max="7686" width="17.85546875" style="92" customWidth="1"/>
    <col min="7687" max="7687" width="16.42578125" style="92" customWidth="1"/>
    <col min="7688" max="7935" width="17.85546875" style="92"/>
    <col min="7936" max="7936" width="5" style="92" customWidth="1"/>
    <col min="7937" max="7937" width="22.28515625" style="92" customWidth="1"/>
    <col min="7938" max="7938" width="19.5703125" style="92" customWidth="1"/>
    <col min="7939" max="7939" width="18.42578125" style="92" customWidth="1"/>
    <col min="7940" max="7942" width="17.85546875" style="92" customWidth="1"/>
    <col min="7943" max="7943" width="16.42578125" style="92" customWidth="1"/>
    <col min="7944" max="8191" width="17.85546875" style="92"/>
    <col min="8192" max="8192" width="5" style="92" customWidth="1"/>
    <col min="8193" max="8193" width="22.28515625" style="92" customWidth="1"/>
    <col min="8194" max="8194" width="19.5703125" style="92" customWidth="1"/>
    <col min="8195" max="8195" width="18.42578125" style="92" customWidth="1"/>
    <col min="8196" max="8198" width="17.85546875" style="92" customWidth="1"/>
    <col min="8199" max="8199" width="16.42578125" style="92" customWidth="1"/>
    <col min="8200" max="8447" width="17.85546875" style="92"/>
    <col min="8448" max="8448" width="5" style="92" customWidth="1"/>
    <col min="8449" max="8449" width="22.28515625" style="92" customWidth="1"/>
    <col min="8450" max="8450" width="19.5703125" style="92" customWidth="1"/>
    <col min="8451" max="8451" width="18.42578125" style="92" customWidth="1"/>
    <col min="8452" max="8454" width="17.85546875" style="92" customWidth="1"/>
    <col min="8455" max="8455" width="16.42578125" style="92" customWidth="1"/>
    <col min="8456" max="8703" width="17.85546875" style="92"/>
    <col min="8704" max="8704" width="5" style="92" customWidth="1"/>
    <col min="8705" max="8705" width="22.28515625" style="92" customWidth="1"/>
    <col min="8706" max="8706" width="19.5703125" style="92" customWidth="1"/>
    <col min="8707" max="8707" width="18.42578125" style="92" customWidth="1"/>
    <col min="8708" max="8710" width="17.85546875" style="92" customWidth="1"/>
    <col min="8711" max="8711" width="16.42578125" style="92" customWidth="1"/>
    <col min="8712" max="8959" width="17.85546875" style="92"/>
    <col min="8960" max="8960" width="5" style="92" customWidth="1"/>
    <col min="8961" max="8961" width="22.28515625" style="92" customWidth="1"/>
    <col min="8962" max="8962" width="19.5703125" style="92" customWidth="1"/>
    <col min="8963" max="8963" width="18.42578125" style="92" customWidth="1"/>
    <col min="8964" max="8966" width="17.85546875" style="92" customWidth="1"/>
    <col min="8967" max="8967" width="16.42578125" style="92" customWidth="1"/>
    <col min="8968" max="9215" width="17.85546875" style="92"/>
    <col min="9216" max="9216" width="5" style="92" customWidth="1"/>
    <col min="9217" max="9217" width="22.28515625" style="92" customWidth="1"/>
    <col min="9218" max="9218" width="19.5703125" style="92" customWidth="1"/>
    <col min="9219" max="9219" width="18.42578125" style="92" customWidth="1"/>
    <col min="9220" max="9222" width="17.85546875" style="92" customWidth="1"/>
    <col min="9223" max="9223" width="16.42578125" style="92" customWidth="1"/>
    <col min="9224" max="9471" width="17.85546875" style="92"/>
    <col min="9472" max="9472" width="5" style="92" customWidth="1"/>
    <col min="9473" max="9473" width="22.28515625" style="92" customWidth="1"/>
    <col min="9474" max="9474" width="19.5703125" style="92" customWidth="1"/>
    <col min="9475" max="9475" width="18.42578125" style="92" customWidth="1"/>
    <col min="9476" max="9478" width="17.85546875" style="92" customWidth="1"/>
    <col min="9479" max="9479" width="16.42578125" style="92" customWidth="1"/>
    <col min="9480" max="9727" width="17.85546875" style="92"/>
    <col min="9728" max="9728" width="5" style="92" customWidth="1"/>
    <col min="9729" max="9729" width="22.28515625" style="92" customWidth="1"/>
    <col min="9730" max="9730" width="19.5703125" style="92" customWidth="1"/>
    <col min="9731" max="9731" width="18.42578125" style="92" customWidth="1"/>
    <col min="9732" max="9734" width="17.85546875" style="92" customWidth="1"/>
    <col min="9735" max="9735" width="16.42578125" style="92" customWidth="1"/>
    <col min="9736" max="9983" width="17.85546875" style="92"/>
    <col min="9984" max="9984" width="5" style="92" customWidth="1"/>
    <col min="9985" max="9985" width="22.28515625" style="92" customWidth="1"/>
    <col min="9986" max="9986" width="19.5703125" style="92" customWidth="1"/>
    <col min="9987" max="9987" width="18.42578125" style="92" customWidth="1"/>
    <col min="9988" max="9990" width="17.85546875" style="92" customWidth="1"/>
    <col min="9991" max="9991" width="16.42578125" style="92" customWidth="1"/>
    <col min="9992" max="10239" width="17.85546875" style="92"/>
    <col min="10240" max="10240" width="5" style="92" customWidth="1"/>
    <col min="10241" max="10241" width="22.28515625" style="92" customWidth="1"/>
    <col min="10242" max="10242" width="19.5703125" style="92" customWidth="1"/>
    <col min="10243" max="10243" width="18.42578125" style="92" customWidth="1"/>
    <col min="10244" max="10246" width="17.85546875" style="92" customWidth="1"/>
    <col min="10247" max="10247" width="16.42578125" style="92" customWidth="1"/>
    <col min="10248" max="10495" width="17.85546875" style="92"/>
    <col min="10496" max="10496" width="5" style="92" customWidth="1"/>
    <col min="10497" max="10497" width="22.28515625" style="92" customWidth="1"/>
    <col min="10498" max="10498" width="19.5703125" style="92" customWidth="1"/>
    <col min="10499" max="10499" width="18.42578125" style="92" customWidth="1"/>
    <col min="10500" max="10502" width="17.85546875" style="92" customWidth="1"/>
    <col min="10503" max="10503" width="16.42578125" style="92" customWidth="1"/>
    <col min="10504" max="10751" width="17.85546875" style="92"/>
    <col min="10752" max="10752" width="5" style="92" customWidth="1"/>
    <col min="10753" max="10753" width="22.28515625" style="92" customWidth="1"/>
    <col min="10754" max="10754" width="19.5703125" style="92" customWidth="1"/>
    <col min="10755" max="10755" width="18.42578125" style="92" customWidth="1"/>
    <col min="10756" max="10758" width="17.85546875" style="92" customWidth="1"/>
    <col min="10759" max="10759" width="16.42578125" style="92" customWidth="1"/>
    <col min="10760" max="11007" width="17.85546875" style="92"/>
    <col min="11008" max="11008" width="5" style="92" customWidth="1"/>
    <col min="11009" max="11009" width="22.28515625" style="92" customWidth="1"/>
    <col min="11010" max="11010" width="19.5703125" style="92" customWidth="1"/>
    <col min="11011" max="11011" width="18.42578125" style="92" customWidth="1"/>
    <col min="11012" max="11014" width="17.85546875" style="92" customWidth="1"/>
    <col min="11015" max="11015" width="16.42578125" style="92" customWidth="1"/>
    <col min="11016" max="11263" width="17.85546875" style="92"/>
    <col min="11264" max="11264" width="5" style="92" customWidth="1"/>
    <col min="11265" max="11265" width="22.28515625" style="92" customWidth="1"/>
    <col min="11266" max="11266" width="19.5703125" style="92" customWidth="1"/>
    <col min="11267" max="11267" width="18.42578125" style="92" customWidth="1"/>
    <col min="11268" max="11270" width="17.85546875" style="92" customWidth="1"/>
    <col min="11271" max="11271" width="16.42578125" style="92" customWidth="1"/>
    <col min="11272" max="11519" width="17.85546875" style="92"/>
    <col min="11520" max="11520" width="5" style="92" customWidth="1"/>
    <col min="11521" max="11521" width="22.28515625" style="92" customWidth="1"/>
    <col min="11522" max="11522" width="19.5703125" style="92" customWidth="1"/>
    <col min="11523" max="11523" width="18.42578125" style="92" customWidth="1"/>
    <col min="11524" max="11526" width="17.85546875" style="92" customWidth="1"/>
    <col min="11527" max="11527" width="16.42578125" style="92" customWidth="1"/>
    <col min="11528" max="11775" width="17.85546875" style="92"/>
    <col min="11776" max="11776" width="5" style="92" customWidth="1"/>
    <col min="11777" max="11777" width="22.28515625" style="92" customWidth="1"/>
    <col min="11778" max="11778" width="19.5703125" style="92" customWidth="1"/>
    <col min="11779" max="11779" width="18.42578125" style="92" customWidth="1"/>
    <col min="11780" max="11782" width="17.85546875" style="92" customWidth="1"/>
    <col min="11783" max="11783" width="16.42578125" style="92" customWidth="1"/>
    <col min="11784" max="12031" width="17.85546875" style="92"/>
    <col min="12032" max="12032" width="5" style="92" customWidth="1"/>
    <col min="12033" max="12033" width="22.28515625" style="92" customWidth="1"/>
    <col min="12034" max="12034" width="19.5703125" style="92" customWidth="1"/>
    <col min="12035" max="12035" width="18.42578125" style="92" customWidth="1"/>
    <col min="12036" max="12038" width="17.85546875" style="92" customWidth="1"/>
    <col min="12039" max="12039" width="16.42578125" style="92" customWidth="1"/>
    <col min="12040" max="12287" width="17.85546875" style="92"/>
    <col min="12288" max="12288" width="5" style="92" customWidth="1"/>
    <col min="12289" max="12289" width="22.28515625" style="92" customWidth="1"/>
    <col min="12290" max="12290" width="19.5703125" style="92" customWidth="1"/>
    <col min="12291" max="12291" width="18.42578125" style="92" customWidth="1"/>
    <col min="12292" max="12294" width="17.85546875" style="92" customWidth="1"/>
    <col min="12295" max="12295" width="16.42578125" style="92" customWidth="1"/>
    <col min="12296" max="12543" width="17.85546875" style="92"/>
    <col min="12544" max="12544" width="5" style="92" customWidth="1"/>
    <col min="12545" max="12545" width="22.28515625" style="92" customWidth="1"/>
    <col min="12546" max="12546" width="19.5703125" style="92" customWidth="1"/>
    <col min="12547" max="12547" width="18.42578125" style="92" customWidth="1"/>
    <col min="12548" max="12550" width="17.85546875" style="92" customWidth="1"/>
    <col min="12551" max="12551" width="16.42578125" style="92" customWidth="1"/>
    <col min="12552" max="12799" width="17.85546875" style="92"/>
    <col min="12800" max="12800" width="5" style="92" customWidth="1"/>
    <col min="12801" max="12801" width="22.28515625" style="92" customWidth="1"/>
    <col min="12802" max="12802" width="19.5703125" style="92" customWidth="1"/>
    <col min="12803" max="12803" width="18.42578125" style="92" customWidth="1"/>
    <col min="12804" max="12806" width="17.85546875" style="92" customWidth="1"/>
    <col min="12807" max="12807" width="16.42578125" style="92" customWidth="1"/>
    <col min="12808" max="13055" width="17.85546875" style="92"/>
    <col min="13056" max="13056" width="5" style="92" customWidth="1"/>
    <col min="13057" max="13057" width="22.28515625" style="92" customWidth="1"/>
    <col min="13058" max="13058" width="19.5703125" style="92" customWidth="1"/>
    <col min="13059" max="13059" width="18.42578125" style="92" customWidth="1"/>
    <col min="13060" max="13062" width="17.85546875" style="92" customWidth="1"/>
    <col min="13063" max="13063" width="16.42578125" style="92" customWidth="1"/>
    <col min="13064" max="13311" width="17.85546875" style="92"/>
    <col min="13312" max="13312" width="5" style="92" customWidth="1"/>
    <col min="13313" max="13313" width="22.28515625" style="92" customWidth="1"/>
    <col min="13314" max="13314" width="19.5703125" style="92" customWidth="1"/>
    <col min="13315" max="13315" width="18.42578125" style="92" customWidth="1"/>
    <col min="13316" max="13318" width="17.85546875" style="92" customWidth="1"/>
    <col min="13319" max="13319" width="16.42578125" style="92" customWidth="1"/>
    <col min="13320" max="13567" width="17.85546875" style="92"/>
    <col min="13568" max="13568" width="5" style="92" customWidth="1"/>
    <col min="13569" max="13569" width="22.28515625" style="92" customWidth="1"/>
    <col min="13570" max="13570" width="19.5703125" style="92" customWidth="1"/>
    <col min="13571" max="13571" width="18.42578125" style="92" customWidth="1"/>
    <col min="13572" max="13574" width="17.85546875" style="92" customWidth="1"/>
    <col min="13575" max="13575" width="16.42578125" style="92" customWidth="1"/>
    <col min="13576" max="13823" width="17.85546875" style="92"/>
    <col min="13824" max="13824" width="5" style="92" customWidth="1"/>
    <col min="13825" max="13825" width="22.28515625" style="92" customWidth="1"/>
    <col min="13826" max="13826" width="19.5703125" style="92" customWidth="1"/>
    <col min="13827" max="13827" width="18.42578125" style="92" customWidth="1"/>
    <col min="13828" max="13830" width="17.85546875" style="92" customWidth="1"/>
    <col min="13831" max="13831" width="16.42578125" style="92" customWidth="1"/>
    <col min="13832" max="14079" width="17.85546875" style="92"/>
    <col min="14080" max="14080" width="5" style="92" customWidth="1"/>
    <col min="14081" max="14081" width="22.28515625" style="92" customWidth="1"/>
    <col min="14082" max="14082" width="19.5703125" style="92" customWidth="1"/>
    <col min="14083" max="14083" width="18.42578125" style="92" customWidth="1"/>
    <col min="14084" max="14086" width="17.85546875" style="92" customWidth="1"/>
    <col min="14087" max="14087" width="16.42578125" style="92" customWidth="1"/>
    <col min="14088" max="14335" width="17.85546875" style="92"/>
    <col min="14336" max="14336" width="5" style="92" customWidth="1"/>
    <col min="14337" max="14337" width="22.28515625" style="92" customWidth="1"/>
    <col min="14338" max="14338" width="19.5703125" style="92" customWidth="1"/>
    <col min="14339" max="14339" width="18.42578125" style="92" customWidth="1"/>
    <col min="14340" max="14342" width="17.85546875" style="92" customWidth="1"/>
    <col min="14343" max="14343" width="16.42578125" style="92" customWidth="1"/>
    <col min="14344" max="14591" width="17.85546875" style="92"/>
    <col min="14592" max="14592" width="5" style="92" customWidth="1"/>
    <col min="14593" max="14593" width="22.28515625" style="92" customWidth="1"/>
    <col min="14594" max="14594" width="19.5703125" style="92" customWidth="1"/>
    <col min="14595" max="14595" width="18.42578125" style="92" customWidth="1"/>
    <col min="14596" max="14598" width="17.85546875" style="92" customWidth="1"/>
    <col min="14599" max="14599" width="16.42578125" style="92" customWidth="1"/>
    <col min="14600" max="14847" width="17.85546875" style="92"/>
    <col min="14848" max="14848" width="5" style="92" customWidth="1"/>
    <col min="14849" max="14849" width="22.28515625" style="92" customWidth="1"/>
    <col min="14850" max="14850" width="19.5703125" style="92" customWidth="1"/>
    <col min="14851" max="14851" width="18.42578125" style="92" customWidth="1"/>
    <col min="14852" max="14854" width="17.85546875" style="92" customWidth="1"/>
    <col min="14855" max="14855" width="16.42578125" style="92" customWidth="1"/>
    <col min="14856" max="15103" width="17.85546875" style="92"/>
    <col min="15104" max="15104" width="5" style="92" customWidth="1"/>
    <col min="15105" max="15105" width="22.28515625" style="92" customWidth="1"/>
    <col min="15106" max="15106" width="19.5703125" style="92" customWidth="1"/>
    <col min="15107" max="15107" width="18.42578125" style="92" customWidth="1"/>
    <col min="15108" max="15110" width="17.85546875" style="92" customWidth="1"/>
    <col min="15111" max="15111" width="16.42578125" style="92" customWidth="1"/>
    <col min="15112" max="15359" width="17.85546875" style="92"/>
    <col min="15360" max="15360" width="5" style="92" customWidth="1"/>
    <col min="15361" max="15361" width="22.28515625" style="92" customWidth="1"/>
    <col min="15362" max="15362" width="19.5703125" style="92" customWidth="1"/>
    <col min="15363" max="15363" width="18.42578125" style="92" customWidth="1"/>
    <col min="15364" max="15366" width="17.85546875" style="92" customWidth="1"/>
    <col min="15367" max="15367" width="16.42578125" style="92" customWidth="1"/>
    <col min="15368" max="15615" width="17.85546875" style="92"/>
    <col min="15616" max="15616" width="5" style="92" customWidth="1"/>
    <col min="15617" max="15617" width="22.28515625" style="92" customWidth="1"/>
    <col min="15618" max="15618" width="19.5703125" style="92" customWidth="1"/>
    <col min="15619" max="15619" width="18.42578125" style="92" customWidth="1"/>
    <col min="15620" max="15622" width="17.85546875" style="92" customWidth="1"/>
    <col min="15623" max="15623" width="16.42578125" style="92" customWidth="1"/>
    <col min="15624" max="15871" width="17.85546875" style="92"/>
    <col min="15872" max="15872" width="5" style="92" customWidth="1"/>
    <col min="15873" max="15873" width="22.28515625" style="92" customWidth="1"/>
    <col min="15874" max="15874" width="19.5703125" style="92" customWidth="1"/>
    <col min="15875" max="15875" width="18.42578125" style="92" customWidth="1"/>
    <col min="15876" max="15878" width="17.85546875" style="92" customWidth="1"/>
    <col min="15879" max="15879" width="16.42578125" style="92" customWidth="1"/>
    <col min="15880" max="16127" width="17.85546875" style="92"/>
    <col min="16128" max="16128" width="5" style="92" customWidth="1"/>
    <col min="16129" max="16129" width="22.28515625" style="92" customWidth="1"/>
    <col min="16130" max="16130" width="19.5703125" style="92" customWidth="1"/>
    <col min="16131" max="16131" width="18.42578125" style="92" customWidth="1"/>
    <col min="16132" max="16134" width="17.85546875" style="92" customWidth="1"/>
    <col min="16135" max="16135" width="16.42578125" style="92" customWidth="1"/>
    <col min="16136" max="16384" width="17.85546875" style="92"/>
  </cols>
  <sheetData>
    <row r="1" spans="1:9" s="93" customFormat="1" ht="21.75" thickTop="1" thickBot="1">
      <c r="A1" s="1712" t="s">
        <v>1</v>
      </c>
      <c r="B1" s="1713"/>
      <c r="C1" s="2123">
        <f>'بيانات عامة'!D5</f>
        <v>0</v>
      </c>
      <c r="D1" s="2123"/>
      <c r="E1" s="1951"/>
      <c r="F1" s="1965" t="s">
        <v>654</v>
      </c>
      <c r="G1" s="2069"/>
    </row>
    <row r="2" spans="1:9" s="93" customFormat="1" ht="21.75" thickTop="1" thickBot="1">
      <c r="A2" s="1714" t="s">
        <v>430</v>
      </c>
      <c r="B2" s="1715"/>
      <c r="C2" s="2125">
        <f>'بيانات عامة'!D15</f>
        <v>0</v>
      </c>
      <c r="D2" s="2125"/>
      <c r="E2" s="2126"/>
    </row>
    <row r="3" spans="1:9" ht="25.5" customHeight="1" thickBot="1">
      <c r="A3" s="2127" t="s">
        <v>191</v>
      </c>
      <c r="B3" s="2128"/>
      <c r="C3" s="2128"/>
      <c r="D3" s="2128"/>
      <c r="E3" s="2128"/>
      <c r="F3" s="2128"/>
      <c r="G3" s="2128"/>
      <c r="H3" s="2129"/>
      <c r="I3" s="93"/>
    </row>
    <row r="4" spans="1:9" ht="19.5" customHeight="1" thickBot="1">
      <c r="A4" s="94"/>
      <c r="B4" s="94"/>
      <c r="C4" s="2142" t="s">
        <v>519</v>
      </c>
      <c r="D4" s="2143"/>
      <c r="E4" s="94"/>
      <c r="F4" s="94"/>
      <c r="G4" s="94"/>
      <c r="H4" s="95"/>
      <c r="I4" s="93"/>
    </row>
    <row r="5" spans="1:9" s="96" customFormat="1" ht="102" customHeight="1">
      <c r="A5" s="2132" t="s">
        <v>192</v>
      </c>
      <c r="B5" s="524" t="s">
        <v>193</v>
      </c>
      <c r="C5" s="524" t="s">
        <v>422</v>
      </c>
      <c r="D5" s="524" t="s">
        <v>194</v>
      </c>
      <c r="E5" s="524" t="s">
        <v>195</v>
      </c>
      <c r="F5" s="524" t="s">
        <v>196</v>
      </c>
      <c r="G5" s="524" t="s">
        <v>197</v>
      </c>
      <c r="H5" s="525" t="s">
        <v>198</v>
      </c>
    </row>
    <row r="6" spans="1:9" s="96" customFormat="1" ht="15.75" customHeight="1" thickBot="1">
      <c r="A6" s="2133"/>
      <c r="B6" s="526" t="s">
        <v>199</v>
      </c>
      <c r="C6" s="526" t="s">
        <v>200</v>
      </c>
      <c r="D6" s="526" t="s">
        <v>201</v>
      </c>
      <c r="E6" s="526" t="s">
        <v>202</v>
      </c>
      <c r="F6" s="526" t="s">
        <v>203</v>
      </c>
      <c r="G6" s="527" t="s">
        <v>204</v>
      </c>
      <c r="H6" s="528" t="s">
        <v>205</v>
      </c>
    </row>
    <row r="7" spans="1:9" s="97" customFormat="1" ht="16.5" customHeight="1" thickBot="1">
      <c r="A7" s="2134" t="s">
        <v>568</v>
      </c>
      <c r="B7" s="2135"/>
      <c r="C7" s="2135"/>
      <c r="D7" s="2135"/>
      <c r="E7" s="2135"/>
      <c r="F7" s="2135"/>
      <c r="G7" s="2135"/>
      <c r="H7" s="2136"/>
    </row>
    <row r="8" spans="1:9" ht="27.6" customHeight="1">
      <c r="A8" s="609" t="s">
        <v>423</v>
      </c>
      <c r="B8" s="618">
        <v>0</v>
      </c>
      <c r="C8" s="98"/>
      <c r="D8" s="98"/>
      <c r="E8" s="613" t="s">
        <v>206</v>
      </c>
      <c r="F8" s="614"/>
      <c r="G8" s="614"/>
      <c r="H8" s="615"/>
    </row>
    <row r="9" spans="1:9">
      <c r="A9" s="610" t="s">
        <v>207</v>
      </c>
      <c r="B9" s="612">
        <v>0.2</v>
      </c>
      <c r="C9" s="99"/>
      <c r="D9" s="99"/>
      <c r="E9" s="616">
        <v>0</v>
      </c>
      <c r="F9" s="100">
        <f t="shared" ref="F9:F20" si="0">D9*E9</f>
        <v>0</v>
      </c>
      <c r="G9" s="100">
        <f t="shared" ref="G9:G20" si="1">C9+F9</f>
        <v>0</v>
      </c>
      <c r="H9" s="101">
        <f t="shared" ref="H9:H20" si="2">G9*B9</f>
        <v>0</v>
      </c>
    </row>
    <row r="10" spans="1:9" ht="28.5">
      <c r="A10" s="532" t="s">
        <v>208</v>
      </c>
      <c r="B10" s="612">
        <v>0.2</v>
      </c>
      <c r="C10" s="99"/>
      <c r="D10" s="99"/>
      <c r="E10" s="616">
        <v>5.0000000000000001E-3</v>
      </c>
      <c r="F10" s="100">
        <f t="shared" si="0"/>
        <v>0</v>
      </c>
      <c r="G10" s="100">
        <f t="shared" si="1"/>
        <v>0</v>
      </c>
      <c r="H10" s="101">
        <f t="shared" si="2"/>
        <v>0</v>
      </c>
    </row>
    <row r="11" spans="1:9">
      <c r="A11" s="532" t="s">
        <v>209</v>
      </c>
      <c r="B11" s="612">
        <v>0.2</v>
      </c>
      <c r="C11" s="99"/>
      <c r="D11" s="99"/>
      <c r="E11" s="617">
        <v>1.4999999999999999E-2</v>
      </c>
      <c r="F11" s="100">
        <f t="shared" si="0"/>
        <v>0</v>
      </c>
      <c r="G11" s="102">
        <f t="shared" si="1"/>
        <v>0</v>
      </c>
      <c r="H11" s="103">
        <f t="shared" si="2"/>
        <v>0</v>
      </c>
    </row>
    <row r="12" spans="1:9">
      <c r="A12" s="532" t="s">
        <v>207</v>
      </c>
      <c r="B12" s="612">
        <v>0.5</v>
      </c>
      <c r="C12" s="99"/>
      <c r="D12" s="99"/>
      <c r="E12" s="616">
        <v>0</v>
      </c>
      <c r="F12" s="100">
        <f t="shared" si="0"/>
        <v>0</v>
      </c>
      <c r="G12" s="100">
        <f t="shared" si="1"/>
        <v>0</v>
      </c>
      <c r="H12" s="101">
        <f t="shared" si="2"/>
        <v>0</v>
      </c>
    </row>
    <row r="13" spans="1:9" ht="28.5">
      <c r="A13" s="532" t="s">
        <v>208</v>
      </c>
      <c r="B13" s="612">
        <v>0.5</v>
      </c>
      <c r="C13" s="99"/>
      <c r="D13" s="99"/>
      <c r="E13" s="616">
        <v>5.0000000000000001E-3</v>
      </c>
      <c r="F13" s="100">
        <f t="shared" si="0"/>
        <v>0</v>
      </c>
      <c r="G13" s="100">
        <f t="shared" si="1"/>
        <v>0</v>
      </c>
      <c r="H13" s="101">
        <f t="shared" si="2"/>
        <v>0</v>
      </c>
    </row>
    <row r="14" spans="1:9">
      <c r="A14" s="532" t="s">
        <v>210</v>
      </c>
      <c r="B14" s="612">
        <v>0.5</v>
      </c>
      <c r="C14" s="99"/>
      <c r="D14" s="99"/>
      <c r="E14" s="617">
        <v>1.4999999999999999E-2</v>
      </c>
      <c r="F14" s="100">
        <f t="shared" si="0"/>
        <v>0</v>
      </c>
      <c r="G14" s="102">
        <f t="shared" si="1"/>
        <v>0</v>
      </c>
      <c r="H14" s="103">
        <f t="shared" si="2"/>
        <v>0</v>
      </c>
    </row>
    <row r="15" spans="1:9">
      <c r="A15" s="532" t="s">
        <v>207</v>
      </c>
      <c r="B15" s="612">
        <v>0.75</v>
      </c>
      <c r="C15" s="99"/>
      <c r="D15" s="99"/>
      <c r="E15" s="616">
        <v>0</v>
      </c>
      <c r="F15" s="100">
        <f>D15*E15</f>
        <v>0</v>
      </c>
      <c r="G15" s="102">
        <f>C15+F15</f>
        <v>0</v>
      </c>
      <c r="H15" s="103">
        <f>G15*B15</f>
        <v>0</v>
      </c>
    </row>
    <row r="16" spans="1:9" ht="28.5">
      <c r="A16" s="532" t="s">
        <v>208</v>
      </c>
      <c r="B16" s="612">
        <v>0.75</v>
      </c>
      <c r="C16" s="99"/>
      <c r="D16" s="99"/>
      <c r="E16" s="616">
        <v>5.0000000000000001E-3</v>
      </c>
      <c r="F16" s="100">
        <f>D16*E16</f>
        <v>0</v>
      </c>
      <c r="G16" s="102">
        <f>C16+F16</f>
        <v>0</v>
      </c>
      <c r="H16" s="103">
        <f>G16*B16</f>
        <v>0</v>
      </c>
    </row>
    <row r="17" spans="1:8">
      <c r="A17" s="532" t="s">
        <v>209</v>
      </c>
      <c r="B17" s="612">
        <v>0.75</v>
      </c>
      <c r="C17" s="99"/>
      <c r="D17" s="99"/>
      <c r="E17" s="617">
        <v>1.4999999999999999E-2</v>
      </c>
      <c r="F17" s="100">
        <f>D17*E17</f>
        <v>0</v>
      </c>
      <c r="G17" s="102">
        <f>C17+F17</f>
        <v>0</v>
      </c>
      <c r="H17" s="103">
        <f>G17*B17</f>
        <v>0</v>
      </c>
    </row>
    <row r="18" spans="1:8" s="104" customFormat="1" ht="13.5" customHeight="1">
      <c r="A18" s="532" t="s">
        <v>207</v>
      </c>
      <c r="B18" s="612">
        <v>1</v>
      </c>
      <c r="C18" s="99"/>
      <c r="D18" s="99"/>
      <c r="E18" s="616">
        <v>0</v>
      </c>
      <c r="F18" s="100">
        <f t="shared" si="0"/>
        <v>0</v>
      </c>
      <c r="G18" s="100">
        <f t="shared" si="1"/>
        <v>0</v>
      </c>
      <c r="H18" s="105">
        <v>0</v>
      </c>
    </row>
    <row r="19" spans="1:8" s="96" customFormat="1" ht="28.5">
      <c r="A19" s="532" t="s">
        <v>208</v>
      </c>
      <c r="B19" s="612">
        <v>1</v>
      </c>
      <c r="C19" s="99"/>
      <c r="D19" s="99"/>
      <c r="E19" s="616">
        <v>5.0000000000000001E-3</v>
      </c>
      <c r="F19" s="100">
        <f t="shared" si="0"/>
        <v>0</v>
      </c>
      <c r="G19" s="100">
        <f t="shared" si="1"/>
        <v>0</v>
      </c>
      <c r="H19" s="101">
        <f t="shared" si="2"/>
        <v>0</v>
      </c>
    </row>
    <row r="20" spans="1:8">
      <c r="A20" s="532" t="s">
        <v>209</v>
      </c>
      <c r="B20" s="612">
        <v>1</v>
      </c>
      <c r="C20" s="99"/>
      <c r="D20" s="99"/>
      <c r="E20" s="617">
        <v>1.4999999999999999E-2</v>
      </c>
      <c r="F20" s="100">
        <f t="shared" si="0"/>
        <v>0</v>
      </c>
      <c r="G20" s="100">
        <f t="shared" si="1"/>
        <v>0</v>
      </c>
      <c r="H20" s="101">
        <f t="shared" si="2"/>
        <v>0</v>
      </c>
    </row>
    <row r="21" spans="1:8">
      <c r="A21" s="531" t="s">
        <v>207</v>
      </c>
      <c r="B21" s="612">
        <v>1.5</v>
      </c>
      <c r="C21" s="99"/>
      <c r="D21" s="99"/>
      <c r="E21" s="616">
        <v>0</v>
      </c>
      <c r="F21" s="100">
        <f>D21*E21</f>
        <v>0</v>
      </c>
      <c r="G21" s="100">
        <f>C21+F21</f>
        <v>0</v>
      </c>
      <c r="H21" s="101">
        <f>G21*B21</f>
        <v>0</v>
      </c>
    </row>
    <row r="22" spans="1:8" ht="28.5">
      <c r="A22" s="531" t="s">
        <v>208</v>
      </c>
      <c r="B22" s="612">
        <v>1.5</v>
      </c>
      <c r="C22" s="99"/>
      <c r="D22" s="99"/>
      <c r="E22" s="616">
        <v>5.0000000000000001E-3</v>
      </c>
      <c r="F22" s="100">
        <f>D22*E22</f>
        <v>0</v>
      </c>
      <c r="G22" s="100">
        <f>C22+F22</f>
        <v>0</v>
      </c>
      <c r="H22" s="101">
        <f>G22*B22</f>
        <v>0</v>
      </c>
    </row>
    <row r="23" spans="1:8" ht="15.75" thickBot="1">
      <c r="A23" s="531" t="s">
        <v>209</v>
      </c>
      <c r="B23" s="612">
        <v>1.5</v>
      </c>
      <c r="C23" s="99"/>
      <c r="D23" s="99"/>
      <c r="E23" s="617">
        <v>1.4999999999999999E-2</v>
      </c>
      <c r="F23" s="102">
        <f>D23*E23</f>
        <v>0</v>
      </c>
      <c r="G23" s="102">
        <f>C23+F23</f>
        <v>0</v>
      </c>
      <c r="H23" s="103">
        <f>G23*B23</f>
        <v>0</v>
      </c>
    </row>
    <row r="24" spans="1:8" ht="16.5" thickBot="1">
      <c r="A24" s="529" t="s">
        <v>59</v>
      </c>
      <c r="B24" s="530"/>
      <c r="C24" s="106">
        <f>SUM(C8:C23)</f>
        <v>0</v>
      </c>
      <c r="D24" s="106">
        <f>SUM(D8:D23)</f>
        <v>0</v>
      </c>
      <c r="E24" s="530"/>
      <c r="F24" s="106">
        <f>SUM(F9:F23)</f>
        <v>0</v>
      </c>
      <c r="G24" s="106">
        <f>SUM(G9:G23)</f>
        <v>0</v>
      </c>
      <c r="H24" s="107">
        <f>SUM(H9:H23)</f>
        <v>0</v>
      </c>
    </row>
    <row r="25" spans="1:8" s="541" customFormat="1" ht="5.25" customHeight="1" thickBot="1">
      <c r="A25" s="542"/>
      <c r="B25" s="543"/>
      <c r="C25" s="543"/>
      <c r="D25" s="543"/>
      <c r="E25" s="543"/>
      <c r="F25" s="543"/>
      <c r="G25" s="543"/>
      <c r="H25" s="543"/>
    </row>
    <row r="26" spans="1:8" ht="16.5" thickBot="1">
      <c r="A26" s="2134" t="s">
        <v>567</v>
      </c>
      <c r="B26" s="2135"/>
      <c r="C26" s="2135"/>
      <c r="D26" s="2135"/>
      <c r="E26" s="2135"/>
      <c r="F26" s="2135"/>
      <c r="G26" s="2135"/>
      <c r="H26" s="2136"/>
    </row>
    <row r="27" spans="1:8" ht="27.6" customHeight="1">
      <c r="A27" s="531" t="s">
        <v>423</v>
      </c>
      <c r="B27" s="611">
        <v>0</v>
      </c>
      <c r="C27" s="108"/>
      <c r="D27" s="108"/>
      <c r="E27" s="613" t="s">
        <v>206</v>
      </c>
      <c r="F27" s="614"/>
      <c r="G27" s="614"/>
      <c r="H27" s="615"/>
    </row>
    <row r="28" spans="1:8">
      <c r="A28" s="531" t="s">
        <v>207</v>
      </c>
      <c r="B28" s="612">
        <v>0.2</v>
      </c>
      <c r="C28" s="99"/>
      <c r="D28" s="99"/>
      <c r="E28" s="616">
        <v>0.01</v>
      </c>
      <c r="F28" s="100">
        <f t="shared" ref="F28:F42" si="3">D28*E28</f>
        <v>0</v>
      </c>
      <c r="G28" s="100">
        <f t="shared" ref="G28:G42" si="4">C28+F28</f>
        <v>0</v>
      </c>
      <c r="H28" s="101">
        <f t="shared" ref="H28:H42" si="5">G28*B28</f>
        <v>0</v>
      </c>
    </row>
    <row r="29" spans="1:8" ht="28.5">
      <c r="A29" s="531" t="s">
        <v>208</v>
      </c>
      <c r="B29" s="612">
        <v>0.2</v>
      </c>
      <c r="C29" s="99"/>
      <c r="D29" s="99"/>
      <c r="E29" s="616">
        <v>0.05</v>
      </c>
      <c r="F29" s="100">
        <f t="shared" si="3"/>
        <v>0</v>
      </c>
      <c r="G29" s="100">
        <f t="shared" si="4"/>
        <v>0</v>
      </c>
      <c r="H29" s="101">
        <f t="shared" si="5"/>
        <v>0</v>
      </c>
    </row>
    <row r="30" spans="1:8">
      <c r="A30" s="531" t="s">
        <v>209</v>
      </c>
      <c r="B30" s="612">
        <v>0.2</v>
      </c>
      <c r="C30" s="99"/>
      <c r="D30" s="99"/>
      <c r="E30" s="617">
        <v>7.4999999999999997E-2</v>
      </c>
      <c r="F30" s="100">
        <f>D30*E30</f>
        <v>0</v>
      </c>
      <c r="G30" s="100">
        <f t="shared" si="4"/>
        <v>0</v>
      </c>
      <c r="H30" s="101">
        <f t="shared" si="5"/>
        <v>0</v>
      </c>
    </row>
    <row r="31" spans="1:8" s="104" customFormat="1" ht="15.75">
      <c r="A31" s="531" t="s">
        <v>207</v>
      </c>
      <c r="B31" s="612">
        <v>0.5</v>
      </c>
      <c r="C31" s="99"/>
      <c r="D31" s="99"/>
      <c r="E31" s="616">
        <v>0.01</v>
      </c>
      <c r="F31" s="100">
        <f t="shared" si="3"/>
        <v>0</v>
      </c>
      <c r="G31" s="100">
        <f t="shared" si="4"/>
        <v>0</v>
      </c>
      <c r="H31" s="101">
        <f t="shared" si="5"/>
        <v>0</v>
      </c>
    </row>
    <row r="32" spans="1:8" s="109" customFormat="1" ht="28.5">
      <c r="A32" s="531" t="s">
        <v>208</v>
      </c>
      <c r="B32" s="612">
        <v>0.5</v>
      </c>
      <c r="C32" s="99"/>
      <c r="D32" s="99"/>
      <c r="E32" s="616">
        <v>0.05</v>
      </c>
      <c r="F32" s="100">
        <f t="shared" si="3"/>
        <v>0</v>
      </c>
      <c r="G32" s="100">
        <f t="shared" si="4"/>
        <v>0</v>
      </c>
      <c r="H32" s="101">
        <f t="shared" si="5"/>
        <v>0</v>
      </c>
    </row>
    <row r="33" spans="1:8">
      <c r="A33" s="531" t="s">
        <v>209</v>
      </c>
      <c r="B33" s="612">
        <v>0.5</v>
      </c>
      <c r="C33" s="99"/>
      <c r="D33" s="99"/>
      <c r="E33" s="617">
        <v>7.4999999999999997E-2</v>
      </c>
      <c r="F33" s="100">
        <f t="shared" si="3"/>
        <v>0</v>
      </c>
      <c r="G33" s="100">
        <f t="shared" si="4"/>
        <v>0</v>
      </c>
      <c r="H33" s="101">
        <f t="shared" si="5"/>
        <v>0</v>
      </c>
    </row>
    <row r="34" spans="1:8">
      <c r="A34" s="532" t="s">
        <v>207</v>
      </c>
      <c r="B34" s="612">
        <v>0.75</v>
      </c>
      <c r="C34" s="99"/>
      <c r="D34" s="99"/>
      <c r="E34" s="616">
        <v>0.01</v>
      </c>
      <c r="F34" s="100">
        <f>D34*E34</f>
        <v>0</v>
      </c>
      <c r="G34" s="100">
        <f>C34+F34</f>
        <v>0</v>
      </c>
      <c r="H34" s="101">
        <f>G34*B34</f>
        <v>0</v>
      </c>
    </row>
    <row r="35" spans="1:8" ht="28.5">
      <c r="A35" s="532" t="s">
        <v>208</v>
      </c>
      <c r="B35" s="612">
        <v>0.75</v>
      </c>
      <c r="C35" s="99"/>
      <c r="D35" s="99"/>
      <c r="E35" s="616">
        <v>0.05</v>
      </c>
      <c r="F35" s="100">
        <f>D35*E35</f>
        <v>0</v>
      </c>
      <c r="G35" s="100">
        <f>C35+F35</f>
        <v>0</v>
      </c>
      <c r="H35" s="101">
        <f>G35*B35</f>
        <v>0</v>
      </c>
    </row>
    <row r="36" spans="1:8">
      <c r="A36" s="532" t="s">
        <v>209</v>
      </c>
      <c r="B36" s="612">
        <v>0.75</v>
      </c>
      <c r="C36" s="99"/>
      <c r="D36" s="99"/>
      <c r="E36" s="617">
        <v>7.4999999999999997E-2</v>
      </c>
      <c r="F36" s="100">
        <f>D36*E36</f>
        <v>0</v>
      </c>
      <c r="G36" s="100">
        <f>C36+F36</f>
        <v>0</v>
      </c>
      <c r="H36" s="101">
        <f>G36*B36</f>
        <v>0</v>
      </c>
    </row>
    <row r="37" spans="1:8">
      <c r="A37" s="532" t="s">
        <v>207</v>
      </c>
      <c r="B37" s="612">
        <v>1</v>
      </c>
      <c r="C37" s="99"/>
      <c r="D37" s="99"/>
      <c r="E37" s="616">
        <v>0.01</v>
      </c>
      <c r="F37" s="100">
        <f t="shared" si="3"/>
        <v>0</v>
      </c>
      <c r="G37" s="100">
        <f t="shared" si="4"/>
        <v>0</v>
      </c>
      <c r="H37" s="101">
        <f t="shared" si="5"/>
        <v>0</v>
      </c>
    </row>
    <row r="38" spans="1:8" ht="28.5">
      <c r="A38" s="532" t="s">
        <v>208</v>
      </c>
      <c r="B38" s="612">
        <v>1</v>
      </c>
      <c r="C38" s="99"/>
      <c r="D38" s="99"/>
      <c r="E38" s="616">
        <v>0.05</v>
      </c>
      <c r="F38" s="100">
        <f t="shared" si="3"/>
        <v>0</v>
      </c>
      <c r="G38" s="100">
        <f t="shared" si="4"/>
        <v>0</v>
      </c>
      <c r="H38" s="101">
        <f t="shared" si="5"/>
        <v>0</v>
      </c>
    </row>
    <row r="39" spans="1:8">
      <c r="A39" s="532" t="s">
        <v>209</v>
      </c>
      <c r="B39" s="612">
        <v>1</v>
      </c>
      <c r="C39" s="99"/>
      <c r="D39" s="99"/>
      <c r="E39" s="617">
        <v>7.4999999999999997E-2</v>
      </c>
      <c r="F39" s="100">
        <f t="shared" si="3"/>
        <v>0</v>
      </c>
      <c r="G39" s="100">
        <f t="shared" si="4"/>
        <v>0</v>
      </c>
      <c r="H39" s="101">
        <f t="shared" si="5"/>
        <v>0</v>
      </c>
    </row>
    <row r="40" spans="1:8">
      <c r="A40" s="533" t="s">
        <v>207</v>
      </c>
      <c r="B40" s="612">
        <v>1.5</v>
      </c>
      <c r="C40" s="110"/>
      <c r="D40" s="110"/>
      <c r="E40" s="616">
        <v>0.01</v>
      </c>
      <c r="F40" s="102">
        <f t="shared" si="3"/>
        <v>0</v>
      </c>
      <c r="G40" s="102">
        <f t="shared" si="4"/>
        <v>0</v>
      </c>
      <c r="H40" s="103">
        <f t="shared" si="5"/>
        <v>0</v>
      </c>
    </row>
    <row r="41" spans="1:8" ht="28.5">
      <c r="A41" s="531" t="s">
        <v>208</v>
      </c>
      <c r="B41" s="612">
        <v>1.5</v>
      </c>
      <c r="C41" s="99"/>
      <c r="D41" s="99"/>
      <c r="E41" s="616">
        <v>0.05</v>
      </c>
      <c r="F41" s="100">
        <f t="shared" si="3"/>
        <v>0</v>
      </c>
      <c r="G41" s="100">
        <f t="shared" si="4"/>
        <v>0</v>
      </c>
      <c r="H41" s="101">
        <f t="shared" si="5"/>
        <v>0</v>
      </c>
    </row>
    <row r="42" spans="1:8" ht="15.75" thickBot="1">
      <c r="A42" s="534" t="s">
        <v>209</v>
      </c>
      <c r="B42" s="612">
        <v>1.5</v>
      </c>
      <c r="C42" s="111"/>
      <c r="D42" s="111"/>
      <c r="E42" s="617">
        <v>7.4999999999999997E-2</v>
      </c>
      <c r="F42" s="112">
        <f t="shared" si="3"/>
        <v>0</v>
      </c>
      <c r="G42" s="112">
        <f t="shared" si="4"/>
        <v>0</v>
      </c>
      <c r="H42" s="113">
        <f t="shared" si="5"/>
        <v>0</v>
      </c>
    </row>
    <row r="43" spans="1:8" s="114" customFormat="1" ht="20.45" customHeight="1" thickBot="1">
      <c r="A43" s="619" t="s">
        <v>59</v>
      </c>
      <c r="B43" s="620"/>
      <c r="C43" s="106">
        <f>SUM(C27:C42)</f>
        <v>0</v>
      </c>
      <c r="D43" s="106">
        <f>SUM(D27:D42)</f>
        <v>0</v>
      </c>
      <c r="E43" s="621"/>
      <c r="F43" s="106">
        <f>SUM(F28:F42)</f>
        <v>0</v>
      </c>
      <c r="G43" s="106">
        <f>SUM(G28:G42)</f>
        <v>0</v>
      </c>
      <c r="H43" s="107">
        <f>SUM(H28:H42)</f>
        <v>0</v>
      </c>
    </row>
    <row r="44" spans="1:8" s="546" customFormat="1" ht="6" customHeight="1" thickBot="1">
      <c r="A44" s="547"/>
      <c r="B44" s="544"/>
      <c r="C44" s="543"/>
      <c r="D44" s="543"/>
      <c r="E44" s="545"/>
      <c r="F44" s="543"/>
      <c r="G44" s="543"/>
      <c r="H44" s="543"/>
    </row>
    <row r="45" spans="1:8" s="115" customFormat="1" ht="18" customHeight="1" thickBot="1">
      <c r="A45" s="2137" t="s">
        <v>566</v>
      </c>
      <c r="B45" s="2138"/>
      <c r="C45" s="2138"/>
      <c r="D45" s="2138"/>
      <c r="E45" s="2138"/>
      <c r="F45" s="2138"/>
      <c r="G45" s="2138"/>
      <c r="H45" s="2139"/>
    </row>
    <row r="46" spans="1:8" s="115" customFormat="1" ht="27.6" customHeight="1">
      <c r="A46" s="531" t="s">
        <v>424</v>
      </c>
      <c r="B46" s="611">
        <v>0</v>
      </c>
      <c r="C46" s="108"/>
      <c r="D46" s="108"/>
      <c r="E46" s="625" t="s">
        <v>206</v>
      </c>
      <c r="F46" s="614"/>
      <c r="G46" s="614"/>
      <c r="H46" s="615"/>
    </row>
    <row r="47" spans="1:8" s="115" customFormat="1" ht="15.75">
      <c r="A47" s="531" t="s">
        <v>207</v>
      </c>
      <c r="B47" s="612">
        <v>0.2</v>
      </c>
      <c r="C47" s="99"/>
      <c r="D47" s="99"/>
      <c r="E47" s="612">
        <v>0.06</v>
      </c>
      <c r="F47" s="100">
        <f t="shared" ref="F47:F58" si="6">D47*E47</f>
        <v>0</v>
      </c>
      <c r="G47" s="100">
        <f t="shared" ref="G47:G58" si="7">C47+F47</f>
        <v>0</v>
      </c>
      <c r="H47" s="101">
        <f t="shared" ref="H47:H58" si="8">G47*B47</f>
        <v>0</v>
      </c>
    </row>
    <row r="48" spans="1:8" ht="28.5">
      <c r="A48" s="531" t="s">
        <v>208</v>
      </c>
      <c r="B48" s="612">
        <v>0.2</v>
      </c>
      <c r="C48" s="99"/>
      <c r="D48" s="99"/>
      <c r="E48" s="612">
        <v>0.08</v>
      </c>
      <c r="F48" s="100">
        <f t="shared" si="6"/>
        <v>0</v>
      </c>
      <c r="G48" s="100">
        <f t="shared" si="7"/>
        <v>0</v>
      </c>
      <c r="H48" s="101">
        <f t="shared" si="8"/>
        <v>0</v>
      </c>
    </row>
    <row r="49" spans="1:8">
      <c r="A49" s="531" t="s">
        <v>209</v>
      </c>
      <c r="B49" s="612">
        <v>0.2</v>
      </c>
      <c r="C49" s="99"/>
      <c r="D49" s="99"/>
      <c r="E49" s="612">
        <v>0.1</v>
      </c>
      <c r="F49" s="100">
        <f t="shared" si="6"/>
        <v>0</v>
      </c>
      <c r="G49" s="100">
        <f t="shared" si="7"/>
        <v>0</v>
      </c>
      <c r="H49" s="101">
        <f t="shared" si="8"/>
        <v>0</v>
      </c>
    </row>
    <row r="50" spans="1:8">
      <c r="A50" s="531" t="s">
        <v>207</v>
      </c>
      <c r="B50" s="612">
        <v>0.5</v>
      </c>
      <c r="C50" s="99"/>
      <c r="D50" s="99"/>
      <c r="E50" s="612">
        <v>0.06</v>
      </c>
      <c r="F50" s="100">
        <f t="shared" si="6"/>
        <v>0</v>
      </c>
      <c r="G50" s="100">
        <f t="shared" si="7"/>
        <v>0</v>
      </c>
      <c r="H50" s="101">
        <f t="shared" si="8"/>
        <v>0</v>
      </c>
    </row>
    <row r="51" spans="1:8" ht="28.5">
      <c r="A51" s="531" t="s">
        <v>208</v>
      </c>
      <c r="B51" s="612">
        <v>0.5</v>
      </c>
      <c r="C51" s="99"/>
      <c r="D51" s="99"/>
      <c r="E51" s="612">
        <v>0.08</v>
      </c>
      <c r="F51" s="116">
        <v>0</v>
      </c>
      <c r="G51" s="100">
        <f t="shared" si="7"/>
        <v>0</v>
      </c>
      <c r="H51" s="101">
        <f t="shared" si="8"/>
        <v>0</v>
      </c>
    </row>
    <row r="52" spans="1:8">
      <c r="A52" s="531" t="s">
        <v>209</v>
      </c>
      <c r="B52" s="612">
        <v>0.5</v>
      </c>
      <c r="C52" s="99"/>
      <c r="D52" s="99"/>
      <c r="E52" s="612">
        <v>0.1</v>
      </c>
      <c r="F52" s="100">
        <f t="shared" si="6"/>
        <v>0</v>
      </c>
      <c r="G52" s="100">
        <f t="shared" si="7"/>
        <v>0</v>
      </c>
      <c r="H52" s="101">
        <f t="shared" si="8"/>
        <v>0</v>
      </c>
    </row>
    <row r="53" spans="1:8">
      <c r="A53" s="532" t="s">
        <v>207</v>
      </c>
      <c r="B53" s="612">
        <v>0.75</v>
      </c>
      <c r="C53" s="99"/>
      <c r="D53" s="99"/>
      <c r="E53" s="612">
        <v>0.06</v>
      </c>
      <c r="F53" s="100">
        <f>D53*E53</f>
        <v>0</v>
      </c>
      <c r="G53" s="100">
        <f>C53+F53</f>
        <v>0</v>
      </c>
      <c r="H53" s="101">
        <f>G53*B53</f>
        <v>0</v>
      </c>
    </row>
    <row r="54" spans="1:8" ht="28.5">
      <c r="A54" s="532" t="s">
        <v>208</v>
      </c>
      <c r="B54" s="612">
        <v>0.75</v>
      </c>
      <c r="C54" s="99"/>
      <c r="D54" s="99"/>
      <c r="E54" s="612">
        <v>0.08</v>
      </c>
      <c r="F54" s="100">
        <f>D54*E54</f>
        <v>0</v>
      </c>
      <c r="G54" s="100">
        <f>C54+F54</f>
        <v>0</v>
      </c>
      <c r="H54" s="101">
        <f>G54*B54</f>
        <v>0</v>
      </c>
    </row>
    <row r="55" spans="1:8">
      <c r="A55" s="532" t="s">
        <v>209</v>
      </c>
      <c r="B55" s="612">
        <v>0.75</v>
      </c>
      <c r="C55" s="99"/>
      <c r="D55" s="99"/>
      <c r="E55" s="612">
        <v>0.1</v>
      </c>
      <c r="F55" s="100">
        <f>D55*E55</f>
        <v>0</v>
      </c>
      <c r="G55" s="100">
        <f>C55+F55</f>
        <v>0</v>
      </c>
      <c r="H55" s="101">
        <f>G55*B55</f>
        <v>0</v>
      </c>
    </row>
    <row r="56" spans="1:8">
      <c r="A56" s="531" t="s">
        <v>207</v>
      </c>
      <c r="B56" s="612">
        <v>1</v>
      </c>
      <c r="C56" s="99"/>
      <c r="D56" s="99"/>
      <c r="E56" s="612">
        <v>0.06</v>
      </c>
      <c r="F56" s="100">
        <f>D56*E56</f>
        <v>0</v>
      </c>
      <c r="G56" s="100">
        <f t="shared" si="7"/>
        <v>0</v>
      </c>
      <c r="H56" s="101">
        <f t="shared" si="8"/>
        <v>0</v>
      </c>
    </row>
    <row r="57" spans="1:8" ht="28.5">
      <c r="A57" s="532" t="s">
        <v>208</v>
      </c>
      <c r="B57" s="612">
        <v>1</v>
      </c>
      <c r="C57" s="99"/>
      <c r="D57" s="99"/>
      <c r="E57" s="612">
        <v>0.08</v>
      </c>
      <c r="F57" s="100">
        <f t="shared" si="6"/>
        <v>0</v>
      </c>
      <c r="G57" s="100">
        <f t="shared" si="7"/>
        <v>0</v>
      </c>
      <c r="H57" s="101">
        <f t="shared" si="8"/>
        <v>0</v>
      </c>
    </row>
    <row r="58" spans="1:8">
      <c r="A58" s="532" t="s">
        <v>209</v>
      </c>
      <c r="B58" s="612">
        <v>1</v>
      </c>
      <c r="C58" s="99"/>
      <c r="D58" s="99"/>
      <c r="E58" s="612">
        <v>0.1</v>
      </c>
      <c r="F58" s="100">
        <f t="shared" si="6"/>
        <v>0</v>
      </c>
      <c r="G58" s="100">
        <f t="shared" si="7"/>
        <v>0</v>
      </c>
      <c r="H58" s="101">
        <f t="shared" si="8"/>
        <v>0</v>
      </c>
    </row>
    <row r="59" spans="1:8">
      <c r="A59" s="532" t="s">
        <v>207</v>
      </c>
      <c r="B59" s="612">
        <v>1.5</v>
      </c>
      <c r="C59" s="99"/>
      <c r="D59" s="99"/>
      <c r="E59" s="612">
        <v>0.06</v>
      </c>
      <c r="F59" s="100">
        <f>D59*E59</f>
        <v>0</v>
      </c>
      <c r="G59" s="100">
        <f>C59+F59</f>
        <v>0</v>
      </c>
      <c r="H59" s="101">
        <f>G59*B59</f>
        <v>0</v>
      </c>
    </row>
    <row r="60" spans="1:8" ht="28.5">
      <c r="A60" s="532" t="s">
        <v>208</v>
      </c>
      <c r="B60" s="612">
        <v>1.5</v>
      </c>
      <c r="C60" s="99"/>
      <c r="D60" s="99"/>
      <c r="E60" s="612">
        <v>0.08</v>
      </c>
      <c r="F60" s="100">
        <f>D60*E60</f>
        <v>0</v>
      </c>
      <c r="G60" s="100">
        <f>C60+F60</f>
        <v>0</v>
      </c>
      <c r="H60" s="101">
        <f>G60*B60</f>
        <v>0</v>
      </c>
    </row>
    <row r="61" spans="1:8" ht="15.75" thickBot="1">
      <c r="A61" s="533" t="s">
        <v>209</v>
      </c>
      <c r="B61" s="612">
        <v>1.5</v>
      </c>
      <c r="C61" s="99"/>
      <c r="D61" s="99"/>
      <c r="E61" s="612">
        <v>0.1</v>
      </c>
      <c r="F61" s="100">
        <f>D61*E61</f>
        <v>0</v>
      </c>
      <c r="G61" s="100">
        <f>C61+F61</f>
        <v>0</v>
      </c>
      <c r="H61" s="101">
        <f>G61*B61</f>
        <v>0</v>
      </c>
    </row>
    <row r="62" spans="1:8" ht="15.75" thickBot="1">
      <c r="A62" s="622" t="s">
        <v>59</v>
      </c>
      <c r="B62" s="623"/>
      <c r="C62" s="117">
        <f>SUM(C46:C61)</f>
        <v>0</v>
      </c>
      <c r="D62" s="117">
        <f>SUM(D46:D61)</f>
        <v>0</v>
      </c>
      <c r="E62" s="624"/>
      <c r="F62" s="117">
        <f>SUM(F47:F61)</f>
        <v>0</v>
      </c>
      <c r="G62" s="117">
        <f>SUM(G47:G61)</f>
        <v>0</v>
      </c>
      <c r="H62" s="118">
        <f>SUM(H47:H61)</f>
        <v>0</v>
      </c>
    </row>
    <row r="63" spans="1:8" ht="15.75" thickBot="1">
      <c r="A63" s="536"/>
      <c r="B63" s="537"/>
      <c r="C63" s="538"/>
      <c r="D63" s="538"/>
      <c r="E63" s="539"/>
      <c r="F63" s="538"/>
      <c r="G63" s="538"/>
      <c r="H63" s="538"/>
    </row>
    <row r="64" spans="1:8" ht="16.5" thickBot="1">
      <c r="A64" s="2140" t="s">
        <v>211</v>
      </c>
      <c r="B64" s="2141"/>
      <c r="C64" s="119">
        <f>C24+C43+C62</f>
        <v>0</v>
      </c>
      <c r="D64" s="119">
        <f>D24+D43+D62</f>
        <v>0</v>
      </c>
      <c r="E64" s="540"/>
      <c r="F64" s="119">
        <f>F24+F43+F62</f>
        <v>0</v>
      </c>
      <c r="G64" s="119">
        <f>G24+G43+G62</f>
        <v>0</v>
      </c>
      <c r="H64" s="120">
        <f>H24+H43+H62</f>
        <v>0</v>
      </c>
    </row>
    <row r="65" spans="1:8" s="541" customFormat="1" ht="16.5" thickBot="1">
      <c r="A65" s="891"/>
      <c r="B65" s="891"/>
      <c r="C65" s="892"/>
      <c r="D65" s="892"/>
      <c r="E65" s="893"/>
      <c r="F65" s="892"/>
      <c r="G65" s="892"/>
      <c r="H65" s="892"/>
    </row>
    <row r="66" spans="1:8" ht="16.5" thickBot="1">
      <c r="A66" s="894"/>
      <c r="B66" s="895"/>
      <c r="C66" s="896"/>
      <c r="D66" s="896"/>
      <c r="E66" s="895"/>
      <c r="F66" s="2130" t="s">
        <v>212</v>
      </c>
      <c r="G66" s="2131"/>
      <c r="H66" s="897">
        <f>$H$64*0.08</f>
        <v>0</v>
      </c>
    </row>
    <row r="67" spans="1:8" s="93" customFormat="1" ht="18">
      <c r="A67" s="535"/>
      <c r="B67" s="122"/>
      <c r="C67" s="121"/>
      <c r="D67" s="121"/>
      <c r="E67" s="122"/>
      <c r="F67" s="123"/>
      <c r="G67" s="121"/>
      <c r="H67" s="123"/>
    </row>
  </sheetData>
  <sheetProtection password="FCE0" sheet="1" objects="1" scenarios="1"/>
  <mergeCells count="11">
    <mergeCell ref="A3:H3"/>
    <mergeCell ref="C2:E2"/>
    <mergeCell ref="C1:E1"/>
    <mergeCell ref="F66:G66"/>
    <mergeCell ref="A5:A6"/>
    <mergeCell ref="A7:H7"/>
    <mergeCell ref="A26:H26"/>
    <mergeCell ref="A45:H45"/>
    <mergeCell ref="A64:B64"/>
    <mergeCell ref="C4:D4"/>
    <mergeCell ref="F1:G1"/>
  </mergeCells>
  <dataValidations count="1">
    <dataValidation type="decimal" operator="greaterThan" allowBlank="1" showInputMessage="1" showErrorMessage="1" sqref="C8:D23 IY8:IZ23 SU8:SV23 ACQ8:ACR23 AMM8:AMN23 AWI8:AWJ23 BGE8:BGF23 BQA8:BQB23 BZW8:BZX23 CJS8:CJT23 CTO8:CTP23 DDK8:DDL23 DNG8:DNH23 DXC8:DXD23 EGY8:EGZ23 EQU8:EQV23 FAQ8:FAR23 FKM8:FKN23 FUI8:FUJ23 GEE8:GEF23 GOA8:GOB23 GXW8:GXX23 HHS8:HHT23 HRO8:HRP23 IBK8:IBL23 ILG8:ILH23 IVC8:IVD23 JEY8:JEZ23 JOU8:JOV23 JYQ8:JYR23 KIM8:KIN23 KSI8:KSJ23 LCE8:LCF23 LMA8:LMB23 LVW8:LVX23 MFS8:MFT23 MPO8:MPP23 MZK8:MZL23 NJG8:NJH23 NTC8:NTD23 OCY8:OCZ23 OMU8:OMV23 OWQ8:OWR23 PGM8:PGN23 PQI8:PQJ23 QAE8:QAF23 QKA8:QKB23 QTW8:QTX23 RDS8:RDT23 RNO8:RNP23 RXK8:RXL23 SHG8:SHH23 SRC8:SRD23 TAY8:TAZ23 TKU8:TKV23 TUQ8:TUR23 UEM8:UEN23 UOI8:UOJ23 UYE8:UYF23 VIA8:VIB23 VRW8:VRX23 WBS8:WBT23 WLO8:WLP23 WVK8:WVL23 C65540:D65555 IY65540:IZ65555 SU65540:SV65555 ACQ65540:ACR65555 AMM65540:AMN65555 AWI65540:AWJ65555 BGE65540:BGF65555 BQA65540:BQB65555 BZW65540:BZX65555 CJS65540:CJT65555 CTO65540:CTP65555 DDK65540:DDL65555 DNG65540:DNH65555 DXC65540:DXD65555 EGY65540:EGZ65555 EQU65540:EQV65555 FAQ65540:FAR65555 FKM65540:FKN65555 FUI65540:FUJ65555 GEE65540:GEF65555 GOA65540:GOB65555 GXW65540:GXX65555 HHS65540:HHT65555 HRO65540:HRP65555 IBK65540:IBL65555 ILG65540:ILH65555 IVC65540:IVD65555 JEY65540:JEZ65555 JOU65540:JOV65555 JYQ65540:JYR65555 KIM65540:KIN65555 KSI65540:KSJ65555 LCE65540:LCF65555 LMA65540:LMB65555 LVW65540:LVX65555 MFS65540:MFT65555 MPO65540:MPP65555 MZK65540:MZL65555 NJG65540:NJH65555 NTC65540:NTD65555 OCY65540:OCZ65555 OMU65540:OMV65555 OWQ65540:OWR65555 PGM65540:PGN65555 PQI65540:PQJ65555 QAE65540:QAF65555 QKA65540:QKB65555 QTW65540:QTX65555 RDS65540:RDT65555 RNO65540:RNP65555 RXK65540:RXL65555 SHG65540:SHH65555 SRC65540:SRD65555 TAY65540:TAZ65555 TKU65540:TKV65555 TUQ65540:TUR65555 UEM65540:UEN65555 UOI65540:UOJ65555 UYE65540:UYF65555 VIA65540:VIB65555 VRW65540:VRX65555 WBS65540:WBT65555 WLO65540:WLP65555 WVK65540:WVL65555 C131076:D131091 IY131076:IZ131091 SU131076:SV131091 ACQ131076:ACR131091 AMM131076:AMN131091 AWI131076:AWJ131091 BGE131076:BGF131091 BQA131076:BQB131091 BZW131076:BZX131091 CJS131076:CJT131091 CTO131076:CTP131091 DDK131076:DDL131091 DNG131076:DNH131091 DXC131076:DXD131091 EGY131076:EGZ131091 EQU131076:EQV131091 FAQ131076:FAR131091 FKM131076:FKN131091 FUI131076:FUJ131091 GEE131076:GEF131091 GOA131076:GOB131091 GXW131076:GXX131091 HHS131076:HHT131091 HRO131076:HRP131091 IBK131076:IBL131091 ILG131076:ILH131091 IVC131076:IVD131091 JEY131076:JEZ131091 JOU131076:JOV131091 JYQ131076:JYR131091 KIM131076:KIN131091 KSI131076:KSJ131091 LCE131076:LCF131091 LMA131076:LMB131091 LVW131076:LVX131091 MFS131076:MFT131091 MPO131076:MPP131091 MZK131076:MZL131091 NJG131076:NJH131091 NTC131076:NTD131091 OCY131076:OCZ131091 OMU131076:OMV131091 OWQ131076:OWR131091 PGM131076:PGN131091 PQI131076:PQJ131091 QAE131076:QAF131091 QKA131076:QKB131091 QTW131076:QTX131091 RDS131076:RDT131091 RNO131076:RNP131091 RXK131076:RXL131091 SHG131076:SHH131091 SRC131076:SRD131091 TAY131076:TAZ131091 TKU131076:TKV131091 TUQ131076:TUR131091 UEM131076:UEN131091 UOI131076:UOJ131091 UYE131076:UYF131091 VIA131076:VIB131091 VRW131076:VRX131091 WBS131076:WBT131091 WLO131076:WLP131091 WVK131076:WVL131091 C196612:D196627 IY196612:IZ196627 SU196612:SV196627 ACQ196612:ACR196627 AMM196612:AMN196627 AWI196612:AWJ196627 BGE196612:BGF196627 BQA196612:BQB196627 BZW196612:BZX196627 CJS196612:CJT196627 CTO196612:CTP196627 DDK196612:DDL196627 DNG196612:DNH196627 DXC196612:DXD196627 EGY196612:EGZ196627 EQU196612:EQV196627 FAQ196612:FAR196627 FKM196612:FKN196627 FUI196612:FUJ196627 GEE196612:GEF196627 GOA196612:GOB196627 GXW196612:GXX196627 HHS196612:HHT196627 HRO196612:HRP196627 IBK196612:IBL196627 ILG196612:ILH196627 IVC196612:IVD196627 JEY196612:JEZ196627 JOU196612:JOV196627 JYQ196612:JYR196627 KIM196612:KIN196627 KSI196612:KSJ196627 LCE196612:LCF196627 LMA196612:LMB196627 LVW196612:LVX196627 MFS196612:MFT196627 MPO196612:MPP196627 MZK196612:MZL196627 NJG196612:NJH196627 NTC196612:NTD196627 OCY196612:OCZ196627 OMU196612:OMV196627 OWQ196612:OWR196627 PGM196612:PGN196627 PQI196612:PQJ196627 QAE196612:QAF196627 QKA196612:QKB196627 QTW196612:QTX196627 RDS196612:RDT196627 RNO196612:RNP196627 RXK196612:RXL196627 SHG196612:SHH196627 SRC196612:SRD196627 TAY196612:TAZ196627 TKU196612:TKV196627 TUQ196612:TUR196627 UEM196612:UEN196627 UOI196612:UOJ196627 UYE196612:UYF196627 VIA196612:VIB196627 VRW196612:VRX196627 WBS196612:WBT196627 WLO196612:WLP196627 WVK196612:WVL196627 C262148:D262163 IY262148:IZ262163 SU262148:SV262163 ACQ262148:ACR262163 AMM262148:AMN262163 AWI262148:AWJ262163 BGE262148:BGF262163 BQA262148:BQB262163 BZW262148:BZX262163 CJS262148:CJT262163 CTO262148:CTP262163 DDK262148:DDL262163 DNG262148:DNH262163 DXC262148:DXD262163 EGY262148:EGZ262163 EQU262148:EQV262163 FAQ262148:FAR262163 FKM262148:FKN262163 FUI262148:FUJ262163 GEE262148:GEF262163 GOA262148:GOB262163 GXW262148:GXX262163 HHS262148:HHT262163 HRO262148:HRP262163 IBK262148:IBL262163 ILG262148:ILH262163 IVC262148:IVD262163 JEY262148:JEZ262163 JOU262148:JOV262163 JYQ262148:JYR262163 KIM262148:KIN262163 KSI262148:KSJ262163 LCE262148:LCF262163 LMA262148:LMB262163 LVW262148:LVX262163 MFS262148:MFT262163 MPO262148:MPP262163 MZK262148:MZL262163 NJG262148:NJH262163 NTC262148:NTD262163 OCY262148:OCZ262163 OMU262148:OMV262163 OWQ262148:OWR262163 PGM262148:PGN262163 PQI262148:PQJ262163 QAE262148:QAF262163 QKA262148:QKB262163 QTW262148:QTX262163 RDS262148:RDT262163 RNO262148:RNP262163 RXK262148:RXL262163 SHG262148:SHH262163 SRC262148:SRD262163 TAY262148:TAZ262163 TKU262148:TKV262163 TUQ262148:TUR262163 UEM262148:UEN262163 UOI262148:UOJ262163 UYE262148:UYF262163 VIA262148:VIB262163 VRW262148:VRX262163 WBS262148:WBT262163 WLO262148:WLP262163 WVK262148:WVL262163 C327684:D327699 IY327684:IZ327699 SU327684:SV327699 ACQ327684:ACR327699 AMM327684:AMN327699 AWI327684:AWJ327699 BGE327684:BGF327699 BQA327684:BQB327699 BZW327684:BZX327699 CJS327684:CJT327699 CTO327684:CTP327699 DDK327684:DDL327699 DNG327684:DNH327699 DXC327684:DXD327699 EGY327684:EGZ327699 EQU327684:EQV327699 FAQ327684:FAR327699 FKM327684:FKN327699 FUI327684:FUJ327699 GEE327684:GEF327699 GOA327684:GOB327699 GXW327684:GXX327699 HHS327684:HHT327699 HRO327684:HRP327699 IBK327684:IBL327699 ILG327684:ILH327699 IVC327684:IVD327699 JEY327684:JEZ327699 JOU327684:JOV327699 JYQ327684:JYR327699 KIM327684:KIN327699 KSI327684:KSJ327699 LCE327684:LCF327699 LMA327684:LMB327699 LVW327684:LVX327699 MFS327684:MFT327699 MPO327684:MPP327699 MZK327684:MZL327699 NJG327684:NJH327699 NTC327684:NTD327699 OCY327684:OCZ327699 OMU327684:OMV327699 OWQ327684:OWR327699 PGM327684:PGN327699 PQI327684:PQJ327699 QAE327684:QAF327699 QKA327684:QKB327699 QTW327684:QTX327699 RDS327684:RDT327699 RNO327684:RNP327699 RXK327684:RXL327699 SHG327684:SHH327699 SRC327684:SRD327699 TAY327684:TAZ327699 TKU327684:TKV327699 TUQ327684:TUR327699 UEM327684:UEN327699 UOI327684:UOJ327699 UYE327684:UYF327699 VIA327684:VIB327699 VRW327684:VRX327699 WBS327684:WBT327699 WLO327684:WLP327699 WVK327684:WVL327699 C393220:D393235 IY393220:IZ393235 SU393220:SV393235 ACQ393220:ACR393235 AMM393220:AMN393235 AWI393220:AWJ393235 BGE393220:BGF393235 BQA393220:BQB393235 BZW393220:BZX393235 CJS393220:CJT393235 CTO393220:CTP393235 DDK393220:DDL393235 DNG393220:DNH393235 DXC393220:DXD393235 EGY393220:EGZ393235 EQU393220:EQV393235 FAQ393220:FAR393235 FKM393220:FKN393235 FUI393220:FUJ393235 GEE393220:GEF393235 GOA393220:GOB393235 GXW393220:GXX393235 HHS393220:HHT393235 HRO393220:HRP393235 IBK393220:IBL393235 ILG393220:ILH393235 IVC393220:IVD393235 JEY393220:JEZ393235 JOU393220:JOV393235 JYQ393220:JYR393235 KIM393220:KIN393235 KSI393220:KSJ393235 LCE393220:LCF393235 LMA393220:LMB393235 LVW393220:LVX393235 MFS393220:MFT393235 MPO393220:MPP393235 MZK393220:MZL393235 NJG393220:NJH393235 NTC393220:NTD393235 OCY393220:OCZ393235 OMU393220:OMV393235 OWQ393220:OWR393235 PGM393220:PGN393235 PQI393220:PQJ393235 QAE393220:QAF393235 QKA393220:QKB393235 QTW393220:QTX393235 RDS393220:RDT393235 RNO393220:RNP393235 RXK393220:RXL393235 SHG393220:SHH393235 SRC393220:SRD393235 TAY393220:TAZ393235 TKU393220:TKV393235 TUQ393220:TUR393235 UEM393220:UEN393235 UOI393220:UOJ393235 UYE393220:UYF393235 VIA393220:VIB393235 VRW393220:VRX393235 WBS393220:WBT393235 WLO393220:WLP393235 WVK393220:WVL393235 C458756:D458771 IY458756:IZ458771 SU458756:SV458771 ACQ458756:ACR458771 AMM458756:AMN458771 AWI458756:AWJ458771 BGE458756:BGF458771 BQA458756:BQB458771 BZW458756:BZX458771 CJS458756:CJT458771 CTO458756:CTP458771 DDK458756:DDL458771 DNG458756:DNH458771 DXC458756:DXD458771 EGY458756:EGZ458771 EQU458756:EQV458771 FAQ458756:FAR458771 FKM458756:FKN458771 FUI458756:FUJ458771 GEE458756:GEF458771 GOA458756:GOB458771 GXW458756:GXX458771 HHS458756:HHT458771 HRO458756:HRP458771 IBK458756:IBL458771 ILG458756:ILH458771 IVC458756:IVD458771 JEY458756:JEZ458771 JOU458756:JOV458771 JYQ458756:JYR458771 KIM458756:KIN458771 KSI458756:KSJ458771 LCE458756:LCF458771 LMA458756:LMB458771 LVW458756:LVX458771 MFS458756:MFT458771 MPO458756:MPP458771 MZK458756:MZL458771 NJG458756:NJH458771 NTC458756:NTD458771 OCY458756:OCZ458771 OMU458756:OMV458771 OWQ458756:OWR458771 PGM458756:PGN458771 PQI458756:PQJ458771 QAE458756:QAF458771 QKA458756:QKB458771 QTW458756:QTX458771 RDS458756:RDT458771 RNO458756:RNP458771 RXK458756:RXL458771 SHG458756:SHH458771 SRC458756:SRD458771 TAY458756:TAZ458771 TKU458756:TKV458771 TUQ458756:TUR458771 UEM458756:UEN458771 UOI458756:UOJ458771 UYE458756:UYF458771 VIA458756:VIB458771 VRW458756:VRX458771 WBS458756:WBT458771 WLO458756:WLP458771 WVK458756:WVL458771 C524292:D524307 IY524292:IZ524307 SU524292:SV524307 ACQ524292:ACR524307 AMM524292:AMN524307 AWI524292:AWJ524307 BGE524292:BGF524307 BQA524292:BQB524307 BZW524292:BZX524307 CJS524292:CJT524307 CTO524292:CTP524307 DDK524292:DDL524307 DNG524292:DNH524307 DXC524292:DXD524307 EGY524292:EGZ524307 EQU524292:EQV524307 FAQ524292:FAR524307 FKM524292:FKN524307 FUI524292:FUJ524307 GEE524292:GEF524307 GOA524292:GOB524307 GXW524292:GXX524307 HHS524292:HHT524307 HRO524292:HRP524307 IBK524292:IBL524307 ILG524292:ILH524307 IVC524292:IVD524307 JEY524292:JEZ524307 JOU524292:JOV524307 JYQ524292:JYR524307 KIM524292:KIN524307 KSI524292:KSJ524307 LCE524292:LCF524307 LMA524292:LMB524307 LVW524292:LVX524307 MFS524292:MFT524307 MPO524292:MPP524307 MZK524292:MZL524307 NJG524292:NJH524307 NTC524292:NTD524307 OCY524292:OCZ524307 OMU524292:OMV524307 OWQ524292:OWR524307 PGM524292:PGN524307 PQI524292:PQJ524307 QAE524292:QAF524307 QKA524292:QKB524307 QTW524292:QTX524307 RDS524292:RDT524307 RNO524292:RNP524307 RXK524292:RXL524307 SHG524292:SHH524307 SRC524292:SRD524307 TAY524292:TAZ524307 TKU524292:TKV524307 TUQ524292:TUR524307 UEM524292:UEN524307 UOI524292:UOJ524307 UYE524292:UYF524307 VIA524292:VIB524307 VRW524292:VRX524307 WBS524292:WBT524307 WLO524292:WLP524307 WVK524292:WVL524307 C589828:D589843 IY589828:IZ589843 SU589828:SV589843 ACQ589828:ACR589843 AMM589828:AMN589843 AWI589828:AWJ589843 BGE589828:BGF589843 BQA589828:BQB589843 BZW589828:BZX589843 CJS589828:CJT589843 CTO589828:CTP589843 DDK589828:DDL589843 DNG589828:DNH589843 DXC589828:DXD589843 EGY589828:EGZ589843 EQU589828:EQV589843 FAQ589828:FAR589843 FKM589828:FKN589843 FUI589828:FUJ589843 GEE589828:GEF589843 GOA589828:GOB589843 GXW589828:GXX589843 HHS589828:HHT589843 HRO589828:HRP589843 IBK589828:IBL589843 ILG589828:ILH589843 IVC589828:IVD589843 JEY589828:JEZ589843 JOU589828:JOV589843 JYQ589828:JYR589843 KIM589828:KIN589843 KSI589828:KSJ589843 LCE589828:LCF589843 LMA589828:LMB589843 LVW589828:LVX589843 MFS589828:MFT589843 MPO589828:MPP589843 MZK589828:MZL589843 NJG589828:NJH589843 NTC589828:NTD589843 OCY589828:OCZ589843 OMU589828:OMV589843 OWQ589828:OWR589843 PGM589828:PGN589843 PQI589828:PQJ589843 QAE589828:QAF589843 QKA589828:QKB589843 QTW589828:QTX589843 RDS589828:RDT589843 RNO589828:RNP589843 RXK589828:RXL589843 SHG589828:SHH589843 SRC589828:SRD589843 TAY589828:TAZ589843 TKU589828:TKV589843 TUQ589828:TUR589843 UEM589828:UEN589843 UOI589828:UOJ589843 UYE589828:UYF589843 VIA589828:VIB589843 VRW589828:VRX589843 WBS589828:WBT589843 WLO589828:WLP589843 WVK589828:WVL589843 C655364:D655379 IY655364:IZ655379 SU655364:SV655379 ACQ655364:ACR655379 AMM655364:AMN655379 AWI655364:AWJ655379 BGE655364:BGF655379 BQA655364:BQB655379 BZW655364:BZX655379 CJS655364:CJT655379 CTO655364:CTP655379 DDK655364:DDL655379 DNG655364:DNH655379 DXC655364:DXD655379 EGY655364:EGZ655379 EQU655364:EQV655379 FAQ655364:FAR655379 FKM655364:FKN655379 FUI655364:FUJ655379 GEE655364:GEF655379 GOA655364:GOB655379 GXW655364:GXX655379 HHS655364:HHT655379 HRO655364:HRP655379 IBK655364:IBL655379 ILG655364:ILH655379 IVC655364:IVD655379 JEY655364:JEZ655379 JOU655364:JOV655379 JYQ655364:JYR655379 KIM655364:KIN655379 KSI655364:KSJ655379 LCE655364:LCF655379 LMA655364:LMB655379 LVW655364:LVX655379 MFS655364:MFT655379 MPO655364:MPP655379 MZK655364:MZL655379 NJG655364:NJH655379 NTC655364:NTD655379 OCY655364:OCZ655379 OMU655364:OMV655379 OWQ655364:OWR655379 PGM655364:PGN655379 PQI655364:PQJ655379 QAE655364:QAF655379 QKA655364:QKB655379 QTW655364:QTX655379 RDS655364:RDT655379 RNO655364:RNP655379 RXK655364:RXL655379 SHG655364:SHH655379 SRC655364:SRD655379 TAY655364:TAZ655379 TKU655364:TKV655379 TUQ655364:TUR655379 UEM655364:UEN655379 UOI655364:UOJ655379 UYE655364:UYF655379 VIA655364:VIB655379 VRW655364:VRX655379 WBS655364:WBT655379 WLO655364:WLP655379 WVK655364:WVL655379 C720900:D720915 IY720900:IZ720915 SU720900:SV720915 ACQ720900:ACR720915 AMM720900:AMN720915 AWI720900:AWJ720915 BGE720900:BGF720915 BQA720900:BQB720915 BZW720900:BZX720915 CJS720900:CJT720915 CTO720900:CTP720915 DDK720900:DDL720915 DNG720900:DNH720915 DXC720900:DXD720915 EGY720900:EGZ720915 EQU720900:EQV720915 FAQ720900:FAR720915 FKM720900:FKN720915 FUI720900:FUJ720915 GEE720900:GEF720915 GOA720900:GOB720915 GXW720900:GXX720915 HHS720900:HHT720915 HRO720900:HRP720915 IBK720900:IBL720915 ILG720900:ILH720915 IVC720900:IVD720915 JEY720900:JEZ720915 JOU720900:JOV720915 JYQ720900:JYR720915 KIM720900:KIN720915 KSI720900:KSJ720915 LCE720900:LCF720915 LMA720900:LMB720915 LVW720900:LVX720915 MFS720900:MFT720915 MPO720900:MPP720915 MZK720900:MZL720915 NJG720900:NJH720915 NTC720900:NTD720915 OCY720900:OCZ720915 OMU720900:OMV720915 OWQ720900:OWR720915 PGM720900:PGN720915 PQI720900:PQJ720915 QAE720900:QAF720915 QKA720900:QKB720915 QTW720900:QTX720915 RDS720900:RDT720915 RNO720900:RNP720915 RXK720900:RXL720915 SHG720900:SHH720915 SRC720900:SRD720915 TAY720900:TAZ720915 TKU720900:TKV720915 TUQ720900:TUR720915 UEM720900:UEN720915 UOI720900:UOJ720915 UYE720900:UYF720915 VIA720900:VIB720915 VRW720900:VRX720915 WBS720900:WBT720915 WLO720900:WLP720915 WVK720900:WVL720915 C786436:D786451 IY786436:IZ786451 SU786436:SV786451 ACQ786436:ACR786451 AMM786436:AMN786451 AWI786436:AWJ786451 BGE786436:BGF786451 BQA786436:BQB786451 BZW786436:BZX786451 CJS786436:CJT786451 CTO786436:CTP786451 DDK786436:DDL786451 DNG786436:DNH786451 DXC786436:DXD786451 EGY786436:EGZ786451 EQU786436:EQV786451 FAQ786436:FAR786451 FKM786436:FKN786451 FUI786436:FUJ786451 GEE786436:GEF786451 GOA786436:GOB786451 GXW786436:GXX786451 HHS786436:HHT786451 HRO786436:HRP786451 IBK786436:IBL786451 ILG786436:ILH786451 IVC786436:IVD786451 JEY786436:JEZ786451 JOU786436:JOV786451 JYQ786436:JYR786451 KIM786436:KIN786451 KSI786436:KSJ786451 LCE786436:LCF786451 LMA786436:LMB786451 LVW786436:LVX786451 MFS786436:MFT786451 MPO786436:MPP786451 MZK786436:MZL786451 NJG786436:NJH786451 NTC786436:NTD786451 OCY786436:OCZ786451 OMU786436:OMV786451 OWQ786436:OWR786451 PGM786436:PGN786451 PQI786436:PQJ786451 QAE786436:QAF786451 QKA786436:QKB786451 QTW786436:QTX786451 RDS786436:RDT786451 RNO786436:RNP786451 RXK786436:RXL786451 SHG786436:SHH786451 SRC786436:SRD786451 TAY786436:TAZ786451 TKU786436:TKV786451 TUQ786436:TUR786451 UEM786436:UEN786451 UOI786436:UOJ786451 UYE786436:UYF786451 VIA786436:VIB786451 VRW786436:VRX786451 WBS786436:WBT786451 WLO786436:WLP786451 WVK786436:WVL786451 C851972:D851987 IY851972:IZ851987 SU851972:SV851987 ACQ851972:ACR851987 AMM851972:AMN851987 AWI851972:AWJ851987 BGE851972:BGF851987 BQA851972:BQB851987 BZW851972:BZX851987 CJS851972:CJT851987 CTO851972:CTP851987 DDK851972:DDL851987 DNG851972:DNH851987 DXC851972:DXD851987 EGY851972:EGZ851987 EQU851972:EQV851987 FAQ851972:FAR851987 FKM851972:FKN851987 FUI851972:FUJ851987 GEE851972:GEF851987 GOA851972:GOB851987 GXW851972:GXX851987 HHS851972:HHT851987 HRO851972:HRP851987 IBK851972:IBL851987 ILG851972:ILH851987 IVC851972:IVD851987 JEY851972:JEZ851987 JOU851972:JOV851987 JYQ851972:JYR851987 KIM851972:KIN851987 KSI851972:KSJ851987 LCE851972:LCF851987 LMA851972:LMB851987 LVW851972:LVX851987 MFS851972:MFT851987 MPO851972:MPP851987 MZK851972:MZL851987 NJG851972:NJH851987 NTC851972:NTD851987 OCY851972:OCZ851987 OMU851972:OMV851987 OWQ851972:OWR851987 PGM851972:PGN851987 PQI851972:PQJ851987 QAE851972:QAF851987 QKA851972:QKB851987 QTW851972:QTX851987 RDS851972:RDT851987 RNO851972:RNP851987 RXK851972:RXL851987 SHG851972:SHH851987 SRC851972:SRD851987 TAY851972:TAZ851987 TKU851972:TKV851987 TUQ851972:TUR851987 UEM851972:UEN851987 UOI851972:UOJ851987 UYE851972:UYF851987 VIA851972:VIB851987 VRW851972:VRX851987 WBS851972:WBT851987 WLO851972:WLP851987 WVK851972:WVL851987 C917508:D917523 IY917508:IZ917523 SU917508:SV917523 ACQ917508:ACR917523 AMM917508:AMN917523 AWI917508:AWJ917523 BGE917508:BGF917523 BQA917508:BQB917523 BZW917508:BZX917523 CJS917508:CJT917523 CTO917508:CTP917523 DDK917508:DDL917523 DNG917508:DNH917523 DXC917508:DXD917523 EGY917508:EGZ917523 EQU917508:EQV917523 FAQ917508:FAR917523 FKM917508:FKN917523 FUI917508:FUJ917523 GEE917508:GEF917523 GOA917508:GOB917523 GXW917508:GXX917523 HHS917508:HHT917523 HRO917508:HRP917523 IBK917508:IBL917523 ILG917508:ILH917523 IVC917508:IVD917523 JEY917508:JEZ917523 JOU917508:JOV917523 JYQ917508:JYR917523 KIM917508:KIN917523 KSI917508:KSJ917523 LCE917508:LCF917523 LMA917508:LMB917523 LVW917508:LVX917523 MFS917508:MFT917523 MPO917508:MPP917523 MZK917508:MZL917523 NJG917508:NJH917523 NTC917508:NTD917523 OCY917508:OCZ917523 OMU917508:OMV917523 OWQ917508:OWR917523 PGM917508:PGN917523 PQI917508:PQJ917523 QAE917508:QAF917523 QKA917508:QKB917523 QTW917508:QTX917523 RDS917508:RDT917523 RNO917508:RNP917523 RXK917508:RXL917523 SHG917508:SHH917523 SRC917508:SRD917523 TAY917508:TAZ917523 TKU917508:TKV917523 TUQ917508:TUR917523 UEM917508:UEN917523 UOI917508:UOJ917523 UYE917508:UYF917523 VIA917508:VIB917523 VRW917508:VRX917523 WBS917508:WBT917523 WLO917508:WLP917523 WVK917508:WVL917523 C983044:D983059 IY983044:IZ983059 SU983044:SV983059 ACQ983044:ACR983059 AMM983044:AMN983059 AWI983044:AWJ983059 BGE983044:BGF983059 BQA983044:BQB983059 BZW983044:BZX983059 CJS983044:CJT983059 CTO983044:CTP983059 DDK983044:DDL983059 DNG983044:DNH983059 DXC983044:DXD983059 EGY983044:EGZ983059 EQU983044:EQV983059 FAQ983044:FAR983059 FKM983044:FKN983059 FUI983044:FUJ983059 GEE983044:GEF983059 GOA983044:GOB983059 GXW983044:GXX983059 HHS983044:HHT983059 HRO983044:HRP983059 IBK983044:IBL983059 ILG983044:ILH983059 IVC983044:IVD983059 JEY983044:JEZ983059 JOU983044:JOV983059 JYQ983044:JYR983059 KIM983044:KIN983059 KSI983044:KSJ983059 LCE983044:LCF983059 LMA983044:LMB983059 LVW983044:LVX983059 MFS983044:MFT983059 MPO983044:MPP983059 MZK983044:MZL983059 NJG983044:NJH983059 NTC983044:NTD983059 OCY983044:OCZ983059 OMU983044:OMV983059 OWQ983044:OWR983059 PGM983044:PGN983059 PQI983044:PQJ983059 QAE983044:QAF983059 QKA983044:QKB983059 QTW983044:QTX983059 RDS983044:RDT983059 RNO983044:RNP983059 RXK983044:RXL983059 SHG983044:SHH983059 SRC983044:SRD983059 TAY983044:TAZ983059 TKU983044:TKV983059 TUQ983044:TUR983059 UEM983044:UEN983059 UOI983044:UOJ983059 UYE983044:UYF983059 VIA983044:VIB983059 VRW983044:VRX983059 WBS983044:WBT983059 WLO983044:WLP983059 WVK983044:WVL983059 C27:D42 IY27:IZ42 SU27:SV42 ACQ27:ACR42 AMM27:AMN42 AWI27:AWJ42 BGE27:BGF42 BQA27:BQB42 BZW27:BZX42 CJS27:CJT42 CTO27:CTP42 DDK27:DDL42 DNG27:DNH42 DXC27:DXD42 EGY27:EGZ42 EQU27:EQV42 FAQ27:FAR42 FKM27:FKN42 FUI27:FUJ42 GEE27:GEF42 GOA27:GOB42 GXW27:GXX42 HHS27:HHT42 HRO27:HRP42 IBK27:IBL42 ILG27:ILH42 IVC27:IVD42 JEY27:JEZ42 JOU27:JOV42 JYQ27:JYR42 KIM27:KIN42 KSI27:KSJ42 LCE27:LCF42 LMA27:LMB42 LVW27:LVX42 MFS27:MFT42 MPO27:MPP42 MZK27:MZL42 NJG27:NJH42 NTC27:NTD42 OCY27:OCZ42 OMU27:OMV42 OWQ27:OWR42 PGM27:PGN42 PQI27:PQJ42 QAE27:QAF42 QKA27:QKB42 QTW27:QTX42 RDS27:RDT42 RNO27:RNP42 RXK27:RXL42 SHG27:SHH42 SRC27:SRD42 TAY27:TAZ42 TKU27:TKV42 TUQ27:TUR42 UEM27:UEN42 UOI27:UOJ42 UYE27:UYF42 VIA27:VIB42 VRW27:VRX42 WBS27:WBT42 WLO27:WLP42 WVK27:WVL42 C65558:D65573 IY65558:IZ65573 SU65558:SV65573 ACQ65558:ACR65573 AMM65558:AMN65573 AWI65558:AWJ65573 BGE65558:BGF65573 BQA65558:BQB65573 BZW65558:BZX65573 CJS65558:CJT65573 CTO65558:CTP65573 DDK65558:DDL65573 DNG65558:DNH65573 DXC65558:DXD65573 EGY65558:EGZ65573 EQU65558:EQV65573 FAQ65558:FAR65573 FKM65558:FKN65573 FUI65558:FUJ65573 GEE65558:GEF65573 GOA65558:GOB65573 GXW65558:GXX65573 HHS65558:HHT65573 HRO65558:HRP65573 IBK65558:IBL65573 ILG65558:ILH65573 IVC65558:IVD65573 JEY65558:JEZ65573 JOU65558:JOV65573 JYQ65558:JYR65573 KIM65558:KIN65573 KSI65558:KSJ65573 LCE65558:LCF65573 LMA65558:LMB65573 LVW65558:LVX65573 MFS65558:MFT65573 MPO65558:MPP65573 MZK65558:MZL65573 NJG65558:NJH65573 NTC65558:NTD65573 OCY65558:OCZ65573 OMU65558:OMV65573 OWQ65558:OWR65573 PGM65558:PGN65573 PQI65558:PQJ65573 QAE65558:QAF65573 QKA65558:QKB65573 QTW65558:QTX65573 RDS65558:RDT65573 RNO65558:RNP65573 RXK65558:RXL65573 SHG65558:SHH65573 SRC65558:SRD65573 TAY65558:TAZ65573 TKU65558:TKV65573 TUQ65558:TUR65573 UEM65558:UEN65573 UOI65558:UOJ65573 UYE65558:UYF65573 VIA65558:VIB65573 VRW65558:VRX65573 WBS65558:WBT65573 WLO65558:WLP65573 WVK65558:WVL65573 C131094:D131109 IY131094:IZ131109 SU131094:SV131109 ACQ131094:ACR131109 AMM131094:AMN131109 AWI131094:AWJ131109 BGE131094:BGF131109 BQA131094:BQB131109 BZW131094:BZX131109 CJS131094:CJT131109 CTO131094:CTP131109 DDK131094:DDL131109 DNG131094:DNH131109 DXC131094:DXD131109 EGY131094:EGZ131109 EQU131094:EQV131109 FAQ131094:FAR131109 FKM131094:FKN131109 FUI131094:FUJ131109 GEE131094:GEF131109 GOA131094:GOB131109 GXW131094:GXX131109 HHS131094:HHT131109 HRO131094:HRP131109 IBK131094:IBL131109 ILG131094:ILH131109 IVC131094:IVD131109 JEY131094:JEZ131109 JOU131094:JOV131109 JYQ131094:JYR131109 KIM131094:KIN131109 KSI131094:KSJ131109 LCE131094:LCF131109 LMA131094:LMB131109 LVW131094:LVX131109 MFS131094:MFT131109 MPO131094:MPP131109 MZK131094:MZL131109 NJG131094:NJH131109 NTC131094:NTD131109 OCY131094:OCZ131109 OMU131094:OMV131109 OWQ131094:OWR131109 PGM131094:PGN131109 PQI131094:PQJ131109 QAE131094:QAF131109 QKA131094:QKB131109 QTW131094:QTX131109 RDS131094:RDT131109 RNO131094:RNP131109 RXK131094:RXL131109 SHG131094:SHH131109 SRC131094:SRD131109 TAY131094:TAZ131109 TKU131094:TKV131109 TUQ131094:TUR131109 UEM131094:UEN131109 UOI131094:UOJ131109 UYE131094:UYF131109 VIA131094:VIB131109 VRW131094:VRX131109 WBS131094:WBT131109 WLO131094:WLP131109 WVK131094:WVL131109 C196630:D196645 IY196630:IZ196645 SU196630:SV196645 ACQ196630:ACR196645 AMM196630:AMN196645 AWI196630:AWJ196645 BGE196630:BGF196645 BQA196630:BQB196645 BZW196630:BZX196645 CJS196630:CJT196645 CTO196630:CTP196645 DDK196630:DDL196645 DNG196630:DNH196645 DXC196630:DXD196645 EGY196630:EGZ196645 EQU196630:EQV196645 FAQ196630:FAR196645 FKM196630:FKN196645 FUI196630:FUJ196645 GEE196630:GEF196645 GOA196630:GOB196645 GXW196630:GXX196645 HHS196630:HHT196645 HRO196630:HRP196645 IBK196630:IBL196645 ILG196630:ILH196645 IVC196630:IVD196645 JEY196630:JEZ196645 JOU196630:JOV196645 JYQ196630:JYR196645 KIM196630:KIN196645 KSI196630:KSJ196645 LCE196630:LCF196645 LMA196630:LMB196645 LVW196630:LVX196645 MFS196630:MFT196645 MPO196630:MPP196645 MZK196630:MZL196645 NJG196630:NJH196645 NTC196630:NTD196645 OCY196630:OCZ196645 OMU196630:OMV196645 OWQ196630:OWR196645 PGM196630:PGN196645 PQI196630:PQJ196645 QAE196630:QAF196645 QKA196630:QKB196645 QTW196630:QTX196645 RDS196630:RDT196645 RNO196630:RNP196645 RXK196630:RXL196645 SHG196630:SHH196645 SRC196630:SRD196645 TAY196630:TAZ196645 TKU196630:TKV196645 TUQ196630:TUR196645 UEM196630:UEN196645 UOI196630:UOJ196645 UYE196630:UYF196645 VIA196630:VIB196645 VRW196630:VRX196645 WBS196630:WBT196645 WLO196630:WLP196645 WVK196630:WVL196645 C262166:D262181 IY262166:IZ262181 SU262166:SV262181 ACQ262166:ACR262181 AMM262166:AMN262181 AWI262166:AWJ262181 BGE262166:BGF262181 BQA262166:BQB262181 BZW262166:BZX262181 CJS262166:CJT262181 CTO262166:CTP262181 DDK262166:DDL262181 DNG262166:DNH262181 DXC262166:DXD262181 EGY262166:EGZ262181 EQU262166:EQV262181 FAQ262166:FAR262181 FKM262166:FKN262181 FUI262166:FUJ262181 GEE262166:GEF262181 GOA262166:GOB262181 GXW262166:GXX262181 HHS262166:HHT262181 HRO262166:HRP262181 IBK262166:IBL262181 ILG262166:ILH262181 IVC262166:IVD262181 JEY262166:JEZ262181 JOU262166:JOV262181 JYQ262166:JYR262181 KIM262166:KIN262181 KSI262166:KSJ262181 LCE262166:LCF262181 LMA262166:LMB262181 LVW262166:LVX262181 MFS262166:MFT262181 MPO262166:MPP262181 MZK262166:MZL262181 NJG262166:NJH262181 NTC262166:NTD262181 OCY262166:OCZ262181 OMU262166:OMV262181 OWQ262166:OWR262181 PGM262166:PGN262181 PQI262166:PQJ262181 QAE262166:QAF262181 QKA262166:QKB262181 QTW262166:QTX262181 RDS262166:RDT262181 RNO262166:RNP262181 RXK262166:RXL262181 SHG262166:SHH262181 SRC262166:SRD262181 TAY262166:TAZ262181 TKU262166:TKV262181 TUQ262166:TUR262181 UEM262166:UEN262181 UOI262166:UOJ262181 UYE262166:UYF262181 VIA262166:VIB262181 VRW262166:VRX262181 WBS262166:WBT262181 WLO262166:WLP262181 WVK262166:WVL262181 C327702:D327717 IY327702:IZ327717 SU327702:SV327717 ACQ327702:ACR327717 AMM327702:AMN327717 AWI327702:AWJ327717 BGE327702:BGF327717 BQA327702:BQB327717 BZW327702:BZX327717 CJS327702:CJT327717 CTO327702:CTP327717 DDK327702:DDL327717 DNG327702:DNH327717 DXC327702:DXD327717 EGY327702:EGZ327717 EQU327702:EQV327717 FAQ327702:FAR327717 FKM327702:FKN327717 FUI327702:FUJ327717 GEE327702:GEF327717 GOA327702:GOB327717 GXW327702:GXX327717 HHS327702:HHT327717 HRO327702:HRP327717 IBK327702:IBL327717 ILG327702:ILH327717 IVC327702:IVD327717 JEY327702:JEZ327717 JOU327702:JOV327717 JYQ327702:JYR327717 KIM327702:KIN327717 KSI327702:KSJ327717 LCE327702:LCF327717 LMA327702:LMB327717 LVW327702:LVX327717 MFS327702:MFT327717 MPO327702:MPP327717 MZK327702:MZL327717 NJG327702:NJH327717 NTC327702:NTD327717 OCY327702:OCZ327717 OMU327702:OMV327717 OWQ327702:OWR327717 PGM327702:PGN327717 PQI327702:PQJ327717 QAE327702:QAF327717 QKA327702:QKB327717 QTW327702:QTX327717 RDS327702:RDT327717 RNO327702:RNP327717 RXK327702:RXL327717 SHG327702:SHH327717 SRC327702:SRD327717 TAY327702:TAZ327717 TKU327702:TKV327717 TUQ327702:TUR327717 UEM327702:UEN327717 UOI327702:UOJ327717 UYE327702:UYF327717 VIA327702:VIB327717 VRW327702:VRX327717 WBS327702:WBT327717 WLO327702:WLP327717 WVK327702:WVL327717 C393238:D393253 IY393238:IZ393253 SU393238:SV393253 ACQ393238:ACR393253 AMM393238:AMN393253 AWI393238:AWJ393253 BGE393238:BGF393253 BQA393238:BQB393253 BZW393238:BZX393253 CJS393238:CJT393253 CTO393238:CTP393253 DDK393238:DDL393253 DNG393238:DNH393253 DXC393238:DXD393253 EGY393238:EGZ393253 EQU393238:EQV393253 FAQ393238:FAR393253 FKM393238:FKN393253 FUI393238:FUJ393253 GEE393238:GEF393253 GOA393238:GOB393253 GXW393238:GXX393253 HHS393238:HHT393253 HRO393238:HRP393253 IBK393238:IBL393253 ILG393238:ILH393253 IVC393238:IVD393253 JEY393238:JEZ393253 JOU393238:JOV393253 JYQ393238:JYR393253 KIM393238:KIN393253 KSI393238:KSJ393253 LCE393238:LCF393253 LMA393238:LMB393253 LVW393238:LVX393253 MFS393238:MFT393253 MPO393238:MPP393253 MZK393238:MZL393253 NJG393238:NJH393253 NTC393238:NTD393253 OCY393238:OCZ393253 OMU393238:OMV393253 OWQ393238:OWR393253 PGM393238:PGN393253 PQI393238:PQJ393253 QAE393238:QAF393253 QKA393238:QKB393253 QTW393238:QTX393253 RDS393238:RDT393253 RNO393238:RNP393253 RXK393238:RXL393253 SHG393238:SHH393253 SRC393238:SRD393253 TAY393238:TAZ393253 TKU393238:TKV393253 TUQ393238:TUR393253 UEM393238:UEN393253 UOI393238:UOJ393253 UYE393238:UYF393253 VIA393238:VIB393253 VRW393238:VRX393253 WBS393238:WBT393253 WLO393238:WLP393253 WVK393238:WVL393253 C458774:D458789 IY458774:IZ458789 SU458774:SV458789 ACQ458774:ACR458789 AMM458774:AMN458789 AWI458774:AWJ458789 BGE458774:BGF458789 BQA458774:BQB458789 BZW458774:BZX458789 CJS458774:CJT458789 CTO458774:CTP458789 DDK458774:DDL458789 DNG458774:DNH458789 DXC458774:DXD458789 EGY458774:EGZ458789 EQU458774:EQV458789 FAQ458774:FAR458789 FKM458774:FKN458789 FUI458774:FUJ458789 GEE458774:GEF458789 GOA458774:GOB458789 GXW458774:GXX458789 HHS458774:HHT458789 HRO458774:HRP458789 IBK458774:IBL458789 ILG458774:ILH458789 IVC458774:IVD458789 JEY458774:JEZ458789 JOU458774:JOV458789 JYQ458774:JYR458789 KIM458774:KIN458789 KSI458774:KSJ458789 LCE458774:LCF458789 LMA458774:LMB458789 LVW458774:LVX458789 MFS458774:MFT458789 MPO458774:MPP458789 MZK458774:MZL458789 NJG458774:NJH458789 NTC458774:NTD458789 OCY458774:OCZ458789 OMU458774:OMV458789 OWQ458774:OWR458789 PGM458774:PGN458789 PQI458774:PQJ458789 QAE458774:QAF458789 QKA458774:QKB458789 QTW458774:QTX458789 RDS458774:RDT458789 RNO458774:RNP458789 RXK458774:RXL458789 SHG458774:SHH458789 SRC458774:SRD458789 TAY458774:TAZ458789 TKU458774:TKV458789 TUQ458774:TUR458789 UEM458774:UEN458789 UOI458774:UOJ458789 UYE458774:UYF458789 VIA458774:VIB458789 VRW458774:VRX458789 WBS458774:WBT458789 WLO458774:WLP458789 WVK458774:WVL458789 C524310:D524325 IY524310:IZ524325 SU524310:SV524325 ACQ524310:ACR524325 AMM524310:AMN524325 AWI524310:AWJ524325 BGE524310:BGF524325 BQA524310:BQB524325 BZW524310:BZX524325 CJS524310:CJT524325 CTO524310:CTP524325 DDK524310:DDL524325 DNG524310:DNH524325 DXC524310:DXD524325 EGY524310:EGZ524325 EQU524310:EQV524325 FAQ524310:FAR524325 FKM524310:FKN524325 FUI524310:FUJ524325 GEE524310:GEF524325 GOA524310:GOB524325 GXW524310:GXX524325 HHS524310:HHT524325 HRO524310:HRP524325 IBK524310:IBL524325 ILG524310:ILH524325 IVC524310:IVD524325 JEY524310:JEZ524325 JOU524310:JOV524325 JYQ524310:JYR524325 KIM524310:KIN524325 KSI524310:KSJ524325 LCE524310:LCF524325 LMA524310:LMB524325 LVW524310:LVX524325 MFS524310:MFT524325 MPO524310:MPP524325 MZK524310:MZL524325 NJG524310:NJH524325 NTC524310:NTD524325 OCY524310:OCZ524325 OMU524310:OMV524325 OWQ524310:OWR524325 PGM524310:PGN524325 PQI524310:PQJ524325 QAE524310:QAF524325 QKA524310:QKB524325 QTW524310:QTX524325 RDS524310:RDT524325 RNO524310:RNP524325 RXK524310:RXL524325 SHG524310:SHH524325 SRC524310:SRD524325 TAY524310:TAZ524325 TKU524310:TKV524325 TUQ524310:TUR524325 UEM524310:UEN524325 UOI524310:UOJ524325 UYE524310:UYF524325 VIA524310:VIB524325 VRW524310:VRX524325 WBS524310:WBT524325 WLO524310:WLP524325 WVK524310:WVL524325 C589846:D589861 IY589846:IZ589861 SU589846:SV589861 ACQ589846:ACR589861 AMM589846:AMN589861 AWI589846:AWJ589861 BGE589846:BGF589861 BQA589846:BQB589861 BZW589846:BZX589861 CJS589846:CJT589861 CTO589846:CTP589861 DDK589846:DDL589861 DNG589846:DNH589861 DXC589846:DXD589861 EGY589846:EGZ589861 EQU589846:EQV589861 FAQ589846:FAR589861 FKM589846:FKN589861 FUI589846:FUJ589861 GEE589846:GEF589861 GOA589846:GOB589861 GXW589846:GXX589861 HHS589846:HHT589861 HRO589846:HRP589861 IBK589846:IBL589861 ILG589846:ILH589861 IVC589846:IVD589861 JEY589846:JEZ589861 JOU589846:JOV589861 JYQ589846:JYR589861 KIM589846:KIN589861 KSI589846:KSJ589861 LCE589846:LCF589861 LMA589846:LMB589861 LVW589846:LVX589861 MFS589846:MFT589861 MPO589846:MPP589861 MZK589846:MZL589861 NJG589846:NJH589861 NTC589846:NTD589861 OCY589846:OCZ589861 OMU589846:OMV589861 OWQ589846:OWR589861 PGM589846:PGN589861 PQI589846:PQJ589861 QAE589846:QAF589861 QKA589846:QKB589861 QTW589846:QTX589861 RDS589846:RDT589861 RNO589846:RNP589861 RXK589846:RXL589861 SHG589846:SHH589861 SRC589846:SRD589861 TAY589846:TAZ589861 TKU589846:TKV589861 TUQ589846:TUR589861 UEM589846:UEN589861 UOI589846:UOJ589861 UYE589846:UYF589861 VIA589846:VIB589861 VRW589846:VRX589861 WBS589846:WBT589861 WLO589846:WLP589861 WVK589846:WVL589861 C655382:D655397 IY655382:IZ655397 SU655382:SV655397 ACQ655382:ACR655397 AMM655382:AMN655397 AWI655382:AWJ655397 BGE655382:BGF655397 BQA655382:BQB655397 BZW655382:BZX655397 CJS655382:CJT655397 CTO655382:CTP655397 DDK655382:DDL655397 DNG655382:DNH655397 DXC655382:DXD655397 EGY655382:EGZ655397 EQU655382:EQV655397 FAQ655382:FAR655397 FKM655382:FKN655397 FUI655382:FUJ655397 GEE655382:GEF655397 GOA655382:GOB655397 GXW655382:GXX655397 HHS655382:HHT655397 HRO655382:HRP655397 IBK655382:IBL655397 ILG655382:ILH655397 IVC655382:IVD655397 JEY655382:JEZ655397 JOU655382:JOV655397 JYQ655382:JYR655397 KIM655382:KIN655397 KSI655382:KSJ655397 LCE655382:LCF655397 LMA655382:LMB655397 LVW655382:LVX655397 MFS655382:MFT655397 MPO655382:MPP655397 MZK655382:MZL655397 NJG655382:NJH655397 NTC655382:NTD655397 OCY655382:OCZ655397 OMU655382:OMV655397 OWQ655382:OWR655397 PGM655382:PGN655397 PQI655382:PQJ655397 QAE655382:QAF655397 QKA655382:QKB655397 QTW655382:QTX655397 RDS655382:RDT655397 RNO655382:RNP655397 RXK655382:RXL655397 SHG655382:SHH655397 SRC655382:SRD655397 TAY655382:TAZ655397 TKU655382:TKV655397 TUQ655382:TUR655397 UEM655382:UEN655397 UOI655382:UOJ655397 UYE655382:UYF655397 VIA655382:VIB655397 VRW655382:VRX655397 WBS655382:WBT655397 WLO655382:WLP655397 WVK655382:WVL655397 C720918:D720933 IY720918:IZ720933 SU720918:SV720933 ACQ720918:ACR720933 AMM720918:AMN720933 AWI720918:AWJ720933 BGE720918:BGF720933 BQA720918:BQB720933 BZW720918:BZX720933 CJS720918:CJT720933 CTO720918:CTP720933 DDK720918:DDL720933 DNG720918:DNH720933 DXC720918:DXD720933 EGY720918:EGZ720933 EQU720918:EQV720933 FAQ720918:FAR720933 FKM720918:FKN720933 FUI720918:FUJ720933 GEE720918:GEF720933 GOA720918:GOB720933 GXW720918:GXX720933 HHS720918:HHT720933 HRO720918:HRP720933 IBK720918:IBL720933 ILG720918:ILH720933 IVC720918:IVD720933 JEY720918:JEZ720933 JOU720918:JOV720933 JYQ720918:JYR720933 KIM720918:KIN720933 KSI720918:KSJ720933 LCE720918:LCF720933 LMA720918:LMB720933 LVW720918:LVX720933 MFS720918:MFT720933 MPO720918:MPP720933 MZK720918:MZL720933 NJG720918:NJH720933 NTC720918:NTD720933 OCY720918:OCZ720933 OMU720918:OMV720933 OWQ720918:OWR720933 PGM720918:PGN720933 PQI720918:PQJ720933 QAE720918:QAF720933 QKA720918:QKB720933 QTW720918:QTX720933 RDS720918:RDT720933 RNO720918:RNP720933 RXK720918:RXL720933 SHG720918:SHH720933 SRC720918:SRD720933 TAY720918:TAZ720933 TKU720918:TKV720933 TUQ720918:TUR720933 UEM720918:UEN720933 UOI720918:UOJ720933 UYE720918:UYF720933 VIA720918:VIB720933 VRW720918:VRX720933 WBS720918:WBT720933 WLO720918:WLP720933 WVK720918:WVL720933 C786454:D786469 IY786454:IZ786469 SU786454:SV786469 ACQ786454:ACR786469 AMM786454:AMN786469 AWI786454:AWJ786469 BGE786454:BGF786469 BQA786454:BQB786469 BZW786454:BZX786469 CJS786454:CJT786469 CTO786454:CTP786469 DDK786454:DDL786469 DNG786454:DNH786469 DXC786454:DXD786469 EGY786454:EGZ786469 EQU786454:EQV786469 FAQ786454:FAR786469 FKM786454:FKN786469 FUI786454:FUJ786469 GEE786454:GEF786469 GOA786454:GOB786469 GXW786454:GXX786469 HHS786454:HHT786469 HRO786454:HRP786469 IBK786454:IBL786469 ILG786454:ILH786469 IVC786454:IVD786469 JEY786454:JEZ786469 JOU786454:JOV786469 JYQ786454:JYR786469 KIM786454:KIN786469 KSI786454:KSJ786469 LCE786454:LCF786469 LMA786454:LMB786469 LVW786454:LVX786469 MFS786454:MFT786469 MPO786454:MPP786469 MZK786454:MZL786469 NJG786454:NJH786469 NTC786454:NTD786469 OCY786454:OCZ786469 OMU786454:OMV786469 OWQ786454:OWR786469 PGM786454:PGN786469 PQI786454:PQJ786469 QAE786454:QAF786469 QKA786454:QKB786469 QTW786454:QTX786469 RDS786454:RDT786469 RNO786454:RNP786469 RXK786454:RXL786469 SHG786454:SHH786469 SRC786454:SRD786469 TAY786454:TAZ786469 TKU786454:TKV786469 TUQ786454:TUR786469 UEM786454:UEN786469 UOI786454:UOJ786469 UYE786454:UYF786469 VIA786454:VIB786469 VRW786454:VRX786469 WBS786454:WBT786469 WLO786454:WLP786469 WVK786454:WVL786469 C851990:D852005 IY851990:IZ852005 SU851990:SV852005 ACQ851990:ACR852005 AMM851990:AMN852005 AWI851990:AWJ852005 BGE851990:BGF852005 BQA851990:BQB852005 BZW851990:BZX852005 CJS851990:CJT852005 CTO851990:CTP852005 DDK851990:DDL852005 DNG851990:DNH852005 DXC851990:DXD852005 EGY851990:EGZ852005 EQU851990:EQV852005 FAQ851990:FAR852005 FKM851990:FKN852005 FUI851990:FUJ852005 GEE851990:GEF852005 GOA851990:GOB852005 GXW851990:GXX852005 HHS851990:HHT852005 HRO851990:HRP852005 IBK851990:IBL852005 ILG851990:ILH852005 IVC851990:IVD852005 JEY851990:JEZ852005 JOU851990:JOV852005 JYQ851990:JYR852005 KIM851990:KIN852005 KSI851990:KSJ852005 LCE851990:LCF852005 LMA851990:LMB852005 LVW851990:LVX852005 MFS851990:MFT852005 MPO851990:MPP852005 MZK851990:MZL852005 NJG851990:NJH852005 NTC851990:NTD852005 OCY851990:OCZ852005 OMU851990:OMV852005 OWQ851990:OWR852005 PGM851990:PGN852005 PQI851990:PQJ852005 QAE851990:QAF852005 QKA851990:QKB852005 QTW851990:QTX852005 RDS851990:RDT852005 RNO851990:RNP852005 RXK851990:RXL852005 SHG851990:SHH852005 SRC851990:SRD852005 TAY851990:TAZ852005 TKU851990:TKV852005 TUQ851990:TUR852005 UEM851990:UEN852005 UOI851990:UOJ852005 UYE851990:UYF852005 VIA851990:VIB852005 VRW851990:VRX852005 WBS851990:WBT852005 WLO851990:WLP852005 WVK851990:WVL852005 C917526:D917541 IY917526:IZ917541 SU917526:SV917541 ACQ917526:ACR917541 AMM917526:AMN917541 AWI917526:AWJ917541 BGE917526:BGF917541 BQA917526:BQB917541 BZW917526:BZX917541 CJS917526:CJT917541 CTO917526:CTP917541 DDK917526:DDL917541 DNG917526:DNH917541 DXC917526:DXD917541 EGY917526:EGZ917541 EQU917526:EQV917541 FAQ917526:FAR917541 FKM917526:FKN917541 FUI917526:FUJ917541 GEE917526:GEF917541 GOA917526:GOB917541 GXW917526:GXX917541 HHS917526:HHT917541 HRO917526:HRP917541 IBK917526:IBL917541 ILG917526:ILH917541 IVC917526:IVD917541 JEY917526:JEZ917541 JOU917526:JOV917541 JYQ917526:JYR917541 KIM917526:KIN917541 KSI917526:KSJ917541 LCE917526:LCF917541 LMA917526:LMB917541 LVW917526:LVX917541 MFS917526:MFT917541 MPO917526:MPP917541 MZK917526:MZL917541 NJG917526:NJH917541 NTC917526:NTD917541 OCY917526:OCZ917541 OMU917526:OMV917541 OWQ917526:OWR917541 PGM917526:PGN917541 PQI917526:PQJ917541 QAE917526:QAF917541 QKA917526:QKB917541 QTW917526:QTX917541 RDS917526:RDT917541 RNO917526:RNP917541 RXK917526:RXL917541 SHG917526:SHH917541 SRC917526:SRD917541 TAY917526:TAZ917541 TKU917526:TKV917541 TUQ917526:TUR917541 UEM917526:UEN917541 UOI917526:UOJ917541 UYE917526:UYF917541 VIA917526:VIB917541 VRW917526:VRX917541 WBS917526:WBT917541 WLO917526:WLP917541 WVK917526:WVL917541 C983062:D983077 IY983062:IZ983077 SU983062:SV983077 ACQ983062:ACR983077 AMM983062:AMN983077 AWI983062:AWJ983077 BGE983062:BGF983077 BQA983062:BQB983077 BZW983062:BZX983077 CJS983062:CJT983077 CTO983062:CTP983077 DDK983062:DDL983077 DNG983062:DNH983077 DXC983062:DXD983077 EGY983062:EGZ983077 EQU983062:EQV983077 FAQ983062:FAR983077 FKM983062:FKN983077 FUI983062:FUJ983077 GEE983062:GEF983077 GOA983062:GOB983077 GXW983062:GXX983077 HHS983062:HHT983077 HRO983062:HRP983077 IBK983062:IBL983077 ILG983062:ILH983077 IVC983062:IVD983077 JEY983062:JEZ983077 JOU983062:JOV983077 JYQ983062:JYR983077 KIM983062:KIN983077 KSI983062:KSJ983077 LCE983062:LCF983077 LMA983062:LMB983077 LVW983062:LVX983077 MFS983062:MFT983077 MPO983062:MPP983077 MZK983062:MZL983077 NJG983062:NJH983077 NTC983062:NTD983077 OCY983062:OCZ983077 OMU983062:OMV983077 OWQ983062:OWR983077 PGM983062:PGN983077 PQI983062:PQJ983077 QAE983062:QAF983077 QKA983062:QKB983077 QTW983062:QTX983077 RDS983062:RDT983077 RNO983062:RNP983077 RXK983062:RXL983077 SHG983062:SHH983077 SRC983062:SRD983077 TAY983062:TAZ983077 TKU983062:TKV983077 TUQ983062:TUR983077 UEM983062:UEN983077 UOI983062:UOJ983077 UYE983062:UYF983077 VIA983062:VIB983077 VRW983062:VRX983077 WBS983062:WBT983077 WLO983062:WLP983077 WVK983062:WVL983077 C46:D61 IY46:IZ61 SU46:SV61 ACQ46:ACR61 AMM46:AMN61 AWI46:AWJ61 BGE46:BGF61 BQA46:BQB61 BZW46:BZX61 CJS46:CJT61 CTO46:CTP61 DDK46:DDL61 DNG46:DNH61 DXC46:DXD61 EGY46:EGZ61 EQU46:EQV61 FAQ46:FAR61 FKM46:FKN61 FUI46:FUJ61 GEE46:GEF61 GOA46:GOB61 GXW46:GXX61 HHS46:HHT61 HRO46:HRP61 IBK46:IBL61 ILG46:ILH61 IVC46:IVD61 JEY46:JEZ61 JOU46:JOV61 JYQ46:JYR61 KIM46:KIN61 KSI46:KSJ61 LCE46:LCF61 LMA46:LMB61 LVW46:LVX61 MFS46:MFT61 MPO46:MPP61 MZK46:MZL61 NJG46:NJH61 NTC46:NTD61 OCY46:OCZ61 OMU46:OMV61 OWQ46:OWR61 PGM46:PGN61 PQI46:PQJ61 QAE46:QAF61 QKA46:QKB61 QTW46:QTX61 RDS46:RDT61 RNO46:RNP61 RXK46:RXL61 SHG46:SHH61 SRC46:SRD61 TAY46:TAZ61 TKU46:TKV61 TUQ46:TUR61 UEM46:UEN61 UOI46:UOJ61 UYE46:UYF61 VIA46:VIB61 VRW46:VRX61 WBS46:WBT61 WLO46:WLP61 WVK46:WVL61 C65576:D65591 IY65576:IZ65591 SU65576:SV65591 ACQ65576:ACR65591 AMM65576:AMN65591 AWI65576:AWJ65591 BGE65576:BGF65591 BQA65576:BQB65591 BZW65576:BZX65591 CJS65576:CJT65591 CTO65576:CTP65591 DDK65576:DDL65591 DNG65576:DNH65591 DXC65576:DXD65591 EGY65576:EGZ65591 EQU65576:EQV65591 FAQ65576:FAR65591 FKM65576:FKN65591 FUI65576:FUJ65591 GEE65576:GEF65591 GOA65576:GOB65591 GXW65576:GXX65591 HHS65576:HHT65591 HRO65576:HRP65591 IBK65576:IBL65591 ILG65576:ILH65591 IVC65576:IVD65591 JEY65576:JEZ65591 JOU65576:JOV65591 JYQ65576:JYR65591 KIM65576:KIN65591 KSI65576:KSJ65591 LCE65576:LCF65591 LMA65576:LMB65591 LVW65576:LVX65591 MFS65576:MFT65591 MPO65576:MPP65591 MZK65576:MZL65591 NJG65576:NJH65591 NTC65576:NTD65591 OCY65576:OCZ65591 OMU65576:OMV65591 OWQ65576:OWR65591 PGM65576:PGN65591 PQI65576:PQJ65591 QAE65576:QAF65591 QKA65576:QKB65591 QTW65576:QTX65591 RDS65576:RDT65591 RNO65576:RNP65591 RXK65576:RXL65591 SHG65576:SHH65591 SRC65576:SRD65591 TAY65576:TAZ65591 TKU65576:TKV65591 TUQ65576:TUR65591 UEM65576:UEN65591 UOI65576:UOJ65591 UYE65576:UYF65591 VIA65576:VIB65591 VRW65576:VRX65591 WBS65576:WBT65591 WLO65576:WLP65591 WVK65576:WVL65591 C131112:D131127 IY131112:IZ131127 SU131112:SV131127 ACQ131112:ACR131127 AMM131112:AMN131127 AWI131112:AWJ131127 BGE131112:BGF131127 BQA131112:BQB131127 BZW131112:BZX131127 CJS131112:CJT131127 CTO131112:CTP131127 DDK131112:DDL131127 DNG131112:DNH131127 DXC131112:DXD131127 EGY131112:EGZ131127 EQU131112:EQV131127 FAQ131112:FAR131127 FKM131112:FKN131127 FUI131112:FUJ131127 GEE131112:GEF131127 GOA131112:GOB131127 GXW131112:GXX131127 HHS131112:HHT131127 HRO131112:HRP131127 IBK131112:IBL131127 ILG131112:ILH131127 IVC131112:IVD131127 JEY131112:JEZ131127 JOU131112:JOV131127 JYQ131112:JYR131127 KIM131112:KIN131127 KSI131112:KSJ131127 LCE131112:LCF131127 LMA131112:LMB131127 LVW131112:LVX131127 MFS131112:MFT131127 MPO131112:MPP131127 MZK131112:MZL131127 NJG131112:NJH131127 NTC131112:NTD131127 OCY131112:OCZ131127 OMU131112:OMV131127 OWQ131112:OWR131127 PGM131112:PGN131127 PQI131112:PQJ131127 QAE131112:QAF131127 QKA131112:QKB131127 QTW131112:QTX131127 RDS131112:RDT131127 RNO131112:RNP131127 RXK131112:RXL131127 SHG131112:SHH131127 SRC131112:SRD131127 TAY131112:TAZ131127 TKU131112:TKV131127 TUQ131112:TUR131127 UEM131112:UEN131127 UOI131112:UOJ131127 UYE131112:UYF131127 VIA131112:VIB131127 VRW131112:VRX131127 WBS131112:WBT131127 WLO131112:WLP131127 WVK131112:WVL131127 C196648:D196663 IY196648:IZ196663 SU196648:SV196663 ACQ196648:ACR196663 AMM196648:AMN196663 AWI196648:AWJ196663 BGE196648:BGF196663 BQA196648:BQB196663 BZW196648:BZX196663 CJS196648:CJT196663 CTO196648:CTP196663 DDK196648:DDL196663 DNG196648:DNH196663 DXC196648:DXD196663 EGY196648:EGZ196663 EQU196648:EQV196663 FAQ196648:FAR196663 FKM196648:FKN196663 FUI196648:FUJ196663 GEE196648:GEF196663 GOA196648:GOB196663 GXW196648:GXX196663 HHS196648:HHT196663 HRO196648:HRP196663 IBK196648:IBL196663 ILG196648:ILH196663 IVC196648:IVD196663 JEY196648:JEZ196663 JOU196648:JOV196663 JYQ196648:JYR196663 KIM196648:KIN196663 KSI196648:KSJ196663 LCE196648:LCF196663 LMA196648:LMB196663 LVW196648:LVX196663 MFS196648:MFT196663 MPO196648:MPP196663 MZK196648:MZL196663 NJG196648:NJH196663 NTC196648:NTD196663 OCY196648:OCZ196663 OMU196648:OMV196663 OWQ196648:OWR196663 PGM196648:PGN196663 PQI196648:PQJ196663 QAE196648:QAF196663 QKA196648:QKB196663 QTW196648:QTX196663 RDS196648:RDT196663 RNO196648:RNP196663 RXK196648:RXL196663 SHG196648:SHH196663 SRC196648:SRD196663 TAY196648:TAZ196663 TKU196648:TKV196663 TUQ196648:TUR196663 UEM196648:UEN196663 UOI196648:UOJ196663 UYE196648:UYF196663 VIA196648:VIB196663 VRW196648:VRX196663 WBS196648:WBT196663 WLO196648:WLP196663 WVK196648:WVL196663 C262184:D262199 IY262184:IZ262199 SU262184:SV262199 ACQ262184:ACR262199 AMM262184:AMN262199 AWI262184:AWJ262199 BGE262184:BGF262199 BQA262184:BQB262199 BZW262184:BZX262199 CJS262184:CJT262199 CTO262184:CTP262199 DDK262184:DDL262199 DNG262184:DNH262199 DXC262184:DXD262199 EGY262184:EGZ262199 EQU262184:EQV262199 FAQ262184:FAR262199 FKM262184:FKN262199 FUI262184:FUJ262199 GEE262184:GEF262199 GOA262184:GOB262199 GXW262184:GXX262199 HHS262184:HHT262199 HRO262184:HRP262199 IBK262184:IBL262199 ILG262184:ILH262199 IVC262184:IVD262199 JEY262184:JEZ262199 JOU262184:JOV262199 JYQ262184:JYR262199 KIM262184:KIN262199 KSI262184:KSJ262199 LCE262184:LCF262199 LMA262184:LMB262199 LVW262184:LVX262199 MFS262184:MFT262199 MPO262184:MPP262199 MZK262184:MZL262199 NJG262184:NJH262199 NTC262184:NTD262199 OCY262184:OCZ262199 OMU262184:OMV262199 OWQ262184:OWR262199 PGM262184:PGN262199 PQI262184:PQJ262199 QAE262184:QAF262199 QKA262184:QKB262199 QTW262184:QTX262199 RDS262184:RDT262199 RNO262184:RNP262199 RXK262184:RXL262199 SHG262184:SHH262199 SRC262184:SRD262199 TAY262184:TAZ262199 TKU262184:TKV262199 TUQ262184:TUR262199 UEM262184:UEN262199 UOI262184:UOJ262199 UYE262184:UYF262199 VIA262184:VIB262199 VRW262184:VRX262199 WBS262184:WBT262199 WLO262184:WLP262199 WVK262184:WVL262199 C327720:D327735 IY327720:IZ327735 SU327720:SV327735 ACQ327720:ACR327735 AMM327720:AMN327735 AWI327720:AWJ327735 BGE327720:BGF327735 BQA327720:BQB327735 BZW327720:BZX327735 CJS327720:CJT327735 CTO327720:CTP327735 DDK327720:DDL327735 DNG327720:DNH327735 DXC327720:DXD327735 EGY327720:EGZ327735 EQU327720:EQV327735 FAQ327720:FAR327735 FKM327720:FKN327735 FUI327720:FUJ327735 GEE327720:GEF327735 GOA327720:GOB327735 GXW327720:GXX327735 HHS327720:HHT327735 HRO327720:HRP327735 IBK327720:IBL327735 ILG327720:ILH327735 IVC327720:IVD327735 JEY327720:JEZ327735 JOU327720:JOV327735 JYQ327720:JYR327735 KIM327720:KIN327735 KSI327720:KSJ327735 LCE327720:LCF327735 LMA327720:LMB327735 LVW327720:LVX327735 MFS327720:MFT327735 MPO327720:MPP327735 MZK327720:MZL327735 NJG327720:NJH327735 NTC327720:NTD327735 OCY327720:OCZ327735 OMU327720:OMV327735 OWQ327720:OWR327735 PGM327720:PGN327735 PQI327720:PQJ327735 QAE327720:QAF327735 QKA327720:QKB327735 QTW327720:QTX327735 RDS327720:RDT327735 RNO327720:RNP327735 RXK327720:RXL327735 SHG327720:SHH327735 SRC327720:SRD327735 TAY327720:TAZ327735 TKU327720:TKV327735 TUQ327720:TUR327735 UEM327720:UEN327735 UOI327720:UOJ327735 UYE327720:UYF327735 VIA327720:VIB327735 VRW327720:VRX327735 WBS327720:WBT327735 WLO327720:WLP327735 WVK327720:WVL327735 C393256:D393271 IY393256:IZ393271 SU393256:SV393271 ACQ393256:ACR393271 AMM393256:AMN393271 AWI393256:AWJ393271 BGE393256:BGF393271 BQA393256:BQB393271 BZW393256:BZX393271 CJS393256:CJT393271 CTO393256:CTP393271 DDK393256:DDL393271 DNG393256:DNH393271 DXC393256:DXD393271 EGY393256:EGZ393271 EQU393256:EQV393271 FAQ393256:FAR393271 FKM393256:FKN393271 FUI393256:FUJ393271 GEE393256:GEF393271 GOA393256:GOB393271 GXW393256:GXX393271 HHS393256:HHT393271 HRO393256:HRP393271 IBK393256:IBL393271 ILG393256:ILH393271 IVC393256:IVD393271 JEY393256:JEZ393271 JOU393256:JOV393271 JYQ393256:JYR393271 KIM393256:KIN393271 KSI393256:KSJ393271 LCE393256:LCF393271 LMA393256:LMB393271 LVW393256:LVX393271 MFS393256:MFT393271 MPO393256:MPP393271 MZK393256:MZL393271 NJG393256:NJH393271 NTC393256:NTD393271 OCY393256:OCZ393271 OMU393256:OMV393271 OWQ393256:OWR393271 PGM393256:PGN393271 PQI393256:PQJ393271 QAE393256:QAF393271 QKA393256:QKB393271 QTW393256:QTX393271 RDS393256:RDT393271 RNO393256:RNP393271 RXK393256:RXL393271 SHG393256:SHH393271 SRC393256:SRD393271 TAY393256:TAZ393271 TKU393256:TKV393271 TUQ393256:TUR393271 UEM393256:UEN393271 UOI393256:UOJ393271 UYE393256:UYF393271 VIA393256:VIB393271 VRW393256:VRX393271 WBS393256:WBT393271 WLO393256:WLP393271 WVK393256:WVL393271 C458792:D458807 IY458792:IZ458807 SU458792:SV458807 ACQ458792:ACR458807 AMM458792:AMN458807 AWI458792:AWJ458807 BGE458792:BGF458807 BQA458792:BQB458807 BZW458792:BZX458807 CJS458792:CJT458807 CTO458792:CTP458807 DDK458792:DDL458807 DNG458792:DNH458807 DXC458792:DXD458807 EGY458792:EGZ458807 EQU458792:EQV458807 FAQ458792:FAR458807 FKM458792:FKN458807 FUI458792:FUJ458807 GEE458792:GEF458807 GOA458792:GOB458807 GXW458792:GXX458807 HHS458792:HHT458807 HRO458792:HRP458807 IBK458792:IBL458807 ILG458792:ILH458807 IVC458792:IVD458807 JEY458792:JEZ458807 JOU458792:JOV458807 JYQ458792:JYR458807 KIM458792:KIN458807 KSI458792:KSJ458807 LCE458792:LCF458807 LMA458792:LMB458807 LVW458792:LVX458807 MFS458792:MFT458807 MPO458792:MPP458807 MZK458792:MZL458807 NJG458792:NJH458807 NTC458792:NTD458807 OCY458792:OCZ458807 OMU458792:OMV458807 OWQ458792:OWR458807 PGM458792:PGN458807 PQI458792:PQJ458807 QAE458792:QAF458807 QKA458792:QKB458807 QTW458792:QTX458807 RDS458792:RDT458807 RNO458792:RNP458807 RXK458792:RXL458807 SHG458792:SHH458807 SRC458792:SRD458807 TAY458792:TAZ458807 TKU458792:TKV458807 TUQ458792:TUR458807 UEM458792:UEN458807 UOI458792:UOJ458807 UYE458792:UYF458807 VIA458792:VIB458807 VRW458792:VRX458807 WBS458792:WBT458807 WLO458792:WLP458807 WVK458792:WVL458807 C524328:D524343 IY524328:IZ524343 SU524328:SV524343 ACQ524328:ACR524343 AMM524328:AMN524343 AWI524328:AWJ524343 BGE524328:BGF524343 BQA524328:BQB524343 BZW524328:BZX524343 CJS524328:CJT524343 CTO524328:CTP524343 DDK524328:DDL524343 DNG524328:DNH524343 DXC524328:DXD524343 EGY524328:EGZ524343 EQU524328:EQV524343 FAQ524328:FAR524343 FKM524328:FKN524343 FUI524328:FUJ524343 GEE524328:GEF524343 GOA524328:GOB524343 GXW524328:GXX524343 HHS524328:HHT524343 HRO524328:HRP524343 IBK524328:IBL524343 ILG524328:ILH524343 IVC524328:IVD524343 JEY524328:JEZ524343 JOU524328:JOV524343 JYQ524328:JYR524343 KIM524328:KIN524343 KSI524328:KSJ524343 LCE524328:LCF524343 LMA524328:LMB524343 LVW524328:LVX524343 MFS524328:MFT524343 MPO524328:MPP524343 MZK524328:MZL524343 NJG524328:NJH524343 NTC524328:NTD524343 OCY524328:OCZ524343 OMU524328:OMV524343 OWQ524328:OWR524343 PGM524328:PGN524343 PQI524328:PQJ524343 QAE524328:QAF524343 QKA524328:QKB524343 QTW524328:QTX524343 RDS524328:RDT524343 RNO524328:RNP524343 RXK524328:RXL524343 SHG524328:SHH524343 SRC524328:SRD524343 TAY524328:TAZ524343 TKU524328:TKV524343 TUQ524328:TUR524343 UEM524328:UEN524343 UOI524328:UOJ524343 UYE524328:UYF524343 VIA524328:VIB524343 VRW524328:VRX524343 WBS524328:WBT524343 WLO524328:WLP524343 WVK524328:WVL524343 C589864:D589879 IY589864:IZ589879 SU589864:SV589879 ACQ589864:ACR589879 AMM589864:AMN589879 AWI589864:AWJ589879 BGE589864:BGF589879 BQA589864:BQB589879 BZW589864:BZX589879 CJS589864:CJT589879 CTO589864:CTP589879 DDK589864:DDL589879 DNG589864:DNH589879 DXC589864:DXD589879 EGY589864:EGZ589879 EQU589864:EQV589879 FAQ589864:FAR589879 FKM589864:FKN589879 FUI589864:FUJ589879 GEE589864:GEF589879 GOA589864:GOB589879 GXW589864:GXX589879 HHS589864:HHT589879 HRO589864:HRP589879 IBK589864:IBL589879 ILG589864:ILH589879 IVC589864:IVD589879 JEY589864:JEZ589879 JOU589864:JOV589879 JYQ589864:JYR589879 KIM589864:KIN589879 KSI589864:KSJ589879 LCE589864:LCF589879 LMA589864:LMB589879 LVW589864:LVX589879 MFS589864:MFT589879 MPO589864:MPP589879 MZK589864:MZL589879 NJG589864:NJH589879 NTC589864:NTD589879 OCY589864:OCZ589879 OMU589864:OMV589879 OWQ589864:OWR589879 PGM589864:PGN589879 PQI589864:PQJ589879 QAE589864:QAF589879 QKA589864:QKB589879 QTW589864:QTX589879 RDS589864:RDT589879 RNO589864:RNP589879 RXK589864:RXL589879 SHG589864:SHH589879 SRC589864:SRD589879 TAY589864:TAZ589879 TKU589864:TKV589879 TUQ589864:TUR589879 UEM589864:UEN589879 UOI589864:UOJ589879 UYE589864:UYF589879 VIA589864:VIB589879 VRW589864:VRX589879 WBS589864:WBT589879 WLO589864:WLP589879 WVK589864:WVL589879 C655400:D655415 IY655400:IZ655415 SU655400:SV655415 ACQ655400:ACR655415 AMM655400:AMN655415 AWI655400:AWJ655415 BGE655400:BGF655415 BQA655400:BQB655415 BZW655400:BZX655415 CJS655400:CJT655415 CTO655400:CTP655415 DDK655400:DDL655415 DNG655400:DNH655415 DXC655400:DXD655415 EGY655400:EGZ655415 EQU655400:EQV655415 FAQ655400:FAR655415 FKM655400:FKN655415 FUI655400:FUJ655415 GEE655400:GEF655415 GOA655400:GOB655415 GXW655400:GXX655415 HHS655400:HHT655415 HRO655400:HRP655415 IBK655400:IBL655415 ILG655400:ILH655415 IVC655400:IVD655415 JEY655400:JEZ655415 JOU655400:JOV655415 JYQ655400:JYR655415 KIM655400:KIN655415 KSI655400:KSJ655415 LCE655400:LCF655415 LMA655400:LMB655415 LVW655400:LVX655415 MFS655400:MFT655415 MPO655400:MPP655415 MZK655400:MZL655415 NJG655400:NJH655415 NTC655400:NTD655415 OCY655400:OCZ655415 OMU655400:OMV655415 OWQ655400:OWR655415 PGM655400:PGN655415 PQI655400:PQJ655415 QAE655400:QAF655415 QKA655400:QKB655415 QTW655400:QTX655415 RDS655400:RDT655415 RNO655400:RNP655415 RXK655400:RXL655415 SHG655400:SHH655415 SRC655400:SRD655415 TAY655400:TAZ655415 TKU655400:TKV655415 TUQ655400:TUR655415 UEM655400:UEN655415 UOI655400:UOJ655415 UYE655400:UYF655415 VIA655400:VIB655415 VRW655400:VRX655415 WBS655400:WBT655415 WLO655400:WLP655415 WVK655400:WVL655415 C720936:D720951 IY720936:IZ720951 SU720936:SV720951 ACQ720936:ACR720951 AMM720936:AMN720951 AWI720936:AWJ720951 BGE720936:BGF720951 BQA720936:BQB720951 BZW720936:BZX720951 CJS720936:CJT720951 CTO720936:CTP720951 DDK720936:DDL720951 DNG720936:DNH720951 DXC720936:DXD720951 EGY720936:EGZ720951 EQU720936:EQV720951 FAQ720936:FAR720951 FKM720936:FKN720951 FUI720936:FUJ720951 GEE720936:GEF720951 GOA720936:GOB720951 GXW720936:GXX720951 HHS720936:HHT720951 HRO720936:HRP720951 IBK720936:IBL720951 ILG720936:ILH720951 IVC720936:IVD720951 JEY720936:JEZ720951 JOU720936:JOV720951 JYQ720936:JYR720951 KIM720936:KIN720951 KSI720936:KSJ720951 LCE720936:LCF720951 LMA720936:LMB720951 LVW720936:LVX720951 MFS720936:MFT720951 MPO720936:MPP720951 MZK720936:MZL720951 NJG720936:NJH720951 NTC720936:NTD720951 OCY720936:OCZ720951 OMU720936:OMV720951 OWQ720936:OWR720951 PGM720936:PGN720951 PQI720936:PQJ720951 QAE720936:QAF720951 QKA720936:QKB720951 QTW720936:QTX720951 RDS720936:RDT720951 RNO720936:RNP720951 RXK720936:RXL720951 SHG720936:SHH720951 SRC720936:SRD720951 TAY720936:TAZ720951 TKU720936:TKV720951 TUQ720936:TUR720951 UEM720936:UEN720951 UOI720936:UOJ720951 UYE720936:UYF720951 VIA720936:VIB720951 VRW720936:VRX720951 WBS720936:WBT720951 WLO720936:WLP720951 WVK720936:WVL720951 C786472:D786487 IY786472:IZ786487 SU786472:SV786487 ACQ786472:ACR786487 AMM786472:AMN786487 AWI786472:AWJ786487 BGE786472:BGF786487 BQA786472:BQB786487 BZW786472:BZX786487 CJS786472:CJT786487 CTO786472:CTP786487 DDK786472:DDL786487 DNG786472:DNH786487 DXC786472:DXD786487 EGY786472:EGZ786487 EQU786472:EQV786487 FAQ786472:FAR786487 FKM786472:FKN786487 FUI786472:FUJ786487 GEE786472:GEF786487 GOA786472:GOB786487 GXW786472:GXX786487 HHS786472:HHT786487 HRO786472:HRP786487 IBK786472:IBL786487 ILG786472:ILH786487 IVC786472:IVD786487 JEY786472:JEZ786487 JOU786472:JOV786487 JYQ786472:JYR786487 KIM786472:KIN786487 KSI786472:KSJ786487 LCE786472:LCF786487 LMA786472:LMB786487 LVW786472:LVX786487 MFS786472:MFT786487 MPO786472:MPP786487 MZK786472:MZL786487 NJG786472:NJH786487 NTC786472:NTD786487 OCY786472:OCZ786487 OMU786472:OMV786487 OWQ786472:OWR786487 PGM786472:PGN786487 PQI786472:PQJ786487 QAE786472:QAF786487 QKA786472:QKB786487 QTW786472:QTX786487 RDS786472:RDT786487 RNO786472:RNP786487 RXK786472:RXL786487 SHG786472:SHH786487 SRC786472:SRD786487 TAY786472:TAZ786487 TKU786472:TKV786487 TUQ786472:TUR786487 UEM786472:UEN786487 UOI786472:UOJ786487 UYE786472:UYF786487 VIA786472:VIB786487 VRW786472:VRX786487 WBS786472:WBT786487 WLO786472:WLP786487 WVK786472:WVL786487 C852008:D852023 IY852008:IZ852023 SU852008:SV852023 ACQ852008:ACR852023 AMM852008:AMN852023 AWI852008:AWJ852023 BGE852008:BGF852023 BQA852008:BQB852023 BZW852008:BZX852023 CJS852008:CJT852023 CTO852008:CTP852023 DDK852008:DDL852023 DNG852008:DNH852023 DXC852008:DXD852023 EGY852008:EGZ852023 EQU852008:EQV852023 FAQ852008:FAR852023 FKM852008:FKN852023 FUI852008:FUJ852023 GEE852008:GEF852023 GOA852008:GOB852023 GXW852008:GXX852023 HHS852008:HHT852023 HRO852008:HRP852023 IBK852008:IBL852023 ILG852008:ILH852023 IVC852008:IVD852023 JEY852008:JEZ852023 JOU852008:JOV852023 JYQ852008:JYR852023 KIM852008:KIN852023 KSI852008:KSJ852023 LCE852008:LCF852023 LMA852008:LMB852023 LVW852008:LVX852023 MFS852008:MFT852023 MPO852008:MPP852023 MZK852008:MZL852023 NJG852008:NJH852023 NTC852008:NTD852023 OCY852008:OCZ852023 OMU852008:OMV852023 OWQ852008:OWR852023 PGM852008:PGN852023 PQI852008:PQJ852023 QAE852008:QAF852023 QKA852008:QKB852023 QTW852008:QTX852023 RDS852008:RDT852023 RNO852008:RNP852023 RXK852008:RXL852023 SHG852008:SHH852023 SRC852008:SRD852023 TAY852008:TAZ852023 TKU852008:TKV852023 TUQ852008:TUR852023 UEM852008:UEN852023 UOI852008:UOJ852023 UYE852008:UYF852023 VIA852008:VIB852023 VRW852008:VRX852023 WBS852008:WBT852023 WLO852008:WLP852023 WVK852008:WVL852023 C917544:D917559 IY917544:IZ917559 SU917544:SV917559 ACQ917544:ACR917559 AMM917544:AMN917559 AWI917544:AWJ917559 BGE917544:BGF917559 BQA917544:BQB917559 BZW917544:BZX917559 CJS917544:CJT917559 CTO917544:CTP917559 DDK917544:DDL917559 DNG917544:DNH917559 DXC917544:DXD917559 EGY917544:EGZ917559 EQU917544:EQV917559 FAQ917544:FAR917559 FKM917544:FKN917559 FUI917544:FUJ917559 GEE917544:GEF917559 GOA917544:GOB917559 GXW917544:GXX917559 HHS917544:HHT917559 HRO917544:HRP917559 IBK917544:IBL917559 ILG917544:ILH917559 IVC917544:IVD917559 JEY917544:JEZ917559 JOU917544:JOV917559 JYQ917544:JYR917559 KIM917544:KIN917559 KSI917544:KSJ917559 LCE917544:LCF917559 LMA917544:LMB917559 LVW917544:LVX917559 MFS917544:MFT917559 MPO917544:MPP917559 MZK917544:MZL917559 NJG917544:NJH917559 NTC917544:NTD917559 OCY917544:OCZ917559 OMU917544:OMV917559 OWQ917544:OWR917559 PGM917544:PGN917559 PQI917544:PQJ917559 QAE917544:QAF917559 QKA917544:QKB917559 QTW917544:QTX917559 RDS917544:RDT917559 RNO917544:RNP917559 RXK917544:RXL917559 SHG917544:SHH917559 SRC917544:SRD917559 TAY917544:TAZ917559 TKU917544:TKV917559 TUQ917544:TUR917559 UEM917544:UEN917559 UOI917544:UOJ917559 UYE917544:UYF917559 VIA917544:VIB917559 VRW917544:VRX917559 WBS917544:WBT917559 WLO917544:WLP917559 WVK917544:WVL917559 C983080:D983095 IY983080:IZ983095 SU983080:SV983095 ACQ983080:ACR983095 AMM983080:AMN983095 AWI983080:AWJ983095 BGE983080:BGF983095 BQA983080:BQB983095 BZW983080:BZX983095 CJS983080:CJT983095 CTO983080:CTP983095 DDK983080:DDL983095 DNG983080:DNH983095 DXC983080:DXD983095 EGY983080:EGZ983095 EQU983080:EQV983095 FAQ983080:FAR983095 FKM983080:FKN983095 FUI983080:FUJ983095 GEE983080:GEF983095 GOA983080:GOB983095 GXW983080:GXX983095 HHS983080:HHT983095 HRO983080:HRP983095 IBK983080:IBL983095 ILG983080:ILH983095 IVC983080:IVD983095 JEY983080:JEZ983095 JOU983080:JOV983095 JYQ983080:JYR983095 KIM983080:KIN983095 KSI983080:KSJ983095 LCE983080:LCF983095 LMA983080:LMB983095 LVW983080:LVX983095 MFS983080:MFT983095 MPO983080:MPP983095 MZK983080:MZL983095 NJG983080:NJH983095 NTC983080:NTD983095 OCY983080:OCZ983095 OMU983080:OMV983095 OWQ983080:OWR983095 PGM983080:PGN983095 PQI983080:PQJ983095 QAE983080:QAF983095 QKA983080:QKB983095 QTW983080:QTX983095 RDS983080:RDT983095 RNO983080:RNP983095 RXK983080:RXL983095 SHG983080:SHH983095 SRC983080:SRD983095 TAY983080:TAZ983095 TKU983080:TKV983095 TUQ983080:TUR983095 UEM983080:UEN983095 UOI983080:UOJ983095 UYE983080:UYF983095 VIA983080:VIB983095 VRW983080:VRX983095 WBS983080:WBT983095 WLO983080:WLP983095 WVK983080:WVL983095">
      <formula1>0</formula1>
    </dataValidation>
  </dataValidations>
  <pageMargins left="0.7" right="0.7" top="0.75" bottom="0.75" header="0.3" footer="0.3"/>
  <pageSetup paperSize="9" scale="48"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K24"/>
  <sheetViews>
    <sheetView showGridLines="0" rightToLeft="1" tabSelected="1" view="pageBreakPreview" zoomScaleSheetLayoutView="100" workbookViewId="0">
      <selection activeCell="H14" sqref="H14"/>
    </sheetView>
  </sheetViews>
  <sheetFormatPr defaultRowHeight="15"/>
  <cols>
    <col min="1" max="1" width="9" style="124"/>
    <col min="2" max="2" width="25" style="124" customWidth="1"/>
    <col min="3" max="3" width="31.140625" style="124" customWidth="1"/>
    <col min="4" max="4" width="21" style="124" customWidth="1"/>
    <col min="5" max="5" width="12.5703125" style="124" customWidth="1"/>
    <col min="6" max="7" width="9" style="124"/>
    <col min="8" max="8" width="21.85546875" style="124" customWidth="1"/>
    <col min="9" max="9" width="23" style="124" customWidth="1"/>
    <col min="10" max="257" width="9" style="124"/>
    <col min="258" max="258" width="67.28515625" style="124" bestFit="1" customWidth="1"/>
    <col min="259" max="259" width="19.7109375" style="124" customWidth="1"/>
    <col min="260" max="260" width="21" style="124" customWidth="1"/>
    <col min="261" max="261" width="12.5703125" style="124" customWidth="1"/>
    <col min="262" max="263" width="9" style="124"/>
    <col min="264" max="264" width="14.42578125" style="124" customWidth="1"/>
    <col min="265" max="513" width="9" style="124"/>
    <col min="514" max="514" width="67.28515625" style="124" bestFit="1" customWidth="1"/>
    <col min="515" max="515" width="19.7109375" style="124" customWidth="1"/>
    <col min="516" max="516" width="21" style="124" customWidth="1"/>
    <col min="517" max="517" width="12.5703125" style="124" customWidth="1"/>
    <col min="518" max="519" width="9" style="124"/>
    <col min="520" max="520" width="14.42578125" style="124" customWidth="1"/>
    <col min="521" max="769" width="9" style="124"/>
    <col min="770" max="770" width="67.28515625" style="124" bestFit="1" customWidth="1"/>
    <col min="771" max="771" width="19.7109375" style="124" customWidth="1"/>
    <col min="772" max="772" width="21" style="124" customWidth="1"/>
    <col min="773" max="773" width="12.5703125" style="124" customWidth="1"/>
    <col min="774" max="775" width="9" style="124"/>
    <col min="776" max="776" width="14.42578125" style="124" customWidth="1"/>
    <col min="777" max="1025" width="9" style="124"/>
    <col min="1026" max="1026" width="67.28515625" style="124" bestFit="1" customWidth="1"/>
    <col min="1027" max="1027" width="19.7109375" style="124" customWidth="1"/>
    <col min="1028" max="1028" width="21" style="124" customWidth="1"/>
    <col min="1029" max="1029" width="12.5703125" style="124" customWidth="1"/>
    <col min="1030" max="1031" width="9" style="124"/>
    <col min="1032" max="1032" width="14.42578125" style="124" customWidth="1"/>
    <col min="1033" max="1281" width="9" style="124"/>
    <col min="1282" max="1282" width="67.28515625" style="124" bestFit="1" customWidth="1"/>
    <col min="1283" max="1283" width="19.7109375" style="124" customWidth="1"/>
    <col min="1284" max="1284" width="21" style="124" customWidth="1"/>
    <col min="1285" max="1285" width="12.5703125" style="124" customWidth="1"/>
    <col min="1286" max="1287" width="9" style="124"/>
    <col min="1288" max="1288" width="14.42578125" style="124" customWidth="1"/>
    <col min="1289" max="1537" width="9" style="124"/>
    <col min="1538" max="1538" width="67.28515625" style="124" bestFit="1" customWidth="1"/>
    <col min="1539" max="1539" width="19.7109375" style="124" customWidth="1"/>
    <col min="1540" max="1540" width="21" style="124" customWidth="1"/>
    <col min="1541" max="1541" width="12.5703125" style="124" customWidth="1"/>
    <col min="1542" max="1543" width="9" style="124"/>
    <col min="1544" max="1544" width="14.42578125" style="124" customWidth="1"/>
    <col min="1545" max="1793" width="9" style="124"/>
    <col min="1794" max="1794" width="67.28515625" style="124" bestFit="1" customWidth="1"/>
    <col min="1795" max="1795" width="19.7109375" style="124" customWidth="1"/>
    <col min="1796" max="1796" width="21" style="124" customWidth="1"/>
    <col min="1797" max="1797" width="12.5703125" style="124" customWidth="1"/>
    <col min="1798" max="1799" width="9" style="124"/>
    <col min="1800" max="1800" width="14.42578125" style="124" customWidth="1"/>
    <col min="1801" max="2049" width="9" style="124"/>
    <col min="2050" max="2050" width="67.28515625" style="124" bestFit="1" customWidth="1"/>
    <col min="2051" max="2051" width="19.7109375" style="124" customWidth="1"/>
    <col min="2052" max="2052" width="21" style="124" customWidth="1"/>
    <col min="2053" max="2053" width="12.5703125" style="124" customWidth="1"/>
    <col min="2054" max="2055" width="9" style="124"/>
    <col min="2056" max="2056" width="14.42578125" style="124" customWidth="1"/>
    <col min="2057" max="2305" width="9" style="124"/>
    <col min="2306" max="2306" width="67.28515625" style="124" bestFit="1" customWidth="1"/>
    <col min="2307" max="2307" width="19.7109375" style="124" customWidth="1"/>
    <col min="2308" max="2308" width="21" style="124" customWidth="1"/>
    <col min="2309" max="2309" width="12.5703125" style="124" customWidth="1"/>
    <col min="2310" max="2311" width="9" style="124"/>
    <col min="2312" max="2312" width="14.42578125" style="124" customWidth="1"/>
    <col min="2313" max="2561" width="9" style="124"/>
    <col min="2562" max="2562" width="67.28515625" style="124" bestFit="1" customWidth="1"/>
    <col min="2563" max="2563" width="19.7109375" style="124" customWidth="1"/>
    <col min="2564" max="2564" width="21" style="124" customWidth="1"/>
    <col min="2565" max="2565" width="12.5703125" style="124" customWidth="1"/>
    <col min="2566" max="2567" width="9" style="124"/>
    <col min="2568" max="2568" width="14.42578125" style="124" customWidth="1"/>
    <col min="2569" max="2817" width="9" style="124"/>
    <col min="2818" max="2818" width="67.28515625" style="124" bestFit="1" customWidth="1"/>
    <col min="2819" max="2819" width="19.7109375" style="124" customWidth="1"/>
    <col min="2820" max="2820" width="21" style="124" customWidth="1"/>
    <col min="2821" max="2821" width="12.5703125" style="124" customWidth="1"/>
    <col min="2822" max="2823" width="9" style="124"/>
    <col min="2824" max="2824" width="14.42578125" style="124" customWidth="1"/>
    <col min="2825" max="3073" width="9" style="124"/>
    <col min="3074" max="3074" width="67.28515625" style="124" bestFit="1" customWidth="1"/>
    <col min="3075" max="3075" width="19.7109375" style="124" customWidth="1"/>
    <col min="3076" max="3076" width="21" style="124" customWidth="1"/>
    <col min="3077" max="3077" width="12.5703125" style="124" customWidth="1"/>
    <col min="3078" max="3079" width="9" style="124"/>
    <col min="3080" max="3080" width="14.42578125" style="124" customWidth="1"/>
    <col min="3081" max="3329" width="9" style="124"/>
    <col min="3330" max="3330" width="67.28515625" style="124" bestFit="1" customWidth="1"/>
    <col min="3331" max="3331" width="19.7109375" style="124" customWidth="1"/>
    <col min="3332" max="3332" width="21" style="124" customWidth="1"/>
    <col min="3333" max="3333" width="12.5703125" style="124" customWidth="1"/>
    <col min="3334" max="3335" width="9" style="124"/>
    <col min="3336" max="3336" width="14.42578125" style="124" customWidth="1"/>
    <col min="3337" max="3585" width="9" style="124"/>
    <col min="3586" max="3586" width="67.28515625" style="124" bestFit="1" customWidth="1"/>
    <col min="3587" max="3587" width="19.7109375" style="124" customWidth="1"/>
    <col min="3588" max="3588" width="21" style="124" customWidth="1"/>
    <col min="3589" max="3589" width="12.5703125" style="124" customWidth="1"/>
    <col min="3590" max="3591" width="9" style="124"/>
    <col min="3592" max="3592" width="14.42578125" style="124" customWidth="1"/>
    <col min="3593" max="3841" width="9" style="124"/>
    <col min="3842" max="3842" width="67.28515625" style="124" bestFit="1" customWidth="1"/>
    <col min="3843" max="3843" width="19.7109375" style="124" customWidth="1"/>
    <col min="3844" max="3844" width="21" style="124" customWidth="1"/>
    <col min="3845" max="3845" width="12.5703125" style="124" customWidth="1"/>
    <col min="3846" max="3847" width="9" style="124"/>
    <col min="3848" max="3848" width="14.42578125" style="124" customWidth="1"/>
    <col min="3849" max="4097" width="9" style="124"/>
    <col min="4098" max="4098" width="67.28515625" style="124" bestFit="1" customWidth="1"/>
    <col min="4099" max="4099" width="19.7109375" style="124" customWidth="1"/>
    <col min="4100" max="4100" width="21" style="124" customWidth="1"/>
    <col min="4101" max="4101" width="12.5703125" style="124" customWidth="1"/>
    <col min="4102" max="4103" width="9" style="124"/>
    <col min="4104" max="4104" width="14.42578125" style="124" customWidth="1"/>
    <col min="4105" max="4353" width="9" style="124"/>
    <col min="4354" max="4354" width="67.28515625" style="124" bestFit="1" customWidth="1"/>
    <col min="4355" max="4355" width="19.7109375" style="124" customWidth="1"/>
    <col min="4356" max="4356" width="21" style="124" customWidth="1"/>
    <col min="4357" max="4357" width="12.5703125" style="124" customWidth="1"/>
    <col min="4358" max="4359" width="9" style="124"/>
    <col min="4360" max="4360" width="14.42578125" style="124" customWidth="1"/>
    <col min="4361" max="4609" width="9" style="124"/>
    <col min="4610" max="4610" width="67.28515625" style="124" bestFit="1" customWidth="1"/>
    <col min="4611" max="4611" width="19.7109375" style="124" customWidth="1"/>
    <col min="4612" max="4612" width="21" style="124" customWidth="1"/>
    <col min="4613" max="4613" width="12.5703125" style="124" customWidth="1"/>
    <col min="4614" max="4615" width="9" style="124"/>
    <col min="4616" max="4616" width="14.42578125" style="124" customWidth="1"/>
    <col min="4617" max="4865" width="9" style="124"/>
    <col min="4866" max="4866" width="67.28515625" style="124" bestFit="1" customWidth="1"/>
    <col min="4867" max="4867" width="19.7109375" style="124" customWidth="1"/>
    <col min="4868" max="4868" width="21" style="124" customWidth="1"/>
    <col min="4869" max="4869" width="12.5703125" style="124" customWidth="1"/>
    <col min="4870" max="4871" width="9" style="124"/>
    <col min="4872" max="4872" width="14.42578125" style="124" customWidth="1"/>
    <col min="4873" max="5121" width="9" style="124"/>
    <col min="5122" max="5122" width="67.28515625" style="124" bestFit="1" customWidth="1"/>
    <col min="5123" max="5123" width="19.7109375" style="124" customWidth="1"/>
    <col min="5124" max="5124" width="21" style="124" customWidth="1"/>
    <col min="5125" max="5125" width="12.5703125" style="124" customWidth="1"/>
    <col min="5126" max="5127" width="9" style="124"/>
    <col min="5128" max="5128" width="14.42578125" style="124" customWidth="1"/>
    <col min="5129" max="5377" width="9" style="124"/>
    <col min="5378" max="5378" width="67.28515625" style="124" bestFit="1" customWidth="1"/>
    <col min="5379" max="5379" width="19.7109375" style="124" customWidth="1"/>
    <col min="5380" max="5380" width="21" style="124" customWidth="1"/>
    <col min="5381" max="5381" width="12.5703125" style="124" customWidth="1"/>
    <col min="5382" max="5383" width="9" style="124"/>
    <col min="5384" max="5384" width="14.42578125" style="124" customWidth="1"/>
    <col min="5385" max="5633" width="9" style="124"/>
    <col min="5634" max="5634" width="67.28515625" style="124" bestFit="1" customWidth="1"/>
    <col min="5635" max="5635" width="19.7109375" style="124" customWidth="1"/>
    <col min="5636" max="5636" width="21" style="124" customWidth="1"/>
    <col min="5637" max="5637" width="12.5703125" style="124" customWidth="1"/>
    <col min="5638" max="5639" width="9" style="124"/>
    <col min="5640" max="5640" width="14.42578125" style="124" customWidth="1"/>
    <col min="5641" max="5889" width="9" style="124"/>
    <col min="5890" max="5890" width="67.28515625" style="124" bestFit="1" customWidth="1"/>
    <col min="5891" max="5891" width="19.7109375" style="124" customWidth="1"/>
    <col min="5892" max="5892" width="21" style="124" customWidth="1"/>
    <col min="5893" max="5893" width="12.5703125" style="124" customWidth="1"/>
    <col min="5894" max="5895" width="9" style="124"/>
    <col min="5896" max="5896" width="14.42578125" style="124" customWidth="1"/>
    <col min="5897" max="6145" width="9" style="124"/>
    <col min="6146" max="6146" width="67.28515625" style="124" bestFit="1" customWidth="1"/>
    <col min="6147" max="6147" width="19.7109375" style="124" customWidth="1"/>
    <col min="6148" max="6148" width="21" style="124" customWidth="1"/>
    <col min="6149" max="6149" width="12.5703125" style="124" customWidth="1"/>
    <col min="6150" max="6151" width="9" style="124"/>
    <col min="6152" max="6152" width="14.42578125" style="124" customWidth="1"/>
    <col min="6153" max="6401" width="9" style="124"/>
    <col min="6402" max="6402" width="67.28515625" style="124" bestFit="1" customWidth="1"/>
    <col min="6403" max="6403" width="19.7109375" style="124" customWidth="1"/>
    <col min="6404" max="6404" width="21" style="124" customWidth="1"/>
    <col min="6405" max="6405" width="12.5703125" style="124" customWidth="1"/>
    <col min="6406" max="6407" width="9" style="124"/>
    <col min="6408" max="6408" width="14.42578125" style="124" customWidth="1"/>
    <col min="6409" max="6657" width="9" style="124"/>
    <col min="6658" max="6658" width="67.28515625" style="124" bestFit="1" customWidth="1"/>
    <col min="6659" max="6659" width="19.7109375" style="124" customWidth="1"/>
    <col min="6660" max="6660" width="21" style="124" customWidth="1"/>
    <col min="6661" max="6661" width="12.5703125" style="124" customWidth="1"/>
    <col min="6662" max="6663" width="9" style="124"/>
    <col min="6664" max="6664" width="14.42578125" style="124" customWidth="1"/>
    <col min="6665" max="6913" width="9" style="124"/>
    <col min="6914" max="6914" width="67.28515625" style="124" bestFit="1" customWidth="1"/>
    <col min="6915" max="6915" width="19.7109375" style="124" customWidth="1"/>
    <col min="6916" max="6916" width="21" style="124" customWidth="1"/>
    <col min="6917" max="6917" width="12.5703125" style="124" customWidth="1"/>
    <col min="6918" max="6919" width="9" style="124"/>
    <col min="6920" max="6920" width="14.42578125" style="124" customWidth="1"/>
    <col min="6921" max="7169" width="9" style="124"/>
    <col min="7170" max="7170" width="67.28515625" style="124" bestFit="1" customWidth="1"/>
    <col min="7171" max="7171" width="19.7109375" style="124" customWidth="1"/>
    <col min="7172" max="7172" width="21" style="124" customWidth="1"/>
    <col min="7173" max="7173" width="12.5703125" style="124" customWidth="1"/>
    <col min="7174" max="7175" width="9" style="124"/>
    <col min="7176" max="7176" width="14.42578125" style="124" customWidth="1"/>
    <col min="7177" max="7425" width="9" style="124"/>
    <col min="7426" max="7426" width="67.28515625" style="124" bestFit="1" customWidth="1"/>
    <col min="7427" max="7427" width="19.7109375" style="124" customWidth="1"/>
    <col min="7428" max="7428" width="21" style="124" customWidth="1"/>
    <col min="7429" max="7429" width="12.5703125" style="124" customWidth="1"/>
    <col min="7430" max="7431" width="9" style="124"/>
    <col min="7432" max="7432" width="14.42578125" style="124" customWidth="1"/>
    <col min="7433" max="7681" width="9" style="124"/>
    <col min="7682" max="7682" width="67.28515625" style="124" bestFit="1" customWidth="1"/>
    <col min="7683" max="7683" width="19.7109375" style="124" customWidth="1"/>
    <col min="7684" max="7684" width="21" style="124" customWidth="1"/>
    <col min="7685" max="7685" width="12.5703125" style="124" customWidth="1"/>
    <col min="7686" max="7687" width="9" style="124"/>
    <col min="7688" max="7688" width="14.42578125" style="124" customWidth="1"/>
    <col min="7689" max="7937" width="9" style="124"/>
    <col min="7938" max="7938" width="67.28515625" style="124" bestFit="1" customWidth="1"/>
    <col min="7939" max="7939" width="19.7109375" style="124" customWidth="1"/>
    <col min="7940" max="7940" width="21" style="124" customWidth="1"/>
    <col min="7941" max="7941" width="12.5703125" style="124" customWidth="1"/>
    <col min="7942" max="7943" width="9" style="124"/>
    <col min="7944" max="7944" width="14.42578125" style="124" customWidth="1"/>
    <col min="7945" max="8193" width="9" style="124"/>
    <col min="8194" max="8194" width="67.28515625" style="124" bestFit="1" customWidth="1"/>
    <col min="8195" max="8195" width="19.7109375" style="124" customWidth="1"/>
    <col min="8196" max="8196" width="21" style="124" customWidth="1"/>
    <col min="8197" max="8197" width="12.5703125" style="124" customWidth="1"/>
    <col min="8198" max="8199" width="9" style="124"/>
    <col min="8200" max="8200" width="14.42578125" style="124" customWidth="1"/>
    <col min="8201" max="8449" width="9" style="124"/>
    <col min="8450" max="8450" width="67.28515625" style="124" bestFit="1" customWidth="1"/>
    <col min="8451" max="8451" width="19.7109375" style="124" customWidth="1"/>
    <col min="8452" max="8452" width="21" style="124" customWidth="1"/>
    <col min="8453" max="8453" width="12.5703125" style="124" customWidth="1"/>
    <col min="8454" max="8455" width="9" style="124"/>
    <col min="8456" max="8456" width="14.42578125" style="124" customWidth="1"/>
    <col min="8457" max="8705" width="9" style="124"/>
    <col min="8706" max="8706" width="67.28515625" style="124" bestFit="1" customWidth="1"/>
    <col min="8707" max="8707" width="19.7109375" style="124" customWidth="1"/>
    <col min="8708" max="8708" width="21" style="124" customWidth="1"/>
    <col min="8709" max="8709" width="12.5703125" style="124" customWidth="1"/>
    <col min="8710" max="8711" width="9" style="124"/>
    <col min="8712" max="8712" width="14.42578125" style="124" customWidth="1"/>
    <col min="8713" max="8961" width="9" style="124"/>
    <col min="8962" max="8962" width="67.28515625" style="124" bestFit="1" customWidth="1"/>
    <col min="8963" max="8963" width="19.7109375" style="124" customWidth="1"/>
    <col min="8964" max="8964" width="21" style="124" customWidth="1"/>
    <col min="8965" max="8965" width="12.5703125" style="124" customWidth="1"/>
    <col min="8966" max="8967" width="9" style="124"/>
    <col min="8968" max="8968" width="14.42578125" style="124" customWidth="1"/>
    <col min="8969" max="9217" width="9" style="124"/>
    <col min="9218" max="9218" width="67.28515625" style="124" bestFit="1" customWidth="1"/>
    <col min="9219" max="9219" width="19.7109375" style="124" customWidth="1"/>
    <col min="9220" max="9220" width="21" style="124" customWidth="1"/>
    <col min="9221" max="9221" width="12.5703125" style="124" customWidth="1"/>
    <col min="9222" max="9223" width="9" style="124"/>
    <col min="9224" max="9224" width="14.42578125" style="124" customWidth="1"/>
    <col min="9225" max="9473" width="9" style="124"/>
    <col min="9474" max="9474" width="67.28515625" style="124" bestFit="1" customWidth="1"/>
    <col min="9475" max="9475" width="19.7109375" style="124" customWidth="1"/>
    <col min="9476" max="9476" width="21" style="124" customWidth="1"/>
    <col min="9477" max="9477" width="12.5703125" style="124" customWidth="1"/>
    <col min="9478" max="9479" width="9" style="124"/>
    <col min="9480" max="9480" width="14.42578125" style="124" customWidth="1"/>
    <col min="9481" max="9729" width="9" style="124"/>
    <col min="9730" max="9730" width="67.28515625" style="124" bestFit="1" customWidth="1"/>
    <col min="9731" max="9731" width="19.7109375" style="124" customWidth="1"/>
    <col min="9732" max="9732" width="21" style="124" customWidth="1"/>
    <col min="9733" max="9733" width="12.5703125" style="124" customWidth="1"/>
    <col min="9734" max="9735" width="9" style="124"/>
    <col min="9736" max="9736" width="14.42578125" style="124" customWidth="1"/>
    <col min="9737" max="9985" width="9" style="124"/>
    <col min="9986" max="9986" width="67.28515625" style="124" bestFit="1" customWidth="1"/>
    <col min="9987" max="9987" width="19.7109375" style="124" customWidth="1"/>
    <col min="9988" max="9988" width="21" style="124" customWidth="1"/>
    <col min="9989" max="9989" width="12.5703125" style="124" customWidth="1"/>
    <col min="9990" max="9991" width="9" style="124"/>
    <col min="9992" max="9992" width="14.42578125" style="124" customWidth="1"/>
    <col min="9993" max="10241" width="9" style="124"/>
    <col min="10242" max="10242" width="67.28515625" style="124" bestFit="1" customWidth="1"/>
    <col min="10243" max="10243" width="19.7109375" style="124" customWidth="1"/>
    <col min="10244" max="10244" width="21" style="124" customWidth="1"/>
    <col min="10245" max="10245" width="12.5703125" style="124" customWidth="1"/>
    <col min="10246" max="10247" width="9" style="124"/>
    <col min="10248" max="10248" width="14.42578125" style="124" customWidth="1"/>
    <col min="10249" max="10497" width="9" style="124"/>
    <col min="10498" max="10498" width="67.28515625" style="124" bestFit="1" customWidth="1"/>
    <col min="10499" max="10499" width="19.7109375" style="124" customWidth="1"/>
    <col min="10500" max="10500" width="21" style="124" customWidth="1"/>
    <col min="10501" max="10501" width="12.5703125" style="124" customWidth="1"/>
    <col min="10502" max="10503" width="9" style="124"/>
    <col min="10504" max="10504" width="14.42578125" style="124" customWidth="1"/>
    <col min="10505" max="10753" width="9" style="124"/>
    <col min="10754" max="10754" width="67.28515625" style="124" bestFit="1" customWidth="1"/>
    <col min="10755" max="10755" width="19.7109375" style="124" customWidth="1"/>
    <col min="10756" max="10756" width="21" style="124" customWidth="1"/>
    <col min="10757" max="10757" width="12.5703125" style="124" customWidth="1"/>
    <col min="10758" max="10759" width="9" style="124"/>
    <col min="10760" max="10760" width="14.42578125" style="124" customWidth="1"/>
    <col min="10761" max="11009" width="9" style="124"/>
    <col min="11010" max="11010" width="67.28515625" style="124" bestFit="1" customWidth="1"/>
    <col min="11011" max="11011" width="19.7109375" style="124" customWidth="1"/>
    <col min="11012" max="11012" width="21" style="124" customWidth="1"/>
    <col min="11013" max="11013" width="12.5703125" style="124" customWidth="1"/>
    <col min="11014" max="11015" width="9" style="124"/>
    <col min="11016" max="11016" width="14.42578125" style="124" customWidth="1"/>
    <col min="11017" max="11265" width="9" style="124"/>
    <col min="11266" max="11266" width="67.28515625" style="124" bestFit="1" customWidth="1"/>
    <col min="11267" max="11267" width="19.7109375" style="124" customWidth="1"/>
    <col min="11268" max="11268" width="21" style="124" customWidth="1"/>
    <col min="11269" max="11269" width="12.5703125" style="124" customWidth="1"/>
    <col min="11270" max="11271" width="9" style="124"/>
    <col min="11272" max="11272" width="14.42578125" style="124" customWidth="1"/>
    <col min="11273" max="11521" width="9" style="124"/>
    <col min="11522" max="11522" width="67.28515625" style="124" bestFit="1" customWidth="1"/>
    <col min="11523" max="11523" width="19.7109375" style="124" customWidth="1"/>
    <col min="11524" max="11524" width="21" style="124" customWidth="1"/>
    <col min="11525" max="11525" width="12.5703125" style="124" customWidth="1"/>
    <col min="11526" max="11527" width="9" style="124"/>
    <col min="11528" max="11528" width="14.42578125" style="124" customWidth="1"/>
    <col min="11529" max="11777" width="9" style="124"/>
    <col min="11778" max="11778" width="67.28515625" style="124" bestFit="1" customWidth="1"/>
    <col min="11779" max="11779" width="19.7109375" style="124" customWidth="1"/>
    <col min="11780" max="11780" width="21" style="124" customWidth="1"/>
    <col min="11781" max="11781" width="12.5703125" style="124" customWidth="1"/>
    <col min="11782" max="11783" width="9" style="124"/>
    <col min="11784" max="11784" width="14.42578125" style="124" customWidth="1"/>
    <col min="11785" max="12033" width="9" style="124"/>
    <col min="12034" max="12034" width="67.28515625" style="124" bestFit="1" customWidth="1"/>
    <col min="12035" max="12035" width="19.7109375" style="124" customWidth="1"/>
    <col min="12036" max="12036" width="21" style="124" customWidth="1"/>
    <col min="12037" max="12037" width="12.5703125" style="124" customWidth="1"/>
    <col min="12038" max="12039" width="9" style="124"/>
    <col min="12040" max="12040" width="14.42578125" style="124" customWidth="1"/>
    <col min="12041" max="12289" width="9" style="124"/>
    <col min="12290" max="12290" width="67.28515625" style="124" bestFit="1" customWidth="1"/>
    <col min="12291" max="12291" width="19.7109375" style="124" customWidth="1"/>
    <col min="12292" max="12292" width="21" style="124" customWidth="1"/>
    <col min="12293" max="12293" width="12.5703125" style="124" customWidth="1"/>
    <col min="12294" max="12295" width="9" style="124"/>
    <col min="12296" max="12296" width="14.42578125" style="124" customWidth="1"/>
    <col min="12297" max="12545" width="9" style="124"/>
    <col min="12546" max="12546" width="67.28515625" style="124" bestFit="1" customWidth="1"/>
    <col min="12547" max="12547" width="19.7109375" style="124" customWidth="1"/>
    <col min="12548" max="12548" width="21" style="124" customWidth="1"/>
    <col min="12549" max="12549" width="12.5703125" style="124" customWidth="1"/>
    <col min="12550" max="12551" width="9" style="124"/>
    <col min="12552" max="12552" width="14.42578125" style="124" customWidth="1"/>
    <col min="12553" max="12801" width="9" style="124"/>
    <col min="12802" max="12802" width="67.28515625" style="124" bestFit="1" customWidth="1"/>
    <col min="12803" max="12803" width="19.7109375" style="124" customWidth="1"/>
    <col min="12804" max="12804" width="21" style="124" customWidth="1"/>
    <col min="12805" max="12805" width="12.5703125" style="124" customWidth="1"/>
    <col min="12806" max="12807" width="9" style="124"/>
    <col min="12808" max="12808" width="14.42578125" style="124" customWidth="1"/>
    <col min="12809" max="13057" width="9" style="124"/>
    <col min="13058" max="13058" width="67.28515625" style="124" bestFit="1" customWidth="1"/>
    <col min="13059" max="13059" width="19.7109375" style="124" customWidth="1"/>
    <col min="13060" max="13060" width="21" style="124" customWidth="1"/>
    <col min="13061" max="13061" width="12.5703125" style="124" customWidth="1"/>
    <col min="13062" max="13063" width="9" style="124"/>
    <col min="13064" max="13064" width="14.42578125" style="124" customWidth="1"/>
    <col min="13065" max="13313" width="9" style="124"/>
    <col min="13314" max="13314" width="67.28515625" style="124" bestFit="1" customWidth="1"/>
    <col min="13315" max="13315" width="19.7109375" style="124" customWidth="1"/>
    <col min="13316" max="13316" width="21" style="124" customWidth="1"/>
    <col min="13317" max="13317" width="12.5703125" style="124" customWidth="1"/>
    <col min="13318" max="13319" width="9" style="124"/>
    <col min="13320" max="13320" width="14.42578125" style="124" customWidth="1"/>
    <col min="13321" max="13569" width="9" style="124"/>
    <col min="13570" max="13570" width="67.28515625" style="124" bestFit="1" customWidth="1"/>
    <col min="13571" max="13571" width="19.7109375" style="124" customWidth="1"/>
    <col min="13572" max="13572" width="21" style="124" customWidth="1"/>
    <col min="13573" max="13573" width="12.5703125" style="124" customWidth="1"/>
    <col min="13574" max="13575" width="9" style="124"/>
    <col min="13576" max="13576" width="14.42578125" style="124" customWidth="1"/>
    <col min="13577" max="13825" width="9" style="124"/>
    <col min="13826" max="13826" width="67.28515625" style="124" bestFit="1" customWidth="1"/>
    <col min="13827" max="13827" width="19.7109375" style="124" customWidth="1"/>
    <col min="13828" max="13828" width="21" style="124" customWidth="1"/>
    <col min="13829" max="13829" width="12.5703125" style="124" customWidth="1"/>
    <col min="13830" max="13831" width="9" style="124"/>
    <col min="13832" max="13832" width="14.42578125" style="124" customWidth="1"/>
    <col min="13833" max="14081" width="9" style="124"/>
    <col min="14082" max="14082" width="67.28515625" style="124" bestFit="1" customWidth="1"/>
    <col min="14083" max="14083" width="19.7109375" style="124" customWidth="1"/>
    <col min="14084" max="14084" width="21" style="124" customWidth="1"/>
    <col min="14085" max="14085" width="12.5703125" style="124" customWidth="1"/>
    <col min="14086" max="14087" width="9" style="124"/>
    <col min="14088" max="14088" width="14.42578125" style="124" customWidth="1"/>
    <col min="14089" max="14337" width="9" style="124"/>
    <col min="14338" max="14338" width="67.28515625" style="124" bestFit="1" customWidth="1"/>
    <col min="14339" max="14339" width="19.7109375" style="124" customWidth="1"/>
    <col min="14340" max="14340" width="21" style="124" customWidth="1"/>
    <col min="14341" max="14341" width="12.5703125" style="124" customWidth="1"/>
    <col min="14342" max="14343" width="9" style="124"/>
    <col min="14344" max="14344" width="14.42578125" style="124" customWidth="1"/>
    <col min="14345" max="14593" width="9" style="124"/>
    <col min="14594" max="14594" width="67.28515625" style="124" bestFit="1" customWidth="1"/>
    <col min="14595" max="14595" width="19.7109375" style="124" customWidth="1"/>
    <col min="14596" max="14596" width="21" style="124" customWidth="1"/>
    <col min="14597" max="14597" width="12.5703125" style="124" customWidth="1"/>
    <col min="14598" max="14599" width="9" style="124"/>
    <col min="14600" max="14600" width="14.42578125" style="124" customWidth="1"/>
    <col min="14601" max="14849" width="9" style="124"/>
    <col min="14850" max="14850" width="67.28515625" style="124" bestFit="1" customWidth="1"/>
    <col min="14851" max="14851" width="19.7109375" style="124" customWidth="1"/>
    <col min="14852" max="14852" width="21" style="124" customWidth="1"/>
    <col min="14853" max="14853" width="12.5703125" style="124" customWidth="1"/>
    <col min="14854" max="14855" width="9" style="124"/>
    <col min="14856" max="14856" width="14.42578125" style="124" customWidth="1"/>
    <col min="14857" max="15105" width="9" style="124"/>
    <col min="15106" max="15106" width="67.28515625" style="124" bestFit="1" customWidth="1"/>
    <col min="15107" max="15107" width="19.7109375" style="124" customWidth="1"/>
    <col min="15108" max="15108" width="21" style="124" customWidth="1"/>
    <col min="15109" max="15109" width="12.5703125" style="124" customWidth="1"/>
    <col min="15110" max="15111" width="9" style="124"/>
    <col min="15112" max="15112" width="14.42578125" style="124" customWidth="1"/>
    <col min="15113" max="15361" width="9" style="124"/>
    <col min="15362" max="15362" width="67.28515625" style="124" bestFit="1" customWidth="1"/>
    <col min="15363" max="15363" width="19.7109375" style="124" customWidth="1"/>
    <col min="15364" max="15364" width="21" style="124" customWidth="1"/>
    <col min="15365" max="15365" width="12.5703125" style="124" customWidth="1"/>
    <col min="15366" max="15367" width="9" style="124"/>
    <col min="15368" max="15368" width="14.42578125" style="124" customWidth="1"/>
    <col min="15369" max="15617" width="9" style="124"/>
    <col min="15618" max="15618" width="67.28515625" style="124" bestFit="1" customWidth="1"/>
    <col min="15619" max="15619" width="19.7109375" style="124" customWidth="1"/>
    <col min="15620" max="15620" width="21" style="124" customWidth="1"/>
    <col min="15621" max="15621" width="12.5703125" style="124" customWidth="1"/>
    <col min="15622" max="15623" width="9" style="124"/>
    <col min="15624" max="15624" width="14.42578125" style="124" customWidth="1"/>
    <col min="15625" max="15873" width="9" style="124"/>
    <col min="15874" max="15874" width="67.28515625" style="124" bestFit="1" customWidth="1"/>
    <col min="15875" max="15875" width="19.7109375" style="124" customWidth="1"/>
    <col min="15876" max="15876" width="21" style="124" customWidth="1"/>
    <col min="15877" max="15877" width="12.5703125" style="124" customWidth="1"/>
    <col min="15878" max="15879" width="9" style="124"/>
    <col min="15880" max="15880" width="14.42578125" style="124" customWidth="1"/>
    <col min="15881" max="16129" width="9" style="124"/>
    <col min="16130" max="16130" width="67.28515625" style="124" bestFit="1" customWidth="1"/>
    <col min="16131" max="16131" width="19.7109375" style="124" customWidth="1"/>
    <col min="16132" max="16132" width="21" style="124" customWidth="1"/>
    <col min="16133" max="16133" width="12.5703125" style="124" customWidth="1"/>
    <col min="16134" max="16135" width="9" style="124"/>
    <col min="16136" max="16136" width="14.42578125" style="124" customWidth="1"/>
    <col min="16137" max="16384" width="9" style="124"/>
  </cols>
  <sheetData>
    <row r="1" spans="2:11" ht="27.75" thickTop="1" thickBot="1">
      <c r="B1" s="1565" t="s">
        <v>1</v>
      </c>
      <c r="C1" s="2144">
        <f>'بيانات عامة'!D5</f>
        <v>0</v>
      </c>
      <c r="D1" s="2145"/>
      <c r="E1" s="626"/>
      <c r="H1" s="1965" t="s">
        <v>654</v>
      </c>
      <c r="I1" s="2069"/>
    </row>
    <row r="2" spans="2:11" s="125" customFormat="1" ht="27.75" thickTop="1" thickBot="1">
      <c r="B2" s="1566" t="s">
        <v>430</v>
      </c>
      <c r="C2" s="2146">
        <f>'بيانات عامة'!D15</f>
        <v>0</v>
      </c>
      <c r="D2" s="2147"/>
      <c r="E2" s="627"/>
      <c r="F2" s="626"/>
      <c r="G2" s="626"/>
      <c r="H2" s="626"/>
      <c r="I2" s="124"/>
    </row>
    <row r="3" spans="2:11" ht="24" thickBot="1">
      <c r="B3" s="2151" t="s">
        <v>215</v>
      </c>
      <c r="C3" s="2152"/>
      <c r="D3" s="2152"/>
      <c r="E3" s="2152"/>
      <c r="F3" s="2152"/>
      <c r="G3" s="2152"/>
      <c r="H3" s="2152"/>
      <c r="I3" s="2153"/>
      <c r="J3" s="126"/>
      <c r="K3" s="125"/>
    </row>
    <row r="4" spans="2:11" s="125" customFormat="1" ht="15.75" thickBot="1">
      <c r="B4" s="91"/>
      <c r="C4" s="91"/>
      <c r="D4" s="91"/>
      <c r="E4" s="91"/>
      <c r="F4" s="91"/>
      <c r="G4" s="91"/>
      <c r="H4" s="91"/>
      <c r="I4" s="124"/>
    </row>
    <row r="5" spans="2:11" ht="16.5" thickBot="1">
      <c r="B5" s="646"/>
      <c r="C5" s="647"/>
      <c r="D5" s="648"/>
      <c r="E5" s="648"/>
      <c r="F5" s="649"/>
      <c r="G5" s="648"/>
      <c r="H5" s="649"/>
      <c r="I5" s="650"/>
    </row>
    <row r="6" spans="2:11" ht="24" thickBot="1">
      <c r="B6" s="2154" t="s">
        <v>569</v>
      </c>
      <c r="C6" s="2155"/>
      <c r="D6" s="2155"/>
      <c r="E6" s="2155"/>
      <c r="F6" s="2155"/>
      <c r="G6" s="2156"/>
      <c r="H6" s="1227">
        <f>'MR اجمالى م. التداول في الصكوك '!G10</f>
        <v>0</v>
      </c>
      <c r="I6" s="654"/>
    </row>
    <row r="7" spans="2:11" ht="24" thickBot="1">
      <c r="B7" s="1231"/>
      <c r="C7" s="1232"/>
      <c r="D7" s="1232"/>
      <c r="E7" s="1232"/>
      <c r="F7" s="1232"/>
      <c r="G7" s="1232"/>
      <c r="H7" s="1228"/>
      <c r="I7" s="655"/>
    </row>
    <row r="8" spans="2:11" ht="24" thickBot="1">
      <c r="B8" s="2157" t="s">
        <v>649</v>
      </c>
      <c r="C8" s="2158"/>
      <c r="D8" s="2158"/>
      <c r="E8" s="2158"/>
      <c r="F8" s="2158"/>
      <c r="G8" s="2159"/>
      <c r="H8" s="1227">
        <f>'MR مخاطر حقوق الملكية'!I37</f>
        <v>0</v>
      </c>
      <c r="I8" s="654"/>
    </row>
    <row r="9" spans="2:11" ht="24" thickBot="1">
      <c r="B9" s="1233"/>
      <c r="C9" s="1232"/>
      <c r="D9" s="1232"/>
      <c r="E9" s="1232"/>
      <c r="F9" s="1232"/>
      <c r="G9" s="1232"/>
      <c r="H9" s="1229"/>
      <c r="I9" s="655"/>
    </row>
    <row r="10" spans="2:11" ht="24" thickBot="1">
      <c r="B10" s="2154" t="s">
        <v>431</v>
      </c>
      <c r="C10" s="2155"/>
      <c r="D10" s="2155"/>
      <c r="E10" s="2155"/>
      <c r="F10" s="2155"/>
      <c r="G10" s="2156"/>
      <c r="H10" s="1227">
        <f>'MR متطلب مخاطر أسعار الصرف'!M7</f>
        <v>0</v>
      </c>
      <c r="I10" s="654"/>
    </row>
    <row r="11" spans="2:11" ht="24" thickBot="1">
      <c r="B11" s="652"/>
      <c r="C11" s="653"/>
      <c r="D11" s="653"/>
      <c r="E11" s="653"/>
      <c r="F11" s="653"/>
      <c r="G11" s="653"/>
      <c r="H11" s="1230"/>
      <c r="I11" s="655"/>
    </row>
    <row r="12" spans="2:11" ht="24" thickBot="1">
      <c r="B12" s="2154" t="s">
        <v>648</v>
      </c>
      <c r="C12" s="2155"/>
      <c r="D12" s="2155"/>
      <c r="E12" s="2155"/>
      <c r="F12" s="2155"/>
      <c r="G12" s="2156"/>
      <c r="H12" s="1227">
        <f>'مخاطرالسلع-مبسطMR'!M22</f>
        <v>0</v>
      </c>
      <c r="I12" s="655"/>
    </row>
    <row r="13" spans="2:11" ht="24" thickBot="1">
      <c r="B13" s="1842"/>
      <c r="C13" s="1843"/>
      <c r="D13" s="1843"/>
      <c r="E13" s="1843"/>
      <c r="F13" s="1843"/>
      <c r="G13" s="1843"/>
      <c r="H13" s="1230"/>
      <c r="I13" s="655"/>
    </row>
    <row r="14" spans="2:11" ht="24" thickBot="1">
      <c r="B14" s="2154" t="s">
        <v>643</v>
      </c>
      <c r="C14" s="2155"/>
      <c r="D14" s="2155"/>
      <c r="E14" s="2155"/>
      <c r="F14" s="2155"/>
      <c r="G14" s="2156"/>
      <c r="H14" s="1227">
        <f>'مخاطر المخزون MR'!E13</f>
        <v>0</v>
      </c>
      <c r="I14" s="655"/>
    </row>
    <row r="15" spans="2:11" ht="24" thickBot="1">
      <c r="B15" s="652"/>
      <c r="C15" s="651"/>
      <c r="D15" s="651"/>
      <c r="E15" s="651"/>
      <c r="F15" s="651"/>
      <c r="G15" s="651"/>
      <c r="H15" s="1228"/>
      <c r="I15" s="655"/>
    </row>
    <row r="16" spans="2:11" ht="27" thickBot="1">
      <c r="B16" s="2160" t="s">
        <v>216</v>
      </c>
      <c r="C16" s="2161"/>
      <c r="D16" s="2161"/>
      <c r="E16" s="2161"/>
      <c r="F16" s="2161"/>
      <c r="G16" s="2162"/>
      <c r="H16" s="1227">
        <f>H6+H8+H10+H12+H14</f>
        <v>0</v>
      </c>
      <c r="I16" s="654"/>
    </row>
    <row r="17" spans="2:9" ht="16.5" thickBot="1">
      <c r="B17" s="887"/>
      <c r="C17" s="888"/>
      <c r="D17" s="888"/>
      <c r="E17" s="888"/>
      <c r="F17" s="888"/>
      <c r="G17" s="888"/>
      <c r="H17" s="889"/>
      <c r="I17" s="655"/>
    </row>
    <row r="18" spans="2:9" ht="27" thickBot="1">
      <c r="B18" s="2148" t="s">
        <v>45</v>
      </c>
      <c r="C18" s="2149"/>
      <c r="D18" s="2149"/>
      <c r="E18" s="2149"/>
      <c r="F18" s="2149"/>
      <c r="G18" s="2150"/>
      <c r="H18" s="1226">
        <f>H16*12.5</f>
        <v>0</v>
      </c>
      <c r="I18" s="890"/>
    </row>
    <row r="19" spans="2:9">
      <c r="B19" s="127"/>
      <c r="C19" s="127"/>
      <c r="D19" s="127"/>
      <c r="E19" s="127"/>
      <c r="F19" s="127"/>
      <c r="G19" s="127"/>
      <c r="H19" s="127"/>
    </row>
    <row r="20" spans="2:9">
      <c r="B20" s="127"/>
      <c r="C20" s="127"/>
      <c r="D20" s="127"/>
      <c r="E20" s="127"/>
      <c r="F20" s="127"/>
      <c r="G20" s="127"/>
      <c r="H20" s="127"/>
    </row>
    <row r="21" spans="2:9">
      <c r="B21" s="127"/>
      <c r="C21" s="127"/>
      <c r="D21" s="127"/>
      <c r="E21" s="127"/>
      <c r="F21" s="127"/>
      <c r="G21" s="127"/>
      <c r="H21" s="127"/>
    </row>
    <row r="22" spans="2:9">
      <c r="B22" s="127"/>
      <c r="C22" s="127"/>
      <c r="D22" s="127"/>
      <c r="E22" s="127"/>
      <c r="F22" s="127"/>
      <c r="G22" s="127"/>
      <c r="H22" s="127"/>
    </row>
    <row r="23" spans="2:9">
      <c r="B23" s="127"/>
      <c r="C23" s="127"/>
      <c r="D23" s="127"/>
      <c r="E23" s="127"/>
      <c r="F23" s="127"/>
      <c r="G23" s="127"/>
      <c r="H23" s="127"/>
    </row>
    <row r="24" spans="2:9">
      <c r="B24" s="127"/>
      <c r="C24" s="127"/>
      <c r="D24" s="127"/>
      <c r="E24" s="127"/>
      <c r="F24" s="127"/>
      <c r="G24" s="127"/>
      <c r="H24" s="127"/>
    </row>
  </sheetData>
  <sheetProtection password="FCE0" sheet="1" objects="1" scenarios="1"/>
  <mergeCells count="11">
    <mergeCell ref="C1:D1"/>
    <mergeCell ref="C2:D2"/>
    <mergeCell ref="B18:G18"/>
    <mergeCell ref="B3:I3"/>
    <mergeCell ref="B6:G6"/>
    <mergeCell ref="B8:G8"/>
    <mergeCell ref="B16:G16"/>
    <mergeCell ref="B10:G10"/>
    <mergeCell ref="B12:G12"/>
    <mergeCell ref="B14:G14"/>
    <mergeCell ref="H1:I1"/>
  </mergeCells>
  <pageMargins left="0.7" right="0.7" top="0.75" bottom="0.75" header="0.3" footer="0.3"/>
  <pageSetup paperSize="9" scale="82" orientation="landscape"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1:K27"/>
  <sheetViews>
    <sheetView showGridLines="0" rightToLeft="1" view="pageBreakPreview" zoomScaleSheetLayoutView="100" workbookViewId="0">
      <selection activeCell="G1" sqref="G1:H1"/>
    </sheetView>
  </sheetViews>
  <sheetFormatPr defaultRowHeight="12.75"/>
  <cols>
    <col min="1" max="1" width="9" style="767"/>
    <col min="2" max="2" width="21.140625" style="767" customWidth="1"/>
    <col min="3" max="3" width="15" style="767" customWidth="1"/>
    <col min="4" max="4" width="13" style="767" customWidth="1"/>
    <col min="5" max="5" width="10.85546875" style="767" customWidth="1"/>
    <col min="6" max="6" width="23.85546875" style="767" customWidth="1"/>
    <col min="7" max="7" width="24.42578125" style="767" customWidth="1"/>
    <col min="8" max="8" width="28.7109375" style="767" customWidth="1"/>
    <col min="9" max="257" width="9" style="767"/>
    <col min="258" max="258" width="21.140625" style="767" customWidth="1"/>
    <col min="259" max="259" width="15" style="767" customWidth="1"/>
    <col min="260" max="260" width="13" style="767" customWidth="1"/>
    <col min="261" max="261" width="10.85546875" style="767" customWidth="1"/>
    <col min="262" max="262" width="23.85546875" style="767" customWidth="1"/>
    <col min="263" max="263" width="24.42578125" style="767" customWidth="1"/>
    <col min="264" max="513" width="9" style="767"/>
    <col min="514" max="514" width="21.140625" style="767" customWidth="1"/>
    <col min="515" max="515" width="15" style="767" customWidth="1"/>
    <col min="516" max="516" width="13" style="767" customWidth="1"/>
    <col min="517" max="517" width="10.85546875" style="767" customWidth="1"/>
    <col min="518" max="518" width="23.85546875" style="767" customWidth="1"/>
    <col min="519" max="519" width="24.42578125" style="767" customWidth="1"/>
    <col min="520" max="769" width="9" style="767"/>
    <col min="770" max="770" width="21.140625" style="767" customWidth="1"/>
    <col min="771" max="771" width="15" style="767" customWidth="1"/>
    <col min="772" max="772" width="13" style="767" customWidth="1"/>
    <col min="773" max="773" width="10.85546875" style="767" customWidth="1"/>
    <col min="774" max="774" width="23.85546875" style="767" customWidth="1"/>
    <col min="775" max="775" width="24.42578125" style="767" customWidth="1"/>
    <col min="776" max="1025" width="9" style="767"/>
    <col min="1026" max="1026" width="21.140625" style="767" customWidth="1"/>
    <col min="1027" max="1027" width="15" style="767" customWidth="1"/>
    <col min="1028" max="1028" width="13" style="767" customWidth="1"/>
    <col min="1029" max="1029" width="10.85546875" style="767" customWidth="1"/>
    <col min="1030" max="1030" width="23.85546875" style="767" customWidth="1"/>
    <col min="1031" max="1031" width="24.42578125" style="767" customWidth="1"/>
    <col min="1032" max="1281" width="9" style="767"/>
    <col min="1282" max="1282" width="21.140625" style="767" customWidth="1"/>
    <col min="1283" max="1283" width="15" style="767" customWidth="1"/>
    <col min="1284" max="1284" width="13" style="767" customWidth="1"/>
    <col min="1285" max="1285" width="10.85546875" style="767" customWidth="1"/>
    <col min="1286" max="1286" width="23.85546875" style="767" customWidth="1"/>
    <col min="1287" max="1287" width="24.42578125" style="767" customWidth="1"/>
    <col min="1288" max="1537" width="9" style="767"/>
    <col min="1538" max="1538" width="21.140625" style="767" customWidth="1"/>
    <col min="1539" max="1539" width="15" style="767" customWidth="1"/>
    <col min="1540" max="1540" width="13" style="767" customWidth="1"/>
    <col min="1541" max="1541" width="10.85546875" style="767" customWidth="1"/>
    <col min="1542" max="1542" width="23.85546875" style="767" customWidth="1"/>
    <col min="1543" max="1543" width="24.42578125" style="767" customWidth="1"/>
    <col min="1544" max="1793" width="9" style="767"/>
    <col min="1794" max="1794" width="21.140625" style="767" customWidth="1"/>
    <col min="1795" max="1795" width="15" style="767" customWidth="1"/>
    <col min="1796" max="1796" width="13" style="767" customWidth="1"/>
    <col min="1797" max="1797" width="10.85546875" style="767" customWidth="1"/>
    <col min="1798" max="1798" width="23.85546875" style="767" customWidth="1"/>
    <col min="1799" max="1799" width="24.42578125" style="767" customWidth="1"/>
    <col min="1800" max="2049" width="9" style="767"/>
    <col min="2050" max="2050" width="21.140625" style="767" customWidth="1"/>
    <col min="2051" max="2051" width="15" style="767" customWidth="1"/>
    <col min="2052" max="2052" width="13" style="767" customWidth="1"/>
    <col min="2053" max="2053" width="10.85546875" style="767" customWidth="1"/>
    <col min="2054" max="2054" width="23.85546875" style="767" customWidth="1"/>
    <col min="2055" max="2055" width="24.42578125" style="767" customWidth="1"/>
    <col min="2056" max="2305" width="9" style="767"/>
    <col min="2306" max="2306" width="21.140625" style="767" customWidth="1"/>
    <col min="2307" max="2307" width="15" style="767" customWidth="1"/>
    <col min="2308" max="2308" width="13" style="767" customWidth="1"/>
    <col min="2309" max="2309" width="10.85546875" style="767" customWidth="1"/>
    <col min="2310" max="2310" width="23.85546875" style="767" customWidth="1"/>
    <col min="2311" max="2311" width="24.42578125" style="767" customWidth="1"/>
    <col min="2312" max="2561" width="9" style="767"/>
    <col min="2562" max="2562" width="21.140625" style="767" customWidth="1"/>
    <col min="2563" max="2563" width="15" style="767" customWidth="1"/>
    <col min="2564" max="2564" width="13" style="767" customWidth="1"/>
    <col min="2565" max="2565" width="10.85546875" style="767" customWidth="1"/>
    <col min="2566" max="2566" width="23.85546875" style="767" customWidth="1"/>
    <col min="2567" max="2567" width="24.42578125" style="767" customWidth="1"/>
    <col min="2568" max="2817" width="9" style="767"/>
    <col min="2818" max="2818" width="21.140625" style="767" customWidth="1"/>
    <col min="2819" max="2819" width="15" style="767" customWidth="1"/>
    <col min="2820" max="2820" width="13" style="767" customWidth="1"/>
    <col min="2821" max="2821" width="10.85546875" style="767" customWidth="1"/>
    <col min="2822" max="2822" width="23.85546875" style="767" customWidth="1"/>
    <col min="2823" max="2823" width="24.42578125" style="767" customWidth="1"/>
    <col min="2824" max="3073" width="9" style="767"/>
    <col min="3074" max="3074" width="21.140625" style="767" customWidth="1"/>
    <col min="3075" max="3075" width="15" style="767" customWidth="1"/>
    <col min="3076" max="3076" width="13" style="767" customWidth="1"/>
    <col min="3077" max="3077" width="10.85546875" style="767" customWidth="1"/>
    <col min="3078" max="3078" width="23.85546875" style="767" customWidth="1"/>
    <col min="3079" max="3079" width="24.42578125" style="767" customWidth="1"/>
    <col min="3080" max="3329" width="9" style="767"/>
    <col min="3330" max="3330" width="21.140625" style="767" customWidth="1"/>
    <col min="3331" max="3331" width="15" style="767" customWidth="1"/>
    <col min="3332" max="3332" width="13" style="767" customWidth="1"/>
    <col min="3333" max="3333" width="10.85546875" style="767" customWidth="1"/>
    <col min="3334" max="3334" width="23.85546875" style="767" customWidth="1"/>
    <col min="3335" max="3335" width="24.42578125" style="767" customWidth="1"/>
    <col min="3336" max="3585" width="9" style="767"/>
    <col min="3586" max="3586" width="21.140625" style="767" customWidth="1"/>
    <col min="3587" max="3587" width="15" style="767" customWidth="1"/>
    <col min="3588" max="3588" width="13" style="767" customWidth="1"/>
    <col min="3589" max="3589" width="10.85546875" style="767" customWidth="1"/>
    <col min="3590" max="3590" width="23.85546875" style="767" customWidth="1"/>
    <col min="3591" max="3591" width="24.42578125" style="767" customWidth="1"/>
    <col min="3592" max="3841" width="9" style="767"/>
    <col min="3842" max="3842" width="21.140625" style="767" customWidth="1"/>
    <col min="3843" max="3843" width="15" style="767" customWidth="1"/>
    <col min="3844" max="3844" width="13" style="767" customWidth="1"/>
    <col min="3845" max="3845" width="10.85546875" style="767" customWidth="1"/>
    <col min="3846" max="3846" width="23.85546875" style="767" customWidth="1"/>
    <col min="3847" max="3847" width="24.42578125" style="767" customWidth="1"/>
    <col min="3848" max="4097" width="9" style="767"/>
    <col min="4098" max="4098" width="21.140625" style="767" customWidth="1"/>
    <col min="4099" max="4099" width="15" style="767" customWidth="1"/>
    <col min="4100" max="4100" width="13" style="767" customWidth="1"/>
    <col min="4101" max="4101" width="10.85546875" style="767" customWidth="1"/>
    <col min="4102" max="4102" width="23.85546875" style="767" customWidth="1"/>
    <col min="4103" max="4103" width="24.42578125" style="767" customWidth="1"/>
    <col min="4104" max="4353" width="9" style="767"/>
    <col min="4354" max="4354" width="21.140625" style="767" customWidth="1"/>
    <col min="4355" max="4355" width="15" style="767" customWidth="1"/>
    <col min="4356" max="4356" width="13" style="767" customWidth="1"/>
    <col min="4357" max="4357" width="10.85546875" style="767" customWidth="1"/>
    <col min="4358" max="4358" width="23.85546875" style="767" customWidth="1"/>
    <col min="4359" max="4359" width="24.42578125" style="767" customWidth="1"/>
    <col min="4360" max="4609" width="9" style="767"/>
    <col min="4610" max="4610" width="21.140625" style="767" customWidth="1"/>
    <col min="4611" max="4611" width="15" style="767" customWidth="1"/>
    <col min="4612" max="4612" width="13" style="767" customWidth="1"/>
    <col min="4613" max="4613" width="10.85546875" style="767" customWidth="1"/>
    <col min="4614" max="4614" width="23.85546875" style="767" customWidth="1"/>
    <col min="4615" max="4615" width="24.42578125" style="767" customWidth="1"/>
    <col min="4616" max="4865" width="9" style="767"/>
    <col min="4866" max="4866" width="21.140625" style="767" customWidth="1"/>
    <col min="4867" max="4867" width="15" style="767" customWidth="1"/>
    <col min="4868" max="4868" width="13" style="767" customWidth="1"/>
    <col min="4869" max="4869" width="10.85546875" style="767" customWidth="1"/>
    <col min="4870" max="4870" width="23.85546875" style="767" customWidth="1"/>
    <col min="4871" max="4871" width="24.42578125" style="767" customWidth="1"/>
    <col min="4872" max="5121" width="9" style="767"/>
    <col min="5122" max="5122" width="21.140625" style="767" customWidth="1"/>
    <col min="5123" max="5123" width="15" style="767" customWidth="1"/>
    <col min="5124" max="5124" width="13" style="767" customWidth="1"/>
    <col min="5125" max="5125" width="10.85546875" style="767" customWidth="1"/>
    <col min="5126" max="5126" width="23.85546875" style="767" customWidth="1"/>
    <col min="5127" max="5127" width="24.42578125" style="767" customWidth="1"/>
    <col min="5128" max="5377" width="9" style="767"/>
    <col min="5378" max="5378" width="21.140625" style="767" customWidth="1"/>
    <col min="5379" max="5379" width="15" style="767" customWidth="1"/>
    <col min="5380" max="5380" width="13" style="767" customWidth="1"/>
    <col min="5381" max="5381" width="10.85546875" style="767" customWidth="1"/>
    <col min="5382" max="5382" width="23.85546875" style="767" customWidth="1"/>
    <col min="5383" max="5383" width="24.42578125" style="767" customWidth="1"/>
    <col min="5384" max="5633" width="9" style="767"/>
    <col min="5634" max="5634" width="21.140625" style="767" customWidth="1"/>
    <col min="5635" max="5635" width="15" style="767" customWidth="1"/>
    <col min="5636" max="5636" width="13" style="767" customWidth="1"/>
    <col min="5637" max="5637" width="10.85546875" style="767" customWidth="1"/>
    <col min="5638" max="5638" width="23.85546875" style="767" customWidth="1"/>
    <col min="5639" max="5639" width="24.42578125" style="767" customWidth="1"/>
    <col min="5640" max="5889" width="9" style="767"/>
    <col min="5890" max="5890" width="21.140625" style="767" customWidth="1"/>
    <col min="5891" max="5891" width="15" style="767" customWidth="1"/>
    <col min="5892" max="5892" width="13" style="767" customWidth="1"/>
    <col min="5893" max="5893" width="10.85546875" style="767" customWidth="1"/>
    <col min="5894" max="5894" width="23.85546875" style="767" customWidth="1"/>
    <col min="5895" max="5895" width="24.42578125" style="767" customWidth="1"/>
    <col min="5896" max="6145" width="9" style="767"/>
    <col min="6146" max="6146" width="21.140625" style="767" customWidth="1"/>
    <col min="6147" max="6147" width="15" style="767" customWidth="1"/>
    <col min="6148" max="6148" width="13" style="767" customWidth="1"/>
    <col min="6149" max="6149" width="10.85546875" style="767" customWidth="1"/>
    <col min="6150" max="6150" width="23.85546875" style="767" customWidth="1"/>
    <col min="6151" max="6151" width="24.42578125" style="767" customWidth="1"/>
    <col min="6152" max="6401" width="9" style="767"/>
    <col min="6402" max="6402" width="21.140625" style="767" customWidth="1"/>
    <col min="6403" max="6403" width="15" style="767" customWidth="1"/>
    <col min="6404" max="6404" width="13" style="767" customWidth="1"/>
    <col min="6405" max="6405" width="10.85546875" style="767" customWidth="1"/>
    <col min="6406" max="6406" width="23.85546875" style="767" customWidth="1"/>
    <col min="6407" max="6407" width="24.42578125" style="767" customWidth="1"/>
    <col min="6408" max="6657" width="9" style="767"/>
    <col min="6658" max="6658" width="21.140625" style="767" customWidth="1"/>
    <col min="6659" max="6659" width="15" style="767" customWidth="1"/>
    <col min="6660" max="6660" width="13" style="767" customWidth="1"/>
    <col min="6661" max="6661" width="10.85546875" style="767" customWidth="1"/>
    <col min="6662" max="6662" width="23.85546875" style="767" customWidth="1"/>
    <col min="6663" max="6663" width="24.42578125" style="767" customWidth="1"/>
    <col min="6664" max="6913" width="9" style="767"/>
    <col min="6914" max="6914" width="21.140625" style="767" customWidth="1"/>
    <col min="6915" max="6915" width="15" style="767" customWidth="1"/>
    <col min="6916" max="6916" width="13" style="767" customWidth="1"/>
    <col min="6917" max="6917" width="10.85546875" style="767" customWidth="1"/>
    <col min="6918" max="6918" width="23.85546875" style="767" customWidth="1"/>
    <col min="6919" max="6919" width="24.42578125" style="767" customWidth="1"/>
    <col min="6920" max="7169" width="9" style="767"/>
    <col min="7170" max="7170" width="21.140625" style="767" customWidth="1"/>
    <col min="7171" max="7171" width="15" style="767" customWidth="1"/>
    <col min="7172" max="7172" width="13" style="767" customWidth="1"/>
    <col min="7173" max="7173" width="10.85546875" style="767" customWidth="1"/>
    <col min="7174" max="7174" width="23.85546875" style="767" customWidth="1"/>
    <col min="7175" max="7175" width="24.42578125" style="767" customWidth="1"/>
    <col min="7176" max="7425" width="9" style="767"/>
    <col min="7426" max="7426" width="21.140625" style="767" customWidth="1"/>
    <col min="7427" max="7427" width="15" style="767" customWidth="1"/>
    <col min="7428" max="7428" width="13" style="767" customWidth="1"/>
    <col min="7429" max="7429" width="10.85546875" style="767" customWidth="1"/>
    <col min="7430" max="7430" width="23.85546875" style="767" customWidth="1"/>
    <col min="7431" max="7431" width="24.42578125" style="767" customWidth="1"/>
    <col min="7432" max="7681" width="9" style="767"/>
    <col min="7682" max="7682" width="21.140625" style="767" customWidth="1"/>
    <col min="7683" max="7683" width="15" style="767" customWidth="1"/>
    <col min="7684" max="7684" width="13" style="767" customWidth="1"/>
    <col min="7685" max="7685" width="10.85546875" style="767" customWidth="1"/>
    <col min="7686" max="7686" width="23.85546875" style="767" customWidth="1"/>
    <col min="7687" max="7687" width="24.42578125" style="767" customWidth="1"/>
    <col min="7688" max="7937" width="9" style="767"/>
    <col min="7938" max="7938" width="21.140625" style="767" customWidth="1"/>
    <col min="7939" max="7939" width="15" style="767" customWidth="1"/>
    <col min="7940" max="7940" width="13" style="767" customWidth="1"/>
    <col min="7941" max="7941" width="10.85546875" style="767" customWidth="1"/>
    <col min="7942" max="7942" width="23.85546875" style="767" customWidth="1"/>
    <col min="7943" max="7943" width="24.42578125" style="767" customWidth="1"/>
    <col min="7944" max="8193" width="9" style="767"/>
    <col min="8194" max="8194" width="21.140625" style="767" customWidth="1"/>
    <col min="8195" max="8195" width="15" style="767" customWidth="1"/>
    <col min="8196" max="8196" width="13" style="767" customWidth="1"/>
    <col min="8197" max="8197" width="10.85546875" style="767" customWidth="1"/>
    <col min="8198" max="8198" width="23.85546875" style="767" customWidth="1"/>
    <col min="8199" max="8199" width="24.42578125" style="767" customWidth="1"/>
    <col min="8200" max="8449" width="9" style="767"/>
    <col min="8450" max="8450" width="21.140625" style="767" customWidth="1"/>
    <col min="8451" max="8451" width="15" style="767" customWidth="1"/>
    <col min="8452" max="8452" width="13" style="767" customWidth="1"/>
    <col min="8453" max="8453" width="10.85546875" style="767" customWidth="1"/>
    <col min="8454" max="8454" width="23.85546875" style="767" customWidth="1"/>
    <col min="8455" max="8455" width="24.42578125" style="767" customWidth="1"/>
    <col min="8456" max="8705" width="9" style="767"/>
    <col min="8706" max="8706" width="21.140625" style="767" customWidth="1"/>
    <col min="8707" max="8707" width="15" style="767" customWidth="1"/>
    <col min="8708" max="8708" width="13" style="767" customWidth="1"/>
    <col min="8709" max="8709" width="10.85546875" style="767" customWidth="1"/>
    <col min="8710" max="8710" width="23.85546875" style="767" customWidth="1"/>
    <col min="8711" max="8711" width="24.42578125" style="767" customWidth="1"/>
    <col min="8712" max="8961" width="9" style="767"/>
    <col min="8962" max="8962" width="21.140625" style="767" customWidth="1"/>
    <col min="8963" max="8963" width="15" style="767" customWidth="1"/>
    <col min="8964" max="8964" width="13" style="767" customWidth="1"/>
    <col min="8965" max="8965" width="10.85546875" style="767" customWidth="1"/>
    <col min="8966" max="8966" width="23.85546875" style="767" customWidth="1"/>
    <col min="8967" max="8967" width="24.42578125" style="767" customWidth="1"/>
    <col min="8968" max="9217" width="9" style="767"/>
    <col min="9218" max="9218" width="21.140625" style="767" customWidth="1"/>
    <col min="9219" max="9219" width="15" style="767" customWidth="1"/>
    <col min="9220" max="9220" width="13" style="767" customWidth="1"/>
    <col min="9221" max="9221" width="10.85546875" style="767" customWidth="1"/>
    <col min="9222" max="9222" width="23.85546875" style="767" customWidth="1"/>
    <col min="9223" max="9223" width="24.42578125" style="767" customWidth="1"/>
    <col min="9224" max="9473" width="9" style="767"/>
    <col min="9474" max="9474" width="21.140625" style="767" customWidth="1"/>
    <col min="9475" max="9475" width="15" style="767" customWidth="1"/>
    <col min="9476" max="9476" width="13" style="767" customWidth="1"/>
    <col min="9477" max="9477" width="10.85546875" style="767" customWidth="1"/>
    <col min="9478" max="9478" width="23.85546875" style="767" customWidth="1"/>
    <col min="9479" max="9479" width="24.42578125" style="767" customWidth="1"/>
    <col min="9480" max="9729" width="9" style="767"/>
    <col min="9730" max="9730" width="21.140625" style="767" customWidth="1"/>
    <col min="9731" max="9731" width="15" style="767" customWidth="1"/>
    <col min="9732" max="9732" width="13" style="767" customWidth="1"/>
    <col min="9733" max="9733" width="10.85546875" style="767" customWidth="1"/>
    <col min="9734" max="9734" width="23.85546875" style="767" customWidth="1"/>
    <col min="9735" max="9735" width="24.42578125" style="767" customWidth="1"/>
    <col min="9736" max="9985" width="9" style="767"/>
    <col min="9986" max="9986" width="21.140625" style="767" customWidth="1"/>
    <col min="9987" max="9987" width="15" style="767" customWidth="1"/>
    <col min="9988" max="9988" width="13" style="767" customWidth="1"/>
    <col min="9989" max="9989" width="10.85546875" style="767" customWidth="1"/>
    <col min="9990" max="9990" width="23.85546875" style="767" customWidth="1"/>
    <col min="9991" max="9991" width="24.42578125" style="767" customWidth="1"/>
    <col min="9992" max="10241" width="9" style="767"/>
    <col min="10242" max="10242" width="21.140625" style="767" customWidth="1"/>
    <col min="10243" max="10243" width="15" style="767" customWidth="1"/>
    <col min="10244" max="10244" width="13" style="767" customWidth="1"/>
    <col min="10245" max="10245" width="10.85546875" style="767" customWidth="1"/>
    <col min="10246" max="10246" width="23.85546875" style="767" customWidth="1"/>
    <col min="10247" max="10247" width="24.42578125" style="767" customWidth="1"/>
    <col min="10248" max="10497" width="9" style="767"/>
    <col min="10498" max="10498" width="21.140625" style="767" customWidth="1"/>
    <col min="10499" max="10499" width="15" style="767" customWidth="1"/>
    <col min="10500" max="10500" width="13" style="767" customWidth="1"/>
    <col min="10501" max="10501" width="10.85546875" style="767" customWidth="1"/>
    <col min="10502" max="10502" width="23.85546875" style="767" customWidth="1"/>
    <col min="10503" max="10503" width="24.42578125" style="767" customWidth="1"/>
    <col min="10504" max="10753" width="9" style="767"/>
    <col min="10754" max="10754" width="21.140625" style="767" customWidth="1"/>
    <col min="10755" max="10755" width="15" style="767" customWidth="1"/>
    <col min="10756" max="10756" width="13" style="767" customWidth="1"/>
    <col min="10757" max="10757" width="10.85546875" style="767" customWidth="1"/>
    <col min="10758" max="10758" width="23.85546875" style="767" customWidth="1"/>
    <col min="10759" max="10759" width="24.42578125" style="767" customWidth="1"/>
    <col min="10760" max="11009" width="9" style="767"/>
    <col min="11010" max="11010" width="21.140625" style="767" customWidth="1"/>
    <col min="11011" max="11011" width="15" style="767" customWidth="1"/>
    <col min="11012" max="11012" width="13" style="767" customWidth="1"/>
    <col min="11013" max="11013" width="10.85546875" style="767" customWidth="1"/>
    <col min="11014" max="11014" width="23.85546875" style="767" customWidth="1"/>
    <col min="11015" max="11015" width="24.42578125" style="767" customWidth="1"/>
    <col min="11016" max="11265" width="9" style="767"/>
    <col min="11266" max="11266" width="21.140625" style="767" customWidth="1"/>
    <col min="11267" max="11267" width="15" style="767" customWidth="1"/>
    <col min="11268" max="11268" width="13" style="767" customWidth="1"/>
    <col min="11269" max="11269" width="10.85546875" style="767" customWidth="1"/>
    <col min="11270" max="11270" width="23.85546875" style="767" customWidth="1"/>
    <col min="11271" max="11271" width="24.42578125" style="767" customWidth="1"/>
    <col min="11272" max="11521" width="9" style="767"/>
    <col min="11522" max="11522" width="21.140625" style="767" customWidth="1"/>
    <col min="11523" max="11523" width="15" style="767" customWidth="1"/>
    <col min="11524" max="11524" width="13" style="767" customWidth="1"/>
    <col min="11525" max="11525" width="10.85546875" style="767" customWidth="1"/>
    <col min="11526" max="11526" width="23.85546875" style="767" customWidth="1"/>
    <col min="11527" max="11527" width="24.42578125" style="767" customWidth="1"/>
    <col min="11528" max="11777" width="9" style="767"/>
    <col min="11778" max="11778" width="21.140625" style="767" customWidth="1"/>
    <col min="11779" max="11779" width="15" style="767" customWidth="1"/>
    <col min="11780" max="11780" width="13" style="767" customWidth="1"/>
    <col min="11781" max="11781" width="10.85546875" style="767" customWidth="1"/>
    <col min="11782" max="11782" width="23.85546875" style="767" customWidth="1"/>
    <col min="11783" max="11783" width="24.42578125" style="767" customWidth="1"/>
    <col min="11784" max="12033" width="9" style="767"/>
    <col min="12034" max="12034" width="21.140625" style="767" customWidth="1"/>
    <col min="12035" max="12035" width="15" style="767" customWidth="1"/>
    <col min="12036" max="12036" width="13" style="767" customWidth="1"/>
    <col min="12037" max="12037" width="10.85546875" style="767" customWidth="1"/>
    <col min="12038" max="12038" width="23.85546875" style="767" customWidth="1"/>
    <col min="12039" max="12039" width="24.42578125" style="767" customWidth="1"/>
    <col min="12040" max="12289" width="9" style="767"/>
    <col min="12290" max="12290" width="21.140625" style="767" customWidth="1"/>
    <col min="12291" max="12291" width="15" style="767" customWidth="1"/>
    <col min="12292" max="12292" width="13" style="767" customWidth="1"/>
    <col min="12293" max="12293" width="10.85546875" style="767" customWidth="1"/>
    <col min="12294" max="12294" width="23.85546875" style="767" customWidth="1"/>
    <col min="12295" max="12295" width="24.42578125" style="767" customWidth="1"/>
    <col min="12296" max="12545" width="9" style="767"/>
    <col min="12546" max="12546" width="21.140625" style="767" customWidth="1"/>
    <col min="12547" max="12547" width="15" style="767" customWidth="1"/>
    <col min="12548" max="12548" width="13" style="767" customWidth="1"/>
    <col min="12549" max="12549" width="10.85546875" style="767" customWidth="1"/>
    <col min="12550" max="12550" width="23.85546875" style="767" customWidth="1"/>
    <col min="12551" max="12551" width="24.42578125" style="767" customWidth="1"/>
    <col min="12552" max="12801" width="9" style="767"/>
    <col min="12802" max="12802" width="21.140625" style="767" customWidth="1"/>
    <col min="12803" max="12803" width="15" style="767" customWidth="1"/>
    <col min="12804" max="12804" width="13" style="767" customWidth="1"/>
    <col min="12805" max="12805" width="10.85546875" style="767" customWidth="1"/>
    <col min="12806" max="12806" width="23.85546875" style="767" customWidth="1"/>
    <col min="12807" max="12807" width="24.42578125" style="767" customWidth="1"/>
    <col min="12808" max="13057" width="9" style="767"/>
    <col min="13058" max="13058" width="21.140625" style="767" customWidth="1"/>
    <col min="13059" max="13059" width="15" style="767" customWidth="1"/>
    <col min="13060" max="13060" width="13" style="767" customWidth="1"/>
    <col min="13061" max="13061" width="10.85546875" style="767" customWidth="1"/>
    <col min="13062" max="13062" width="23.85546875" style="767" customWidth="1"/>
    <col min="13063" max="13063" width="24.42578125" style="767" customWidth="1"/>
    <col min="13064" max="13313" width="9" style="767"/>
    <col min="13314" max="13314" width="21.140625" style="767" customWidth="1"/>
    <col min="13315" max="13315" width="15" style="767" customWidth="1"/>
    <col min="13316" max="13316" width="13" style="767" customWidth="1"/>
    <col min="13317" max="13317" width="10.85546875" style="767" customWidth="1"/>
    <col min="13318" max="13318" width="23.85546875" style="767" customWidth="1"/>
    <col min="13319" max="13319" width="24.42578125" style="767" customWidth="1"/>
    <col min="13320" max="13569" width="9" style="767"/>
    <col min="13570" max="13570" width="21.140625" style="767" customWidth="1"/>
    <col min="13571" max="13571" width="15" style="767" customWidth="1"/>
    <col min="13572" max="13572" width="13" style="767" customWidth="1"/>
    <col min="13573" max="13573" width="10.85546875" style="767" customWidth="1"/>
    <col min="13574" max="13574" width="23.85546875" style="767" customWidth="1"/>
    <col min="13575" max="13575" width="24.42578125" style="767" customWidth="1"/>
    <col min="13576" max="13825" width="9" style="767"/>
    <col min="13826" max="13826" width="21.140625" style="767" customWidth="1"/>
    <col min="13827" max="13827" width="15" style="767" customWidth="1"/>
    <col min="13828" max="13828" width="13" style="767" customWidth="1"/>
    <col min="13829" max="13829" width="10.85546875" style="767" customWidth="1"/>
    <col min="13830" max="13830" width="23.85546875" style="767" customWidth="1"/>
    <col min="13831" max="13831" width="24.42578125" style="767" customWidth="1"/>
    <col min="13832" max="14081" width="9" style="767"/>
    <col min="14082" max="14082" width="21.140625" style="767" customWidth="1"/>
    <col min="14083" max="14083" width="15" style="767" customWidth="1"/>
    <col min="14084" max="14084" width="13" style="767" customWidth="1"/>
    <col min="14085" max="14085" width="10.85546875" style="767" customWidth="1"/>
    <col min="14086" max="14086" width="23.85546875" style="767" customWidth="1"/>
    <col min="14087" max="14087" width="24.42578125" style="767" customWidth="1"/>
    <col min="14088" max="14337" width="9" style="767"/>
    <col min="14338" max="14338" width="21.140625" style="767" customWidth="1"/>
    <col min="14339" max="14339" width="15" style="767" customWidth="1"/>
    <col min="14340" max="14340" width="13" style="767" customWidth="1"/>
    <col min="14341" max="14341" width="10.85546875" style="767" customWidth="1"/>
    <col min="14342" max="14342" width="23.85546875" style="767" customWidth="1"/>
    <col min="14343" max="14343" width="24.42578125" style="767" customWidth="1"/>
    <col min="14344" max="14593" width="9" style="767"/>
    <col min="14594" max="14594" width="21.140625" style="767" customWidth="1"/>
    <col min="14595" max="14595" width="15" style="767" customWidth="1"/>
    <col min="14596" max="14596" width="13" style="767" customWidth="1"/>
    <col min="14597" max="14597" width="10.85546875" style="767" customWidth="1"/>
    <col min="14598" max="14598" width="23.85546875" style="767" customWidth="1"/>
    <col min="14599" max="14599" width="24.42578125" style="767" customWidth="1"/>
    <col min="14600" max="14849" width="9" style="767"/>
    <col min="14850" max="14850" width="21.140625" style="767" customWidth="1"/>
    <col min="14851" max="14851" width="15" style="767" customWidth="1"/>
    <col min="14852" max="14852" width="13" style="767" customWidth="1"/>
    <col min="14853" max="14853" width="10.85546875" style="767" customWidth="1"/>
    <col min="14854" max="14854" width="23.85546875" style="767" customWidth="1"/>
    <col min="14855" max="14855" width="24.42578125" style="767" customWidth="1"/>
    <col min="14856" max="15105" width="9" style="767"/>
    <col min="15106" max="15106" width="21.140625" style="767" customWidth="1"/>
    <col min="15107" max="15107" width="15" style="767" customWidth="1"/>
    <col min="15108" max="15108" width="13" style="767" customWidth="1"/>
    <col min="15109" max="15109" width="10.85546875" style="767" customWidth="1"/>
    <col min="15110" max="15110" width="23.85546875" style="767" customWidth="1"/>
    <col min="15111" max="15111" width="24.42578125" style="767" customWidth="1"/>
    <col min="15112" max="15361" width="9" style="767"/>
    <col min="15362" max="15362" width="21.140625" style="767" customWidth="1"/>
    <col min="15363" max="15363" width="15" style="767" customWidth="1"/>
    <col min="15364" max="15364" width="13" style="767" customWidth="1"/>
    <col min="15365" max="15365" width="10.85546875" style="767" customWidth="1"/>
    <col min="15366" max="15366" width="23.85546875" style="767" customWidth="1"/>
    <col min="15367" max="15367" width="24.42578125" style="767" customWidth="1"/>
    <col min="15368" max="15617" width="9" style="767"/>
    <col min="15618" max="15618" width="21.140625" style="767" customWidth="1"/>
    <col min="15619" max="15619" width="15" style="767" customWidth="1"/>
    <col min="15620" max="15620" width="13" style="767" customWidth="1"/>
    <col min="15621" max="15621" width="10.85546875" style="767" customWidth="1"/>
    <col min="15622" max="15622" width="23.85546875" style="767" customWidth="1"/>
    <col min="15623" max="15623" width="24.42578125" style="767" customWidth="1"/>
    <col min="15624" max="15873" width="9" style="767"/>
    <col min="15874" max="15874" width="21.140625" style="767" customWidth="1"/>
    <col min="15875" max="15875" width="15" style="767" customWidth="1"/>
    <col min="15876" max="15876" width="13" style="767" customWidth="1"/>
    <col min="15877" max="15877" width="10.85546875" style="767" customWidth="1"/>
    <col min="15878" max="15878" width="23.85546875" style="767" customWidth="1"/>
    <col min="15879" max="15879" width="24.42578125" style="767" customWidth="1"/>
    <col min="15880" max="16129" width="9" style="767"/>
    <col min="16130" max="16130" width="21.140625" style="767" customWidth="1"/>
    <col min="16131" max="16131" width="15" style="767" customWidth="1"/>
    <col min="16132" max="16132" width="13" style="767" customWidth="1"/>
    <col min="16133" max="16133" width="10.85546875" style="767" customWidth="1"/>
    <col min="16134" max="16134" width="23.85546875" style="767" customWidth="1"/>
    <col min="16135" max="16135" width="24.42578125" style="767" customWidth="1"/>
    <col min="16136" max="16384" width="9" style="767"/>
  </cols>
  <sheetData>
    <row r="1" spans="2:11" ht="27.75" thickTop="1" thickBot="1">
      <c r="B1" s="1565" t="s">
        <v>1</v>
      </c>
      <c r="C1" s="2144">
        <f>'بيانات عامة'!D5</f>
        <v>0</v>
      </c>
      <c r="D1" s="2145"/>
      <c r="E1" s="764"/>
      <c r="F1" s="764"/>
      <c r="G1" s="1965" t="s">
        <v>654</v>
      </c>
      <c r="H1" s="2069"/>
      <c r="I1" s="766"/>
    </row>
    <row r="2" spans="2:11" ht="27.75" thickTop="1" thickBot="1">
      <c r="B2" s="1566" t="s">
        <v>430</v>
      </c>
      <c r="C2" s="2125">
        <f>'بيانات عامة'!D15</f>
        <v>0</v>
      </c>
      <c r="D2" s="2126"/>
      <c r="E2" s="764"/>
      <c r="F2" s="764"/>
      <c r="G2" s="764"/>
      <c r="H2" s="765"/>
      <c r="I2" s="766"/>
    </row>
    <row r="3" spans="2:11" s="768" customFormat="1" ht="23.25" customHeight="1" thickBot="1">
      <c r="B3" s="2167" t="s">
        <v>570</v>
      </c>
      <c r="C3" s="2168"/>
      <c r="D3" s="2168"/>
      <c r="E3" s="2168"/>
      <c r="F3" s="2168"/>
      <c r="G3" s="2168"/>
      <c r="H3" s="2169"/>
    </row>
    <row r="4" spans="2:11" s="768" customFormat="1" ht="13.5" thickBot="1">
      <c r="B4" s="784"/>
      <c r="C4" s="784"/>
      <c r="D4" s="784"/>
      <c r="E4" s="784"/>
      <c r="F4" s="2163"/>
      <c r="G4" s="2163"/>
      <c r="H4" s="769"/>
    </row>
    <row r="5" spans="2:11" ht="15.75" thickBot="1">
      <c r="B5" s="770"/>
      <c r="C5" s="771"/>
      <c r="D5" s="771"/>
      <c r="E5" s="771"/>
      <c r="F5" s="771"/>
      <c r="G5" s="771"/>
      <c r="H5" s="772"/>
      <c r="I5" s="773"/>
      <c r="J5" s="773"/>
      <c r="K5" s="773"/>
    </row>
    <row r="6" spans="2:11" ht="27" thickBot="1">
      <c r="B6" s="1234" t="s">
        <v>306</v>
      </c>
      <c r="C6" s="1235"/>
      <c r="D6" s="1236"/>
      <c r="E6" s="1236"/>
      <c r="F6" s="1236"/>
      <c r="G6" s="1238">
        <f>'MRم.ت.في الصكوك عامة-الاستحقاق'!F26</f>
        <v>0</v>
      </c>
      <c r="H6" s="781"/>
      <c r="I6" s="773"/>
      <c r="J6" s="773"/>
      <c r="K6" s="773"/>
    </row>
    <row r="7" spans="2:11" ht="27" thickBot="1">
      <c r="B7" s="1234"/>
      <c r="C7" s="1237"/>
      <c r="D7" s="1236"/>
      <c r="E7" s="1237"/>
      <c r="F7" s="1237"/>
      <c r="G7" s="1239"/>
      <c r="H7" s="782"/>
      <c r="I7" s="773"/>
      <c r="J7" s="773"/>
      <c r="K7" s="773"/>
    </row>
    <row r="8" spans="2:11" ht="27" thickBot="1">
      <c r="B8" s="1234" t="s">
        <v>307</v>
      </c>
      <c r="C8" s="1235"/>
      <c r="D8" s="1236"/>
      <c r="E8" s="1236"/>
      <c r="F8" s="1236"/>
      <c r="G8" s="1238">
        <f>'MR م. التداول في الصكوك محددة'!F23</f>
        <v>0</v>
      </c>
      <c r="H8" s="781"/>
      <c r="I8" s="773"/>
      <c r="J8" s="773"/>
      <c r="K8" s="773"/>
    </row>
    <row r="9" spans="2:11" ht="27" thickBot="1">
      <c r="B9" s="1234"/>
      <c r="C9" s="1237"/>
      <c r="D9" s="1237"/>
      <c r="E9" s="1237"/>
      <c r="F9" s="1237"/>
      <c r="G9" s="1239"/>
      <c r="H9" s="782"/>
      <c r="I9" s="773"/>
      <c r="J9" s="773"/>
      <c r="K9" s="773"/>
    </row>
    <row r="10" spans="2:11" s="775" customFormat="1" ht="27" thickBot="1">
      <c r="B10" s="2164" t="s">
        <v>289</v>
      </c>
      <c r="C10" s="2165"/>
      <c r="D10" s="2165"/>
      <c r="E10" s="2165"/>
      <c r="F10" s="2166"/>
      <c r="G10" s="1238">
        <f>G6+G8</f>
        <v>0</v>
      </c>
      <c r="H10" s="782"/>
      <c r="I10" s="774"/>
      <c r="J10" s="774"/>
      <c r="K10" s="774"/>
    </row>
    <row r="11" spans="2:11" ht="15.75" thickBot="1">
      <c r="B11" s="776"/>
      <c r="C11" s="777"/>
      <c r="D11" s="777"/>
      <c r="E11" s="777"/>
      <c r="F11" s="777"/>
      <c r="G11" s="780"/>
      <c r="H11" s="783"/>
    </row>
    <row r="12" spans="2:11" ht="14.25">
      <c r="B12" s="775"/>
      <c r="C12" s="775"/>
      <c r="D12" s="775"/>
      <c r="E12" s="775"/>
      <c r="F12" s="775"/>
      <c r="G12" s="775"/>
    </row>
    <row r="13" spans="2:11" ht="14.25">
      <c r="B13" s="775"/>
      <c r="C13" s="775"/>
      <c r="D13" s="775"/>
      <c r="E13" s="775"/>
      <c r="F13" s="775"/>
      <c r="G13" s="775"/>
    </row>
    <row r="20" spans="5:6">
      <c r="E20" s="778"/>
    </row>
    <row r="26" spans="5:6">
      <c r="F26" s="779"/>
    </row>
    <row r="27" spans="5:6">
      <c r="F27" s="779"/>
    </row>
  </sheetData>
  <sheetProtection password="FCE0" sheet="1" objects="1" scenarios="1"/>
  <mergeCells count="6">
    <mergeCell ref="F4:G4"/>
    <mergeCell ref="B10:F10"/>
    <mergeCell ref="B3:H3"/>
    <mergeCell ref="C2:D2"/>
    <mergeCell ref="C1:D1"/>
    <mergeCell ref="G1:H1"/>
  </mergeCells>
  <printOptions gridLines="1"/>
  <pageMargins left="0.7" right="0.7" top="0.75" bottom="0.75" header="0.3" footer="0.3"/>
  <pageSetup paperSize="9" scale="50"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Z107"/>
  <sheetViews>
    <sheetView rightToLeft="1" zoomScaleNormal="100" workbookViewId="0">
      <pane xSplit="5" ySplit="6" topLeftCell="K7" activePane="bottomRight" state="frozen"/>
      <selection activeCell="G1" sqref="G1"/>
      <selection pane="topRight" activeCell="G1" sqref="G1"/>
      <selection pane="bottomLeft" activeCell="G1" sqref="G1"/>
      <selection pane="bottomRight" activeCell="O1" sqref="O1:P1"/>
    </sheetView>
  </sheetViews>
  <sheetFormatPr defaultRowHeight="12.75" outlineLevelRow="1"/>
  <cols>
    <col min="1" max="2" width="20.28515625" style="133" customWidth="1"/>
    <col min="3" max="3" width="25.140625" style="133" customWidth="1"/>
    <col min="4" max="4" width="23.85546875" style="133" customWidth="1"/>
    <col min="5" max="5" width="12.42578125" style="133" customWidth="1"/>
    <col min="6" max="6" width="10.42578125" style="133" customWidth="1"/>
    <col min="7" max="7" width="12.85546875" style="133" customWidth="1"/>
    <col min="8" max="8" width="9.7109375" style="133" bestFit="1" customWidth="1"/>
    <col min="9" max="9" width="10.7109375" style="133" customWidth="1"/>
    <col min="10" max="10" width="9.7109375" style="133" bestFit="1" customWidth="1"/>
    <col min="11" max="11" width="9.42578125" style="133" bestFit="1" customWidth="1"/>
    <col min="12" max="12" width="9.5703125" style="133" bestFit="1" customWidth="1"/>
    <col min="13" max="13" width="9.42578125" style="133" bestFit="1" customWidth="1"/>
    <col min="14" max="14" width="9.5703125" style="133" bestFit="1" customWidth="1"/>
    <col min="15" max="15" width="18.85546875" style="133" customWidth="1"/>
    <col min="16" max="16" width="23.7109375" style="133" customWidth="1"/>
    <col min="17" max="17" width="9.42578125" style="133" bestFit="1" customWidth="1"/>
    <col min="18" max="18" width="9.5703125" style="133" bestFit="1" customWidth="1"/>
    <col min="19" max="19" width="9.42578125" style="133" bestFit="1" customWidth="1"/>
    <col min="20" max="20" width="9.5703125" style="133" bestFit="1" customWidth="1"/>
    <col min="21" max="21" width="9.140625" style="133" customWidth="1"/>
    <col min="22" max="22" width="10.140625" style="133" bestFit="1" customWidth="1"/>
    <col min="23" max="23" width="11.28515625" style="133" bestFit="1" customWidth="1"/>
    <col min="24" max="24" width="7.85546875" style="133" customWidth="1"/>
    <col min="25" max="25" width="9" style="133"/>
    <col min="26" max="26" width="9" style="133" customWidth="1"/>
    <col min="27" max="255" width="9" style="133"/>
    <col min="256" max="256" width="1.140625" style="133" customWidth="1"/>
    <col min="257" max="257" width="12.5703125" style="133" customWidth="1"/>
    <col min="258" max="258" width="20.28515625" style="133" customWidth="1"/>
    <col min="259" max="259" width="22" style="133" customWidth="1"/>
    <col min="260" max="260" width="21.140625" style="133" bestFit="1" customWidth="1"/>
    <col min="261" max="261" width="12.42578125" style="133" customWidth="1"/>
    <col min="262" max="263" width="10.42578125" style="133" customWidth="1"/>
    <col min="264" max="264" width="9.7109375" style="133" bestFit="1" customWidth="1"/>
    <col min="265" max="265" width="10.7109375" style="133" customWidth="1"/>
    <col min="266" max="266" width="9.7109375" style="133" bestFit="1" customWidth="1"/>
    <col min="267" max="267" width="9.42578125" style="133" bestFit="1" customWidth="1"/>
    <col min="268" max="268" width="9.5703125" style="133" bestFit="1" customWidth="1"/>
    <col min="269" max="269" width="9.42578125" style="133" bestFit="1" customWidth="1"/>
    <col min="270" max="270" width="9.5703125" style="133" bestFit="1" customWidth="1"/>
    <col min="271" max="271" width="9.42578125" style="133" bestFit="1" customWidth="1"/>
    <col min="272" max="272" width="9.5703125" style="133" bestFit="1" customWidth="1"/>
    <col min="273" max="273" width="9.42578125" style="133" bestFit="1" customWidth="1"/>
    <col min="274" max="274" width="9.5703125" style="133" bestFit="1" customWidth="1"/>
    <col min="275" max="275" width="9.42578125" style="133" bestFit="1" customWidth="1"/>
    <col min="276" max="276" width="9.5703125" style="133" bestFit="1" customWidth="1"/>
    <col min="277" max="277" width="9.140625" style="133" customWidth="1"/>
    <col min="278" max="279" width="10" style="133" bestFit="1" customWidth="1"/>
    <col min="280" max="280" width="7.85546875" style="133" customWidth="1"/>
    <col min="281" max="281" width="9" style="133"/>
    <col min="282" max="282" width="9" style="133" customWidth="1"/>
    <col min="283" max="511" width="9" style="133"/>
    <col min="512" max="512" width="1.140625" style="133" customWidth="1"/>
    <col min="513" max="513" width="12.5703125" style="133" customWidth="1"/>
    <col min="514" max="514" width="20.28515625" style="133" customWidth="1"/>
    <col min="515" max="515" width="22" style="133" customWidth="1"/>
    <col min="516" max="516" width="21.140625" style="133" bestFit="1" customWidth="1"/>
    <col min="517" max="517" width="12.42578125" style="133" customWidth="1"/>
    <col min="518" max="519" width="10.42578125" style="133" customWidth="1"/>
    <col min="520" max="520" width="9.7109375" style="133" bestFit="1" customWidth="1"/>
    <col min="521" max="521" width="10.7109375" style="133" customWidth="1"/>
    <col min="522" max="522" width="9.7109375" style="133" bestFit="1" customWidth="1"/>
    <col min="523" max="523" width="9.42578125" style="133" bestFit="1" customWidth="1"/>
    <col min="524" max="524" width="9.5703125" style="133" bestFit="1" customWidth="1"/>
    <col min="525" max="525" width="9.42578125" style="133" bestFit="1" customWidth="1"/>
    <col min="526" max="526" width="9.5703125" style="133" bestFit="1" customWidth="1"/>
    <col min="527" max="527" width="9.42578125" style="133" bestFit="1" customWidth="1"/>
    <col min="528" max="528" width="9.5703125" style="133" bestFit="1" customWidth="1"/>
    <col min="529" max="529" width="9.42578125" style="133" bestFit="1" customWidth="1"/>
    <col min="530" max="530" width="9.5703125" style="133" bestFit="1" customWidth="1"/>
    <col min="531" max="531" width="9.42578125" style="133" bestFit="1" customWidth="1"/>
    <col min="532" max="532" width="9.5703125" style="133" bestFit="1" customWidth="1"/>
    <col min="533" max="533" width="9.140625" style="133" customWidth="1"/>
    <col min="534" max="535" width="10" style="133" bestFit="1" customWidth="1"/>
    <col min="536" max="536" width="7.85546875" style="133" customWidth="1"/>
    <col min="537" max="537" width="9" style="133"/>
    <col min="538" max="538" width="9" style="133" customWidth="1"/>
    <col min="539" max="767" width="9" style="133"/>
    <col min="768" max="768" width="1.140625" style="133" customWidth="1"/>
    <col min="769" max="769" width="12.5703125" style="133" customWidth="1"/>
    <col min="770" max="770" width="20.28515625" style="133" customWidth="1"/>
    <col min="771" max="771" width="22" style="133" customWidth="1"/>
    <col min="772" max="772" width="21.140625" style="133" bestFit="1" customWidth="1"/>
    <col min="773" max="773" width="12.42578125" style="133" customWidth="1"/>
    <col min="774" max="775" width="10.42578125" style="133" customWidth="1"/>
    <col min="776" max="776" width="9.7109375" style="133" bestFit="1" customWidth="1"/>
    <col min="777" max="777" width="10.7109375" style="133" customWidth="1"/>
    <col min="778" max="778" width="9.7109375" style="133" bestFit="1" customWidth="1"/>
    <col min="779" max="779" width="9.42578125" style="133" bestFit="1" customWidth="1"/>
    <col min="780" max="780" width="9.5703125" style="133" bestFit="1" customWidth="1"/>
    <col min="781" max="781" width="9.42578125" style="133" bestFit="1" customWidth="1"/>
    <col min="782" max="782" width="9.5703125" style="133" bestFit="1" customWidth="1"/>
    <col min="783" max="783" width="9.42578125" style="133" bestFit="1" customWidth="1"/>
    <col min="784" max="784" width="9.5703125" style="133" bestFit="1" customWidth="1"/>
    <col min="785" max="785" width="9.42578125" style="133" bestFit="1" customWidth="1"/>
    <col min="786" max="786" width="9.5703125" style="133" bestFit="1" customWidth="1"/>
    <col min="787" max="787" width="9.42578125" style="133" bestFit="1" customWidth="1"/>
    <col min="788" max="788" width="9.5703125" style="133" bestFit="1" customWidth="1"/>
    <col min="789" max="789" width="9.140625" style="133" customWidth="1"/>
    <col min="790" max="791" width="10" style="133" bestFit="1" customWidth="1"/>
    <col min="792" max="792" width="7.85546875" style="133" customWidth="1"/>
    <col min="793" max="793" width="9" style="133"/>
    <col min="794" max="794" width="9" style="133" customWidth="1"/>
    <col min="795" max="1023" width="9" style="133"/>
    <col min="1024" max="1024" width="1.140625" style="133" customWidth="1"/>
    <col min="1025" max="1025" width="12.5703125" style="133" customWidth="1"/>
    <col min="1026" max="1026" width="20.28515625" style="133" customWidth="1"/>
    <col min="1027" max="1027" width="22" style="133" customWidth="1"/>
    <col min="1028" max="1028" width="21.140625" style="133" bestFit="1" customWidth="1"/>
    <col min="1029" max="1029" width="12.42578125" style="133" customWidth="1"/>
    <col min="1030" max="1031" width="10.42578125" style="133" customWidth="1"/>
    <col min="1032" max="1032" width="9.7109375" style="133" bestFit="1" customWidth="1"/>
    <col min="1033" max="1033" width="10.7109375" style="133" customWidth="1"/>
    <col min="1034" max="1034" width="9.7109375" style="133" bestFit="1" customWidth="1"/>
    <col min="1035" max="1035" width="9.42578125" style="133" bestFit="1" customWidth="1"/>
    <col min="1036" max="1036" width="9.5703125" style="133" bestFit="1" customWidth="1"/>
    <col min="1037" max="1037" width="9.42578125" style="133" bestFit="1" customWidth="1"/>
    <col min="1038" max="1038" width="9.5703125" style="133" bestFit="1" customWidth="1"/>
    <col min="1039" max="1039" width="9.42578125" style="133" bestFit="1" customWidth="1"/>
    <col min="1040" max="1040" width="9.5703125" style="133" bestFit="1" customWidth="1"/>
    <col min="1041" max="1041" width="9.42578125" style="133" bestFit="1" customWidth="1"/>
    <col min="1042" max="1042" width="9.5703125" style="133" bestFit="1" customWidth="1"/>
    <col min="1043" max="1043" width="9.42578125" style="133" bestFit="1" customWidth="1"/>
    <col min="1044" max="1044" width="9.5703125" style="133" bestFit="1" customWidth="1"/>
    <col min="1045" max="1045" width="9.140625" style="133" customWidth="1"/>
    <col min="1046" max="1047" width="10" style="133" bestFit="1" customWidth="1"/>
    <col min="1048" max="1048" width="7.85546875" style="133" customWidth="1"/>
    <col min="1049" max="1049" width="9" style="133"/>
    <col min="1050" max="1050" width="9" style="133" customWidth="1"/>
    <col min="1051" max="1279" width="9" style="133"/>
    <col min="1280" max="1280" width="1.140625" style="133" customWidth="1"/>
    <col min="1281" max="1281" width="12.5703125" style="133" customWidth="1"/>
    <col min="1282" max="1282" width="20.28515625" style="133" customWidth="1"/>
    <col min="1283" max="1283" width="22" style="133" customWidth="1"/>
    <col min="1284" max="1284" width="21.140625" style="133" bestFit="1" customWidth="1"/>
    <col min="1285" max="1285" width="12.42578125" style="133" customWidth="1"/>
    <col min="1286" max="1287" width="10.42578125" style="133" customWidth="1"/>
    <col min="1288" max="1288" width="9.7109375" style="133" bestFit="1" customWidth="1"/>
    <col min="1289" max="1289" width="10.7109375" style="133" customWidth="1"/>
    <col min="1290" max="1290" width="9.7109375" style="133" bestFit="1" customWidth="1"/>
    <col min="1291" max="1291" width="9.42578125" style="133" bestFit="1" customWidth="1"/>
    <col min="1292" max="1292" width="9.5703125" style="133" bestFit="1" customWidth="1"/>
    <col min="1293" max="1293" width="9.42578125" style="133" bestFit="1" customWidth="1"/>
    <col min="1294" max="1294" width="9.5703125" style="133" bestFit="1" customWidth="1"/>
    <col min="1295" max="1295" width="9.42578125" style="133" bestFit="1" customWidth="1"/>
    <col min="1296" max="1296" width="9.5703125" style="133" bestFit="1" customWidth="1"/>
    <col min="1297" max="1297" width="9.42578125" style="133" bestFit="1" customWidth="1"/>
    <col min="1298" max="1298" width="9.5703125" style="133" bestFit="1" customWidth="1"/>
    <col min="1299" max="1299" width="9.42578125" style="133" bestFit="1" customWidth="1"/>
    <col min="1300" max="1300" width="9.5703125" style="133" bestFit="1" customWidth="1"/>
    <col min="1301" max="1301" width="9.140625" style="133" customWidth="1"/>
    <col min="1302" max="1303" width="10" style="133" bestFit="1" customWidth="1"/>
    <col min="1304" max="1304" width="7.85546875" style="133" customWidth="1"/>
    <col min="1305" max="1305" width="9" style="133"/>
    <col min="1306" max="1306" width="9" style="133" customWidth="1"/>
    <col min="1307" max="1535" width="9" style="133"/>
    <col min="1536" max="1536" width="1.140625" style="133" customWidth="1"/>
    <col min="1537" max="1537" width="12.5703125" style="133" customWidth="1"/>
    <col min="1538" max="1538" width="20.28515625" style="133" customWidth="1"/>
    <col min="1539" max="1539" width="22" style="133" customWidth="1"/>
    <col min="1540" max="1540" width="21.140625" style="133" bestFit="1" customWidth="1"/>
    <col min="1541" max="1541" width="12.42578125" style="133" customWidth="1"/>
    <col min="1542" max="1543" width="10.42578125" style="133" customWidth="1"/>
    <col min="1544" max="1544" width="9.7109375" style="133" bestFit="1" customWidth="1"/>
    <col min="1545" max="1545" width="10.7109375" style="133" customWidth="1"/>
    <col min="1546" max="1546" width="9.7109375" style="133" bestFit="1" customWidth="1"/>
    <col min="1547" max="1547" width="9.42578125" style="133" bestFit="1" customWidth="1"/>
    <col min="1548" max="1548" width="9.5703125" style="133" bestFit="1" customWidth="1"/>
    <col min="1549" max="1549" width="9.42578125" style="133" bestFit="1" customWidth="1"/>
    <col min="1550" max="1550" width="9.5703125" style="133" bestFit="1" customWidth="1"/>
    <col min="1551" max="1551" width="9.42578125" style="133" bestFit="1" customWidth="1"/>
    <col min="1552" max="1552" width="9.5703125" style="133" bestFit="1" customWidth="1"/>
    <col min="1553" max="1553" width="9.42578125" style="133" bestFit="1" customWidth="1"/>
    <col min="1554" max="1554" width="9.5703125" style="133" bestFit="1" customWidth="1"/>
    <col min="1555" max="1555" width="9.42578125" style="133" bestFit="1" customWidth="1"/>
    <col min="1556" max="1556" width="9.5703125" style="133" bestFit="1" customWidth="1"/>
    <col min="1557" max="1557" width="9.140625" style="133" customWidth="1"/>
    <col min="1558" max="1559" width="10" style="133" bestFit="1" customWidth="1"/>
    <col min="1560" max="1560" width="7.85546875" style="133" customWidth="1"/>
    <col min="1561" max="1561" width="9" style="133"/>
    <col min="1562" max="1562" width="9" style="133" customWidth="1"/>
    <col min="1563" max="1791" width="9" style="133"/>
    <col min="1792" max="1792" width="1.140625" style="133" customWidth="1"/>
    <col min="1793" max="1793" width="12.5703125" style="133" customWidth="1"/>
    <col min="1794" max="1794" width="20.28515625" style="133" customWidth="1"/>
    <col min="1795" max="1795" width="22" style="133" customWidth="1"/>
    <col min="1796" max="1796" width="21.140625" style="133" bestFit="1" customWidth="1"/>
    <col min="1797" max="1797" width="12.42578125" style="133" customWidth="1"/>
    <col min="1798" max="1799" width="10.42578125" style="133" customWidth="1"/>
    <col min="1800" max="1800" width="9.7109375" style="133" bestFit="1" customWidth="1"/>
    <col min="1801" max="1801" width="10.7109375" style="133" customWidth="1"/>
    <col min="1802" max="1802" width="9.7109375" style="133" bestFit="1" customWidth="1"/>
    <col min="1803" max="1803" width="9.42578125" style="133" bestFit="1" customWidth="1"/>
    <col min="1804" max="1804" width="9.5703125" style="133" bestFit="1" customWidth="1"/>
    <col min="1805" max="1805" width="9.42578125" style="133" bestFit="1" customWidth="1"/>
    <col min="1806" max="1806" width="9.5703125" style="133" bestFit="1" customWidth="1"/>
    <col min="1807" max="1807" width="9.42578125" style="133" bestFit="1" customWidth="1"/>
    <col min="1808" max="1808" width="9.5703125" style="133" bestFit="1" customWidth="1"/>
    <col min="1809" max="1809" width="9.42578125" style="133" bestFit="1" customWidth="1"/>
    <col min="1810" max="1810" width="9.5703125" style="133" bestFit="1" customWidth="1"/>
    <col min="1811" max="1811" width="9.42578125" style="133" bestFit="1" customWidth="1"/>
    <col min="1812" max="1812" width="9.5703125" style="133" bestFit="1" customWidth="1"/>
    <col min="1813" max="1813" width="9.140625" style="133" customWidth="1"/>
    <col min="1814" max="1815" width="10" style="133" bestFit="1" customWidth="1"/>
    <col min="1816" max="1816" width="7.85546875" style="133" customWidth="1"/>
    <col min="1817" max="1817" width="9" style="133"/>
    <col min="1818" max="1818" width="9" style="133" customWidth="1"/>
    <col min="1819" max="2047" width="9" style="133"/>
    <col min="2048" max="2048" width="1.140625" style="133" customWidth="1"/>
    <col min="2049" max="2049" width="12.5703125" style="133" customWidth="1"/>
    <col min="2050" max="2050" width="20.28515625" style="133" customWidth="1"/>
    <col min="2051" max="2051" width="22" style="133" customWidth="1"/>
    <col min="2052" max="2052" width="21.140625" style="133" bestFit="1" customWidth="1"/>
    <col min="2053" max="2053" width="12.42578125" style="133" customWidth="1"/>
    <col min="2054" max="2055" width="10.42578125" style="133" customWidth="1"/>
    <col min="2056" max="2056" width="9.7109375" style="133" bestFit="1" customWidth="1"/>
    <col min="2057" max="2057" width="10.7109375" style="133" customWidth="1"/>
    <col min="2058" max="2058" width="9.7109375" style="133" bestFit="1" customWidth="1"/>
    <col min="2059" max="2059" width="9.42578125" style="133" bestFit="1" customWidth="1"/>
    <col min="2060" max="2060" width="9.5703125" style="133" bestFit="1" customWidth="1"/>
    <col min="2061" max="2061" width="9.42578125" style="133" bestFit="1" customWidth="1"/>
    <col min="2062" max="2062" width="9.5703125" style="133" bestFit="1" customWidth="1"/>
    <col min="2063" max="2063" width="9.42578125" style="133" bestFit="1" customWidth="1"/>
    <col min="2064" max="2064" width="9.5703125" style="133" bestFit="1" customWidth="1"/>
    <col min="2065" max="2065" width="9.42578125" style="133" bestFit="1" customWidth="1"/>
    <col min="2066" max="2066" width="9.5703125" style="133" bestFit="1" customWidth="1"/>
    <col min="2067" max="2067" width="9.42578125" style="133" bestFit="1" customWidth="1"/>
    <col min="2068" max="2068" width="9.5703125" style="133" bestFit="1" customWidth="1"/>
    <col min="2069" max="2069" width="9.140625" style="133" customWidth="1"/>
    <col min="2070" max="2071" width="10" style="133" bestFit="1" customWidth="1"/>
    <col min="2072" max="2072" width="7.85546875" style="133" customWidth="1"/>
    <col min="2073" max="2073" width="9" style="133"/>
    <col min="2074" max="2074" width="9" style="133" customWidth="1"/>
    <col min="2075" max="2303" width="9" style="133"/>
    <col min="2304" max="2304" width="1.140625" style="133" customWidth="1"/>
    <col min="2305" max="2305" width="12.5703125" style="133" customWidth="1"/>
    <col min="2306" max="2306" width="20.28515625" style="133" customWidth="1"/>
    <col min="2307" max="2307" width="22" style="133" customWidth="1"/>
    <col min="2308" max="2308" width="21.140625" style="133" bestFit="1" customWidth="1"/>
    <col min="2309" max="2309" width="12.42578125" style="133" customWidth="1"/>
    <col min="2310" max="2311" width="10.42578125" style="133" customWidth="1"/>
    <col min="2312" max="2312" width="9.7109375" style="133" bestFit="1" customWidth="1"/>
    <col min="2313" max="2313" width="10.7109375" style="133" customWidth="1"/>
    <col min="2314" max="2314" width="9.7109375" style="133" bestFit="1" customWidth="1"/>
    <col min="2315" max="2315" width="9.42578125" style="133" bestFit="1" customWidth="1"/>
    <col min="2316" max="2316" width="9.5703125" style="133" bestFit="1" customWidth="1"/>
    <col min="2317" max="2317" width="9.42578125" style="133" bestFit="1" customWidth="1"/>
    <col min="2318" max="2318" width="9.5703125" style="133" bestFit="1" customWidth="1"/>
    <col min="2319" max="2319" width="9.42578125" style="133" bestFit="1" customWidth="1"/>
    <col min="2320" max="2320" width="9.5703125" style="133" bestFit="1" customWidth="1"/>
    <col min="2321" max="2321" width="9.42578125" style="133" bestFit="1" customWidth="1"/>
    <col min="2322" max="2322" width="9.5703125" style="133" bestFit="1" customWidth="1"/>
    <col min="2323" max="2323" width="9.42578125" style="133" bestFit="1" customWidth="1"/>
    <col min="2324" max="2324" width="9.5703125" style="133" bestFit="1" customWidth="1"/>
    <col min="2325" max="2325" width="9.140625" style="133" customWidth="1"/>
    <col min="2326" max="2327" width="10" style="133" bestFit="1" customWidth="1"/>
    <col min="2328" max="2328" width="7.85546875" style="133" customWidth="1"/>
    <col min="2329" max="2329" width="9" style="133"/>
    <col min="2330" max="2330" width="9" style="133" customWidth="1"/>
    <col min="2331" max="2559" width="9" style="133"/>
    <col min="2560" max="2560" width="1.140625" style="133" customWidth="1"/>
    <col min="2561" max="2561" width="12.5703125" style="133" customWidth="1"/>
    <col min="2562" max="2562" width="20.28515625" style="133" customWidth="1"/>
    <col min="2563" max="2563" width="22" style="133" customWidth="1"/>
    <col min="2564" max="2564" width="21.140625" style="133" bestFit="1" customWidth="1"/>
    <col min="2565" max="2565" width="12.42578125" style="133" customWidth="1"/>
    <col min="2566" max="2567" width="10.42578125" style="133" customWidth="1"/>
    <col min="2568" max="2568" width="9.7109375" style="133" bestFit="1" customWidth="1"/>
    <col min="2569" max="2569" width="10.7109375" style="133" customWidth="1"/>
    <col min="2570" max="2570" width="9.7109375" style="133" bestFit="1" customWidth="1"/>
    <col min="2571" max="2571" width="9.42578125" style="133" bestFit="1" customWidth="1"/>
    <col min="2572" max="2572" width="9.5703125" style="133" bestFit="1" customWidth="1"/>
    <col min="2573" max="2573" width="9.42578125" style="133" bestFit="1" customWidth="1"/>
    <col min="2574" max="2574" width="9.5703125" style="133" bestFit="1" customWidth="1"/>
    <col min="2575" max="2575" width="9.42578125" style="133" bestFit="1" customWidth="1"/>
    <col min="2576" max="2576" width="9.5703125" style="133" bestFit="1" customWidth="1"/>
    <col min="2577" max="2577" width="9.42578125" style="133" bestFit="1" customWidth="1"/>
    <col min="2578" max="2578" width="9.5703125" style="133" bestFit="1" customWidth="1"/>
    <col min="2579" max="2579" width="9.42578125" style="133" bestFit="1" customWidth="1"/>
    <col min="2580" max="2580" width="9.5703125" style="133" bestFit="1" customWidth="1"/>
    <col min="2581" max="2581" width="9.140625" style="133" customWidth="1"/>
    <col min="2582" max="2583" width="10" style="133" bestFit="1" customWidth="1"/>
    <col min="2584" max="2584" width="7.85546875" style="133" customWidth="1"/>
    <col min="2585" max="2585" width="9" style="133"/>
    <col min="2586" max="2586" width="9" style="133" customWidth="1"/>
    <col min="2587" max="2815" width="9" style="133"/>
    <col min="2816" max="2816" width="1.140625" style="133" customWidth="1"/>
    <col min="2817" max="2817" width="12.5703125" style="133" customWidth="1"/>
    <col min="2818" max="2818" width="20.28515625" style="133" customWidth="1"/>
    <col min="2819" max="2819" width="22" style="133" customWidth="1"/>
    <col min="2820" max="2820" width="21.140625" style="133" bestFit="1" customWidth="1"/>
    <col min="2821" max="2821" width="12.42578125" style="133" customWidth="1"/>
    <col min="2822" max="2823" width="10.42578125" style="133" customWidth="1"/>
    <col min="2824" max="2824" width="9.7109375" style="133" bestFit="1" customWidth="1"/>
    <col min="2825" max="2825" width="10.7109375" style="133" customWidth="1"/>
    <col min="2826" max="2826" width="9.7109375" style="133" bestFit="1" customWidth="1"/>
    <col min="2827" max="2827" width="9.42578125" style="133" bestFit="1" customWidth="1"/>
    <col min="2828" max="2828" width="9.5703125" style="133" bestFit="1" customWidth="1"/>
    <col min="2829" max="2829" width="9.42578125" style="133" bestFit="1" customWidth="1"/>
    <col min="2830" max="2830" width="9.5703125" style="133" bestFit="1" customWidth="1"/>
    <col min="2831" max="2831" width="9.42578125" style="133" bestFit="1" customWidth="1"/>
    <col min="2832" max="2832" width="9.5703125" style="133" bestFit="1" customWidth="1"/>
    <col min="2833" max="2833" width="9.42578125" style="133" bestFit="1" customWidth="1"/>
    <col min="2834" max="2834" width="9.5703125" style="133" bestFit="1" customWidth="1"/>
    <col min="2835" max="2835" width="9.42578125" style="133" bestFit="1" customWidth="1"/>
    <col min="2836" max="2836" width="9.5703125" style="133" bestFit="1" customWidth="1"/>
    <col min="2837" max="2837" width="9.140625" style="133" customWidth="1"/>
    <col min="2838" max="2839" width="10" style="133" bestFit="1" customWidth="1"/>
    <col min="2840" max="2840" width="7.85546875" style="133" customWidth="1"/>
    <col min="2841" max="2841" width="9" style="133"/>
    <col min="2842" max="2842" width="9" style="133" customWidth="1"/>
    <col min="2843" max="3071" width="9" style="133"/>
    <col min="3072" max="3072" width="1.140625" style="133" customWidth="1"/>
    <col min="3073" max="3073" width="12.5703125" style="133" customWidth="1"/>
    <col min="3074" max="3074" width="20.28515625" style="133" customWidth="1"/>
    <col min="3075" max="3075" width="22" style="133" customWidth="1"/>
    <col min="3076" max="3076" width="21.140625" style="133" bestFit="1" customWidth="1"/>
    <col min="3077" max="3077" width="12.42578125" style="133" customWidth="1"/>
    <col min="3078" max="3079" width="10.42578125" style="133" customWidth="1"/>
    <col min="3080" max="3080" width="9.7109375" style="133" bestFit="1" customWidth="1"/>
    <col min="3081" max="3081" width="10.7109375" style="133" customWidth="1"/>
    <col min="3082" max="3082" width="9.7109375" style="133" bestFit="1" customWidth="1"/>
    <col min="3083" max="3083" width="9.42578125" style="133" bestFit="1" customWidth="1"/>
    <col min="3084" max="3084" width="9.5703125" style="133" bestFit="1" customWidth="1"/>
    <col min="3085" max="3085" width="9.42578125" style="133" bestFit="1" customWidth="1"/>
    <col min="3086" max="3086" width="9.5703125" style="133" bestFit="1" customWidth="1"/>
    <col min="3087" max="3087" width="9.42578125" style="133" bestFit="1" customWidth="1"/>
    <col min="3088" max="3088" width="9.5703125" style="133" bestFit="1" customWidth="1"/>
    <col min="3089" max="3089" width="9.42578125" style="133" bestFit="1" customWidth="1"/>
    <col min="3090" max="3090" width="9.5703125" style="133" bestFit="1" customWidth="1"/>
    <col min="3091" max="3091" width="9.42578125" style="133" bestFit="1" customWidth="1"/>
    <col min="3092" max="3092" width="9.5703125" style="133" bestFit="1" customWidth="1"/>
    <col min="3093" max="3093" width="9.140625" style="133" customWidth="1"/>
    <col min="3094" max="3095" width="10" style="133" bestFit="1" customWidth="1"/>
    <col min="3096" max="3096" width="7.85546875" style="133" customWidth="1"/>
    <col min="3097" max="3097" width="9" style="133"/>
    <col min="3098" max="3098" width="9" style="133" customWidth="1"/>
    <col min="3099" max="3327" width="9" style="133"/>
    <col min="3328" max="3328" width="1.140625" style="133" customWidth="1"/>
    <col min="3329" max="3329" width="12.5703125" style="133" customWidth="1"/>
    <col min="3330" max="3330" width="20.28515625" style="133" customWidth="1"/>
    <col min="3331" max="3331" width="22" style="133" customWidth="1"/>
    <col min="3332" max="3332" width="21.140625" style="133" bestFit="1" customWidth="1"/>
    <col min="3333" max="3333" width="12.42578125" style="133" customWidth="1"/>
    <col min="3334" max="3335" width="10.42578125" style="133" customWidth="1"/>
    <col min="3336" max="3336" width="9.7109375" style="133" bestFit="1" customWidth="1"/>
    <col min="3337" max="3337" width="10.7109375" style="133" customWidth="1"/>
    <col min="3338" max="3338" width="9.7109375" style="133" bestFit="1" customWidth="1"/>
    <col min="3339" max="3339" width="9.42578125" style="133" bestFit="1" customWidth="1"/>
    <col min="3340" max="3340" width="9.5703125" style="133" bestFit="1" customWidth="1"/>
    <col min="3341" max="3341" width="9.42578125" style="133" bestFit="1" customWidth="1"/>
    <col min="3342" max="3342" width="9.5703125" style="133" bestFit="1" customWidth="1"/>
    <col min="3343" max="3343" width="9.42578125" style="133" bestFit="1" customWidth="1"/>
    <col min="3344" max="3344" width="9.5703125" style="133" bestFit="1" customWidth="1"/>
    <col min="3345" max="3345" width="9.42578125" style="133" bestFit="1" customWidth="1"/>
    <col min="3346" max="3346" width="9.5703125" style="133" bestFit="1" customWidth="1"/>
    <col min="3347" max="3347" width="9.42578125" style="133" bestFit="1" customWidth="1"/>
    <col min="3348" max="3348" width="9.5703125" style="133" bestFit="1" customWidth="1"/>
    <col min="3349" max="3349" width="9.140625" style="133" customWidth="1"/>
    <col min="3350" max="3351" width="10" style="133" bestFit="1" customWidth="1"/>
    <col min="3352" max="3352" width="7.85546875" style="133" customWidth="1"/>
    <col min="3353" max="3353" width="9" style="133"/>
    <col min="3354" max="3354" width="9" style="133" customWidth="1"/>
    <col min="3355" max="3583" width="9" style="133"/>
    <col min="3584" max="3584" width="1.140625" style="133" customWidth="1"/>
    <col min="3585" max="3585" width="12.5703125" style="133" customWidth="1"/>
    <col min="3586" max="3586" width="20.28515625" style="133" customWidth="1"/>
    <col min="3587" max="3587" width="22" style="133" customWidth="1"/>
    <col min="3588" max="3588" width="21.140625" style="133" bestFit="1" customWidth="1"/>
    <col min="3589" max="3589" width="12.42578125" style="133" customWidth="1"/>
    <col min="3590" max="3591" width="10.42578125" style="133" customWidth="1"/>
    <col min="3592" max="3592" width="9.7109375" style="133" bestFit="1" customWidth="1"/>
    <col min="3593" max="3593" width="10.7109375" style="133" customWidth="1"/>
    <col min="3594" max="3594" width="9.7109375" style="133" bestFit="1" customWidth="1"/>
    <col min="3595" max="3595" width="9.42578125" style="133" bestFit="1" customWidth="1"/>
    <col min="3596" max="3596" width="9.5703125" style="133" bestFit="1" customWidth="1"/>
    <col min="3597" max="3597" width="9.42578125" style="133" bestFit="1" customWidth="1"/>
    <col min="3598" max="3598" width="9.5703125" style="133" bestFit="1" customWidth="1"/>
    <col min="3599" max="3599" width="9.42578125" style="133" bestFit="1" customWidth="1"/>
    <col min="3600" max="3600" width="9.5703125" style="133" bestFit="1" customWidth="1"/>
    <col min="3601" max="3601" width="9.42578125" style="133" bestFit="1" customWidth="1"/>
    <col min="3602" max="3602" width="9.5703125" style="133" bestFit="1" customWidth="1"/>
    <col min="3603" max="3603" width="9.42578125" style="133" bestFit="1" customWidth="1"/>
    <col min="3604" max="3604" width="9.5703125" style="133" bestFit="1" customWidth="1"/>
    <col min="3605" max="3605" width="9.140625" style="133" customWidth="1"/>
    <col min="3606" max="3607" width="10" style="133" bestFit="1" customWidth="1"/>
    <col min="3608" max="3608" width="7.85546875" style="133" customWidth="1"/>
    <col min="3609" max="3609" width="9" style="133"/>
    <col min="3610" max="3610" width="9" style="133" customWidth="1"/>
    <col min="3611" max="3839" width="9" style="133"/>
    <col min="3840" max="3840" width="1.140625" style="133" customWidth="1"/>
    <col min="3841" max="3841" width="12.5703125" style="133" customWidth="1"/>
    <col min="3842" max="3842" width="20.28515625" style="133" customWidth="1"/>
    <col min="3843" max="3843" width="22" style="133" customWidth="1"/>
    <col min="3844" max="3844" width="21.140625" style="133" bestFit="1" customWidth="1"/>
    <col min="3845" max="3845" width="12.42578125" style="133" customWidth="1"/>
    <col min="3846" max="3847" width="10.42578125" style="133" customWidth="1"/>
    <col min="3848" max="3848" width="9.7109375" style="133" bestFit="1" customWidth="1"/>
    <col min="3849" max="3849" width="10.7109375" style="133" customWidth="1"/>
    <col min="3850" max="3850" width="9.7109375" style="133" bestFit="1" customWidth="1"/>
    <col min="3851" max="3851" width="9.42578125" style="133" bestFit="1" customWidth="1"/>
    <col min="3852" max="3852" width="9.5703125" style="133" bestFit="1" customWidth="1"/>
    <col min="3853" max="3853" width="9.42578125" style="133" bestFit="1" customWidth="1"/>
    <col min="3854" max="3854" width="9.5703125" style="133" bestFit="1" customWidth="1"/>
    <col min="3855" max="3855" width="9.42578125" style="133" bestFit="1" customWidth="1"/>
    <col min="3856" max="3856" width="9.5703125" style="133" bestFit="1" customWidth="1"/>
    <col min="3857" max="3857" width="9.42578125" style="133" bestFit="1" customWidth="1"/>
    <col min="3858" max="3858" width="9.5703125" style="133" bestFit="1" customWidth="1"/>
    <col min="3859" max="3859" width="9.42578125" style="133" bestFit="1" customWidth="1"/>
    <col min="3860" max="3860" width="9.5703125" style="133" bestFit="1" customWidth="1"/>
    <col min="3861" max="3861" width="9.140625" style="133" customWidth="1"/>
    <col min="3862" max="3863" width="10" style="133" bestFit="1" customWidth="1"/>
    <col min="3864" max="3864" width="7.85546875" style="133" customWidth="1"/>
    <col min="3865" max="3865" width="9" style="133"/>
    <col min="3866" max="3866" width="9" style="133" customWidth="1"/>
    <col min="3867" max="4095" width="9" style="133"/>
    <col min="4096" max="4096" width="1.140625" style="133" customWidth="1"/>
    <col min="4097" max="4097" width="12.5703125" style="133" customWidth="1"/>
    <col min="4098" max="4098" width="20.28515625" style="133" customWidth="1"/>
    <col min="4099" max="4099" width="22" style="133" customWidth="1"/>
    <col min="4100" max="4100" width="21.140625" style="133" bestFit="1" customWidth="1"/>
    <col min="4101" max="4101" width="12.42578125" style="133" customWidth="1"/>
    <col min="4102" max="4103" width="10.42578125" style="133" customWidth="1"/>
    <col min="4104" max="4104" width="9.7109375" style="133" bestFit="1" customWidth="1"/>
    <col min="4105" max="4105" width="10.7109375" style="133" customWidth="1"/>
    <col min="4106" max="4106" width="9.7109375" style="133" bestFit="1" customWidth="1"/>
    <col min="4107" max="4107" width="9.42578125" style="133" bestFit="1" customWidth="1"/>
    <col min="4108" max="4108" width="9.5703125" style="133" bestFit="1" customWidth="1"/>
    <col min="4109" max="4109" width="9.42578125" style="133" bestFit="1" customWidth="1"/>
    <col min="4110" max="4110" width="9.5703125" style="133" bestFit="1" customWidth="1"/>
    <col min="4111" max="4111" width="9.42578125" style="133" bestFit="1" customWidth="1"/>
    <col min="4112" max="4112" width="9.5703125" style="133" bestFit="1" customWidth="1"/>
    <col min="4113" max="4113" width="9.42578125" style="133" bestFit="1" customWidth="1"/>
    <col min="4114" max="4114" width="9.5703125" style="133" bestFit="1" customWidth="1"/>
    <col min="4115" max="4115" width="9.42578125" style="133" bestFit="1" customWidth="1"/>
    <col min="4116" max="4116" width="9.5703125" style="133" bestFit="1" customWidth="1"/>
    <col min="4117" max="4117" width="9.140625" style="133" customWidth="1"/>
    <col min="4118" max="4119" width="10" style="133" bestFit="1" customWidth="1"/>
    <col min="4120" max="4120" width="7.85546875" style="133" customWidth="1"/>
    <col min="4121" max="4121" width="9" style="133"/>
    <col min="4122" max="4122" width="9" style="133" customWidth="1"/>
    <col min="4123" max="4351" width="9" style="133"/>
    <col min="4352" max="4352" width="1.140625" style="133" customWidth="1"/>
    <col min="4353" max="4353" width="12.5703125" style="133" customWidth="1"/>
    <col min="4354" max="4354" width="20.28515625" style="133" customWidth="1"/>
    <col min="4355" max="4355" width="22" style="133" customWidth="1"/>
    <col min="4356" max="4356" width="21.140625" style="133" bestFit="1" customWidth="1"/>
    <col min="4357" max="4357" width="12.42578125" style="133" customWidth="1"/>
    <col min="4358" max="4359" width="10.42578125" style="133" customWidth="1"/>
    <col min="4360" max="4360" width="9.7109375" style="133" bestFit="1" customWidth="1"/>
    <col min="4361" max="4361" width="10.7109375" style="133" customWidth="1"/>
    <col min="4362" max="4362" width="9.7109375" style="133" bestFit="1" customWidth="1"/>
    <col min="4363" max="4363" width="9.42578125" style="133" bestFit="1" customWidth="1"/>
    <col min="4364" max="4364" width="9.5703125" style="133" bestFit="1" customWidth="1"/>
    <col min="4365" max="4365" width="9.42578125" style="133" bestFit="1" customWidth="1"/>
    <col min="4366" max="4366" width="9.5703125" style="133" bestFit="1" customWidth="1"/>
    <col min="4367" max="4367" width="9.42578125" style="133" bestFit="1" customWidth="1"/>
    <col min="4368" max="4368" width="9.5703125" style="133" bestFit="1" customWidth="1"/>
    <col min="4369" max="4369" width="9.42578125" style="133" bestFit="1" customWidth="1"/>
    <col min="4370" max="4370" width="9.5703125" style="133" bestFit="1" customWidth="1"/>
    <col min="4371" max="4371" width="9.42578125" style="133" bestFit="1" customWidth="1"/>
    <col min="4372" max="4372" width="9.5703125" style="133" bestFit="1" customWidth="1"/>
    <col min="4373" max="4373" width="9.140625" style="133" customWidth="1"/>
    <col min="4374" max="4375" width="10" style="133" bestFit="1" customWidth="1"/>
    <col min="4376" max="4376" width="7.85546875" style="133" customWidth="1"/>
    <col min="4377" max="4377" width="9" style="133"/>
    <col min="4378" max="4378" width="9" style="133" customWidth="1"/>
    <col min="4379" max="4607" width="9" style="133"/>
    <col min="4608" max="4608" width="1.140625" style="133" customWidth="1"/>
    <col min="4609" max="4609" width="12.5703125" style="133" customWidth="1"/>
    <col min="4610" max="4610" width="20.28515625" style="133" customWidth="1"/>
    <col min="4611" max="4611" width="22" style="133" customWidth="1"/>
    <col min="4612" max="4612" width="21.140625" style="133" bestFit="1" customWidth="1"/>
    <col min="4613" max="4613" width="12.42578125" style="133" customWidth="1"/>
    <col min="4614" max="4615" width="10.42578125" style="133" customWidth="1"/>
    <col min="4616" max="4616" width="9.7109375" style="133" bestFit="1" customWidth="1"/>
    <col min="4617" max="4617" width="10.7109375" style="133" customWidth="1"/>
    <col min="4618" max="4618" width="9.7109375" style="133" bestFit="1" customWidth="1"/>
    <col min="4619" max="4619" width="9.42578125" style="133" bestFit="1" customWidth="1"/>
    <col min="4620" max="4620" width="9.5703125" style="133" bestFit="1" customWidth="1"/>
    <col min="4621" max="4621" width="9.42578125" style="133" bestFit="1" customWidth="1"/>
    <col min="4622" max="4622" width="9.5703125" style="133" bestFit="1" customWidth="1"/>
    <col min="4623" max="4623" width="9.42578125" style="133" bestFit="1" customWidth="1"/>
    <col min="4624" max="4624" width="9.5703125" style="133" bestFit="1" customWidth="1"/>
    <col min="4625" max="4625" width="9.42578125" style="133" bestFit="1" customWidth="1"/>
    <col min="4626" max="4626" width="9.5703125" style="133" bestFit="1" customWidth="1"/>
    <col min="4627" max="4627" width="9.42578125" style="133" bestFit="1" customWidth="1"/>
    <col min="4628" max="4628" width="9.5703125" style="133" bestFit="1" customWidth="1"/>
    <col min="4629" max="4629" width="9.140625" style="133" customWidth="1"/>
    <col min="4630" max="4631" width="10" style="133" bestFit="1" customWidth="1"/>
    <col min="4632" max="4632" width="7.85546875" style="133" customWidth="1"/>
    <col min="4633" max="4633" width="9" style="133"/>
    <col min="4634" max="4634" width="9" style="133" customWidth="1"/>
    <col min="4635" max="4863" width="9" style="133"/>
    <col min="4864" max="4864" width="1.140625" style="133" customWidth="1"/>
    <col min="4865" max="4865" width="12.5703125" style="133" customWidth="1"/>
    <col min="4866" max="4866" width="20.28515625" style="133" customWidth="1"/>
    <col min="4867" max="4867" width="22" style="133" customWidth="1"/>
    <col min="4868" max="4868" width="21.140625" style="133" bestFit="1" customWidth="1"/>
    <col min="4869" max="4869" width="12.42578125" style="133" customWidth="1"/>
    <col min="4870" max="4871" width="10.42578125" style="133" customWidth="1"/>
    <col min="4872" max="4872" width="9.7109375" style="133" bestFit="1" customWidth="1"/>
    <col min="4873" max="4873" width="10.7109375" style="133" customWidth="1"/>
    <col min="4874" max="4874" width="9.7109375" style="133" bestFit="1" customWidth="1"/>
    <col min="4875" max="4875" width="9.42578125" style="133" bestFit="1" customWidth="1"/>
    <col min="4876" max="4876" width="9.5703125" style="133" bestFit="1" customWidth="1"/>
    <col min="4877" max="4877" width="9.42578125" style="133" bestFit="1" customWidth="1"/>
    <col min="4878" max="4878" width="9.5703125" style="133" bestFit="1" customWidth="1"/>
    <col min="4879" max="4879" width="9.42578125" style="133" bestFit="1" customWidth="1"/>
    <col min="4880" max="4880" width="9.5703125" style="133" bestFit="1" customWidth="1"/>
    <col min="4881" max="4881" width="9.42578125" style="133" bestFit="1" customWidth="1"/>
    <col min="4882" max="4882" width="9.5703125" style="133" bestFit="1" customWidth="1"/>
    <col min="4883" max="4883" width="9.42578125" style="133" bestFit="1" customWidth="1"/>
    <col min="4884" max="4884" width="9.5703125" style="133" bestFit="1" customWidth="1"/>
    <col min="4885" max="4885" width="9.140625" style="133" customWidth="1"/>
    <col min="4886" max="4887" width="10" style="133" bestFit="1" customWidth="1"/>
    <col min="4888" max="4888" width="7.85546875" style="133" customWidth="1"/>
    <col min="4889" max="4889" width="9" style="133"/>
    <col min="4890" max="4890" width="9" style="133" customWidth="1"/>
    <col min="4891" max="5119" width="9" style="133"/>
    <col min="5120" max="5120" width="1.140625" style="133" customWidth="1"/>
    <col min="5121" max="5121" width="12.5703125" style="133" customWidth="1"/>
    <col min="5122" max="5122" width="20.28515625" style="133" customWidth="1"/>
    <col min="5123" max="5123" width="22" style="133" customWidth="1"/>
    <col min="5124" max="5124" width="21.140625" style="133" bestFit="1" customWidth="1"/>
    <col min="5125" max="5125" width="12.42578125" style="133" customWidth="1"/>
    <col min="5126" max="5127" width="10.42578125" style="133" customWidth="1"/>
    <col min="5128" max="5128" width="9.7109375" style="133" bestFit="1" customWidth="1"/>
    <col min="5129" max="5129" width="10.7109375" style="133" customWidth="1"/>
    <col min="5130" max="5130" width="9.7109375" style="133" bestFit="1" customWidth="1"/>
    <col min="5131" max="5131" width="9.42578125" style="133" bestFit="1" customWidth="1"/>
    <col min="5132" max="5132" width="9.5703125" style="133" bestFit="1" customWidth="1"/>
    <col min="5133" max="5133" width="9.42578125" style="133" bestFit="1" customWidth="1"/>
    <col min="5134" max="5134" width="9.5703125" style="133" bestFit="1" customWidth="1"/>
    <col min="5135" max="5135" width="9.42578125" style="133" bestFit="1" customWidth="1"/>
    <col min="5136" max="5136" width="9.5703125" style="133" bestFit="1" customWidth="1"/>
    <col min="5137" max="5137" width="9.42578125" style="133" bestFit="1" customWidth="1"/>
    <col min="5138" max="5138" width="9.5703125" style="133" bestFit="1" customWidth="1"/>
    <col min="5139" max="5139" width="9.42578125" style="133" bestFit="1" customWidth="1"/>
    <col min="5140" max="5140" width="9.5703125" style="133" bestFit="1" customWidth="1"/>
    <col min="5141" max="5141" width="9.140625" style="133" customWidth="1"/>
    <col min="5142" max="5143" width="10" style="133" bestFit="1" customWidth="1"/>
    <col min="5144" max="5144" width="7.85546875" style="133" customWidth="1"/>
    <col min="5145" max="5145" width="9" style="133"/>
    <col min="5146" max="5146" width="9" style="133" customWidth="1"/>
    <col min="5147" max="5375" width="9" style="133"/>
    <col min="5376" max="5376" width="1.140625" style="133" customWidth="1"/>
    <col min="5377" max="5377" width="12.5703125" style="133" customWidth="1"/>
    <col min="5378" max="5378" width="20.28515625" style="133" customWidth="1"/>
    <col min="5379" max="5379" width="22" style="133" customWidth="1"/>
    <col min="5380" max="5380" width="21.140625" style="133" bestFit="1" customWidth="1"/>
    <col min="5381" max="5381" width="12.42578125" style="133" customWidth="1"/>
    <col min="5382" max="5383" width="10.42578125" style="133" customWidth="1"/>
    <col min="5384" max="5384" width="9.7109375" style="133" bestFit="1" customWidth="1"/>
    <col min="5385" max="5385" width="10.7109375" style="133" customWidth="1"/>
    <col min="5386" max="5386" width="9.7109375" style="133" bestFit="1" customWidth="1"/>
    <col min="5387" max="5387" width="9.42578125" style="133" bestFit="1" customWidth="1"/>
    <col min="5388" max="5388" width="9.5703125" style="133" bestFit="1" customWidth="1"/>
    <col min="5389" max="5389" width="9.42578125" style="133" bestFit="1" customWidth="1"/>
    <col min="5390" max="5390" width="9.5703125" style="133" bestFit="1" customWidth="1"/>
    <col min="5391" max="5391" width="9.42578125" style="133" bestFit="1" customWidth="1"/>
    <col min="5392" max="5392" width="9.5703125" style="133" bestFit="1" customWidth="1"/>
    <col min="5393" max="5393" width="9.42578125" style="133" bestFit="1" customWidth="1"/>
    <col min="5394" max="5394" width="9.5703125" style="133" bestFit="1" customWidth="1"/>
    <col min="5395" max="5395" width="9.42578125" style="133" bestFit="1" customWidth="1"/>
    <col min="5396" max="5396" width="9.5703125" style="133" bestFit="1" customWidth="1"/>
    <col min="5397" max="5397" width="9.140625" style="133" customWidth="1"/>
    <col min="5398" max="5399" width="10" style="133" bestFit="1" customWidth="1"/>
    <col min="5400" max="5400" width="7.85546875" style="133" customWidth="1"/>
    <col min="5401" max="5401" width="9" style="133"/>
    <col min="5402" max="5402" width="9" style="133" customWidth="1"/>
    <col min="5403" max="5631" width="9" style="133"/>
    <col min="5632" max="5632" width="1.140625" style="133" customWidth="1"/>
    <col min="5633" max="5633" width="12.5703125" style="133" customWidth="1"/>
    <col min="5634" max="5634" width="20.28515625" style="133" customWidth="1"/>
    <col min="5635" max="5635" width="22" style="133" customWidth="1"/>
    <col min="5636" max="5636" width="21.140625" style="133" bestFit="1" customWidth="1"/>
    <col min="5637" max="5637" width="12.42578125" style="133" customWidth="1"/>
    <col min="5638" max="5639" width="10.42578125" style="133" customWidth="1"/>
    <col min="5640" max="5640" width="9.7109375" style="133" bestFit="1" customWidth="1"/>
    <col min="5641" max="5641" width="10.7109375" style="133" customWidth="1"/>
    <col min="5642" max="5642" width="9.7109375" style="133" bestFit="1" customWidth="1"/>
    <col min="5643" max="5643" width="9.42578125" style="133" bestFit="1" customWidth="1"/>
    <col min="5644" max="5644" width="9.5703125" style="133" bestFit="1" customWidth="1"/>
    <col min="5645" max="5645" width="9.42578125" style="133" bestFit="1" customWidth="1"/>
    <col min="5646" max="5646" width="9.5703125" style="133" bestFit="1" customWidth="1"/>
    <col min="5647" max="5647" width="9.42578125" style="133" bestFit="1" customWidth="1"/>
    <col min="5648" max="5648" width="9.5703125" style="133" bestFit="1" customWidth="1"/>
    <col min="5649" max="5649" width="9.42578125" style="133" bestFit="1" customWidth="1"/>
    <col min="5650" max="5650" width="9.5703125" style="133" bestFit="1" customWidth="1"/>
    <col min="5651" max="5651" width="9.42578125" style="133" bestFit="1" customWidth="1"/>
    <col min="5652" max="5652" width="9.5703125" style="133" bestFit="1" customWidth="1"/>
    <col min="5653" max="5653" width="9.140625" style="133" customWidth="1"/>
    <col min="5654" max="5655" width="10" style="133" bestFit="1" customWidth="1"/>
    <col min="5656" max="5656" width="7.85546875" style="133" customWidth="1"/>
    <col min="5657" max="5657" width="9" style="133"/>
    <col min="5658" max="5658" width="9" style="133" customWidth="1"/>
    <col min="5659" max="5887" width="9" style="133"/>
    <col min="5888" max="5888" width="1.140625" style="133" customWidth="1"/>
    <col min="5889" max="5889" width="12.5703125" style="133" customWidth="1"/>
    <col min="5890" max="5890" width="20.28515625" style="133" customWidth="1"/>
    <col min="5891" max="5891" width="22" style="133" customWidth="1"/>
    <col min="5892" max="5892" width="21.140625" style="133" bestFit="1" customWidth="1"/>
    <col min="5893" max="5893" width="12.42578125" style="133" customWidth="1"/>
    <col min="5894" max="5895" width="10.42578125" style="133" customWidth="1"/>
    <col min="5896" max="5896" width="9.7109375" style="133" bestFit="1" customWidth="1"/>
    <col min="5897" max="5897" width="10.7109375" style="133" customWidth="1"/>
    <col min="5898" max="5898" width="9.7109375" style="133" bestFit="1" customWidth="1"/>
    <col min="5899" max="5899" width="9.42578125" style="133" bestFit="1" customWidth="1"/>
    <col min="5900" max="5900" width="9.5703125" style="133" bestFit="1" customWidth="1"/>
    <col min="5901" max="5901" width="9.42578125" style="133" bestFit="1" customWidth="1"/>
    <col min="5902" max="5902" width="9.5703125" style="133" bestFit="1" customWidth="1"/>
    <col min="5903" max="5903" width="9.42578125" style="133" bestFit="1" customWidth="1"/>
    <col min="5904" max="5904" width="9.5703125" style="133" bestFit="1" customWidth="1"/>
    <col min="5905" max="5905" width="9.42578125" style="133" bestFit="1" customWidth="1"/>
    <col min="5906" max="5906" width="9.5703125" style="133" bestFit="1" customWidth="1"/>
    <col min="5907" max="5907" width="9.42578125" style="133" bestFit="1" customWidth="1"/>
    <col min="5908" max="5908" width="9.5703125" style="133" bestFit="1" customWidth="1"/>
    <col min="5909" max="5909" width="9.140625" style="133" customWidth="1"/>
    <col min="5910" max="5911" width="10" style="133" bestFit="1" customWidth="1"/>
    <col min="5912" max="5912" width="7.85546875" style="133" customWidth="1"/>
    <col min="5913" max="5913" width="9" style="133"/>
    <col min="5914" max="5914" width="9" style="133" customWidth="1"/>
    <col min="5915" max="6143" width="9" style="133"/>
    <col min="6144" max="6144" width="1.140625" style="133" customWidth="1"/>
    <col min="6145" max="6145" width="12.5703125" style="133" customWidth="1"/>
    <col min="6146" max="6146" width="20.28515625" style="133" customWidth="1"/>
    <col min="6147" max="6147" width="22" style="133" customWidth="1"/>
    <col min="6148" max="6148" width="21.140625" style="133" bestFit="1" customWidth="1"/>
    <col min="6149" max="6149" width="12.42578125" style="133" customWidth="1"/>
    <col min="6150" max="6151" width="10.42578125" style="133" customWidth="1"/>
    <col min="6152" max="6152" width="9.7109375" style="133" bestFit="1" customWidth="1"/>
    <col min="6153" max="6153" width="10.7109375" style="133" customWidth="1"/>
    <col min="6154" max="6154" width="9.7109375" style="133" bestFit="1" customWidth="1"/>
    <col min="6155" max="6155" width="9.42578125" style="133" bestFit="1" customWidth="1"/>
    <col min="6156" max="6156" width="9.5703125" style="133" bestFit="1" customWidth="1"/>
    <col min="6157" max="6157" width="9.42578125" style="133" bestFit="1" customWidth="1"/>
    <col min="6158" max="6158" width="9.5703125" style="133" bestFit="1" customWidth="1"/>
    <col min="6159" max="6159" width="9.42578125" style="133" bestFit="1" customWidth="1"/>
    <col min="6160" max="6160" width="9.5703125" style="133" bestFit="1" customWidth="1"/>
    <col min="6161" max="6161" width="9.42578125" style="133" bestFit="1" customWidth="1"/>
    <col min="6162" max="6162" width="9.5703125" style="133" bestFit="1" customWidth="1"/>
    <col min="6163" max="6163" width="9.42578125" style="133" bestFit="1" customWidth="1"/>
    <col min="6164" max="6164" width="9.5703125" style="133" bestFit="1" customWidth="1"/>
    <col min="6165" max="6165" width="9.140625" style="133" customWidth="1"/>
    <col min="6166" max="6167" width="10" style="133" bestFit="1" customWidth="1"/>
    <col min="6168" max="6168" width="7.85546875" style="133" customWidth="1"/>
    <col min="6169" max="6169" width="9" style="133"/>
    <col min="6170" max="6170" width="9" style="133" customWidth="1"/>
    <col min="6171" max="6399" width="9" style="133"/>
    <col min="6400" max="6400" width="1.140625" style="133" customWidth="1"/>
    <col min="6401" max="6401" width="12.5703125" style="133" customWidth="1"/>
    <col min="6402" max="6402" width="20.28515625" style="133" customWidth="1"/>
    <col min="6403" max="6403" width="22" style="133" customWidth="1"/>
    <col min="6404" max="6404" width="21.140625" style="133" bestFit="1" customWidth="1"/>
    <col min="6405" max="6405" width="12.42578125" style="133" customWidth="1"/>
    <col min="6406" max="6407" width="10.42578125" style="133" customWidth="1"/>
    <col min="6408" max="6408" width="9.7109375" style="133" bestFit="1" customWidth="1"/>
    <col min="6409" max="6409" width="10.7109375" style="133" customWidth="1"/>
    <col min="6410" max="6410" width="9.7109375" style="133" bestFit="1" customWidth="1"/>
    <col min="6411" max="6411" width="9.42578125" style="133" bestFit="1" customWidth="1"/>
    <col min="6412" max="6412" width="9.5703125" style="133" bestFit="1" customWidth="1"/>
    <col min="6413" max="6413" width="9.42578125" style="133" bestFit="1" customWidth="1"/>
    <col min="6414" max="6414" width="9.5703125" style="133" bestFit="1" customWidth="1"/>
    <col min="6415" max="6415" width="9.42578125" style="133" bestFit="1" customWidth="1"/>
    <col min="6416" max="6416" width="9.5703125" style="133" bestFit="1" customWidth="1"/>
    <col min="6417" max="6417" width="9.42578125" style="133" bestFit="1" customWidth="1"/>
    <col min="6418" max="6418" width="9.5703125" style="133" bestFit="1" customWidth="1"/>
    <col min="6419" max="6419" width="9.42578125" style="133" bestFit="1" customWidth="1"/>
    <col min="6420" max="6420" width="9.5703125" style="133" bestFit="1" customWidth="1"/>
    <col min="6421" max="6421" width="9.140625" style="133" customWidth="1"/>
    <col min="6422" max="6423" width="10" style="133" bestFit="1" customWidth="1"/>
    <col min="6424" max="6424" width="7.85546875" style="133" customWidth="1"/>
    <col min="6425" max="6425" width="9" style="133"/>
    <col min="6426" max="6426" width="9" style="133" customWidth="1"/>
    <col min="6427" max="6655" width="9" style="133"/>
    <col min="6656" max="6656" width="1.140625" style="133" customWidth="1"/>
    <col min="6657" max="6657" width="12.5703125" style="133" customWidth="1"/>
    <col min="6658" max="6658" width="20.28515625" style="133" customWidth="1"/>
    <col min="6659" max="6659" width="22" style="133" customWidth="1"/>
    <col min="6660" max="6660" width="21.140625" style="133" bestFit="1" customWidth="1"/>
    <col min="6661" max="6661" width="12.42578125" style="133" customWidth="1"/>
    <col min="6662" max="6663" width="10.42578125" style="133" customWidth="1"/>
    <col min="6664" max="6664" width="9.7109375" style="133" bestFit="1" customWidth="1"/>
    <col min="6665" max="6665" width="10.7109375" style="133" customWidth="1"/>
    <col min="6666" max="6666" width="9.7109375" style="133" bestFit="1" customWidth="1"/>
    <col min="6667" max="6667" width="9.42578125" style="133" bestFit="1" customWidth="1"/>
    <col min="6668" max="6668" width="9.5703125" style="133" bestFit="1" customWidth="1"/>
    <col min="6669" max="6669" width="9.42578125" style="133" bestFit="1" customWidth="1"/>
    <col min="6670" max="6670" width="9.5703125" style="133" bestFit="1" customWidth="1"/>
    <col min="6671" max="6671" width="9.42578125" style="133" bestFit="1" customWidth="1"/>
    <col min="6672" max="6672" width="9.5703125" style="133" bestFit="1" customWidth="1"/>
    <col min="6673" max="6673" width="9.42578125" style="133" bestFit="1" customWidth="1"/>
    <col min="6674" max="6674" width="9.5703125" style="133" bestFit="1" customWidth="1"/>
    <col min="6675" max="6675" width="9.42578125" style="133" bestFit="1" customWidth="1"/>
    <col min="6676" max="6676" width="9.5703125" style="133" bestFit="1" customWidth="1"/>
    <col min="6677" max="6677" width="9.140625" style="133" customWidth="1"/>
    <col min="6678" max="6679" width="10" style="133" bestFit="1" customWidth="1"/>
    <col min="6680" max="6680" width="7.85546875" style="133" customWidth="1"/>
    <col min="6681" max="6681" width="9" style="133"/>
    <col min="6682" max="6682" width="9" style="133" customWidth="1"/>
    <col min="6683" max="6911" width="9" style="133"/>
    <col min="6912" max="6912" width="1.140625" style="133" customWidth="1"/>
    <col min="6913" max="6913" width="12.5703125" style="133" customWidth="1"/>
    <col min="6914" max="6914" width="20.28515625" style="133" customWidth="1"/>
    <col min="6915" max="6915" width="22" style="133" customWidth="1"/>
    <col min="6916" max="6916" width="21.140625" style="133" bestFit="1" customWidth="1"/>
    <col min="6917" max="6917" width="12.42578125" style="133" customWidth="1"/>
    <col min="6918" max="6919" width="10.42578125" style="133" customWidth="1"/>
    <col min="6920" max="6920" width="9.7109375" style="133" bestFit="1" customWidth="1"/>
    <col min="6921" max="6921" width="10.7109375" style="133" customWidth="1"/>
    <col min="6922" max="6922" width="9.7109375" style="133" bestFit="1" customWidth="1"/>
    <col min="6923" max="6923" width="9.42578125" style="133" bestFit="1" customWidth="1"/>
    <col min="6924" max="6924" width="9.5703125" style="133" bestFit="1" customWidth="1"/>
    <col min="6925" max="6925" width="9.42578125" style="133" bestFit="1" customWidth="1"/>
    <col min="6926" max="6926" width="9.5703125" style="133" bestFit="1" customWidth="1"/>
    <col min="6927" max="6927" width="9.42578125" style="133" bestFit="1" customWidth="1"/>
    <col min="6928" max="6928" width="9.5703125" style="133" bestFit="1" customWidth="1"/>
    <col min="6929" max="6929" width="9.42578125" style="133" bestFit="1" customWidth="1"/>
    <col min="6930" max="6930" width="9.5703125" style="133" bestFit="1" customWidth="1"/>
    <col min="6931" max="6931" width="9.42578125" style="133" bestFit="1" customWidth="1"/>
    <col min="6932" max="6932" width="9.5703125" style="133" bestFit="1" customWidth="1"/>
    <col min="6933" max="6933" width="9.140625" style="133" customWidth="1"/>
    <col min="6934" max="6935" width="10" style="133" bestFit="1" customWidth="1"/>
    <col min="6936" max="6936" width="7.85546875" style="133" customWidth="1"/>
    <col min="6937" max="6937" width="9" style="133"/>
    <col min="6938" max="6938" width="9" style="133" customWidth="1"/>
    <col min="6939" max="7167" width="9" style="133"/>
    <col min="7168" max="7168" width="1.140625" style="133" customWidth="1"/>
    <col min="7169" max="7169" width="12.5703125" style="133" customWidth="1"/>
    <col min="7170" max="7170" width="20.28515625" style="133" customWidth="1"/>
    <col min="7171" max="7171" width="22" style="133" customWidth="1"/>
    <col min="7172" max="7172" width="21.140625" style="133" bestFit="1" customWidth="1"/>
    <col min="7173" max="7173" width="12.42578125" style="133" customWidth="1"/>
    <col min="7174" max="7175" width="10.42578125" style="133" customWidth="1"/>
    <col min="7176" max="7176" width="9.7109375" style="133" bestFit="1" customWidth="1"/>
    <col min="7177" max="7177" width="10.7109375" style="133" customWidth="1"/>
    <col min="7178" max="7178" width="9.7109375" style="133" bestFit="1" customWidth="1"/>
    <col min="7179" max="7179" width="9.42578125" style="133" bestFit="1" customWidth="1"/>
    <col min="7180" max="7180" width="9.5703125" style="133" bestFit="1" customWidth="1"/>
    <col min="7181" max="7181" width="9.42578125" style="133" bestFit="1" customWidth="1"/>
    <col min="7182" max="7182" width="9.5703125" style="133" bestFit="1" customWidth="1"/>
    <col min="7183" max="7183" width="9.42578125" style="133" bestFit="1" customWidth="1"/>
    <col min="7184" max="7184" width="9.5703125" style="133" bestFit="1" customWidth="1"/>
    <col min="7185" max="7185" width="9.42578125" style="133" bestFit="1" customWidth="1"/>
    <col min="7186" max="7186" width="9.5703125" style="133" bestFit="1" customWidth="1"/>
    <col min="7187" max="7187" width="9.42578125" style="133" bestFit="1" customWidth="1"/>
    <col min="7188" max="7188" width="9.5703125" style="133" bestFit="1" customWidth="1"/>
    <col min="7189" max="7189" width="9.140625" style="133" customWidth="1"/>
    <col min="7190" max="7191" width="10" style="133" bestFit="1" customWidth="1"/>
    <col min="7192" max="7192" width="7.85546875" style="133" customWidth="1"/>
    <col min="7193" max="7193" width="9" style="133"/>
    <col min="7194" max="7194" width="9" style="133" customWidth="1"/>
    <col min="7195" max="7423" width="9" style="133"/>
    <col min="7424" max="7424" width="1.140625" style="133" customWidth="1"/>
    <col min="7425" max="7425" width="12.5703125" style="133" customWidth="1"/>
    <col min="7426" max="7426" width="20.28515625" style="133" customWidth="1"/>
    <col min="7427" max="7427" width="22" style="133" customWidth="1"/>
    <col min="7428" max="7428" width="21.140625" style="133" bestFit="1" customWidth="1"/>
    <col min="7429" max="7429" width="12.42578125" style="133" customWidth="1"/>
    <col min="7430" max="7431" width="10.42578125" style="133" customWidth="1"/>
    <col min="7432" max="7432" width="9.7109375" style="133" bestFit="1" customWidth="1"/>
    <col min="7433" max="7433" width="10.7109375" style="133" customWidth="1"/>
    <col min="7434" max="7434" width="9.7109375" style="133" bestFit="1" customWidth="1"/>
    <col min="7435" max="7435" width="9.42578125" style="133" bestFit="1" customWidth="1"/>
    <col min="7436" max="7436" width="9.5703125" style="133" bestFit="1" customWidth="1"/>
    <col min="7437" max="7437" width="9.42578125" style="133" bestFit="1" customWidth="1"/>
    <col min="7438" max="7438" width="9.5703125" style="133" bestFit="1" customWidth="1"/>
    <col min="7439" max="7439" width="9.42578125" style="133" bestFit="1" customWidth="1"/>
    <col min="7440" max="7440" width="9.5703125" style="133" bestFit="1" customWidth="1"/>
    <col min="7441" max="7441" width="9.42578125" style="133" bestFit="1" customWidth="1"/>
    <col min="7442" max="7442" width="9.5703125" style="133" bestFit="1" customWidth="1"/>
    <col min="7443" max="7443" width="9.42578125" style="133" bestFit="1" customWidth="1"/>
    <col min="7444" max="7444" width="9.5703125" style="133" bestFit="1" customWidth="1"/>
    <col min="7445" max="7445" width="9.140625" style="133" customWidth="1"/>
    <col min="7446" max="7447" width="10" style="133" bestFit="1" customWidth="1"/>
    <col min="7448" max="7448" width="7.85546875" style="133" customWidth="1"/>
    <col min="7449" max="7449" width="9" style="133"/>
    <col min="7450" max="7450" width="9" style="133" customWidth="1"/>
    <col min="7451" max="7679" width="9" style="133"/>
    <col min="7680" max="7680" width="1.140625" style="133" customWidth="1"/>
    <col min="7681" max="7681" width="12.5703125" style="133" customWidth="1"/>
    <col min="7682" max="7682" width="20.28515625" style="133" customWidth="1"/>
    <col min="7683" max="7683" width="22" style="133" customWidth="1"/>
    <col min="7684" max="7684" width="21.140625" style="133" bestFit="1" customWidth="1"/>
    <col min="7685" max="7685" width="12.42578125" style="133" customWidth="1"/>
    <col min="7686" max="7687" width="10.42578125" style="133" customWidth="1"/>
    <col min="7688" max="7688" width="9.7109375" style="133" bestFit="1" customWidth="1"/>
    <col min="7689" max="7689" width="10.7109375" style="133" customWidth="1"/>
    <col min="7690" max="7690" width="9.7109375" style="133" bestFit="1" customWidth="1"/>
    <col min="7691" max="7691" width="9.42578125" style="133" bestFit="1" customWidth="1"/>
    <col min="7692" max="7692" width="9.5703125" style="133" bestFit="1" customWidth="1"/>
    <col min="7693" max="7693" width="9.42578125" style="133" bestFit="1" customWidth="1"/>
    <col min="7694" max="7694" width="9.5703125" style="133" bestFit="1" customWidth="1"/>
    <col min="7695" max="7695" width="9.42578125" style="133" bestFit="1" customWidth="1"/>
    <col min="7696" max="7696" width="9.5703125" style="133" bestFit="1" customWidth="1"/>
    <col min="7697" max="7697" width="9.42578125" style="133" bestFit="1" customWidth="1"/>
    <col min="7698" max="7698" width="9.5703125" style="133" bestFit="1" customWidth="1"/>
    <col min="7699" max="7699" width="9.42578125" style="133" bestFit="1" customWidth="1"/>
    <col min="7700" max="7700" width="9.5703125" style="133" bestFit="1" customWidth="1"/>
    <col min="7701" max="7701" width="9.140625" style="133" customWidth="1"/>
    <col min="7702" max="7703" width="10" style="133" bestFit="1" customWidth="1"/>
    <col min="7704" max="7704" width="7.85546875" style="133" customWidth="1"/>
    <col min="7705" max="7705" width="9" style="133"/>
    <col min="7706" max="7706" width="9" style="133" customWidth="1"/>
    <col min="7707" max="7935" width="9" style="133"/>
    <col min="7936" max="7936" width="1.140625" style="133" customWidth="1"/>
    <col min="7937" max="7937" width="12.5703125" style="133" customWidth="1"/>
    <col min="7938" max="7938" width="20.28515625" style="133" customWidth="1"/>
    <col min="7939" max="7939" width="22" style="133" customWidth="1"/>
    <col min="7940" max="7940" width="21.140625" style="133" bestFit="1" customWidth="1"/>
    <col min="7941" max="7941" width="12.42578125" style="133" customWidth="1"/>
    <col min="7942" max="7943" width="10.42578125" style="133" customWidth="1"/>
    <col min="7944" max="7944" width="9.7109375" style="133" bestFit="1" customWidth="1"/>
    <col min="7945" max="7945" width="10.7109375" style="133" customWidth="1"/>
    <col min="7946" max="7946" width="9.7109375" style="133" bestFit="1" customWidth="1"/>
    <col min="7947" max="7947" width="9.42578125" style="133" bestFit="1" customWidth="1"/>
    <col min="7948" max="7948" width="9.5703125" style="133" bestFit="1" customWidth="1"/>
    <col min="7949" max="7949" width="9.42578125" style="133" bestFit="1" customWidth="1"/>
    <col min="7950" max="7950" width="9.5703125" style="133" bestFit="1" customWidth="1"/>
    <col min="7951" max="7951" width="9.42578125" style="133" bestFit="1" customWidth="1"/>
    <col min="7952" max="7952" width="9.5703125" style="133" bestFit="1" customWidth="1"/>
    <col min="7953" max="7953" width="9.42578125" style="133" bestFit="1" customWidth="1"/>
    <col min="7954" max="7954" width="9.5703125" style="133" bestFit="1" customWidth="1"/>
    <col min="7955" max="7955" width="9.42578125" style="133" bestFit="1" customWidth="1"/>
    <col min="7956" max="7956" width="9.5703125" style="133" bestFit="1" customWidth="1"/>
    <col min="7957" max="7957" width="9.140625" style="133" customWidth="1"/>
    <col min="7958" max="7959" width="10" style="133" bestFit="1" customWidth="1"/>
    <col min="7960" max="7960" width="7.85546875" style="133" customWidth="1"/>
    <col min="7961" max="7961" width="9" style="133"/>
    <col min="7962" max="7962" width="9" style="133" customWidth="1"/>
    <col min="7963" max="8191" width="9" style="133"/>
    <col min="8192" max="8192" width="1.140625" style="133" customWidth="1"/>
    <col min="8193" max="8193" width="12.5703125" style="133" customWidth="1"/>
    <col min="8194" max="8194" width="20.28515625" style="133" customWidth="1"/>
    <col min="8195" max="8195" width="22" style="133" customWidth="1"/>
    <col min="8196" max="8196" width="21.140625" style="133" bestFit="1" customWidth="1"/>
    <col min="8197" max="8197" width="12.42578125" style="133" customWidth="1"/>
    <col min="8198" max="8199" width="10.42578125" style="133" customWidth="1"/>
    <col min="8200" max="8200" width="9.7109375" style="133" bestFit="1" customWidth="1"/>
    <col min="8201" max="8201" width="10.7109375" style="133" customWidth="1"/>
    <col min="8202" max="8202" width="9.7109375" style="133" bestFit="1" customWidth="1"/>
    <col min="8203" max="8203" width="9.42578125" style="133" bestFit="1" customWidth="1"/>
    <col min="8204" max="8204" width="9.5703125" style="133" bestFit="1" customWidth="1"/>
    <col min="8205" max="8205" width="9.42578125" style="133" bestFit="1" customWidth="1"/>
    <col min="8206" max="8206" width="9.5703125" style="133" bestFit="1" customWidth="1"/>
    <col min="8207" max="8207" width="9.42578125" style="133" bestFit="1" customWidth="1"/>
    <col min="8208" max="8208" width="9.5703125" style="133" bestFit="1" customWidth="1"/>
    <col min="8209" max="8209" width="9.42578125" style="133" bestFit="1" customWidth="1"/>
    <col min="8210" max="8210" width="9.5703125" style="133" bestFit="1" customWidth="1"/>
    <col min="8211" max="8211" width="9.42578125" style="133" bestFit="1" customWidth="1"/>
    <col min="8212" max="8212" width="9.5703125" style="133" bestFit="1" customWidth="1"/>
    <col min="8213" max="8213" width="9.140625" style="133" customWidth="1"/>
    <col min="8214" max="8215" width="10" style="133" bestFit="1" customWidth="1"/>
    <col min="8216" max="8216" width="7.85546875" style="133" customWidth="1"/>
    <col min="8217" max="8217" width="9" style="133"/>
    <col min="8218" max="8218" width="9" style="133" customWidth="1"/>
    <col min="8219" max="8447" width="9" style="133"/>
    <col min="8448" max="8448" width="1.140625" style="133" customWidth="1"/>
    <col min="8449" max="8449" width="12.5703125" style="133" customWidth="1"/>
    <col min="8450" max="8450" width="20.28515625" style="133" customWidth="1"/>
    <col min="8451" max="8451" width="22" style="133" customWidth="1"/>
    <col min="8452" max="8452" width="21.140625" style="133" bestFit="1" customWidth="1"/>
    <col min="8453" max="8453" width="12.42578125" style="133" customWidth="1"/>
    <col min="8454" max="8455" width="10.42578125" style="133" customWidth="1"/>
    <col min="8456" max="8456" width="9.7109375" style="133" bestFit="1" customWidth="1"/>
    <col min="8457" max="8457" width="10.7109375" style="133" customWidth="1"/>
    <col min="8458" max="8458" width="9.7109375" style="133" bestFit="1" customWidth="1"/>
    <col min="8459" max="8459" width="9.42578125" style="133" bestFit="1" customWidth="1"/>
    <col min="8460" max="8460" width="9.5703125" style="133" bestFit="1" customWidth="1"/>
    <col min="8461" max="8461" width="9.42578125" style="133" bestFit="1" customWidth="1"/>
    <col min="8462" max="8462" width="9.5703125" style="133" bestFit="1" customWidth="1"/>
    <col min="8463" max="8463" width="9.42578125" style="133" bestFit="1" customWidth="1"/>
    <col min="8464" max="8464" width="9.5703125" style="133" bestFit="1" customWidth="1"/>
    <col min="8465" max="8465" width="9.42578125" style="133" bestFit="1" customWidth="1"/>
    <col min="8466" max="8466" width="9.5703125" style="133" bestFit="1" customWidth="1"/>
    <col min="8467" max="8467" width="9.42578125" style="133" bestFit="1" customWidth="1"/>
    <col min="8468" max="8468" width="9.5703125" style="133" bestFit="1" customWidth="1"/>
    <col min="8469" max="8469" width="9.140625" style="133" customWidth="1"/>
    <col min="8470" max="8471" width="10" style="133" bestFit="1" customWidth="1"/>
    <col min="8472" max="8472" width="7.85546875" style="133" customWidth="1"/>
    <col min="8473" max="8473" width="9" style="133"/>
    <col min="8474" max="8474" width="9" style="133" customWidth="1"/>
    <col min="8475" max="8703" width="9" style="133"/>
    <col min="8704" max="8704" width="1.140625" style="133" customWidth="1"/>
    <col min="8705" max="8705" width="12.5703125" style="133" customWidth="1"/>
    <col min="8706" max="8706" width="20.28515625" style="133" customWidth="1"/>
    <col min="8707" max="8707" width="22" style="133" customWidth="1"/>
    <col min="8708" max="8708" width="21.140625" style="133" bestFit="1" customWidth="1"/>
    <col min="8709" max="8709" width="12.42578125" style="133" customWidth="1"/>
    <col min="8710" max="8711" width="10.42578125" style="133" customWidth="1"/>
    <col min="8712" max="8712" width="9.7109375" style="133" bestFit="1" customWidth="1"/>
    <col min="8713" max="8713" width="10.7109375" style="133" customWidth="1"/>
    <col min="8714" max="8714" width="9.7109375" style="133" bestFit="1" customWidth="1"/>
    <col min="8715" max="8715" width="9.42578125" style="133" bestFit="1" customWidth="1"/>
    <col min="8716" max="8716" width="9.5703125" style="133" bestFit="1" customWidth="1"/>
    <col min="8717" max="8717" width="9.42578125" style="133" bestFit="1" customWidth="1"/>
    <col min="8718" max="8718" width="9.5703125" style="133" bestFit="1" customWidth="1"/>
    <col min="8719" max="8719" width="9.42578125" style="133" bestFit="1" customWidth="1"/>
    <col min="8720" max="8720" width="9.5703125" style="133" bestFit="1" customWidth="1"/>
    <col min="8721" max="8721" width="9.42578125" style="133" bestFit="1" customWidth="1"/>
    <col min="8722" max="8722" width="9.5703125" style="133" bestFit="1" customWidth="1"/>
    <col min="8723" max="8723" width="9.42578125" style="133" bestFit="1" customWidth="1"/>
    <col min="8724" max="8724" width="9.5703125" style="133" bestFit="1" customWidth="1"/>
    <col min="8725" max="8725" width="9.140625" style="133" customWidth="1"/>
    <col min="8726" max="8727" width="10" style="133" bestFit="1" customWidth="1"/>
    <col min="8728" max="8728" width="7.85546875" style="133" customWidth="1"/>
    <col min="8729" max="8729" width="9" style="133"/>
    <col min="8730" max="8730" width="9" style="133" customWidth="1"/>
    <col min="8731" max="8959" width="9" style="133"/>
    <col min="8960" max="8960" width="1.140625" style="133" customWidth="1"/>
    <col min="8961" max="8961" width="12.5703125" style="133" customWidth="1"/>
    <col min="8962" max="8962" width="20.28515625" style="133" customWidth="1"/>
    <col min="8963" max="8963" width="22" style="133" customWidth="1"/>
    <col min="8964" max="8964" width="21.140625" style="133" bestFit="1" customWidth="1"/>
    <col min="8965" max="8965" width="12.42578125" style="133" customWidth="1"/>
    <col min="8966" max="8967" width="10.42578125" style="133" customWidth="1"/>
    <col min="8968" max="8968" width="9.7109375" style="133" bestFit="1" customWidth="1"/>
    <col min="8969" max="8969" width="10.7109375" style="133" customWidth="1"/>
    <col min="8970" max="8970" width="9.7109375" style="133" bestFit="1" customWidth="1"/>
    <col min="8971" max="8971" width="9.42578125" style="133" bestFit="1" customWidth="1"/>
    <col min="8972" max="8972" width="9.5703125" style="133" bestFit="1" customWidth="1"/>
    <col min="8973" max="8973" width="9.42578125" style="133" bestFit="1" customWidth="1"/>
    <col min="8974" max="8974" width="9.5703125" style="133" bestFit="1" customWidth="1"/>
    <col min="8975" max="8975" width="9.42578125" style="133" bestFit="1" customWidth="1"/>
    <col min="8976" max="8976" width="9.5703125" style="133" bestFit="1" customWidth="1"/>
    <col min="8977" max="8977" width="9.42578125" style="133" bestFit="1" customWidth="1"/>
    <col min="8978" max="8978" width="9.5703125" style="133" bestFit="1" customWidth="1"/>
    <col min="8979" max="8979" width="9.42578125" style="133" bestFit="1" customWidth="1"/>
    <col min="8980" max="8980" width="9.5703125" style="133" bestFit="1" customWidth="1"/>
    <col min="8981" max="8981" width="9.140625" style="133" customWidth="1"/>
    <col min="8982" max="8983" width="10" style="133" bestFit="1" customWidth="1"/>
    <col min="8984" max="8984" width="7.85546875" style="133" customWidth="1"/>
    <col min="8985" max="8985" width="9" style="133"/>
    <col min="8986" max="8986" width="9" style="133" customWidth="1"/>
    <col min="8987" max="9215" width="9" style="133"/>
    <col min="9216" max="9216" width="1.140625" style="133" customWidth="1"/>
    <col min="9217" max="9217" width="12.5703125" style="133" customWidth="1"/>
    <col min="9218" max="9218" width="20.28515625" style="133" customWidth="1"/>
    <col min="9219" max="9219" width="22" style="133" customWidth="1"/>
    <col min="9220" max="9220" width="21.140625" style="133" bestFit="1" customWidth="1"/>
    <col min="9221" max="9221" width="12.42578125" style="133" customWidth="1"/>
    <col min="9222" max="9223" width="10.42578125" style="133" customWidth="1"/>
    <col min="9224" max="9224" width="9.7109375" style="133" bestFit="1" customWidth="1"/>
    <col min="9225" max="9225" width="10.7109375" style="133" customWidth="1"/>
    <col min="9226" max="9226" width="9.7109375" style="133" bestFit="1" customWidth="1"/>
    <col min="9227" max="9227" width="9.42578125" style="133" bestFit="1" customWidth="1"/>
    <col min="9228" max="9228" width="9.5703125" style="133" bestFit="1" customWidth="1"/>
    <col min="9229" max="9229" width="9.42578125" style="133" bestFit="1" customWidth="1"/>
    <col min="9230" max="9230" width="9.5703125" style="133" bestFit="1" customWidth="1"/>
    <col min="9231" max="9231" width="9.42578125" style="133" bestFit="1" customWidth="1"/>
    <col min="9232" max="9232" width="9.5703125" style="133" bestFit="1" customWidth="1"/>
    <col min="9233" max="9233" width="9.42578125" style="133" bestFit="1" customWidth="1"/>
    <col min="9234" max="9234" width="9.5703125" style="133" bestFit="1" customWidth="1"/>
    <col min="9235" max="9235" width="9.42578125" style="133" bestFit="1" customWidth="1"/>
    <col min="9236" max="9236" width="9.5703125" style="133" bestFit="1" customWidth="1"/>
    <col min="9237" max="9237" width="9.140625" style="133" customWidth="1"/>
    <col min="9238" max="9239" width="10" style="133" bestFit="1" customWidth="1"/>
    <col min="9240" max="9240" width="7.85546875" style="133" customWidth="1"/>
    <col min="9241" max="9241" width="9" style="133"/>
    <col min="9242" max="9242" width="9" style="133" customWidth="1"/>
    <col min="9243" max="9471" width="9" style="133"/>
    <col min="9472" max="9472" width="1.140625" style="133" customWidth="1"/>
    <col min="9473" max="9473" width="12.5703125" style="133" customWidth="1"/>
    <col min="9474" max="9474" width="20.28515625" style="133" customWidth="1"/>
    <col min="9475" max="9475" width="22" style="133" customWidth="1"/>
    <col min="9476" max="9476" width="21.140625" style="133" bestFit="1" customWidth="1"/>
    <col min="9477" max="9477" width="12.42578125" style="133" customWidth="1"/>
    <col min="9478" max="9479" width="10.42578125" style="133" customWidth="1"/>
    <col min="9480" max="9480" width="9.7109375" style="133" bestFit="1" customWidth="1"/>
    <col min="9481" max="9481" width="10.7109375" style="133" customWidth="1"/>
    <col min="9482" max="9482" width="9.7109375" style="133" bestFit="1" customWidth="1"/>
    <col min="9483" max="9483" width="9.42578125" style="133" bestFit="1" customWidth="1"/>
    <col min="9484" max="9484" width="9.5703125" style="133" bestFit="1" customWidth="1"/>
    <col min="9485" max="9485" width="9.42578125" style="133" bestFit="1" customWidth="1"/>
    <col min="9486" max="9486" width="9.5703125" style="133" bestFit="1" customWidth="1"/>
    <col min="9487" max="9487" width="9.42578125" style="133" bestFit="1" customWidth="1"/>
    <col min="9488" max="9488" width="9.5703125" style="133" bestFit="1" customWidth="1"/>
    <col min="9489" max="9489" width="9.42578125" style="133" bestFit="1" customWidth="1"/>
    <col min="9490" max="9490" width="9.5703125" style="133" bestFit="1" customWidth="1"/>
    <col min="9491" max="9491" width="9.42578125" style="133" bestFit="1" customWidth="1"/>
    <col min="9492" max="9492" width="9.5703125" style="133" bestFit="1" customWidth="1"/>
    <col min="9493" max="9493" width="9.140625" style="133" customWidth="1"/>
    <col min="9494" max="9495" width="10" style="133" bestFit="1" customWidth="1"/>
    <col min="9496" max="9496" width="7.85546875" style="133" customWidth="1"/>
    <col min="9497" max="9497" width="9" style="133"/>
    <col min="9498" max="9498" width="9" style="133" customWidth="1"/>
    <col min="9499" max="9727" width="9" style="133"/>
    <col min="9728" max="9728" width="1.140625" style="133" customWidth="1"/>
    <col min="9729" max="9729" width="12.5703125" style="133" customWidth="1"/>
    <col min="9730" max="9730" width="20.28515625" style="133" customWidth="1"/>
    <col min="9731" max="9731" width="22" style="133" customWidth="1"/>
    <col min="9732" max="9732" width="21.140625" style="133" bestFit="1" customWidth="1"/>
    <col min="9733" max="9733" width="12.42578125" style="133" customWidth="1"/>
    <col min="9734" max="9735" width="10.42578125" style="133" customWidth="1"/>
    <col min="9736" max="9736" width="9.7109375" style="133" bestFit="1" customWidth="1"/>
    <col min="9737" max="9737" width="10.7109375" style="133" customWidth="1"/>
    <col min="9738" max="9738" width="9.7109375" style="133" bestFit="1" customWidth="1"/>
    <col min="9739" max="9739" width="9.42578125" style="133" bestFit="1" customWidth="1"/>
    <col min="9740" max="9740" width="9.5703125" style="133" bestFit="1" customWidth="1"/>
    <col min="9741" max="9741" width="9.42578125" style="133" bestFit="1" customWidth="1"/>
    <col min="9742" max="9742" width="9.5703125" style="133" bestFit="1" customWidth="1"/>
    <col min="9743" max="9743" width="9.42578125" style="133" bestFit="1" customWidth="1"/>
    <col min="9744" max="9744" width="9.5703125" style="133" bestFit="1" customWidth="1"/>
    <col min="9745" max="9745" width="9.42578125" style="133" bestFit="1" customWidth="1"/>
    <col min="9746" max="9746" width="9.5703125" style="133" bestFit="1" customWidth="1"/>
    <col min="9747" max="9747" width="9.42578125" style="133" bestFit="1" customWidth="1"/>
    <col min="9748" max="9748" width="9.5703125" style="133" bestFit="1" customWidth="1"/>
    <col min="9749" max="9749" width="9.140625" style="133" customWidth="1"/>
    <col min="9750" max="9751" width="10" style="133" bestFit="1" customWidth="1"/>
    <col min="9752" max="9752" width="7.85546875" style="133" customWidth="1"/>
    <col min="9753" max="9753" width="9" style="133"/>
    <col min="9754" max="9754" width="9" style="133" customWidth="1"/>
    <col min="9755" max="9983" width="9" style="133"/>
    <col min="9984" max="9984" width="1.140625" style="133" customWidth="1"/>
    <col min="9985" max="9985" width="12.5703125" style="133" customWidth="1"/>
    <col min="9986" max="9986" width="20.28515625" style="133" customWidth="1"/>
    <col min="9987" max="9987" width="22" style="133" customWidth="1"/>
    <col min="9988" max="9988" width="21.140625" style="133" bestFit="1" customWidth="1"/>
    <col min="9989" max="9989" width="12.42578125" style="133" customWidth="1"/>
    <col min="9990" max="9991" width="10.42578125" style="133" customWidth="1"/>
    <col min="9992" max="9992" width="9.7109375" style="133" bestFit="1" customWidth="1"/>
    <col min="9993" max="9993" width="10.7109375" style="133" customWidth="1"/>
    <col min="9994" max="9994" width="9.7109375" style="133" bestFit="1" customWidth="1"/>
    <col min="9995" max="9995" width="9.42578125" style="133" bestFit="1" customWidth="1"/>
    <col min="9996" max="9996" width="9.5703125" style="133" bestFit="1" customWidth="1"/>
    <col min="9997" max="9997" width="9.42578125" style="133" bestFit="1" customWidth="1"/>
    <col min="9998" max="9998" width="9.5703125" style="133" bestFit="1" customWidth="1"/>
    <col min="9999" max="9999" width="9.42578125" style="133" bestFit="1" customWidth="1"/>
    <col min="10000" max="10000" width="9.5703125" style="133" bestFit="1" customWidth="1"/>
    <col min="10001" max="10001" width="9.42578125" style="133" bestFit="1" customWidth="1"/>
    <col min="10002" max="10002" width="9.5703125" style="133" bestFit="1" customWidth="1"/>
    <col min="10003" max="10003" width="9.42578125" style="133" bestFit="1" customWidth="1"/>
    <col min="10004" max="10004" width="9.5703125" style="133" bestFit="1" customWidth="1"/>
    <col min="10005" max="10005" width="9.140625" style="133" customWidth="1"/>
    <col min="10006" max="10007" width="10" style="133" bestFit="1" customWidth="1"/>
    <col min="10008" max="10008" width="7.85546875" style="133" customWidth="1"/>
    <col min="10009" max="10009" width="9" style="133"/>
    <col min="10010" max="10010" width="9" style="133" customWidth="1"/>
    <col min="10011" max="10239" width="9" style="133"/>
    <col min="10240" max="10240" width="1.140625" style="133" customWidth="1"/>
    <col min="10241" max="10241" width="12.5703125" style="133" customWidth="1"/>
    <col min="10242" max="10242" width="20.28515625" style="133" customWidth="1"/>
    <col min="10243" max="10243" width="22" style="133" customWidth="1"/>
    <col min="10244" max="10244" width="21.140625" style="133" bestFit="1" customWidth="1"/>
    <col min="10245" max="10245" width="12.42578125" style="133" customWidth="1"/>
    <col min="10246" max="10247" width="10.42578125" style="133" customWidth="1"/>
    <col min="10248" max="10248" width="9.7109375" style="133" bestFit="1" customWidth="1"/>
    <col min="10249" max="10249" width="10.7109375" style="133" customWidth="1"/>
    <col min="10250" max="10250" width="9.7109375" style="133" bestFit="1" customWidth="1"/>
    <col min="10251" max="10251" width="9.42578125" style="133" bestFit="1" customWidth="1"/>
    <col min="10252" max="10252" width="9.5703125" style="133" bestFit="1" customWidth="1"/>
    <col min="10253" max="10253" width="9.42578125" style="133" bestFit="1" customWidth="1"/>
    <col min="10254" max="10254" width="9.5703125" style="133" bestFit="1" customWidth="1"/>
    <col min="10255" max="10255" width="9.42578125" style="133" bestFit="1" customWidth="1"/>
    <col min="10256" max="10256" width="9.5703125" style="133" bestFit="1" customWidth="1"/>
    <col min="10257" max="10257" width="9.42578125" style="133" bestFit="1" customWidth="1"/>
    <col min="10258" max="10258" width="9.5703125" style="133" bestFit="1" customWidth="1"/>
    <col min="10259" max="10259" width="9.42578125" style="133" bestFit="1" customWidth="1"/>
    <col min="10260" max="10260" width="9.5703125" style="133" bestFit="1" customWidth="1"/>
    <col min="10261" max="10261" width="9.140625" style="133" customWidth="1"/>
    <col min="10262" max="10263" width="10" style="133" bestFit="1" customWidth="1"/>
    <col min="10264" max="10264" width="7.85546875" style="133" customWidth="1"/>
    <col min="10265" max="10265" width="9" style="133"/>
    <col min="10266" max="10266" width="9" style="133" customWidth="1"/>
    <col min="10267" max="10495" width="9" style="133"/>
    <col min="10496" max="10496" width="1.140625" style="133" customWidth="1"/>
    <col min="10497" max="10497" width="12.5703125" style="133" customWidth="1"/>
    <col min="10498" max="10498" width="20.28515625" style="133" customWidth="1"/>
    <col min="10499" max="10499" width="22" style="133" customWidth="1"/>
    <col min="10500" max="10500" width="21.140625" style="133" bestFit="1" customWidth="1"/>
    <col min="10501" max="10501" width="12.42578125" style="133" customWidth="1"/>
    <col min="10502" max="10503" width="10.42578125" style="133" customWidth="1"/>
    <col min="10504" max="10504" width="9.7109375" style="133" bestFit="1" customWidth="1"/>
    <col min="10505" max="10505" width="10.7109375" style="133" customWidth="1"/>
    <col min="10506" max="10506" width="9.7109375" style="133" bestFit="1" customWidth="1"/>
    <col min="10507" max="10507" width="9.42578125" style="133" bestFit="1" customWidth="1"/>
    <col min="10508" max="10508" width="9.5703125" style="133" bestFit="1" customWidth="1"/>
    <col min="10509" max="10509" width="9.42578125" style="133" bestFit="1" customWidth="1"/>
    <col min="10510" max="10510" width="9.5703125" style="133" bestFit="1" customWidth="1"/>
    <col min="10511" max="10511" width="9.42578125" style="133" bestFit="1" customWidth="1"/>
    <col min="10512" max="10512" width="9.5703125" style="133" bestFit="1" customWidth="1"/>
    <col min="10513" max="10513" width="9.42578125" style="133" bestFit="1" customWidth="1"/>
    <col min="10514" max="10514" width="9.5703125" style="133" bestFit="1" customWidth="1"/>
    <col min="10515" max="10515" width="9.42578125" style="133" bestFit="1" customWidth="1"/>
    <col min="10516" max="10516" width="9.5703125" style="133" bestFit="1" customWidth="1"/>
    <col min="10517" max="10517" width="9.140625" style="133" customWidth="1"/>
    <col min="10518" max="10519" width="10" style="133" bestFit="1" customWidth="1"/>
    <col min="10520" max="10520" width="7.85546875" style="133" customWidth="1"/>
    <col min="10521" max="10521" width="9" style="133"/>
    <col min="10522" max="10522" width="9" style="133" customWidth="1"/>
    <col min="10523" max="10751" width="9" style="133"/>
    <col min="10752" max="10752" width="1.140625" style="133" customWidth="1"/>
    <col min="10753" max="10753" width="12.5703125" style="133" customWidth="1"/>
    <col min="10754" max="10754" width="20.28515625" style="133" customWidth="1"/>
    <col min="10755" max="10755" width="22" style="133" customWidth="1"/>
    <col min="10756" max="10756" width="21.140625" style="133" bestFit="1" customWidth="1"/>
    <col min="10757" max="10757" width="12.42578125" style="133" customWidth="1"/>
    <col min="10758" max="10759" width="10.42578125" style="133" customWidth="1"/>
    <col min="10760" max="10760" width="9.7109375" style="133" bestFit="1" customWidth="1"/>
    <col min="10761" max="10761" width="10.7109375" style="133" customWidth="1"/>
    <col min="10762" max="10762" width="9.7109375" style="133" bestFit="1" customWidth="1"/>
    <col min="10763" max="10763" width="9.42578125" style="133" bestFit="1" customWidth="1"/>
    <col min="10764" max="10764" width="9.5703125" style="133" bestFit="1" customWidth="1"/>
    <col min="10765" max="10765" width="9.42578125" style="133" bestFit="1" customWidth="1"/>
    <col min="10766" max="10766" width="9.5703125" style="133" bestFit="1" customWidth="1"/>
    <col min="10767" max="10767" width="9.42578125" style="133" bestFit="1" customWidth="1"/>
    <col min="10768" max="10768" width="9.5703125" style="133" bestFit="1" customWidth="1"/>
    <col min="10769" max="10769" width="9.42578125" style="133" bestFit="1" customWidth="1"/>
    <col min="10770" max="10770" width="9.5703125" style="133" bestFit="1" customWidth="1"/>
    <col min="10771" max="10771" width="9.42578125" style="133" bestFit="1" customWidth="1"/>
    <col min="10772" max="10772" width="9.5703125" style="133" bestFit="1" customWidth="1"/>
    <col min="10773" max="10773" width="9.140625" style="133" customWidth="1"/>
    <col min="10774" max="10775" width="10" style="133" bestFit="1" customWidth="1"/>
    <col min="10776" max="10776" width="7.85546875" style="133" customWidth="1"/>
    <col min="10777" max="10777" width="9" style="133"/>
    <col min="10778" max="10778" width="9" style="133" customWidth="1"/>
    <col min="10779" max="11007" width="9" style="133"/>
    <col min="11008" max="11008" width="1.140625" style="133" customWidth="1"/>
    <col min="11009" max="11009" width="12.5703125" style="133" customWidth="1"/>
    <col min="11010" max="11010" width="20.28515625" style="133" customWidth="1"/>
    <col min="11011" max="11011" width="22" style="133" customWidth="1"/>
    <col min="11012" max="11012" width="21.140625" style="133" bestFit="1" customWidth="1"/>
    <col min="11013" max="11013" width="12.42578125" style="133" customWidth="1"/>
    <col min="11014" max="11015" width="10.42578125" style="133" customWidth="1"/>
    <col min="11016" max="11016" width="9.7109375" style="133" bestFit="1" customWidth="1"/>
    <col min="11017" max="11017" width="10.7109375" style="133" customWidth="1"/>
    <col min="11018" max="11018" width="9.7109375" style="133" bestFit="1" customWidth="1"/>
    <col min="11019" max="11019" width="9.42578125" style="133" bestFit="1" customWidth="1"/>
    <col min="11020" max="11020" width="9.5703125" style="133" bestFit="1" customWidth="1"/>
    <col min="11021" max="11021" width="9.42578125" style="133" bestFit="1" customWidth="1"/>
    <col min="11022" max="11022" width="9.5703125" style="133" bestFit="1" customWidth="1"/>
    <col min="11023" max="11023" width="9.42578125" style="133" bestFit="1" customWidth="1"/>
    <col min="11024" max="11024" width="9.5703125" style="133" bestFit="1" customWidth="1"/>
    <col min="11025" max="11025" width="9.42578125" style="133" bestFit="1" customWidth="1"/>
    <col min="11026" max="11026" width="9.5703125" style="133" bestFit="1" customWidth="1"/>
    <col min="11027" max="11027" width="9.42578125" style="133" bestFit="1" customWidth="1"/>
    <col min="11028" max="11028" width="9.5703125" style="133" bestFit="1" customWidth="1"/>
    <col min="11029" max="11029" width="9.140625" style="133" customWidth="1"/>
    <col min="11030" max="11031" width="10" style="133" bestFit="1" customWidth="1"/>
    <col min="11032" max="11032" width="7.85546875" style="133" customWidth="1"/>
    <col min="11033" max="11033" width="9" style="133"/>
    <col min="11034" max="11034" width="9" style="133" customWidth="1"/>
    <col min="11035" max="11263" width="9" style="133"/>
    <col min="11264" max="11264" width="1.140625" style="133" customWidth="1"/>
    <col min="11265" max="11265" width="12.5703125" style="133" customWidth="1"/>
    <col min="11266" max="11266" width="20.28515625" style="133" customWidth="1"/>
    <col min="11267" max="11267" width="22" style="133" customWidth="1"/>
    <col min="11268" max="11268" width="21.140625" style="133" bestFit="1" customWidth="1"/>
    <col min="11269" max="11269" width="12.42578125" style="133" customWidth="1"/>
    <col min="11270" max="11271" width="10.42578125" style="133" customWidth="1"/>
    <col min="11272" max="11272" width="9.7109375" style="133" bestFit="1" customWidth="1"/>
    <col min="11273" max="11273" width="10.7109375" style="133" customWidth="1"/>
    <col min="11274" max="11274" width="9.7109375" style="133" bestFit="1" customWidth="1"/>
    <col min="11275" max="11275" width="9.42578125" style="133" bestFit="1" customWidth="1"/>
    <col min="11276" max="11276" width="9.5703125" style="133" bestFit="1" customWidth="1"/>
    <col min="11277" max="11277" width="9.42578125" style="133" bestFit="1" customWidth="1"/>
    <col min="11278" max="11278" width="9.5703125" style="133" bestFit="1" customWidth="1"/>
    <col min="11279" max="11279" width="9.42578125" style="133" bestFit="1" customWidth="1"/>
    <col min="11280" max="11280" width="9.5703125" style="133" bestFit="1" customWidth="1"/>
    <col min="11281" max="11281" width="9.42578125" style="133" bestFit="1" customWidth="1"/>
    <col min="11282" max="11282" width="9.5703125" style="133" bestFit="1" customWidth="1"/>
    <col min="11283" max="11283" width="9.42578125" style="133" bestFit="1" customWidth="1"/>
    <col min="11284" max="11284" width="9.5703125" style="133" bestFit="1" customWidth="1"/>
    <col min="11285" max="11285" width="9.140625" style="133" customWidth="1"/>
    <col min="11286" max="11287" width="10" style="133" bestFit="1" customWidth="1"/>
    <col min="11288" max="11288" width="7.85546875" style="133" customWidth="1"/>
    <col min="11289" max="11289" width="9" style="133"/>
    <col min="11290" max="11290" width="9" style="133" customWidth="1"/>
    <col min="11291" max="11519" width="9" style="133"/>
    <col min="11520" max="11520" width="1.140625" style="133" customWidth="1"/>
    <col min="11521" max="11521" width="12.5703125" style="133" customWidth="1"/>
    <col min="11522" max="11522" width="20.28515625" style="133" customWidth="1"/>
    <col min="11523" max="11523" width="22" style="133" customWidth="1"/>
    <col min="11524" max="11524" width="21.140625" style="133" bestFit="1" customWidth="1"/>
    <col min="11525" max="11525" width="12.42578125" style="133" customWidth="1"/>
    <col min="11526" max="11527" width="10.42578125" style="133" customWidth="1"/>
    <col min="11528" max="11528" width="9.7109375" style="133" bestFit="1" customWidth="1"/>
    <col min="11529" max="11529" width="10.7109375" style="133" customWidth="1"/>
    <col min="11530" max="11530" width="9.7109375" style="133" bestFit="1" customWidth="1"/>
    <col min="11531" max="11531" width="9.42578125" style="133" bestFit="1" customWidth="1"/>
    <col min="11532" max="11532" width="9.5703125" style="133" bestFit="1" customWidth="1"/>
    <col min="11533" max="11533" width="9.42578125" style="133" bestFit="1" customWidth="1"/>
    <col min="11534" max="11534" width="9.5703125" style="133" bestFit="1" customWidth="1"/>
    <col min="11535" max="11535" width="9.42578125" style="133" bestFit="1" customWidth="1"/>
    <col min="11536" max="11536" width="9.5703125" style="133" bestFit="1" customWidth="1"/>
    <col min="11537" max="11537" width="9.42578125" style="133" bestFit="1" customWidth="1"/>
    <col min="11538" max="11538" width="9.5703125" style="133" bestFit="1" customWidth="1"/>
    <col min="11539" max="11539" width="9.42578125" style="133" bestFit="1" customWidth="1"/>
    <col min="11540" max="11540" width="9.5703125" style="133" bestFit="1" customWidth="1"/>
    <col min="11541" max="11541" width="9.140625" style="133" customWidth="1"/>
    <col min="11542" max="11543" width="10" style="133" bestFit="1" customWidth="1"/>
    <col min="11544" max="11544" width="7.85546875" style="133" customWidth="1"/>
    <col min="11545" max="11545" width="9" style="133"/>
    <col min="11546" max="11546" width="9" style="133" customWidth="1"/>
    <col min="11547" max="11775" width="9" style="133"/>
    <col min="11776" max="11776" width="1.140625" style="133" customWidth="1"/>
    <col min="11777" max="11777" width="12.5703125" style="133" customWidth="1"/>
    <col min="11778" max="11778" width="20.28515625" style="133" customWidth="1"/>
    <col min="11779" max="11779" width="22" style="133" customWidth="1"/>
    <col min="11780" max="11780" width="21.140625" style="133" bestFit="1" customWidth="1"/>
    <col min="11781" max="11781" width="12.42578125" style="133" customWidth="1"/>
    <col min="11782" max="11783" width="10.42578125" style="133" customWidth="1"/>
    <col min="11784" max="11784" width="9.7109375" style="133" bestFit="1" customWidth="1"/>
    <col min="11785" max="11785" width="10.7109375" style="133" customWidth="1"/>
    <col min="11786" max="11786" width="9.7109375" style="133" bestFit="1" customWidth="1"/>
    <col min="11787" max="11787" width="9.42578125" style="133" bestFit="1" customWidth="1"/>
    <col min="11788" max="11788" width="9.5703125" style="133" bestFit="1" customWidth="1"/>
    <col min="11789" max="11789" width="9.42578125" style="133" bestFit="1" customWidth="1"/>
    <col min="11790" max="11790" width="9.5703125" style="133" bestFit="1" customWidth="1"/>
    <col min="11791" max="11791" width="9.42578125" style="133" bestFit="1" customWidth="1"/>
    <col min="11792" max="11792" width="9.5703125" style="133" bestFit="1" customWidth="1"/>
    <col min="11793" max="11793" width="9.42578125" style="133" bestFit="1" customWidth="1"/>
    <col min="11794" max="11794" width="9.5703125" style="133" bestFit="1" customWidth="1"/>
    <col min="11795" max="11795" width="9.42578125" style="133" bestFit="1" customWidth="1"/>
    <col min="11796" max="11796" width="9.5703125" style="133" bestFit="1" customWidth="1"/>
    <col min="11797" max="11797" width="9.140625" style="133" customWidth="1"/>
    <col min="11798" max="11799" width="10" style="133" bestFit="1" customWidth="1"/>
    <col min="11800" max="11800" width="7.85546875" style="133" customWidth="1"/>
    <col min="11801" max="11801" width="9" style="133"/>
    <col min="11802" max="11802" width="9" style="133" customWidth="1"/>
    <col min="11803" max="12031" width="9" style="133"/>
    <col min="12032" max="12032" width="1.140625" style="133" customWidth="1"/>
    <col min="12033" max="12033" width="12.5703125" style="133" customWidth="1"/>
    <col min="12034" max="12034" width="20.28515625" style="133" customWidth="1"/>
    <col min="12035" max="12035" width="22" style="133" customWidth="1"/>
    <col min="12036" max="12036" width="21.140625" style="133" bestFit="1" customWidth="1"/>
    <col min="12037" max="12037" width="12.42578125" style="133" customWidth="1"/>
    <col min="12038" max="12039" width="10.42578125" style="133" customWidth="1"/>
    <col min="12040" max="12040" width="9.7109375" style="133" bestFit="1" customWidth="1"/>
    <col min="12041" max="12041" width="10.7109375" style="133" customWidth="1"/>
    <col min="12042" max="12042" width="9.7109375" style="133" bestFit="1" customWidth="1"/>
    <col min="12043" max="12043" width="9.42578125" style="133" bestFit="1" customWidth="1"/>
    <col min="12044" max="12044" width="9.5703125" style="133" bestFit="1" customWidth="1"/>
    <col min="12045" max="12045" width="9.42578125" style="133" bestFit="1" customWidth="1"/>
    <col min="12046" max="12046" width="9.5703125" style="133" bestFit="1" customWidth="1"/>
    <col min="12047" max="12047" width="9.42578125" style="133" bestFit="1" customWidth="1"/>
    <col min="12048" max="12048" width="9.5703125" style="133" bestFit="1" customWidth="1"/>
    <col min="12049" max="12049" width="9.42578125" style="133" bestFit="1" customWidth="1"/>
    <col min="12050" max="12050" width="9.5703125" style="133" bestFit="1" customWidth="1"/>
    <col min="12051" max="12051" width="9.42578125" style="133" bestFit="1" customWidth="1"/>
    <col min="12052" max="12052" width="9.5703125" style="133" bestFit="1" customWidth="1"/>
    <col min="12053" max="12053" width="9.140625" style="133" customWidth="1"/>
    <col min="12054" max="12055" width="10" style="133" bestFit="1" customWidth="1"/>
    <col min="12056" max="12056" width="7.85546875" style="133" customWidth="1"/>
    <col min="12057" max="12057" width="9" style="133"/>
    <col min="12058" max="12058" width="9" style="133" customWidth="1"/>
    <col min="12059" max="12287" width="9" style="133"/>
    <col min="12288" max="12288" width="1.140625" style="133" customWidth="1"/>
    <col min="12289" max="12289" width="12.5703125" style="133" customWidth="1"/>
    <col min="12290" max="12290" width="20.28515625" style="133" customWidth="1"/>
    <col min="12291" max="12291" width="22" style="133" customWidth="1"/>
    <col min="12292" max="12292" width="21.140625" style="133" bestFit="1" customWidth="1"/>
    <col min="12293" max="12293" width="12.42578125" style="133" customWidth="1"/>
    <col min="12294" max="12295" width="10.42578125" style="133" customWidth="1"/>
    <col min="12296" max="12296" width="9.7109375" style="133" bestFit="1" customWidth="1"/>
    <col min="12297" max="12297" width="10.7109375" style="133" customWidth="1"/>
    <col min="12298" max="12298" width="9.7109375" style="133" bestFit="1" customWidth="1"/>
    <col min="12299" max="12299" width="9.42578125" style="133" bestFit="1" customWidth="1"/>
    <col min="12300" max="12300" width="9.5703125" style="133" bestFit="1" customWidth="1"/>
    <col min="12301" max="12301" width="9.42578125" style="133" bestFit="1" customWidth="1"/>
    <col min="12302" max="12302" width="9.5703125" style="133" bestFit="1" customWidth="1"/>
    <col min="12303" max="12303" width="9.42578125" style="133" bestFit="1" customWidth="1"/>
    <col min="12304" max="12304" width="9.5703125" style="133" bestFit="1" customWidth="1"/>
    <col min="12305" max="12305" width="9.42578125" style="133" bestFit="1" customWidth="1"/>
    <col min="12306" max="12306" width="9.5703125" style="133" bestFit="1" customWidth="1"/>
    <col min="12307" max="12307" width="9.42578125" style="133" bestFit="1" customWidth="1"/>
    <col min="12308" max="12308" width="9.5703125" style="133" bestFit="1" customWidth="1"/>
    <col min="12309" max="12309" width="9.140625" style="133" customWidth="1"/>
    <col min="12310" max="12311" width="10" style="133" bestFit="1" customWidth="1"/>
    <col min="12312" max="12312" width="7.85546875" style="133" customWidth="1"/>
    <col min="12313" max="12313" width="9" style="133"/>
    <col min="12314" max="12314" width="9" style="133" customWidth="1"/>
    <col min="12315" max="12543" width="9" style="133"/>
    <col min="12544" max="12544" width="1.140625" style="133" customWidth="1"/>
    <col min="12545" max="12545" width="12.5703125" style="133" customWidth="1"/>
    <col min="12546" max="12546" width="20.28515625" style="133" customWidth="1"/>
    <col min="12547" max="12547" width="22" style="133" customWidth="1"/>
    <col min="12548" max="12548" width="21.140625" style="133" bestFit="1" customWidth="1"/>
    <col min="12549" max="12549" width="12.42578125" style="133" customWidth="1"/>
    <col min="12550" max="12551" width="10.42578125" style="133" customWidth="1"/>
    <col min="12552" max="12552" width="9.7109375" style="133" bestFit="1" customWidth="1"/>
    <col min="12553" max="12553" width="10.7109375" style="133" customWidth="1"/>
    <col min="12554" max="12554" width="9.7109375" style="133" bestFit="1" customWidth="1"/>
    <col min="12555" max="12555" width="9.42578125" style="133" bestFit="1" customWidth="1"/>
    <col min="12556" max="12556" width="9.5703125" style="133" bestFit="1" customWidth="1"/>
    <col min="12557" max="12557" width="9.42578125" style="133" bestFit="1" customWidth="1"/>
    <col min="12558" max="12558" width="9.5703125" style="133" bestFit="1" customWidth="1"/>
    <col min="12559" max="12559" width="9.42578125" style="133" bestFit="1" customWidth="1"/>
    <col min="12560" max="12560" width="9.5703125" style="133" bestFit="1" customWidth="1"/>
    <col min="12561" max="12561" width="9.42578125" style="133" bestFit="1" customWidth="1"/>
    <col min="12562" max="12562" width="9.5703125" style="133" bestFit="1" customWidth="1"/>
    <col min="12563" max="12563" width="9.42578125" style="133" bestFit="1" customWidth="1"/>
    <col min="12564" max="12564" width="9.5703125" style="133" bestFit="1" customWidth="1"/>
    <col min="12565" max="12565" width="9.140625" style="133" customWidth="1"/>
    <col min="12566" max="12567" width="10" style="133" bestFit="1" customWidth="1"/>
    <col min="12568" max="12568" width="7.85546875" style="133" customWidth="1"/>
    <col min="12569" max="12569" width="9" style="133"/>
    <col min="12570" max="12570" width="9" style="133" customWidth="1"/>
    <col min="12571" max="12799" width="9" style="133"/>
    <col min="12800" max="12800" width="1.140625" style="133" customWidth="1"/>
    <col min="12801" max="12801" width="12.5703125" style="133" customWidth="1"/>
    <col min="12802" max="12802" width="20.28515625" style="133" customWidth="1"/>
    <col min="12803" max="12803" width="22" style="133" customWidth="1"/>
    <col min="12804" max="12804" width="21.140625" style="133" bestFit="1" customWidth="1"/>
    <col min="12805" max="12805" width="12.42578125" style="133" customWidth="1"/>
    <col min="12806" max="12807" width="10.42578125" style="133" customWidth="1"/>
    <col min="12808" max="12808" width="9.7109375" style="133" bestFit="1" customWidth="1"/>
    <col min="12809" max="12809" width="10.7109375" style="133" customWidth="1"/>
    <col min="12810" max="12810" width="9.7109375" style="133" bestFit="1" customWidth="1"/>
    <col min="12811" max="12811" width="9.42578125" style="133" bestFit="1" customWidth="1"/>
    <col min="12812" max="12812" width="9.5703125" style="133" bestFit="1" customWidth="1"/>
    <col min="12813" max="12813" width="9.42578125" style="133" bestFit="1" customWidth="1"/>
    <col min="12814" max="12814" width="9.5703125" style="133" bestFit="1" customWidth="1"/>
    <col min="12815" max="12815" width="9.42578125" style="133" bestFit="1" customWidth="1"/>
    <col min="12816" max="12816" width="9.5703125" style="133" bestFit="1" customWidth="1"/>
    <col min="12817" max="12817" width="9.42578125" style="133" bestFit="1" customWidth="1"/>
    <col min="12818" max="12818" width="9.5703125" style="133" bestFit="1" customWidth="1"/>
    <col min="12819" max="12819" width="9.42578125" style="133" bestFit="1" customWidth="1"/>
    <col min="12820" max="12820" width="9.5703125" style="133" bestFit="1" customWidth="1"/>
    <col min="12821" max="12821" width="9.140625" style="133" customWidth="1"/>
    <col min="12822" max="12823" width="10" style="133" bestFit="1" customWidth="1"/>
    <col min="12824" max="12824" width="7.85546875" style="133" customWidth="1"/>
    <col min="12825" max="12825" width="9" style="133"/>
    <col min="12826" max="12826" width="9" style="133" customWidth="1"/>
    <col min="12827" max="13055" width="9" style="133"/>
    <col min="13056" max="13056" width="1.140625" style="133" customWidth="1"/>
    <col min="13057" max="13057" width="12.5703125" style="133" customWidth="1"/>
    <col min="13058" max="13058" width="20.28515625" style="133" customWidth="1"/>
    <col min="13059" max="13059" width="22" style="133" customWidth="1"/>
    <col min="13060" max="13060" width="21.140625" style="133" bestFit="1" customWidth="1"/>
    <col min="13061" max="13061" width="12.42578125" style="133" customWidth="1"/>
    <col min="13062" max="13063" width="10.42578125" style="133" customWidth="1"/>
    <col min="13064" max="13064" width="9.7109375" style="133" bestFit="1" customWidth="1"/>
    <col min="13065" max="13065" width="10.7109375" style="133" customWidth="1"/>
    <col min="13066" max="13066" width="9.7109375" style="133" bestFit="1" customWidth="1"/>
    <col min="13067" max="13067" width="9.42578125" style="133" bestFit="1" customWidth="1"/>
    <col min="13068" max="13068" width="9.5703125" style="133" bestFit="1" customWidth="1"/>
    <col min="13069" max="13069" width="9.42578125" style="133" bestFit="1" customWidth="1"/>
    <col min="13070" max="13070" width="9.5703125" style="133" bestFit="1" customWidth="1"/>
    <col min="13071" max="13071" width="9.42578125" style="133" bestFit="1" customWidth="1"/>
    <col min="13072" max="13072" width="9.5703125" style="133" bestFit="1" customWidth="1"/>
    <col min="13073" max="13073" width="9.42578125" style="133" bestFit="1" customWidth="1"/>
    <col min="13074" max="13074" width="9.5703125" style="133" bestFit="1" customWidth="1"/>
    <col min="13075" max="13075" width="9.42578125" style="133" bestFit="1" customWidth="1"/>
    <col min="13076" max="13076" width="9.5703125" style="133" bestFit="1" customWidth="1"/>
    <col min="13077" max="13077" width="9.140625" style="133" customWidth="1"/>
    <col min="13078" max="13079" width="10" style="133" bestFit="1" customWidth="1"/>
    <col min="13080" max="13080" width="7.85546875" style="133" customWidth="1"/>
    <col min="13081" max="13081" width="9" style="133"/>
    <col min="13082" max="13082" width="9" style="133" customWidth="1"/>
    <col min="13083" max="13311" width="9" style="133"/>
    <col min="13312" max="13312" width="1.140625" style="133" customWidth="1"/>
    <col min="13313" max="13313" width="12.5703125" style="133" customWidth="1"/>
    <col min="13314" max="13314" width="20.28515625" style="133" customWidth="1"/>
    <col min="13315" max="13315" width="22" style="133" customWidth="1"/>
    <col min="13316" max="13316" width="21.140625" style="133" bestFit="1" customWidth="1"/>
    <col min="13317" max="13317" width="12.42578125" style="133" customWidth="1"/>
    <col min="13318" max="13319" width="10.42578125" style="133" customWidth="1"/>
    <col min="13320" max="13320" width="9.7109375" style="133" bestFit="1" customWidth="1"/>
    <col min="13321" max="13321" width="10.7109375" style="133" customWidth="1"/>
    <col min="13322" max="13322" width="9.7109375" style="133" bestFit="1" customWidth="1"/>
    <col min="13323" max="13323" width="9.42578125" style="133" bestFit="1" customWidth="1"/>
    <col min="13324" max="13324" width="9.5703125" style="133" bestFit="1" customWidth="1"/>
    <col min="13325" max="13325" width="9.42578125" style="133" bestFit="1" customWidth="1"/>
    <col min="13326" max="13326" width="9.5703125" style="133" bestFit="1" customWidth="1"/>
    <col min="13327" max="13327" width="9.42578125" style="133" bestFit="1" customWidth="1"/>
    <col min="13328" max="13328" width="9.5703125" style="133" bestFit="1" customWidth="1"/>
    <col min="13329" max="13329" width="9.42578125" style="133" bestFit="1" customWidth="1"/>
    <col min="13330" max="13330" width="9.5703125" style="133" bestFit="1" customWidth="1"/>
    <col min="13331" max="13331" width="9.42578125" style="133" bestFit="1" customWidth="1"/>
    <col min="13332" max="13332" width="9.5703125" style="133" bestFit="1" customWidth="1"/>
    <col min="13333" max="13333" width="9.140625" style="133" customWidth="1"/>
    <col min="13334" max="13335" width="10" style="133" bestFit="1" customWidth="1"/>
    <col min="13336" max="13336" width="7.85546875" style="133" customWidth="1"/>
    <col min="13337" max="13337" width="9" style="133"/>
    <col min="13338" max="13338" width="9" style="133" customWidth="1"/>
    <col min="13339" max="13567" width="9" style="133"/>
    <col min="13568" max="13568" width="1.140625" style="133" customWidth="1"/>
    <col min="13569" max="13569" width="12.5703125" style="133" customWidth="1"/>
    <col min="13570" max="13570" width="20.28515625" style="133" customWidth="1"/>
    <col min="13571" max="13571" width="22" style="133" customWidth="1"/>
    <col min="13572" max="13572" width="21.140625" style="133" bestFit="1" customWidth="1"/>
    <col min="13573" max="13573" width="12.42578125" style="133" customWidth="1"/>
    <col min="13574" max="13575" width="10.42578125" style="133" customWidth="1"/>
    <col min="13576" max="13576" width="9.7109375" style="133" bestFit="1" customWidth="1"/>
    <col min="13577" max="13577" width="10.7109375" style="133" customWidth="1"/>
    <col min="13578" max="13578" width="9.7109375" style="133" bestFit="1" customWidth="1"/>
    <col min="13579" max="13579" width="9.42578125" style="133" bestFit="1" customWidth="1"/>
    <col min="13580" max="13580" width="9.5703125" style="133" bestFit="1" customWidth="1"/>
    <col min="13581" max="13581" width="9.42578125" style="133" bestFit="1" customWidth="1"/>
    <col min="13582" max="13582" width="9.5703125" style="133" bestFit="1" customWidth="1"/>
    <col min="13583" max="13583" width="9.42578125" style="133" bestFit="1" customWidth="1"/>
    <col min="13584" max="13584" width="9.5703125" style="133" bestFit="1" customWidth="1"/>
    <col min="13585" max="13585" width="9.42578125" style="133" bestFit="1" customWidth="1"/>
    <col min="13586" max="13586" width="9.5703125" style="133" bestFit="1" customWidth="1"/>
    <col min="13587" max="13587" width="9.42578125" style="133" bestFit="1" customWidth="1"/>
    <col min="13588" max="13588" width="9.5703125" style="133" bestFit="1" customWidth="1"/>
    <col min="13589" max="13589" width="9.140625" style="133" customWidth="1"/>
    <col min="13590" max="13591" width="10" style="133" bestFit="1" customWidth="1"/>
    <col min="13592" max="13592" width="7.85546875" style="133" customWidth="1"/>
    <col min="13593" max="13593" width="9" style="133"/>
    <col min="13594" max="13594" width="9" style="133" customWidth="1"/>
    <col min="13595" max="13823" width="9" style="133"/>
    <col min="13824" max="13824" width="1.140625" style="133" customWidth="1"/>
    <col min="13825" max="13825" width="12.5703125" style="133" customWidth="1"/>
    <col min="13826" max="13826" width="20.28515625" style="133" customWidth="1"/>
    <col min="13827" max="13827" width="22" style="133" customWidth="1"/>
    <col min="13828" max="13828" width="21.140625" style="133" bestFit="1" customWidth="1"/>
    <col min="13829" max="13829" width="12.42578125" style="133" customWidth="1"/>
    <col min="13830" max="13831" width="10.42578125" style="133" customWidth="1"/>
    <col min="13832" max="13832" width="9.7109375" style="133" bestFit="1" customWidth="1"/>
    <col min="13833" max="13833" width="10.7109375" style="133" customWidth="1"/>
    <col min="13834" max="13834" width="9.7109375" style="133" bestFit="1" customWidth="1"/>
    <col min="13835" max="13835" width="9.42578125" style="133" bestFit="1" customWidth="1"/>
    <col min="13836" max="13836" width="9.5703125" style="133" bestFit="1" customWidth="1"/>
    <col min="13837" max="13837" width="9.42578125" style="133" bestFit="1" customWidth="1"/>
    <col min="13838" max="13838" width="9.5703125" style="133" bestFit="1" customWidth="1"/>
    <col min="13839" max="13839" width="9.42578125" style="133" bestFit="1" customWidth="1"/>
    <col min="13840" max="13840" width="9.5703125" style="133" bestFit="1" customWidth="1"/>
    <col min="13841" max="13841" width="9.42578125" style="133" bestFit="1" customWidth="1"/>
    <col min="13842" max="13842" width="9.5703125" style="133" bestFit="1" customWidth="1"/>
    <col min="13843" max="13843" width="9.42578125" style="133" bestFit="1" customWidth="1"/>
    <col min="13844" max="13844" width="9.5703125" style="133" bestFit="1" customWidth="1"/>
    <col min="13845" max="13845" width="9.140625" style="133" customWidth="1"/>
    <col min="13846" max="13847" width="10" style="133" bestFit="1" customWidth="1"/>
    <col min="13848" max="13848" width="7.85546875" style="133" customWidth="1"/>
    <col min="13849" max="13849" width="9" style="133"/>
    <col min="13850" max="13850" width="9" style="133" customWidth="1"/>
    <col min="13851" max="14079" width="9" style="133"/>
    <col min="14080" max="14080" width="1.140625" style="133" customWidth="1"/>
    <col min="14081" max="14081" width="12.5703125" style="133" customWidth="1"/>
    <col min="14082" max="14082" width="20.28515625" style="133" customWidth="1"/>
    <col min="14083" max="14083" width="22" style="133" customWidth="1"/>
    <col min="14084" max="14084" width="21.140625" style="133" bestFit="1" customWidth="1"/>
    <col min="14085" max="14085" width="12.42578125" style="133" customWidth="1"/>
    <col min="14086" max="14087" width="10.42578125" style="133" customWidth="1"/>
    <col min="14088" max="14088" width="9.7109375" style="133" bestFit="1" customWidth="1"/>
    <col min="14089" max="14089" width="10.7109375" style="133" customWidth="1"/>
    <col min="14090" max="14090" width="9.7109375" style="133" bestFit="1" customWidth="1"/>
    <col min="14091" max="14091" width="9.42578125" style="133" bestFit="1" customWidth="1"/>
    <col min="14092" max="14092" width="9.5703125" style="133" bestFit="1" customWidth="1"/>
    <col min="14093" max="14093" width="9.42578125" style="133" bestFit="1" customWidth="1"/>
    <col min="14094" max="14094" width="9.5703125" style="133" bestFit="1" customWidth="1"/>
    <col min="14095" max="14095" width="9.42578125" style="133" bestFit="1" customWidth="1"/>
    <col min="14096" max="14096" width="9.5703125" style="133" bestFit="1" customWidth="1"/>
    <col min="14097" max="14097" width="9.42578125" style="133" bestFit="1" customWidth="1"/>
    <col min="14098" max="14098" width="9.5703125" style="133" bestFit="1" customWidth="1"/>
    <col min="14099" max="14099" width="9.42578125" style="133" bestFit="1" customWidth="1"/>
    <col min="14100" max="14100" width="9.5703125" style="133" bestFit="1" customWidth="1"/>
    <col min="14101" max="14101" width="9.140625" style="133" customWidth="1"/>
    <col min="14102" max="14103" width="10" style="133" bestFit="1" customWidth="1"/>
    <col min="14104" max="14104" width="7.85546875" style="133" customWidth="1"/>
    <col min="14105" max="14105" width="9" style="133"/>
    <col min="14106" max="14106" width="9" style="133" customWidth="1"/>
    <col min="14107" max="14335" width="9" style="133"/>
    <col min="14336" max="14336" width="1.140625" style="133" customWidth="1"/>
    <col min="14337" max="14337" width="12.5703125" style="133" customWidth="1"/>
    <col min="14338" max="14338" width="20.28515625" style="133" customWidth="1"/>
    <col min="14339" max="14339" width="22" style="133" customWidth="1"/>
    <col min="14340" max="14340" width="21.140625" style="133" bestFit="1" customWidth="1"/>
    <col min="14341" max="14341" width="12.42578125" style="133" customWidth="1"/>
    <col min="14342" max="14343" width="10.42578125" style="133" customWidth="1"/>
    <col min="14344" max="14344" width="9.7109375" style="133" bestFit="1" customWidth="1"/>
    <col min="14345" max="14345" width="10.7109375" style="133" customWidth="1"/>
    <col min="14346" max="14346" width="9.7109375" style="133" bestFit="1" customWidth="1"/>
    <col min="14347" max="14347" width="9.42578125" style="133" bestFit="1" customWidth="1"/>
    <col min="14348" max="14348" width="9.5703125" style="133" bestFit="1" customWidth="1"/>
    <col min="14349" max="14349" width="9.42578125" style="133" bestFit="1" customWidth="1"/>
    <col min="14350" max="14350" width="9.5703125" style="133" bestFit="1" customWidth="1"/>
    <col min="14351" max="14351" width="9.42578125" style="133" bestFit="1" customWidth="1"/>
    <col min="14352" max="14352" width="9.5703125" style="133" bestFit="1" customWidth="1"/>
    <col min="14353" max="14353" width="9.42578125" style="133" bestFit="1" customWidth="1"/>
    <col min="14354" max="14354" width="9.5703125" style="133" bestFit="1" customWidth="1"/>
    <col min="14355" max="14355" width="9.42578125" style="133" bestFit="1" customWidth="1"/>
    <col min="14356" max="14356" width="9.5703125" style="133" bestFit="1" customWidth="1"/>
    <col min="14357" max="14357" width="9.140625" style="133" customWidth="1"/>
    <col min="14358" max="14359" width="10" style="133" bestFit="1" customWidth="1"/>
    <col min="14360" max="14360" width="7.85546875" style="133" customWidth="1"/>
    <col min="14361" max="14361" width="9" style="133"/>
    <col min="14362" max="14362" width="9" style="133" customWidth="1"/>
    <col min="14363" max="14591" width="9" style="133"/>
    <col min="14592" max="14592" width="1.140625" style="133" customWidth="1"/>
    <col min="14593" max="14593" width="12.5703125" style="133" customWidth="1"/>
    <col min="14594" max="14594" width="20.28515625" style="133" customWidth="1"/>
    <col min="14595" max="14595" width="22" style="133" customWidth="1"/>
    <col min="14596" max="14596" width="21.140625" style="133" bestFit="1" customWidth="1"/>
    <col min="14597" max="14597" width="12.42578125" style="133" customWidth="1"/>
    <col min="14598" max="14599" width="10.42578125" style="133" customWidth="1"/>
    <col min="14600" max="14600" width="9.7109375" style="133" bestFit="1" customWidth="1"/>
    <col min="14601" max="14601" width="10.7109375" style="133" customWidth="1"/>
    <col min="14602" max="14602" width="9.7109375" style="133" bestFit="1" customWidth="1"/>
    <col min="14603" max="14603" width="9.42578125" style="133" bestFit="1" customWidth="1"/>
    <col min="14604" max="14604" width="9.5703125" style="133" bestFit="1" customWidth="1"/>
    <col min="14605" max="14605" width="9.42578125" style="133" bestFit="1" customWidth="1"/>
    <col min="14606" max="14606" width="9.5703125" style="133" bestFit="1" customWidth="1"/>
    <col min="14607" max="14607" width="9.42578125" style="133" bestFit="1" customWidth="1"/>
    <col min="14608" max="14608" width="9.5703125" style="133" bestFit="1" customWidth="1"/>
    <col min="14609" max="14609" width="9.42578125" style="133" bestFit="1" customWidth="1"/>
    <col min="14610" max="14610" width="9.5703125" style="133" bestFit="1" customWidth="1"/>
    <col min="14611" max="14611" width="9.42578125" style="133" bestFit="1" customWidth="1"/>
    <col min="14612" max="14612" width="9.5703125" style="133" bestFit="1" customWidth="1"/>
    <col min="14613" max="14613" width="9.140625" style="133" customWidth="1"/>
    <col min="14614" max="14615" width="10" style="133" bestFit="1" customWidth="1"/>
    <col min="14616" max="14616" width="7.85546875" style="133" customWidth="1"/>
    <col min="14617" max="14617" width="9" style="133"/>
    <col min="14618" max="14618" width="9" style="133" customWidth="1"/>
    <col min="14619" max="14847" width="9" style="133"/>
    <col min="14848" max="14848" width="1.140625" style="133" customWidth="1"/>
    <col min="14849" max="14849" width="12.5703125" style="133" customWidth="1"/>
    <col min="14850" max="14850" width="20.28515625" style="133" customWidth="1"/>
    <col min="14851" max="14851" width="22" style="133" customWidth="1"/>
    <col min="14852" max="14852" width="21.140625" style="133" bestFit="1" customWidth="1"/>
    <col min="14853" max="14853" width="12.42578125" style="133" customWidth="1"/>
    <col min="14854" max="14855" width="10.42578125" style="133" customWidth="1"/>
    <col min="14856" max="14856" width="9.7109375" style="133" bestFit="1" customWidth="1"/>
    <col min="14857" max="14857" width="10.7109375" style="133" customWidth="1"/>
    <col min="14858" max="14858" width="9.7109375" style="133" bestFit="1" customWidth="1"/>
    <col min="14859" max="14859" width="9.42578125" style="133" bestFit="1" customWidth="1"/>
    <col min="14860" max="14860" width="9.5703125" style="133" bestFit="1" customWidth="1"/>
    <col min="14861" max="14861" width="9.42578125" style="133" bestFit="1" customWidth="1"/>
    <col min="14862" max="14862" width="9.5703125" style="133" bestFit="1" customWidth="1"/>
    <col min="14863" max="14863" width="9.42578125" style="133" bestFit="1" customWidth="1"/>
    <col min="14864" max="14864" width="9.5703125" style="133" bestFit="1" customWidth="1"/>
    <col min="14865" max="14865" width="9.42578125" style="133" bestFit="1" customWidth="1"/>
    <col min="14866" max="14866" width="9.5703125" style="133" bestFit="1" customWidth="1"/>
    <col min="14867" max="14867" width="9.42578125" style="133" bestFit="1" customWidth="1"/>
    <col min="14868" max="14868" width="9.5703125" style="133" bestFit="1" customWidth="1"/>
    <col min="14869" max="14869" width="9.140625" style="133" customWidth="1"/>
    <col min="14870" max="14871" width="10" style="133" bestFit="1" customWidth="1"/>
    <col min="14872" max="14872" width="7.85546875" style="133" customWidth="1"/>
    <col min="14873" max="14873" width="9" style="133"/>
    <col min="14874" max="14874" width="9" style="133" customWidth="1"/>
    <col min="14875" max="15103" width="9" style="133"/>
    <col min="15104" max="15104" width="1.140625" style="133" customWidth="1"/>
    <col min="15105" max="15105" width="12.5703125" style="133" customWidth="1"/>
    <col min="15106" max="15106" width="20.28515625" style="133" customWidth="1"/>
    <col min="15107" max="15107" width="22" style="133" customWidth="1"/>
    <col min="15108" max="15108" width="21.140625" style="133" bestFit="1" customWidth="1"/>
    <col min="15109" max="15109" width="12.42578125" style="133" customWidth="1"/>
    <col min="15110" max="15111" width="10.42578125" style="133" customWidth="1"/>
    <col min="15112" max="15112" width="9.7109375" style="133" bestFit="1" customWidth="1"/>
    <col min="15113" max="15113" width="10.7109375" style="133" customWidth="1"/>
    <col min="15114" max="15114" width="9.7109375" style="133" bestFit="1" customWidth="1"/>
    <col min="15115" max="15115" width="9.42578125" style="133" bestFit="1" customWidth="1"/>
    <col min="15116" max="15116" width="9.5703125" style="133" bestFit="1" customWidth="1"/>
    <col min="15117" max="15117" width="9.42578125" style="133" bestFit="1" customWidth="1"/>
    <col min="15118" max="15118" width="9.5703125" style="133" bestFit="1" customWidth="1"/>
    <col min="15119" max="15119" width="9.42578125" style="133" bestFit="1" customWidth="1"/>
    <col min="15120" max="15120" width="9.5703125" style="133" bestFit="1" customWidth="1"/>
    <col min="15121" max="15121" width="9.42578125" style="133" bestFit="1" customWidth="1"/>
    <col min="15122" max="15122" width="9.5703125" style="133" bestFit="1" customWidth="1"/>
    <col min="15123" max="15123" width="9.42578125" style="133" bestFit="1" customWidth="1"/>
    <col min="15124" max="15124" width="9.5703125" style="133" bestFit="1" customWidth="1"/>
    <col min="15125" max="15125" width="9.140625" style="133" customWidth="1"/>
    <col min="15126" max="15127" width="10" style="133" bestFit="1" customWidth="1"/>
    <col min="15128" max="15128" width="7.85546875" style="133" customWidth="1"/>
    <col min="15129" max="15129" width="9" style="133"/>
    <col min="15130" max="15130" width="9" style="133" customWidth="1"/>
    <col min="15131" max="15359" width="9" style="133"/>
    <col min="15360" max="15360" width="1.140625" style="133" customWidth="1"/>
    <col min="15361" max="15361" width="12.5703125" style="133" customWidth="1"/>
    <col min="15362" max="15362" width="20.28515625" style="133" customWidth="1"/>
    <col min="15363" max="15363" width="22" style="133" customWidth="1"/>
    <col min="15364" max="15364" width="21.140625" style="133" bestFit="1" customWidth="1"/>
    <col min="15365" max="15365" width="12.42578125" style="133" customWidth="1"/>
    <col min="15366" max="15367" width="10.42578125" style="133" customWidth="1"/>
    <col min="15368" max="15368" width="9.7109375" style="133" bestFit="1" customWidth="1"/>
    <col min="15369" max="15369" width="10.7109375" style="133" customWidth="1"/>
    <col min="15370" max="15370" width="9.7109375" style="133" bestFit="1" customWidth="1"/>
    <col min="15371" max="15371" width="9.42578125" style="133" bestFit="1" customWidth="1"/>
    <col min="15372" max="15372" width="9.5703125" style="133" bestFit="1" customWidth="1"/>
    <col min="15373" max="15373" width="9.42578125" style="133" bestFit="1" customWidth="1"/>
    <col min="15374" max="15374" width="9.5703125" style="133" bestFit="1" customWidth="1"/>
    <col min="15375" max="15375" width="9.42578125" style="133" bestFit="1" customWidth="1"/>
    <col min="15376" max="15376" width="9.5703125" style="133" bestFit="1" customWidth="1"/>
    <col min="15377" max="15377" width="9.42578125" style="133" bestFit="1" customWidth="1"/>
    <col min="15378" max="15378" width="9.5703125" style="133" bestFit="1" customWidth="1"/>
    <col min="15379" max="15379" width="9.42578125" style="133" bestFit="1" customWidth="1"/>
    <col min="15380" max="15380" width="9.5703125" style="133" bestFit="1" customWidth="1"/>
    <col min="15381" max="15381" width="9.140625" style="133" customWidth="1"/>
    <col min="15382" max="15383" width="10" style="133" bestFit="1" customWidth="1"/>
    <col min="15384" max="15384" width="7.85546875" style="133" customWidth="1"/>
    <col min="15385" max="15385" width="9" style="133"/>
    <col min="15386" max="15386" width="9" style="133" customWidth="1"/>
    <col min="15387" max="15615" width="9" style="133"/>
    <col min="15616" max="15616" width="1.140625" style="133" customWidth="1"/>
    <col min="15617" max="15617" width="12.5703125" style="133" customWidth="1"/>
    <col min="15618" max="15618" width="20.28515625" style="133" customWidth="1"/>
    <col min="15619" max="15619" width="22" style="133" customWidth="1"/>
    <col min="15620" max="15620" width="21.140625" style="133" bestFit="1" customWidth="1"/>
    <col min="15621" max="15621" width="12.42578125" style="133" customWidth="1"/>
    <col min="15622" max="15623" width="10.42578125" style="133" customWidth="1"/>
    <col min="15624" max="15624" width="9.7109375" style="133" bestFit="1" customWidth="1"/>
    <col min="15625" max="15625" width="10.7109375" style="133" customWidth="1"/>
    <col min="15626" max="15626" width="9.7109375" style="133" bestFit="1" customWidth="1"/>
    <col min="15627" max="15627" width="9.42578125" style="133" bestFit="1" customWidth="1"/>
    <col min="15628" max="15628" width="9.5703125" style="133" bestFit="1" customWidth="1"/>
    <col min="15629" max="15629" width="9.42578125" style="133" bestFit="1" customWidth="1"/>
    <col min="15630" max="15630" width="9.5703125" style="133" bestFit="1" customWidth="1"/>
    <col min="15631" max="15631" width="9.42578125" style="133" bestFit="1" customWidth="1"/>
    <col min="15632" max="15632" width="9.5703125" style="133" bestFit="1" customWidth="1"/>
    <col min="15633" max="15633" width="9.42578125" style="133" bestFit="1" customWidth="1"/>
    <col min="15634" max="15634" width="9.5703125" style="133" bestFit="1" customWidth="1"/>
    <col min="15635" max="15635" width="9.42578125" style="133" bestFit="1" customWidth="1"/>
    <col min="15636" max="15636" width="9.5703125" style="133" bestFit="1" customWidth="1"/>
    <col min="15637" max="15637" width="9.140625" style="133" customWidth="1"/>
    <col min="15638" max="15639" width="10" style="133" bestFit="1" customWidth="1"/>
    <col min="15640" max="15640" width="7.85546875" style="133" customWidth="1"/>
    <col min="15641" max="15641" width="9" style="133"/>
    <col min="15642" max="15642" width="9" style="133" customWidth="1"/>
    <col min="15643" max="15871" width="9" style="133"/>
    <col min="15872" max="15872" width="1.140625" style="133" customWidth="1"/>
    <col min="15873" max="15873" width="12.5703125" style="133" customWidth="1"/>
    <col min="15874" max="15874" width="20.28515625" style="133" customWidth="1"/>
    <col min="15875" max="15875" width="22" style="133" customWidth="1"/>
    <col min="15876" max="15876" width="21.140625" style="133" bestFit="1" customWidth="1"/>
    <col min="15877" max="15877" width="12.42578125" style="133" customWidth="1"/>
    <col min="15878" max="15879" width="10.42578125" style="133" customWidth="1"/>
    <col min="15880" max="15880" width="9.7109375" style="133" bestFit="1" customWidth="1"/>
    <col min="15881" max="15881" width="10.7109375" style="133" customWidth="1"/>
    <col min="15882" max="15882" width="9.7109375" style="133" bestFit="1" customWidth="1"/>
    <col min="15883" max="15883" width="9.42578125" style="133" bestFit="1" customWidth="1"/>
    <col min="15884" max="15884" width="9.5703125" style="133" bestFit="1" customWidth="1"/>
    <col min="15885" max="15885" width="9.42578125" style="133" bestFit="1" customWidth="1"/>
    <col min="15886" max="15886" width="9.5703125" style="133" bestFit="1" customWidth="1"/>
    <col min="15887" max="15887" width="9.42578125" style="133" bestFit="1" customWidth="1"/>
    <col min="15888" max="15888" width="9.5703125" style="133" bestFit="1" customWidth="1"/>
    <col min="15889" max="15889" width="9.42578125" style="133" bestFit="1" customWidth="1"/>
    <col min="15890" max="15890" width="9.5703125" style="133" bestFit="1" customWidth="1"/>
    <col min="15891" max="15891" width="9.42578125" style="133" bestFit="1" customWidth="1"/>
    <col min="15892" max="15892" width="9.5703125" style="133" bestFit="1" customWidth="1"/>
    <col min="15893" max="15893" width="9.140625" style="133" customWidth="1"/>
    <col min="15894" max="15895" width="10" style="133" bestFit="1" customWidth="1"/>
    <col min="15896" max="15896" width="7.85546875" style="133" customWidth="1"/>
    <col min="15897" max="15897" width="9" style="133"/>
    <col min="15898" max="15898" width="9" style="133" customWidth="1"/>
    <col min="15899" max="16127" width="9" style="133"/>
    <col min="16128" max="16128" width="1.140625" style="133" customWidth="1"/>
    <col min="16129" max="16129" width="12.5703125" style="133" customWidth="1"/>
    <col min="16130" max="16130" width="20.28515625" style="133" customWidth="1"/>
    <col min="16131" max="16131" width="22" style="133" customWidth="1"/>
    <col min="16132" max="16132" width="21.140625" style="133" bestFit="1" customWidth="1"/>
    <col min="16133" max="16133" width="12.42578125" style="133" customWidth="1"/>
    <col min="16134" max="16135" width="10.42578125" style="133" customWidth="1"/>
    <col min="16136" max="16136" width="9.7109375" style="133" bestFit="1" customWidth="1"/>
    <col min="16137" max="16137" width="10.7109375" style="133" customWidth="1"/>
    <col min="16138" max="16138" width="9.7109375" style="133" bestFit="1" customWidth="1"/>
    <col min="16139" max="16139" width="9.42578125" style="133" bestFit="1" customWidth="1"/>
    <col min="16140" max="16140" width="9.5703125" style="133" bestFit="1" customWidth="1"/>
    <col min="16141" max="16141" width="9.42578125" style="133" bestFit="1" customWidth="1"/>
    <col min="16142" max="16142" width="9.5703125" style="133" bestFit="1" customWidth="1"/>
    <col min="16143" max="16143" width="9.42578125" style="133" bestFit="1" customWidth="1"/>
    <col min="16144" max="16144" width="9.5703125" style="133" bestFit="1" customWidth="1"/>
    <col min="16145" max="16145" width="9.42578125" style="133" bestFit="1" customWidth="1"/>
    <col min="16146" max="16146" width="9.5703125" style="133" bestFit="1" customWidth="1"/>
    <col min="16147" max="16147" width="9.42578125" style="133" bestFit="1" customWidth="1"/>
    <col min="16148" max="16148" width="9.5703125" style="133" bestFit="1" customWidth="1"/>
    <col min="16149" max="16149" width="9.140625" style="133" customWidth="1"/>
    <col min="16150" max="16151" width="10" style="133" bestFit="1" customWidth="1"/>
    <col min="16152" max="16152" width="7.85546875" style="133" customWidth="1"/>
    <col min="16153" max="16153" width="9" style="133"/>
    <col min="16154" max="16154" width="9" style="133" customWidth="1"/>
    <col min="16155" max="16383" width="9" style="133"/>
    <col min="16384" max="16384" width="9" style="133" customWidth="1"/>
  </cols>
  <sheetData>
    <row r="1" spans="1:26" s="128" customFormat="1" ht="22.15" customHeight="1" thickTop="1" thickBot="1">
      <c r="B1" s="1716" t="s">
        <v>1</v>
      </c>
      <c r="C1" s="1717"/>
      <c r="D1" s="2144">
        <f>'بيانات عامة'!D5</f>
        <v>0</v>
      </c>
      <c r="E1" s="2145"/>
      <c r="H1" s="664"/>
      <c r="I1" s="664"/>
      <c r="J1" s="664"/>
      <c r="K1" s="664"/>
      <c r="L1" s="664"/>
      <c r="M1" s="664"/>
      <c r="N1" s="664"/>
      <c r="O1" s="1965" t="s">
        <v>654</v>
      </c>
      <c r="P1" s="2069"/>
      <c r="Q1" s="664"/>
      <c r="R1" s="664"/>
      <c r="S1" s="664"/>
      <c r="T1" s="664"/>
      <c r="U1" s="664"/>
      <c r="V1" s="664"/>
      <c r="W1" s="664"/>
    </row>
    <row r="2" spans="1:26" s="128" customFormat="1" ht="22.15" customHeight="1" thickTop="1" thickBot="1">
      <c r="B2" s="1718" t="s">
        <v>430</v>
      </c>
      <c r="C2" s="1719"/>
      <c r="D2" s="2204">
        <f>'بيانات عامة'!D15</f>
        <v>0</v>
      </c>
      <c r="E2" s="2205"/>
      <c r="H2" s="664"/>
      <c r="I2" s="664"/>
      <c r="J2" s="664"/>
      <c r="K2" s="664"/>
      <c r="L2" s="664"/>
      <c r="M2" s="664"/>
      <c r="N2" s="664"/>
      <c r="O2" s="664"/>
      <c r="P2" s="664"/>
      <c r="Q2" s="664"/>
      <c r="R2" s="664"/>
      <c r="S2" s="664"/>
      <c r="T2" s="664"/>
      <c r="U2" s="664"/>
      <c r="V2" s="664"/>
      <c r="W2" s="664"/>
    </row>
    <row r="3" spans="1:26" s="129" customFormat="1" ht="24.75" thickTop="1" thickBot="1">
      <c r="B3" s="2212" t="s">
        <v>571</v>
      </c>
      <c r="C3" s="2212"/>
      <c r="D3" s="2212"/>
      <c r="E3" s="2212"/>
      <c r="F3" s="2212"/>
      <c r="G3" s="2212"/>
      <c r="H3" s="2212"/>
      <c r="I3" s="2212"/>
      <c r="J3" s="2212"/>
      <c r="K3" s="2212"/>
      <c r="L3" s="2212"/>
      <c r="M3" s="2212"/>
      <c r="N3" s="2212"/>
      <c r="O3" s="2212"/>
      <c r="P3" s="2212"/>
      <c r="Q3" s="2212"/>
      <c r="R3" s="2212"/>
      <c r="S3" s="2212"/>
      <c r="T3" s="2212"/>
      <c r="U3" s="2212"/>
      <c r="V3" s="2212"/>
      <c r="W3" s="2212"/>
      <c r="X3" s="130"/>
      <c r="Y3" s="130"/>
      <c r="Z3" s="130"/>
    </row>
    <row r="4" spans="1:26" s="129" customFormat="1" ht="19.899999999999999" customHeight="1" thickBot="1">
      <c r="B4" s="2213"/>
      <c r="C4" s="2213"/>
      <c r="D4" s="2213"/>
      <c r="E4" s="2213"/>
      <c r="F4" s="2209" t="s">
        <v>519</v>
      </c>
      <c r="G4" s="2210"/>
      <c r="H4" s="2210"/>
      <c r="I4" s="2210"/>
      <c r="J4" s="2210"/>
      <c r="K4" s="2210"/>
      <c r="L4" s="2210"/>
      <c r="M4" s="2210"/>
      <c r="N4" s="2210"/>
      <c r="O4" s="2210"/>
      <c r="P4" s="2210"/>
      <c r="Q4" s="2210"/>
      <c r="R4" s="2210"/>
      <c r="S4" s="2210"/>
      <c r="T4" s="2210"/>
      <c r="U4" s="2211"/>
      <c r="V4" s="1563"/>
      <c r="W4" s="1563"/>
      <c r="X4" s="130"/>
      <c r="Y4" s="130"/>
      <c r="Z4" s="130"/>
    </row>
    <row r="5" spans="1:26" s="131" customFormat="1" ht="30.6" customHeight="1">
      <c r="B5" s="2182" t="s">
        <v>217</v>
      </c>
      <c r="C5" s="2180" t="s">
        <v>218</v>
      </c>
      <c r="D5" s="2180"/>
      <c r="E5" s="2180" t="s">
        <v>219</v>
      </c>
      <c r="F5" s="2185" t="s">
        <v>532</v>
      </c>
      <c r="G5" s="2185"/>
      <c r="H5" s="2185" t="s">
        <v>220</v>
      </c>
      <c r="I5" s="2185"/>
      <c r="J5" s="2185" t="s">
        <v>221</v>
      </c>
      <c r="K5" s="2185"/>
      <c r="L5" s="2185" t="s">
        <v>222</v>
      </c>
      <c r="M5" s="2185"/>
      <c r="N5" s="2185" t="s">
        <v>223</v>
      </c>
      <c r="O5" s="2185"/>
      <c r="P5" s="2185" t="s">
        <v>224</v>
      </c>
      <c r="Q5" s="2185"/>
      <c r="R5" s="2185" t="s">
        <v>225</v>
      </c>
      <c r="S5" s="2185"/>
      <c r="T5" s="2180" t="s">
        <v>226</v>
      </c>
      <c r="U5" s="2180"/>
      <c r="V5" s="2180" t="s">
        <v>59</v>
      </c>
      <c r="W5" s="2181"/>
      <c r="X5" s="132"/>
      <c r="Y5" s="132"/>
      <c r="Z5" s="132"/>
    </row>
    <row r="6" spans="1:26" ht="61.5" customHeight="1" thickBot="1">
      <c r="B6" s="2183"/>
      <c r="C6" s="753" t="s">
        <v>573</v>
      </c>
      <c r="D6" s="754" t="s">
        <v>574</v>
      </c>
      <c r="E6" s="2184"/>
      <c r="F6" s="670" t="s">
        <v>227</v>
      </c>
      <c r="G6" s="670" t="s">
        <v>228</v>
      </c>
      <c r="H6" s="670" t="s">
        <v>227</v>
      </c>
      <c r="I6" s="670" t="s">
        <v>229</v>
      </c>
      <c r="J6" s="670" t="s">
        <v>227</v>
      </c>
      <c r="K6" s="670" t="s">
        <v>229</v>
      </c>
      <c r="L6" s="670" t="s">
        <v>227</v>
      </c>
      <c r="M6" s="670" t="s">
        <v>229</v>
      </c>
      <c r="N6" s="670" t="s">
        <v>227</v>
      </c>
      <c r="O6" s="670" t="s">
        <v>229</v>
      </c>
      <c r="P6" s="670" t="s">
        <v>227</v>
      </c>
      <c r="Q6" s="670" t="s">
        <v>229</v>
      </c>
      <c r="R6" s="670" t="s">
        <v>227</v>
      </c>
      <c r="S6" s="670" t="s">
        <v>229</v>
      </c>
      <c r="T6" s="670" t="s">
        <v>227</v>
      </c>
      <c r="U6" s="670" t="s">
        <v>229</v>
      </c>
      <c r="V6" s="670" t="s">
        <v>227</v>
      </c>
      <c r="W6" s="671" t="s">
        <v>229</v>
      </c>
      <c r="X6" s="2170"/>
      <c r="Y6" s="2170"/>
      <c r="Z6" s="2170"/>
    </row>
    <row r="7" spans="1:26" ht="13.9" customHeight="1">
      <c r="A7" s="2206" t="s">
        <v>572</v>
      </c>
      <c r="B7" s="2171" t="s">
        <v>230</v>
      </c>
      <c r="C7" s="755" t="s">
        <v>231</v>
      </c>
      <c r="D7" s="755" t="s">
        <v>231</v>
      </c>
      <c r="E7" s="756">
        <v>0</v>
      </c>
      <c r="F7" s="681"/>
      <c r="G7" s="682"/>
      <c r="H7" s="704"/>
      <c r="I7" s="703"/>
      <c r="J7" s="681"/>
      <c r="K7" s="682"/>
      <c r="L7" s="704"/>
      <c r="M7" s="703"/>
      <c r="N7" s="681"/>
      <c r="O7" s="682"/>
      <c r="P7" s="704"/>
      <c r="Q7" s="703"/>
      <c r="R7" s="681"/>
      <c r="S7" s="682"/>
      <c r="T7" s="681"/>
      <c r="U7" s="682"/>
      <c r="V7" s="1660">
        <f>F7+H7+J7+L7+N7+P7+R7+T7</f>
        <v>0</v>
      </c>
      <c r="W7" s="1661">
        <f>G7+I7+K7+M7+O7+Q7+S7+U7</f>
        <v>0</v>
      </c>
    </row>
    <row r="8" spans="1:26" ht="14.25">
      <c r="A8" s="2207"/>
      <c r="B8" s="2172"/>
      <c r="C8" s="757" t="s">
        <v>232</v>
      </c>
      <c r="D8" s="757" t="s">
        <v>232</v>
      </c>
      <c r="E8" s="749">
        <v>2E-3</v>
      </c>
      <c r="F8" s="683"/>
      <c r="G8" s="684"/>
      <c r="H8" s="680"/>
      <c r="I8" s="678"/>
      <c r="J8" s="683"/>
      <c r="K8" s="684"/>
      <c r="L8" s="680"/>
      <c r="M8" s="678"/>
      <c r="N8" s="683"/>
      <c r="O8" s="684"/>
      <c r="P8" s="680"/>
      <c r="Q8" s="678"/>
      <c r="R8" s="683"/>
      <c r="S8" s="684"/>
      <c r="T8" s="683"/>
      <c r="U8" s="684"/>
      <c r="V8" s="1662">
        <f>F8+H8+J8+L8+N8+P8+R8+T8</f>
        <v>0</v>
      </c>
      <c r="W8" s="1663">
        <f t="shared" ref="V8:W23" si="0">G8+I8+K8+M8+O8+Q8+S8+U8</f>
        <v>0</v>
      </c>
    </row>
    <row r="9" spans="1:26" ht="14.25">
      <c r="A9" s="2207"/>
      <c r="B9" s="2172"/>
      <c r="C9" s="757" t="s">
        <v>233</v>
      </c>
      <c r="D9" s="758" t="s">
        <v>233</v>
      </c>
      <c r="E9" s="749">
        <v>4.0000000000000001E-3</v>
      </c>
      <c r="F9" s="683"/>
      <c r="G9" s="684"/>
      <c r="H9" s="680"/>
      <c r="I9" s="678"/>
      <c r="J9" s="683"/>
      <c r="K9" s="684"/>
      <c r="L9" s="680"/>
      <c r="M9" s="678"/>
      <c r="N9" s="683"/>
      <c r="O9" s="684"/>
      <c r="P9" s="680"/>
      <c r="Q9" s="678"/>
      <c r="R9" s="683"/>
      <c r="S9" s="684"/>
      <c r="T9" s="683"/>
      <c r="U9" s="684"/>
      <c r="V9" s="1662">
        <f>F9+H9+J9+L9+N9+P9+R9+T9</f>
        <v>0</v>
      </c>
      <c r="W9" s="1663">
        <f t="shared" si="0"/>
        <v>0</v>
      </c>
    </row>
    <row r="10" spans="1:26" ht="14.25">
      <c r="A10" s="2207"/>
      <c r="B10" s="2173"/>
      <c r="C10" s="757" t="s">
        <v>234</v>
      </c>
      <c r="D10" s="757" t="s">
        <v>234</v>
      </c>
      <c r="E10" s="749">
        <v>7.0000000000000001E-3</v>
      </c>
      <c r="F10" s="683"/>
      <c r="G10" s="684"/>
      <c r="H10" s="680"/>
      <c r="I10" s="678"/>
      <c r="J10" s="683"/>
      <c r="K10" s="684"/>
      <c r="L10" s="680"/>
      <c r="M10" s="678"/>
      <c r="N10" s="683"/>
      <c r="O10" s="684"/>
      <c r="P10" s="680"/>
      <c r="Q10" s="678"/>
      <c r="R10" s="683"/>
      <c r="S10" s="684"/>
      <c r="T10" s="683"/>
      <c r="U10" s="684"/>
      <c r="V10" s="1662">
        <f t="shared" si="0"/>
        <v>0</v>
      </c>
      <c r="W10" s="1663">
        <f t="shared" si="0"/>
        <v>0</v>
      </c>
    </row>
    <row r="11" spans="1:26" s="135" customFormat="1" ht="15">
      <c r="A11" s="2207"/>
      <c r="B11" s="656"/>
      <c r="C11" s="657"/>
      <c r="D11" s="658"/>
      <c r="E11" s="659"/>
      <c r="F11" s="1664"/>
      <c r="G11" s="1665"/>
      <c r="H11" s="1666"/>
      <c r="I11" s="1666"/>
      <c r="J11" s="1664"/>
      <c r="K11" s="1665"/>
      <c r="L11" s="1666"/>
      <c r="M11" s="1666"/>
      <c r="N11" s="1664"/>
      <c r="O11" s="1665"/>
      <c r="P11" s="1666"/>
      <c r="Q11" s="1666"/>
      <c r="R11" s="1664"/>
      <c r="S11" s="1665"/>
      <c r="T11" s="1664"/>
      <c r="U11" s="1665"/>
      <c r="V11" s="1666"/>
      <c r="W11" s="1665"/>
    </row>
    <row r="12" spans="1:26" ht="14.25">
      <c r="A12" s="2207"/>
      <c r="B12" s="2174" t="s">
        <v>235</v>
      </c>
      <c r="C12" s="759" t="s">
        <v>236</v>
      </c>
      <c r="D12" s="759" t="s">
        <v>237</v>
      </c>
      <c r="E12" s="750">
        <v>1.2500000000000001E-2</v>
      </c>
      <c r="F12" s="683"/>
      <c r="G12" s="684"/>
      <c r="H12" s="680"/>
      <c r="I12" s="678"/>
      <c r="J12" s="683"/>
      <c r="K12" s="684"/>
      <c r="L12" s="680"/>
      <c r="M12" s="678"/>
      <c r="N12" s="683"/>
      <c r="O12" s="684"/>
      <c r="P12" s="680"/>
      <c r="Q12" s="678"/>
      <c r="R12" s="683"/>
      <c r="S12" s="684"/>
      <c r="T12" s="683"/>
      <c r="U12" s="684"/>
      <c r="V12" s="1662">
        <f t="shared" si="0"/>
        <v>0</v>
      </c>
      <c r="W12" s="1663">
        <f t="shared" si="0"/>
        <v>0</v>
      </c>
    </row>
    <row r="13" spans="1:26" ht="14.25">
      <c r="A13" s="2207"/>
      <c r="B13" s="2175"/>
      <c r="C13" s="759" t="s">
        <v>238</v>
      </c>
      <c r="D13" s="759" t="s">
        <v>239</v>
      </c>
      <c r="E13" s="750">
        <v>1.7500000000000002E-2</v>
      </c>
      <c r="F13" s="683"/>
      <c r="G13" s="684"/>
      <c r="H13" s="680"/>
      <c r="I13" s="678"/>
      <c r="J13" s="683"/>
      <c r="K13" s="684"/>
      <c r="L13" s="680"/>
      <c r="M13" s="678"/>
      <c r="N13" s="683"/>
      <c r="O13" s="684"/>
      <c r="P13" s="680"/>
      <c r="Q13" s="678"/>
      <c r="R13" s="683"/>
      <c r="S13" s="684"/>
      <c r="T13" s="683"/>
      <c r="U13" s="684"/>
      <c r="V13" s="1662">
        <f t="shared" si="0"/>
        <v>0</v>
      </c>
      <c r="W13" s="1663">
        <f t="shared" si="0"/>
        <v>0</v>
      </c>
    </row>
    <row r="14" spans="1:26" ht="14.25">
      <c r="A14" s="2207"/>
      <c r="B14" s="2176"/>
      <c r="C14" s="759" t="s">
        <v>240</v>
      </c>
      <c r="D14" s="759" t="s">
        <v>241</v>
      </c>
      <c r="E14" s="750">
        <v>2.2499999999999999E-2</v>
      </c>
      <c r="F14" s="683"/>
      <c r="G14" s="684"/>
      <c r="H14" s="680"/>
      <c r="I14" s="678"/>
      <c r="J14" s="683"/>
      <c r="K14" s="684"/>
      <c r="L14" s="680"/>
      <c r="M14" s="678"/>
      <c r="N14" s="683"/>
      <c r="O14" s="684"/>
      <c r="P14" s="680"/>
      <c r="Q14" s="678"/>
      <c r="R14" s="683"/>
      <c r="S14" s="684"/>
      <c r="T14" s="683"/>
      <c r="U14" s="684"/>
      <c r="V14" s="1662">
        <f t="shared" si="0"/>
        <v>0</v>
      </c>
      <c r="W14" s="1663">
        <f t="shared" si="0"/>
        <v>0</v>
      </c>
    </row>
    <row r="15" spans="1:26" s="136" customFormat="1" ht="15">
      <c r="A15" s="2207"/>
      <c r="B15" s="660"/>
      <c r="C15" s="661"/>
      <c r="D15" s="662"/>
      <c r="E15" s="663"/>
      <c r="F15" s="1667"/>
      <c r="G15" s="1668"/>
      <c r="H15" s="1669"/>
      <c r="I15" s="1669"/>
      <c r="J15" s="1667"/>
      <c r="K15" s="1668"/>
      <c r="L15" s="1669"/>
      <c r="M15" s="1669"/>
      <c r="N15" s="1667"/>
      <c r="O15" s="1668"/>
      <c r="P15" s="1669"/>
      <c r="Q15" s="1669"/>
      <c r="R15" s="1667"/>
      <c r="S15" s="1668"/>
      <c r="T15" s="1667"/>
      <c r="U15" s="1668"/>
      <c r="V15" s="1669"/>
      <c r="W15" s="1668"/>
    </row>
    <row r="16" spans="1:26" ht="14.25">
      <c r="A16" s="2207"/>
      <c r="B16" s="2177">
        <v>3</v>
      </c>
      <c r="C16" s="757" t="s">
        <v>242</v>
      </c>
      <c r="D16" s="757" t="s">
        <v>243</v>
      </c>
      <c r="E16" s="751">
        <v>2.75E-2</v>
      </c>
      <c r="F16" s="683"/>
      <c r="G16" s="684"/>
      <c r="H16" s="680"/>
      <c r="I16" s="678"/>
      <c r="J16" s="683"/>
      <c r="K16" s="684"/>
      <c r="L16" s="680"/>
      <c r="M16" s="678"/>
      <c r="N16" s="683"/>
      <c r="O16" s="684"/>
      <c r="P16" s="680"/>
      <c r="Q16" s="678"/>
      <c r="R16" s="683"/>
      <c r="S16" s="684"/>
      <c r="T16" s="683"/>
      <c r="U16" s="684"/>
      <c r="V16" s="1662">
        <f t="shared" si="0"/>
        <v>0</v>
      </c>
      <c r="W16" s="1663">
        <f t="shared" si="0"/>
        <v>0</v>
      </c>
    </row>
    <row r="17" spans="1:26" ht="14.25">
      <c r="A17" s="2207"/>
      <c r="B17" s="2178"/>
      <c r="C17" s="757" t="s">
        <v>244</v>
      </c>
      <c r="D17" s="757" t="s">
        <v>245</v>
      </c>
      <c r="E17" s="751">
        <v>3.2500000000000001E-2</v>
      </c>
      <c r="F17" s="683"/>
      <c r="G17" s="684"/>
      <c r="H17" s="680"/>
      <c r="I17" s="678"/>
      <c r="J17" s="683"/>
      <c r="K17" s="684"/>
      <c r="L17" s="680"/>
      <c r="M17" s="678"/>
      <c r="N17" s="683"/>
      <c r="O17" s="684"/>
      <c r="P17" s="680"/>
      <c r="Q17" s="678"/>
      <c r="R17" s="683"/>
      <c r="S17" s="684"/>
      <c r="T17" s="683"/>
      <c r="U17" s="684"/>
      <c r="V17" s="1662">
        <f t="shared" si="0"/>
        <v>0</v>
      </c>
      <c r="W17" s="1663">
        <f t="shared" si="0"/>
        <v>0</v>
      </c>
    </row>
    <row r="18" spans="1:26" ht="14.25">
      <c r="A18" s="2207"/>
      <c r="B18" s="2178"/>
      <c r="C18" s="757" t="s">
        <v>246</v>
      </c>
      <c r="D18" s="757" t="s">
        <v>247</v>
      </c>
      <c r="E18" s="751">
        <v>3.7499999999999999E-2</v>
      </c>
      <c r="F18" s="683"/>
      <c r="G18" s="684"/>
      <c r="H18" s="680"/>
      <c r="I18" s="678"/>
      <c r="J18" s="683"/>
      <c r="K18" s="684"/>
      <c r="L18" s="680"/>
      <c r="M18" s="678"/>
      <c r="N18" s="683"/>
      <c r="O18" s="684"/>
      <c r="P18" s="680"/>
      <c r="Q18" s="678"/>
      <c r="R18" s="683"/>
      <c r="S18" s="684"/>
      <c r="T18" s="683"/>
      <c r="U18" s="684"/>
      <c r="V18" s="1662">
        <f t="shared" si="0"/>
        <v>0</v>
      </c>
      <c r="W18" s="1663">
        <f t="shared" si="0"/>
        <v>0</v>
      </c>
    </row>
    <row r="19" spans="1:26" ht="14.25">
      <c r="A19" s="2207"/>
      <c r="B19" s="2178"/>
      <c r="C19" s="757" t="s">
        <v>248</v>
      </c>
      <c r="D19" s="757" t="s">
        <v>249</v>
      </c>
      <c r="E19" s="749">
        <v>4.4999999999999998E-2</v>
      </c>
      <c r="F19" s="683"/>
      <c r="G19" s="684"/>
      <c r="H19" s="680"/>
      <c r="I19" s="678"/>
      <c r="J19" s="683"/>
      <c r="K19" s="684"/>
      <c r="L19" s="680"/>
      <c r="M19" s="678"/>
      <c r="N19" s="683"/>
      <c r="O19" s="684"/>
      <c r="P19" s="680"/>
      <c r="Q19" s="678"/>
      <c r="R19" s="683"/>
      <c r="S19" s="684"/>
      <c r="T19" s="683"/>
      <c r="U19" s="684"/>
      <c r="V19" s="1662">
        <f t="shared" si="0"/>
        <v>0</v>
      </c>
      <c r="W19" s="1663">
        <f t="shared" si="0"/>
        <v>0</v>
      </c>
    </row>
    <row r="20" spans="1:26" ht="14.25">
      <c r="A20" s="2207"/>
      <c r="B20" s="2178"/>
      <c r="C20" s="757" t="s">
        <v>250</v>
      </c>
      <c r="D20" s="757" t="s">
        <v>251</v>
      </c>
      <c r="E20" s="751">
        <v>5.2499999999999998E-2</v>
      </c>
      <c r="F20" s="683"/>
      <c r="G20" s="684"/>
      <c r="H20" s="680"/>
      <c r="I20" s="678"/>
      <c r="J20" s="683"/>
      <c r="K20" s="684"/>
      <c r="L20" s="680"/>
      <c r="M20" s="678"/>
      <c r="N20" s="683"/>
      <c r="O20" s="684"/>
      <c r="P20" s="680"/>
      <c r="Q20" s="678"/>
      <c r="R20" s="683"/>
      <c r="S20" s="684"/>
      <c r="T20" s="683"/>
      <c r="U20" s="684"/>
      <c r="V20" s="1662">
        <f t="shared" si="0"/>
        <v>0</v>
      </c>
      <c r="W20" s="1663">
        <f t="shared" si="0"/>
        <v>0</v>
      </c>
    </row>
    <row r="21" spans="1:26" ht="14.25">
      <c r="A21" s="2207"/>
      <c r="B21" s="2178"/>
      <c r="C21" s="757" t="s">
        <v>252</v>
      </c>
      <c r="D21" s="757" t="s">
        <v>253</v>
      </c>
      <c r="E21" s="752">
        <v>0.06</v>
      </c>
      <c r="F21" s="683"/>
      <c r="G21" s="684"/>
      <c r="H21" s="680"/>
      <c r="I21" s="678"/>
      <c r="J21" s="683"/>
      <c r="K21" s="684"/>
      <c r="L21" s="680"/>
      <c r="M21" s="678"/>
      <c r="N21" s="683"/>
      <c r="O21" s="684"/>
      <c r="P21" s="680"/>
      <c r="Q21" s="678"/>
      <c r="R21" s="683"/>
      <c r="S21" s="684"/>
      <c r="T21" s="683"/>
      <c r="U21" s="684"/>
      <c r="V21" s="1662">
        <f t="shared" si="0"/>
        <v>0</v>
      </c>
      <c r="W21" s="1663">
        <f t="shared" si="0"/>
        <v>0</v>
      </c>
    </row>
    <row r="22" spans="1:26" ht="14.25">
      <c r="A22" s="2207"/>
      <c r="B22" s="2178"/>
      <c r="C22" s="760"/>
      <c r="D22" s="757" t="s">
        <v>254</v>
      </c>
      <c r="E22" s="752">
        <v>0.08</v>
      </c>
      <c r="F22" s="683"/>
      <c r="G22" s="684"/>
      <c r="H22" s="680"/>
      <c r="I22" s="678"/>
      <c r="J22" s="683"/>
      <c r="K22" s="684"/>
      <c r="L22" s="680"/>
      <c r="M22" s="678"/>
      <c r="N22" s="683"/>
      <c r="O22" s="684"/>
      <c r="P22" s="680"/>
      <c r="Q22" s="678"/>
      <c r="R22" s="683"/>
      <c r="S22" s="684"/>
      <c r="T22" s="683"/>
      <c r="U22" s="684"/>
      <c r="V22" s="1662">
        <f t="shared" si="0"/>
        <v>0</v>
      </c>
      <c r="W22" s="1663">
        <f t="shared" si="0"/>
        <v>0</v>
      </c>
    </row>
    <row r="23" spans="1:26" ht="15" thickBot="1">
      <c r="A23" s="2208"/>
      <c r="B23" s="2179"/>
      <c r="C23" s="761"/>
      <c r="D23" s="762" t="s">
        <v>252</v>
      </c>
      <c r="E23" s="763">
        <v>0.12</v>
      </c>
      <c r="F23" s="685"/>
      <c r="G23" s="686"/>
      <c r="H23" s="713"/>
      <c r="I23" s="712"/>
      <c r="J23" s="685"/>
      <c r="K23" s="686"/>
      <c r="L23" s="713"/>
      <c r="M23" s="712"/>
      <c r="N23" s="685"/>
      <c r="O23" s="686"/>
      <c r="P23" s="713"/>
      <c r="Q23" s="712"/>
      <c r="R23" s="685"/>
      <c r="S23" s="686"/>
      <c r="T23" s="685"/>
      <c r="U23" s="686"/>
      <c r="V23" s="1670">
        <f t="shared" si="0"/>
        <v>0</v>
      </c>
      <c r="W23" s="1671">
        <f t="shared" si="0"/>
        <v>0</v>
      </c>
    </row>
    <row r="24" spans="1:26" ht="19.5" customHeight="1">
      <c r="B24" s="2187"/>
      <c r="C24" s="2188"/>
      <c r="D24" s="2188"/>
      <c r="E24" s="2189"/>
      <c r="F24" s="2190" t="s">
        <v>575</v>
      </c>
      <c r="G24" s="2190"/>
      <c r="H24" s="2190"/>
      <c r="I24" s="2190"/>
      <c r="J24" s="2190"/>
      <c r="K24" s="2190"/>
      <c r="L24" s="2190"/>
      <c r="M24" s="2190"/>
      <c r="N24" s="2190"/>
      <c r="O24" s="2190"/>
      <c r="P24" s="2190"/>
      <c r="Q24" s="2190"/>
      <c r="R24" s="2190"/>
      <c r="S24" s="2190"/>
      <c r="T24" s="2190"/>
      <c r="U24" s="2190"/>
      <c r="V24" s="2191"/>
      <c r="W24" s="2192"/>
      <c r="X24" s="134"/>
      <c r="Y24" s="134"/>
      <c r="Z24" s="134"/>
    </row>
    <row r="25" spans="1:26" s="136" customFormat="1" ht="20.25" customHeight="1" thickBot="1">
      <c r="B25" s="2193" t="s">
        <v>255</v>
      </c>
      <c r="C25" s="2194"/>
      <c r="D25" s="2194"/>
      <c r="E25" s="2195"/>
      <c r="F25" s="1672">
        <f>SUM(F7:F23)</f>
        <v>0</v>
      </c>
      <c r="G25" s="1673">
        <f t="shared" ref="G25:W25" si="1">SUM(G7:G23)</f>
        <v>0</v>
      </c>
      <c r="H25" s="1673">
        <f t="shared" si="1"/>
        <v>0</v>
      </c>
      <c r="I25" s="1673">
        <f t="shared" si="1"/>
        <v>0</v>
      </c>
      <c r="J25" s="1673">
        <f t="shared" si="1"/>
        <v>0</v>
      </c>
      <c r="K25" s="1673">
        <f t="shared" si="1"/>
        <v>0</v>
      </c>
      <c r="L25" s="1673">
        <f t="shared" si="1"/>
        <v>0</v>
      </c>
      <c r="M25" s="1673">
        <f t="shared" si="1"/>
        <v>0</v>
      </c>
      <c r="N25" s="1673">
        <f t="shared" si="1"/>
        <v>0</v>
      </c>
      <c r="O25" s="1673">
        <f t="shared" si="1"/>
        <v>0</v>
      </c>
      <c r="P25" s="1673">
        <f t="shared" si="1"/>
        <v>0</v>
      </c>
      <c r="Q25" s="1673">
        <f t="shared" si="1"/>
        <v>0</v>
      </c>
      <c r="R25" s="1673">
        <f t="shared" si="1"/>
        <v>0</v>
      </c>
      <c r="S25" s="1673">
        <f t="shared" si="1"/>
        <v>0</v>
      </c>
      <c r="T25" s="1673">
        <f t="shared" si="1"/>
        <v>0</v>
      </c>
      <c r="U25" s="1673">
        <f t="shared" si="1"/>
        <v>0</v>
      </c>
      <c r="V25" s="1673">
        <f>SUM(V7:V23)</f>
        <v>0</v>
      </c>
      <c r="W25" s="1671">
        <f t="shared" si="1"/>
        <v>0</v>
      </c>
      <c r="X25" s="137"/>
      <c r="Y25" s="137"/>
      <c r="Z25" s="137"/>
    </row>
    <row r="26" spans="1:26" s="138" customFormat="1" ht="36" customHeight="1" thickBot="1">
      <c r="B26" s="2196" t="s">
        <v>214</v>
      </c>
      <c r="C26" s="2197"/>
      <c r="D26" s="2197"/>
      <c r="E26" s="2198"/>
      <c r="F26" s="1674">
        <f>SUM(G39:U39)</f>
        <v>0</v>
      </c>
      <c r="G26" s="1675"/>
      <c r="H26" s="1675"/>
      <c r="I26" s="1675"/>
      <c r="J26" s="1675"/>
      <c r="K26" s="1675"/>
      <c r="L26" s="1675"/>
      <c r="M26" s="1675"/>
      <c r="N26" s="1675"/>
      <c r="O26" s="1675"/>
      <c r="P26" s="1675"/>
      <c r="Q26" s="1675"/>
      <c r="R26" s="1675"/>
      <c r="S26" s="1675"/>
      <c r="T26" s="1675"/>
      <c r="U26" s="1675"/>
      <c r="V26" s="1675"/>
      <c r="W26" s="1676"/>
      <c r="X26" s="139"/>
      <c r="Y26" s="139"/>
      <c r="Z26" s="139"/>
    </row>
    <row r="27" spans="1:26" s="138" customFormat="1" ht="36" customHeight="1">
      <c r="B27" s="141"/>
      <c r="C27" s="141"/>
      <c r="D27" s="141"/>
      <c r="E27" s="141"/>
      <c r="F27" s="141"/>
      <c r="G27" s="141"/>
      <c r="H27" s="141"/>
      <c r="I27" s="141"/>
      <c r="J27" s="141"/>
      <c r="K27" s="141"/>
      <c r="L27" s="141"/>
      <c r="M27" s="141"/>
      <c r="N27" s="141"/>
      <c r="O27" s="141"/>
      <c r="P27" s="141"/>
      <c r="Q27" s="141"/>
      <c r="R27" s="141"/>
      <c r="S27" s="141"/>
      <c r="T27" s="141"/>
      <c r="U27" s="141"/>
      <c r="V27" s="141"/>
      <c r="W27" s="141"/>
      <c r="X27" s="139"/>
      <c r="Y27" s="139"/>
      <c r="Z27" s="139"/>
    </row>
    <row r="28" spans="1:26" s="138" customFormat="1" ht="26.25" customHeight="1">
      <c r="B28" s="2200"/>
      <c r="C28" s="2200"/>
      <c r="D28" s="2200"/>
      <c r="E28" s="2200"/>
      <c r="F28" s="2200"/>
      <c r="G28" s="141"/>
      <c r="H28" s="141"/>
      <c r="I28" s="141"/>
      <c r="J28" s="141"/>
      <c r="K28" s="141"/>
      <c r="L28" s="141"/>
      <c r="M28" s="141"/>
      <c r="N28" s="141"/>
      <c r="O28" s="141"/>
      <c r="P28" s="141"/>
      <c r="Q28" s="141"/>
      <c r="R28" s="141"/>
      <c r="S28" s="141"/>
      <c r="T28" s="141"/>
      <c r="U28" s="141"/>
      <c r="V28" s="141"/>
      <c r="W28" s="141"/>
      <c r="X28" s="139"/>
      <c r="Y28" s="139"/>
      <c r="Z28" s="139"/>
    </row>
    <row r="29" spans="1:26" s="138" customFormat="1" ht="24" customHeight="1">
      <c r="B29" s="2199"/>
      <c r="C29" s="2199"/>
      <c r="D29" s="2199"/>
      <c r="E29" s="2199"/>
      <c r="F29" s="2199"/>
      <c r="G29" s="140"/>
      <c r="H29" s="141"/>
      <c r="I29" s="141"/>
      <c r="J29" s="141"/>
      <c r="K29" s="141"/>
      <c r="L29" s="141"/>
      <c r="M29" s="141"/>
      <c r="N29" s="141"/>
      <c r="O29" s="141"/>
      <c r="P29" s="141"/>
      <c r="Q29" s="141"/>
      <c r="R29" s="141"/>
      <c r="S29" s="141"/>
      <c r="T29" s="141"/>
      <c r="U29" s="141"/>
      <c r="V29" s="141"/>
      <c r="W29" s="141"/>
      <c r="X29" s="139"/>
      <c r="Y29" s="139"/>
      <c r="Z29" s="139"/>
    </row>
    <row r="30" spans="1:26" s="138" customFormat="1" ht="21.75" customHeight="1">
      <c r="B30" s="142" t="s">
        <v>489</v>
      </c>
      <c r="C30" s="139"/>
      <c r="D30" s="143"/>
      <c r="E30" s="143"/>
      <c r="F30" s="144"/>
      <c r="G30" s="145"/>
      <c r="H30" s="146"/>
      <c r="I30" s="146"/>
      <c r="J30" s="146"/>
      <c r="K30" s="146"/>
      <c r="L30" s="146"/>
      <c r="M30" s="146"/>
      <c r="N30" s="146"/>
      <c r="O30" s="146"/>
      <c r="P30" s="146"/>
      <c r="Q30" s="146"/>
      <c r="R30" s="146"/>
      <c r="S30" s="146"/>
      <c r="T30" s="146"/>
      <c r="U30" s="146"/>
      <c r="V30" s="146"/>
      <c r="W30" s="146"/>
      <c r="X30" s="139"/>
      <c r="Y30" s="139"/>
      <c r="Z30" s="139"/>
    </row>
    <row r="31" spans="1:26" ht="19.5" hidden="1" customHeight="1" outlineLevel="1">
      <c r="B31" s="2186" t="s">
        <v>257</v>
      </c>
      <c r="C31" s="2186"/>
      <c r="D31" s="2186"/>
      <c r="E31" s="147" t="s">
        <v>258</v>
      </c>
      <c r="F31" s="148">
        <f>F67+F71+F80</f>
        <v>0</v>
      </c>
      <c r="G31" s="148">
        <f>F31*0.1</f>
        <v>0</v>
      </c>
      <c r="H31" s="148">
        <f>H67+H71+H80</f>
        <v>0</v>
      </c>
      <c r="I31" s="148">
        <f>H31*0.1</f>
        <v>0</v>
      </c>
      <c r="J31" s="148">
        <f>J67+J71+J80</f>
        <v>0</v>
      </c>
      <c r="K31" s="148">
        <f>J31*0.1</f>
        <v>0</v>
      </c>
      <c r="L31" s="148">
        <f>L67+L71+L80</f>
        <v>0</v>
      </c>
      <c r="M31" s="148">
        <f>L31*0.1</f>
        <v>0</v>
      </c>
      <c r="N31" s="148">
        <f>N67+N71+N80</f>
        <v>0</v>
      </c>
      <c r="O31" s="148">
        <f>N31*0.1</f>
        <v>0</v>
      </c>
      <c r="P31" s="148">
        <f>P67+P71+P80</f>
        <v>0</v>
      </c>
      <c r="Q31" s="148">
        <f>P31*0.1</f>
        <v>0</v>
      </c>
      <c r="R31" s="148">
        <f>R67+R71+R80</f>
        <v>0</v>
      </c>
      <c r="S31" s="148">
        <f>R31*0.1</f>
        <v>0</v>
      </c>
      <c r="T31" s="148">
        <f>T67+T71+T80</f>
        <v>0</v>
      </c>
      <c r="U31" s="148">
        <f>T31*0.1</f>
        <v>0</v>
      </c>
      <c r="V31" s="148">
        <f>V67+V71+V80</f>
        <v>0</v>
      </c>
      <c r="W31" s="148">
        <f>V31*0.1</f>
        <v>0</v>
      </c>
      <c r="X31" s="134"/>
      <c r="Y31" s="134"/>
      <c r="Z31" s="134"/>
    </row>
    <row r="32" spans="1:26" ht="14.25" hidden="1" customHeight="1" outlineLevel="1">
      <c r="B32" s="2186" t="s">
        <v>259</v>
      </c>
      <c r="C32" s="2186"/>
      <c r="D32" s="2186"/>
      <c r="E32" s="147" t="s">
        <v>260</v>
      </c>
      <c r="F32" s="148">
        <f>MIN(F87:G87)</f>
        <v>0</v>
      </c>
      <c r="G32" s="148">
        <f>F32*0.4</f>
        <v>0</v>
      </c>
      <c r="H32" s="148">
        <f>MIN(H87:I87)</f>
        <v>0</v>
      </c>
      <c r="I32" s="148">
        <f>H32*0.4</f>
        <v>0</v>
      </c>
      <c r="J32" s="148">
        <f>MIN(J87:K87)</f>
        <v>0</v>
      </c>
      <c r="K32" s="148">
        <f>J32*0.4</f>
        <v>0</v>
      </c>
      <c r="L32" s="148">
        <f>MIN(L87:M87)</f>
        <v>0</v>
      </c>
      <c r="M32" s="148">
        <f>L32*0.4</f>
        <v>0</v>
      </c>
      <c r="N32" s="148">
        <f>MIN(N87:O87)</f>
        <v>0</v>
      </c>
      <c r="O32" s="148">
        <f>N32*0.4</f>
        <v>0</v>
      </c>
      <c r="P32" s="148">
        <f>MIN(P87:Q87)</f>
        <v>0</v>
      </c>
      <c r="Q32" s="148">
        <f>P32*0.4</f>
        <v>0</v>
      </c>
      <c r="R32" s="148">
        <f>MIN(R87:S87)</f>
        <v>0</v>
      </c>
      <c r="S32" s="148">
        <f>R32*0.4</f>
        <v>0</v>
      </c>
      <c r="T32" s="148">
        <f>MIN(T87:U87)</f>
        <v>0</v>
      </c>
      <c r="U32" s="148">
        <f>T32*0.4</f>
        <v>0</v>
      </c>
      <c r="V32" s="148">
        <f>MIN(V87:W87)</f>
        <v>0</v>
      </c>
      <c r="W32" s="148">
        <f>V32*0.4</f>
        <v>0</v>
      </c>
      <c r="X32" s="134"/>
      <c r="Y32" s="134"/>
      <c r="Z32" s="134"/>
    </row>
    <row r="33" spans="2:26" ht="12.75" hidden="1" customHeight="1" outlineLevel="1">
      <c r="B33" s="2186" t="s">
        <v>261</v>
      </c>
      <c r="C33" s="2186"/>
      <c r="D33" s="2186"/>
      <c r="E33" s="147" t="s">
        <v>262</v>
      </c>
      <c r="F33" s="148">
        <f>MIN(F91:G91)</f>
        <v>0</v>
      </c>
      <c r="G33" s="148">
        <f>F33*0.3</f>
        <v>0</v>
      </c>
      <c r="H33" s="148">
        <f>MIN(H91:I91)</f>
        <v>0</v>
      </c>
      <c r="I33" s="148">
        <f>H33*0.3</f>
        <v>0</v>
      </c>
      <c r="J33" s="148">
        <f>MIN(J91:K91)</f>
        <v>0</v>
      </c>
      <c r="K33" s="148">
        <f>J33*0.3</f>
        <v>0</v>
      </c>
      <c r="L33" s="148">
        <f>MIN(L91:M91)</f>
        <v>0</v>
      </c>
      <c r="M33" s="148">
        <f>L33*0.3</f>
        <v>0</v>
      </c>
      <c r="N33" s="148">
        <f>MIN(N91:O91)</f>
        <v>0</v>
      </c>
      <c r="O33" s="148">
        <f>N33*0.3</f>
        <v>0</v>
      </c>
      <c r="P33" s="148">
        <f>MIN(P91:Q91)</f>
        <v>0</v>
      </c>
      <c r="Q33" s="148">
        <f>P33*0.3</f>
        <v>0</v>
      </c>
      <c r="R33" s="148">
        <f>MIN(R91:S91)</f>
        <v>0</v>
      </c>
      <c r="S33" s="148">
        <f>R33*0.3</f>
        <v>0</v>
      </c>
      <c r="T33" s="148">
        <f>MIN(T91:U91)</f>
        <v>0</v>
      </c>
      <c r="U33" s="148">
        <f>T33*0.3</f>
        <v>0</v>
      </c>
      <c r="V33" s="148">
        <f>MIN(V91:W91)</f>
        <v>0</v>
      </c>
      <c r="W33" s="148">
        <f>V33*0.3</f>
        <v>0</v>
      </c>
      <c r="X33" s="134"/>
      <c r="Y33" s="134"/>
      <c r="Z33" s="134"/>
    </row>
    <row r="34" spans="2:26" ht="12.75" hidden="1" customHeight="1" outlineLevel="1">
      <c r="B34" s="2186" t="s">
        <v>263</v>
      </c>
      <c r="C34" s="2186"/>
      <c r="D34" s="2186"/>
      <c r="E34" s="147" t="s">
        <v>264</v>
      </c>
      <c r="F34" s="148">
        <f>MIN(F100:G100)</f>
        <v>0</v>
      </c>
      <c r="G34" s="148">
        <f>F34*0.3</f>
        <v>0</v>
      </c>
      <c r="H34" s="148">
        <f>MIN(H100:I100)</f>
        <v>0</v>
      </c>
      <c r="I34" s="148">
        <f>H34*0.3</f>
        <v>0</v>
      </c>
      <c r="J34" s="148">
        <f>MIN(J100:K100)</f>
        <v>0</v>
      </c>
      <c r="K34" s="148">
        <f>J34*0.3</f>
        <v>0</v>
      </c>
      <c r="L34" s="148">
        <f>MIN(L100:M100)</f>
        <v>0</v>
      </c>
      <c r="M34" s="148">
        <f>L34*0.3</f>
        <v>0</v>
      </c>
      <c r="N34" s="148">
        <f>MIN(N100:O100)</f>
        <v>0</v>
      </c>
      <c r="O34" s="148">
        <f>N34*0.3</f>
        <v>0</v>
      </c>
      <c r="P34" s="148">
        <f>MIN(P100:Q100)</f>
        <v>0</v>
      </c>
      <c r="Q34" s="148">
        <f>P34*0.3</f>
        <v>0</v>
      </c>
      <c r="R34" s="148">
        <f>MIN(R100:S100)</f>
        <v>0</v>
      </c>
      <c r="S34" s="148">
        <f>R34*0.3</f>
        <v>0</v>
      </c>
      <c r="T34" s="148">
        <f>MIN(T100:U100)</f>
        <v>0</v>
      </c>
      <c r="U34" s="148">
        <f>T34*0.3</f>
        <v>0</v>
      </c>
      <c r="V34" s="148">
        <f>MIN(V100:W100)</f>
        <v>0</v>
      </c>
      <c r="W34" s="148">
        <f>V34*0.3</f>
        <v>0</v>
      </c>
      <c r="X34" s="134"/>
      <c r="Y34" s="134"/>
      <c r="Z34" s="134"/>
    </row>
    <row r="35" spans="2:26" ht="12.75" hidden="1" customHeight="1" outlineLevel="1">
      <c r="B35" s="2186" t="s">
        <v>265</v>
      </c>
      <c r="C35" s="2186"/>
      <c r="D35" s="2186"/>
      <c r="E35" s="147" t="s">
        <v>266</v>
      </c>
      <c r="F35" s="149">
        <f>IF(F101=0,MIN(G101,F102),MIN(F101,G102))</f>
        <v>0</v>
      </c>
      <c r="G35" s="148">
        <f>F35*0.4</f>
        <v>0</v>
      </c>
      <c r="H35" s="149">
        <f>IF(H101=0,MIN(I101,H102),MIN(H101,I102))</f>
        <v>0</v>
      </c>
      <c r="I35" s="148">
        <f>H35*0.4</f>
        <v>0</v>
      </c>
      <c r="J35" s="149">
        <f>IF(J101=0,MIN(K101,J102),MIN(J101,K102))</f>
        <v>0</v>
      </c>
      <c r="K35" s="148">
        <f>J35*0.4</f>
        <v>0</v>
      </c>
      <c r="L35" s="149">
        <f>IF(L101=0,MIN(M101,L102),MIN(L101,M102))</f>
        <v>0</v>
      </c>
      <c r="M35" s="148">
        <f>L35*0.4</f>
        <v>0</v>
      </c>
      <c r="N35" s="149">
        <f>IF(N101=0,MIN(O101,N102),MIN(N101,O102))</f>
        <v>0</v>
      </c>
      <c r="O35" s="148">
        <f>N35*0.4</f>
        <v>0</v>
      </c>
      <c r="P35" s="149">
        <f>IF(P101=0,MIN(Q101,P102),MIN(P101,Q102))</f>
        <v>0</v>
      </c>
      <c r="Q35" s="148">
        <f>P35*0.4</f>
        <v>0</v>
      </c>
      <c r="R35" s="149">
        <f>IF(R101=0,MIN(S101,R102),MIN(R101,S102))</f>
        <v>0</v>
      </c>
      <c r="S35" s="148">
        <f>R35*0.4</f>
        <v>0</v>
      </c>
      <c r="T35" s="149">
        <f>IF(T101=0,MIN(U101,T102),MIN(T101,U102))</f>
        <v>0</v>
      </c>
      <c r="U35" s="148">
        <f>T35*0.4</f>
        <v>0</v>
      </c>
      <c r="V35" s="149">
        <f>IF(V101=0,MIN(W101,V102),MIN(V101,W102))</f>
        <v>0</v>
      </c>
      <c r="W35" s="148">
        <f>V35*0.4</f>
        <v>0</v>
      </c>
      <c r="X35" s="134"/>
      <c r="Y35" s="134"/>
      <c r="Z35" s="134"/>
    </row>
    <row r="36" spans="2:26" ht="12.75" hidden="1" customHeight="1" outlineLevel="1">
      <c r="B36" s="2186" t="s">
        <v>267</v>
      </c>
      <c r="C36" s="2186"/>
      <c r="D36" s="2186"/>
      <c r="E36" s="147" t="s">
        <v>268</v>
      </c>
      <c r="F36" s="149">
        <f>IF(F105=0,MIN(F103,F106),MIN(F105,G103))</f>
        <v>0</v>
      </c>
      <c r="G36" s="148">
        <f>F36*0.4</f>
        <v>0</v>
      </c>
      <c r="H36" s="149">
        <f>IF(H105=0,MIN(H103,H106),MIN(H105,I103))</f>
        <v>0</v>
      </c>
      <c r="I36" s="148">
        <f>H36*0.4</f>
        <v>0</v>
      </c>
      <c r="J36" s="149">
        <f>IF(J105=0,MIN(J103,J106),MIN(J105,K103))</f>
        <v>0</v>
      </c>
      <c r="K36" s="148">
        <f>J36*0.4</f>
        <v>0</v>
      </c>
      <c r="L36" s="149">
        <f>IF(L105=0,MIN(L103,L106),MIN(L105,M103))</f>
        <v>0</v>
      </c>
      <c r="M36" s="148">
        <f>L36*0.4</f>
        <v>0</v>
      </c>
      <c r="N36" s="149">
        <f>IF(N105=0,MIN(N103,N106),MIN(N105,O103))</f>
        <v>0</v>
      </c>
      <c r="O36" s="148">
        <f>N36*0.4</f>
        <v>0</v>
      </c>
      <c r="P36" s="149">
        <f>IF(P105=0,MIN(P103,P106),MIN(P105,Q103))</f>
        <v>0</v>
      </c>
      <c r="Q36" s="148">
        <f>P36*0.4</f>
        <v>0</v>
      </c>
      <c r="R36" s="149">
        <f>IF(R105=0,MIN(R103,R106),MIN(R105,S103))</f>
        <v>0</v>
      </c>
      <c r="S36" s="148">
        <f>R36*0.4</f>
        <v>0</v>
      </c>
      <c r="T36" s="149">
        <f>IF(T105=0,MIN(T103,T106),MIN(T105,U103))</f>
        <v>0</v>
      </c>
      <c r="U36" s="148">
        <f>T36*0.4</f>
        <v>0</v>
      </c>
      <c r="V36" s="149">
        <f>IF(V105=0,MIN(V103,V106),MIN(V105,W103))</f>
        <v>0</v>
      </c>
      <c r="W36" s="148">
        <f>V36*0.4</f>
        <v>0</v>
      </c>
      <c r="X36" s="134"/>
      <c r="Y36" s="134"/>
      <c r="Z36" s="134"/>
    </row>
    <row r="37" spans="2:26" ht="12.75" hidden="1" customHeight="1" outlineLevel="1">
      <c r="B37" s="2186" t="s">
        <v>269</v>
      </c>
      <c r="C37" s="2186"/>
      <c r="D37" s="2186"/>
      <c r="E37" s="147" t="s">
        <v>270</v>
      </c>
      <c r="F37" s="149">
        <f>IF((F104&lt;G104),F104-F35-F36,G104-F35-F36)</f>
        <v>0</v>
      </c>
      <c r="G37" s="148">
        <f>F37*1</f>
        <v>0</v>
      </c>
      <c r="H37" s="149">
        <f>IF((H104&lt;I104),H104-H35-H36,I104-H35-H36)</f>
        <v>0</v>
      </c>
      <c r="I37" s="148">
        <f>H37*1</f>
        <v>0</v>
      </c>
      <c r="J37" s="149">
        <f>IF((J104&lt;K104),J104-J35-J36,K104-J35-J36)</f>
        <v>0</v>
      </c>
      <c r="K37" s="148">
        <f>J37*1</f>
        <v>0</v>
      </c>
      <c r="L37" s="149">
        <f>IF((L104&lt;M104),L104-L35-L36,M104-L35-L36)</f>
        <v>0</v>
      </c>
      <c r="M37" s="148">
        <f>L37*1</f>
        <v>0</v>
      </c>
      <c r="N37" s="149">
        <f>IF((N104&lt;O104),N104-N35-N36,O104-N35-N36)</f>
        <v>0</v>
      </c>
      <c r="O37" s="148">
        <f>N37*1</f>
        <v>0</v>
      </c>
      <c r="P37" s="149">
        <f>IF((P104&lt;Q104),P104-P35-P36,Q104-P35-P36)</f>
        <v>0</v>
      </c>
      <c r="Q37" s="148">
        <f>P37*1</f>
        <v>0</v>
      </c>
      <c r="R37" s="149">
        <f>IF((R104&lt;S104),R104-R35-R36,S104-R35-R36)</f>
        <v>0</v>
      </c>
      <c r="S37" s="148">
        <f>R37*1</f>
        <v>0</v>
      </c>
      <c r="T37" s="149">
        <f>IF((T104&lt;U104),T104-T35-T36,U104-T35-T36)</f>
        <v>0</v>
      </c>
      <c r="U37" s="148">
        <f>T37*1</f>
        <v>0</v>
      </c>
      <c r="V37" s="149">
        <f>IF((V104&lt;W104),V104-V35-V36,W104-V35-V36)</f>
        <v>0</v>
      </c>
      <c r="W37" s="148">
        <f>V37*1</f>
        <v>0</v>
      </c>
      <c r="X37" s="134"/>
      <c r="Y37" s="134"/>
      <c r="Z37" s="134"/>
    </row>
    <row r="38" spans="2:26" ht="12.75" hidden="1" customHeight="1" outlineLevel="1" thickBot="1">
      <c r="B38" s="150" t="s">
        <v>271</v>
      </c>
      <c r="C38" s="134"/>
      <c r="D38" s="147"/>
      <c r="E38" s="147" t="s">
        <v>272</v>
      </c>
      <c r="F38" s="148">
        <f>ABS(F104-G104)</f>
        <v>0</v>
      </c>
      <c r="G38" s="148">
        <f>F38*1</f>
        <v>0</v>
      </c>
      <c r="H38" s="148">
        <f>ABS(H104-I104)</f>
        <v>0</v>
      </c>
      <c r="I38" s="148">
        <f>H38*1</f>
        <v>0</v>
      </c>
      <c r="J38" s="148">
        <f>ABS(J104-K104)</f>
        <v>0</v>
      </c>
      <c r="K38" s="148">
        <f>J38*1</f>
        <v>0</v>
      </c>
      <c r="L38" s="148">
        <f>ABS(L104-M104)</f>
        <v>0</v>
      </c>
      <c r="M38" s="148">
        <f>L38*1</f>
        <v>0</v>
      </c>
      <c r="N38" s="148">
        <f>ABS(N104-O104)</f>
        <v>0</v>
      </c>
      <c r="O38" s="148">
        <f>N38*1</f>
        <v>0</v>
      </c>
      <c r="P38" s="148">
        <f>ABS(P104-Q104)</f>
        <v>0</v>
      </c>
      <c r="Q38" s="148">
        <f>P38*1</f>
        <v>0</v>
      </c>
      <c r="R38" s="148">
        <f>ABS(R104-S104)</f>
        <v>0</v>
      </c>
      <c r="S38" s="148">
        <f>R38*1</f>
        <v>0</v>
      </c>
      <c r="T38" s="148">
        <f>ABS(T104-U104)</f>
        <v>0</v>
      </c>
      <c r="U38" s="148">
        <f>T38*1</f>
        <v>0</v>
      </c>
      <c r="V38" s="148">
        <f>ABS(V104-W104)</f>
        <v>0</v>
      </c>
      <c r="W38" s="148">
        <f>V38*1</f>
        <v>0</v>
      </c>
      <c r="X38" s="134"/>
      <c r="Y38" s="134"/>
      <c r="Z38" s="134"/>
    </row>
    <row r="39" spans="2:26" ht="12.75" hidden="1" customHeight="1" outlineLevel="1" thickBot="1">
      <c r="B39" s="147"/>
      <c r="C39" s="147"/>
      <c r="D39" s="147"/>
      <c r="E39" s="151" t="s">
        <v>273</v>
      </c>
      <c r="F39" s="147"/>
      <c r="G39" s="152">
        <f>SUM(G31:G38)</f>
        <v>0</v>
      </c>
      <c r="H39" s="148"/>
      <c r="I39" s="152">
        <f>SUM(I31:I38)</f>
        <v>0</v>
      </c>
      <c r="J39" s="148"/>
      <c r="K39" s="152">
        <f>SUM(K31:K38)</f>
        <v>0</v>
      </c>
      <c r="L39" s="148"/>
      <c r="M39" s="152">
        <f>SUM(M31:M38)</f>
        <v>0</v>
      </c>
      <c r="N39" s="148"/>
      <c r="O39" s="152">
        <f>SUM(O31:O38)</f>
        <v>0</v>
      </c>
      <c r="P39" s="148"/>
      <c r="Q39" s="152">
        <f>SUM(Q31:Q38)</f>
        <v>0</v>
      </c>
      <c r="R39" s="148"/>
      <c r="S39" s="152">
        <f>SUM(S31:S38)</f>
        <v>0</v>
      </c>
      <c r="T39" s="148"/>
      <c r="U39" s="152">
        <f>SUM(U31:U38)</f>
        <v>0</v>
      </c>
      <c r="V39" s="148"/>
      <c r="W39" s="152">
        <f>SUM(W31:W38)</f>
        <v>0</v>
      </c>
      <c r="X39" s="134"/>
      <c r="Y39" s="134"/>
      <c r="Z39" s="134"/>
    </row>
    <row r="40" spans="2:26" ht="18.75" hidden="1" customHeight="1" outlineLevel="1">
      <c r="B40" s="147"/>
      <c r="C40" s="147"/>
      <c r="D40" s="147"/>
      <c r="E40" s="151"/>
      <c r="F40" s="2201" t="s">
        <v>532</v>
      </c>
      <c r="G40" s="2201"/>
      <c r="H40" s="2201" t="s">
        <v>220</v>
      </c>
      <c r="I40" s="2201"/>
      <c r="J40" s="2201" t="s">
        <v>221</v>
      </c>
      <c r="K40" s="2201"/>
      <c r="L40" s="2201" t="s">
        <v>222</v>
      </c>
      <c r="M40" s="2201"/>
      <c r="N40" s="2201" t="s">
        <v>223</v>
      </c>
      <c r="O40" s="2201"/>
      <c r="P40" s="2201" t="s">
        <v>224</v>
      </c>
      <c r="Q40" s="2201"/>
      <c r="R40" s="2201" t="s">
        <v>274</v>
      </c>
      <c r="S40" s="2201"/>
      <c r="T40" s="2201" t="s">
        <v>275</v>
      </c>
      <c r="U40" s="2201"/>
      <c r="V40" s="147"/>
      <c r="W40" s="148"/>
      <c r="X40" s="134"/>
      <c r="Y40" s="134"/>
      <c r="Z40" s="134"/>
    </row>
    <row r="41" spans="2:26" ht="21.75" hidden="1" customHeight="1" outlineLevel="1">
      <c r="B41" s="153" t="s">
        <v>217</v>
      </c>
      <c r="C41" s="147"/>
      <c r="D41" s="147"/>
      <c r="E41" s="147"/>
      <c r="F41" s="2202" t="s">
        <v>276</v>
      </c>
      <c r="G41" s="2202"/>
      <c r="H41" s="2202" t="s">
        <v>276</v>
      </c>
      <c r="I41" s="2202"/>
      <c r="J41" s="2202" t="s">
        <v>276</v>
      </c>
      <c r="K41" s="2202"/>
      <c r="L41" s="2202" t="s">
        <v>276</v>
      </c>
      <c r="M41" s="2202"/>
      <c r="N41" s="2202" t="s">
        <v>276</v>
      </c>
      <c r="O41" s="2202"/>
      <c r="P41" s="2202" t="s">
        <v>276</v>
      </c>
      <c r="Q41" s="2202"/>
      <c r="R41" s="2202" t="s">
        <v>276</v>
      </c>
      <c r="S41" s="2202"/>
      <c r="T41" s="2202" t="s">
        <v>276</v>
      </c>
      <c r="U41" s="2202"/>
      <c r="V41" s="2202" t="s">
        <v>276</v>
      </c>
      <c r="W41" s="2202"/>
      <c r="X41" s="134"/>
      <c r="Y41" s="134"/>
      <c r="Z41" s="134"/>
    </row>
    <row r="42" spans="2:26" ht="15" hidden="1" customHeight="1" outlineLevel="1" thickBot="1">
      <c r="B42" s="147"/>
      <c r="C42" s="147"/>
      <c r="D42" s="147"/>
      <c r="E42" s="147"/>
      <c r="F42" s="153" t="s">
        <v>227</v>
      </c>
      <c r="G42" s="153" t="s">
        <v>228</v>
      </c>
      <c r="H42" s="153" t="s">
        <v>227</v>
      </c>
      <c r="I42" s="153" t="s">
        <v>228</v>
      </c>
      <c r="J42" s="153" t="s">
        <v>227</v>
      </c>
      <c r="K42" s="153" t="s">
        <v>228</v>
      </c>
      <c r="L42" s="153" t="s">
        <v>227</v>
      </c>
      <c r="M42" s="153" t="s">
        <v>228</v>
      </c>
      <c r="N42" s="153" t="s">
        <v>227</v>
      </c>
      <c r="O42" s="153" t="s">
        <v>228</v>
      </c>
      <c r="P42" s="153" t="s">
        <v>227</v>
      </c>
      <c r="Q42" s="153" t="s">
        <v>228</v>
      </c>
      <c r="R42" s="153" t="s">
        <v>227</v>
      </c>
      <c r="S42" s="153" t="s">
        <v>228</v>
      </c>
      <c r="T42" s="153" t="s">
        <v>227</v>
      </c>
      <c r="U42" s="153" t="s">
        <v>228</v>
      </c>
      <c r="V42" s="153" t="s">
        <v>227</v>
      </c>
      <c r="W42" s="153" t="s">
        <v>228</v>
      </c>
      <c r="X42" s="134"/>
      <c r="Y42" s="134"/>
      <c r="Z42" s="134"/>
    </row>
    <row r="43" spans="2:26" hidden="1" outlineLevel="1">
      <c r="B43" s="154"/>
      <c r="C43" s="147"/>
      <c r="D43" s="147"/>
      <c r="E43" s="147"/>
      <c r="F43" s="148">
        <f>$E$7*F7</f>
        <v>0</v>
      </c>
      <c r="G43" s="148">
        <f t="shared" ref="G43:W43" si="2">$E$7*G7</f>
        <v>0</v>
      </c>
      <c r="H43" s="148">
        <f t="shared" si="2"/>
        <v>0</v>
      </c>
      <c r="I43" s="148">
        <f t="shared" si="2"/>
        <v>0</v>
      </c>
      <c r="J43" s="148">
        <f t="shared" si="2"/>
        <v>0</v>
      </c>
      <c r="K43" s="148">
        <f t="shared" si="2"/>
        <v>0</v>
      </c>
      <c r="L43" s="148">
        <f t="shared" si="2"/>
        <v>0</v>
      </c>
      <c r="M43" s="148">
        <f t="shared" si="2"/>
        <v>0</v>
      </c>
      <c r="N43" s="148">
        <f t="shared" si="2"/>
        <v>0</v>
      </c>
      <c r="O43" s="148">
        <f t="shared" si="2"/>
        <v>0</v>
      </c>
      <c r="P43" s="148">
        <f t="shared" si="2"/>
        <v>0</v>
      </c>
      <c r="Q43" s="148">
        <f t="shared" si="2"/>
        <v>0</v>
      </c>
      <c r="R43" s="148">
        <f t="shared" si="2"/>
        <v>0</v>
      </c>
      <c r="S43" s="148">
        <f t="shared" si="2"/>
        <v>0</v>
      </c>
      <c r="T43" s="148">
        <f t="shared" si="2"/>
        <v>0</v>
      </c>
      <c r="U43" s="148">
        <f t="shared" si="2"/>
        <v>0</v>
      </c>
      <c r="V43" s="148">
        <f t="shared" si="2"/>
        <v>0</v>
      </c>
      <c r="W43" s="148">
        <f t="shared" si="2"/>
        <v>0</v>
      </c>
      <c r="X43" s="134"/>
      <c r="Y43" s="134"/>
      <c r="Z43" s="134"/>
    </row>
    <row r="44" spans="2:26" hidden="1" outlineLevel="1">
      <c r="B44" s="155"/>
      <c r="C44" s="147"/>
      <c r="D44" s="147"/>
      <c r="E44" s="147"/>
      <c r="F44" s="148">
        <f>$E$8*F8</f>
        <v>0</v>
      </c>
      <c r="G44" s="148">
        <f t="shared" ref="G44:W44" si="3">$E$8*G8</f>
        <v>0</v>
      </c>
      <c r="H44" s="148">
        <f t="shared" si="3"/>
        <v>0</v>
      </c>
      <c r="I44" s="148">
        <f t="shared" si="3"/>
        <v>0</v>
      </c>
      <c r="J44" s="148">
        <f t="shared" si="3"/>
        <v>0</v>
      </c>
      <c r="K44" s="148">
        <f t="shared" si="3"/>
        <v>0</v>
      </c>
      <c r="L44" s="148">
        <f t="shared" si="3"/>
        <v>0</v>
      </c>
      <c r="M44" s="148">
        <f t="shared" si="3"/>
        <v>0</v>
      </c>
      <c r="N44" s="148">
        <f t="shared" si="3"/>
        <v>0</v>
      </c>
      <c r="O44" s="148">
        <f t="shared" si="3"/>
        <v>0</v>
      </c>
      <c r="P44" s="148">
        <f t="shared" si="3"/>
        <v>0</v>
      </c>
      <c r="Q44" s="148">
        <f t="shared" si="3"/>
        <v>0</v>
      </c>
      <c r="R44" s="148">
        <f t="shared" si="3"/>
        <v>0</v>
      </c>
      <c r="S44" s="148">
        <f t="shared" si="3"/>
        <v>0</v>
      </c>
      <c r="T44" s="148">
        <f t="shared" si="3"/>
        <v>0</v>
      </c>
      <c r="U44" s="148">
        <f t="shared" si="3"/>
        <v>0</v>
      </c>
      <c r="V44" s="148">
        <f t="shared" si="3"/>
        <v>0</v>
      </c>
      <c r="W44" s="148">
        <f t="shared" si="3"/>
        <v>0</v>
      </c>
      <c r="X44" s="134"/>
      <c r="Y44" s="134"/>
      <c r="Z44" s="134"/>
    </row>
    <row r="45" spans="2:26" hidden="1" outlineLevel="1">
      <c r="B45" s="156">
        <v>1</v>
      </c>
      <c r="C45" s="147"/>
      <c r="D45" s="147"/>
      <c r="E45" s="147"/>
      <c r="F45" s="148">
        <f>$E$9*F9</f>
        <v>0</v>
      </c>
      <c r="G45" s="148">
        <f t="shared" ref="G45:W45" si="4">$E$9*G9</f>
        <v>0</v>
      </c>
      <c r="H45" s="148">
        <f t="shared" si="4"/>
        <v>0</v>
      </c>
      <c r="I45" s="148">
        <f t="shared" si="4"/>
        <v>0</v>
      </c>
      <c r="J45" s="148">
        <f t="shared" si="4"/>
        <v>0</v>
      </c>
      <c r="K45" s="148">
        <f t="shared" si="4"/>
        <v>0</v>
      </c>
      <c r="L45" s="148">
        <f t="shared" si="4"/>
        <v>0</v>
      </c>
      <c r="M45" s="148">
        <f t="shared" si="4"/>
        <v>0</v>
      </c>
      <c r="N45" s="148">
        <f t="shared" si="4"/>
        <v>0</v>
      </c>
      <c r="O45" s="148">
        <f t="shared" si="4"/>
        <v>0</v>
      </c>
      <c r="P45" s="148">
        <f t="shared" si="4"/>
        <v>0</v>
      </c>
      <c r="Q45" s="148">
        <f t="shared" si="4"/>
        <v>0</v>
      </c>
      <c r="R45" s="148">
        <f t="shared" si="4"/>
        <v>0</v>
      </c>
      <c r="S45" s="148">
        <f t="shared" si="4"/>
        <v>0</v>
      </c>
      <c r="T45" s="148">
        <f t="shared" si="4"/>
        <v>0</v>
      </c>
      <c r="U45" s="148">
        <f t="shared" si="4"/>
        <v>0</v>
      </c>
      <c r="V45" s="148">
        <f t="shared" si="4"/>
        <v>0</v>
      </c>
      <c r="W45" s="148">
        <f t="shared" si="4"/>
        <v>0</v>
      </c>
      <c r="X45" s="134"/>
      <c r="Y45" s="134"/>
      <c r="Z45" s="134"/>
    </row>
    <row r="46" spans="2:26" ht="12.75" hidden="1" customHeight="1" outlineLevel="1" thickBot="1">
      <c r="B46" s="155"/>
      <c r="C46" s="147"/>
      <c r="D46" s="147"/>
      <c r="E46" s="147"/>
      <c r="F46" s="148">
        <f>$E$10*F10</f>
        <v>0</v>
      </c>
      <c r="G46" s="148">
        <f t="shared" ref="G46:W46" si="5">$E$10*G10</f>
        <v>0</v>
      </c>
      <c r="H46" s="148">
        <f t="shared" si="5"/>
        <v>0</v>
      </c>
      <c r="I46" s="148">
        <f t="shared" si="5"/>
        <v>0</v>
      </c>
      <c r="J46" s="148">
        <f t="shared" si="5"/>
        <v>0</v>
      </c>
      <c r="K46" s="148">
        <f t="shared" si="5"/>
        <v>0</v>
      </c>
      <c r="L46" s="148">
        <f t="shared" si="5"/>
        <v>0</v>
      </c>
      <c r="M46" s="148">
        <f t="shared" si="5"/>
        <v>0</v>
      </c>
      <c r="N46" s="148">
        <f t="shared" si="5"/>
        <v>0</v>
      </c>
      <c r="O46" s="148">
        <f t="shared" si="5"/>
        <v>0</v>
      </c>
      <c r="P46" s="148">
        <f t="shared" si="5"/>
        <v>0</v>
      </c>
      <c r="Q46" s="148">
        <f t="shared" si="5"/>
        <v>0</v>
      </c>
      <c r="R46" s="148">
        <f t="shared" si="5"/>
        <v>0</v>
      </c>
      <c r="S46" s="148">
        <f t="shared" si="5"/>
        <v>0</v>
      </c>
      <c r="T46" s="148">
        <f t="shared" si="5"/>
        <v>0</v>
      </c>
      <c r="U46" s="148">
        <f t="shared" si="5"/>
        <v>0</v>
      </c>
      <c r="V46" s="148">
        <f t="shared" si="5"/>
        <v>0</v>
      </c>
      <c r="W46" s="148">
        <f t="shared" si="5"/>
        <v>0</v>
      </c>
      <c r="X46" s="134"/>
      <c r="Y46" s="134"/>
      <c r="Z46" s="134"/>
    </row>
    <row r="47" spans="2:26" ht="12.75" hidden="1" customHeight="1" outlineLevel="1" thickBot="1">
      <c r="B47" s="157"/>
      <c r="C47" s="147"/>
      <c r="D47" s="147"/>
      <c r="E47" s="147"/>
      <c r="F47" s="158">
        <f t="shared" ref="F47:W47" si="6">SUM(F43:F46)</f>
        <v>0</v>
      </c>
      <c r="G47" s="159">
        <f t="shared" si="6"/>
        <v>0</v>
      </c>
      <c r="H47" s="158">
        <f t="shared" si="6"/>
        <v>0</v>
      </c>
      <c r="I47" s="159">
        <f t="shared" si="6"/>
        <v>0</v>
      </c>
      <c r="J47" s="158">
        <f t="shared" si="6"/>
        <v>0</v>
      </c>
      <c r="K47" s="159">
        <f t="shared" si="6"/>
        <v>0</v>
      </c>
      <c r="L47" s="158">
        <f t="shared" si="6"/>
        <v>0</v>
      </c>
      <c r="M47" s="159">
        <f t="shared" si="6"/>
        <v>0</v>
      </c>
      <c r="N47" s="158">
        <f t="shared" si="6"/>
        <v>0</v>
      </c>
      <c r="O47" s="159">
        <f t="shared" si="6"/>
        <v>0</v>
      </c>
      <c r="P47" s="158">
        <f t="shared" si="6"/>
        <v>0</v>
      </c>
      <c r="Q47" s="159">
        <f t="shared" si="6"/>
        <v>0</v>
      </c>
      <c r="R47" s="158">
        <f t="shared" si="6"/>
        <v>0</v>
      </c>
      <c r="S47" s="159">
        <f t="shared" si="6"/>
        <v>0</v>
      </c>
      <c r="T47" s="158">
        <f t="shared" si="6"/>
        <v>0</v>
      </c>
      <c r="U47" s="159">
        <f t="shared" si="6"/>
        <v>0</v>
      </c>
      <c r="V47" s="158">
        <f t="shared" si="6"/>
        <v>0</v>
      </c>
      <c r="W47" s="159">
        <f t="shared" si="6"/>
        <v>0</v>
      </c>
      <c r="X47" s="134"/>
      <c r="Y47" s="134"/>
      <c r="Z47" s="134"/>
    </row>
    <row r="48" spans="2:26" hidden="1" outlineLevel="1">
      <c r="B48" s="154"/>
      <c r="C48" s="147"/>
      <c r="D48" s="147"/>
      <c r="E48" s="147"/>
      <c r="F48" s="148">
        <f>$E$12*F12</f>
        <v>0</v>
      </c>
      <c r="G48" s="148">
        <f t="shared" ref="G48:W48" si="7">$E$12*G12</f>
        <v>0</v>
      </c>
      <c r="H48" s="148">
        <f t="shared" si="7"/>
        <v>0</v>
      </c>
      <c r="I48" s="148">
        <f t="shared" si="7"/>
        <v>0</v>
      </c>
      <c r="J48" s="148">
        <f t="shared" si="7"/>
        <v>0</v>
      </c>
      <c r="K48" s="148">
        <f t="shared" si="7"/>
        <v>0</v>
      </c>
      <c r="L48" s="148">
        <f t="shared" si="7"/>
        <v>0</v>
      </c>
      <c r="M48" s="148">
        <f t="shared" si="7"/>
        <v>0</v>
      </c>
      <c r="N48" s="148">
        <f t="shared" si="7"/>
        <v>0</v>
      </c>
      <c r="O48" s="148">
        <f t="shared" si="7"/>
        <v>0</v>
      </c>
      <c r="P48" s="148">
        <f t="shared" si="7"/>
        <v>0</v>
      </c>
      <c r="Q48" s="148">
        <f t="shared" si="7"/>
        <v>0</v>
      </c>
      <c r="R48" s="148">
        <f t="shared" si="7"/>
        <v>0</v>
      </c>
      <c r="S48" s="148">
        <f t="shared" si="7"/>
        <v>0</v>
      </c>
      <c r="T48" s="148">
        <f t="shared" si="7"/>
        <v>0</v>
      </c>
      <c r="U48" s="148">
        <f t="shared" si="7"/>
        <v>0</v>
      </c>
      <c r="V48" s="148">
        <f t="shared" si="7"/>
        <v>0</v>
      </c>
      <c r="W48" s="148">
        <f t="shared" si="7"/>
        <v>0</v>
      </c>
      <c r="X48" s="134"/>
      <c r="Y48" s="134"/>
      <c r="Z48" s="134"/>
    </row>
    <row r="49" spans="2:26" hidden="1" outlineLevel="1">
      <c r="B49" s="156">
        <v>2</v>
      </c>
      <c r="C49" s="147"/>
      <c r="D49" s="147"/>
      <c r="E49" s="147"/>
      <c r="F49" s="148">
        <f>$E$13*F13</f>
        <v>0</v>
      </c>
      <c r="G49" s="148">
        <f t="shared" ref="G49:W49" si="8">$E$13*G13</f>
        <v>0</v>
      </c>
      <c r="H49" s="148">
        <f t="shared" si="8"/>
        <v>0</v>
      </c>
      <c r="I49" s="148">
        <f t="shared" si="8"/>
        <v>0</v>
      </c>
      <c r="J49" s="148">
        <f t="shared" si="8"/>
        <v>0</v>
      </c>
      <c r="K49" s="148">
        <f t="shared" si="8"/>
        <v>0</v>
      </c>
      <c r="L49" s="148">
        <f t="shared" si="8"/>
        <v>0</v>
      </c>
      <c r="M49" s="148">
        <f t="shared" si="8"/>
        <v>0</v>
      </c>
      <c r="N49" s="148">
        <f t="shared" si="8"/>
        <v>0</v>
      </c>
      <c r="O49" s="148">
        <f t="shared" si="8"/>
        <v>0</v>
      </c>
      <c r="P49" s="148">
        <f t="shared" si="8"/>
        <v>0</v>
      </c>
      <c r="Q49" s="148">
        <f t="shared" si="8"/>
        <v>0</v>
      </c>
      <c r="R49" s="148">
        <f t="shared" si="8"/>
        <v>0</v>
      </c>
      <c r="S49" s="148">
        <f t="shared" si="8"/>
        <v>0</v>
      </c>
      <c r="T49" s="148">
        <f t="shared" si="8"/>
        <v>0</v>
      </c>
      <c r="U49" s="148">
        <f t="shared" si="8"/>
        <v>0</v>
      </c>
      <c r="V49" s="148">
        <f t="shared" si="8"/>
        <v>0</v>
      </c>
      <c r="W49" s="148">
        <f t="shared" si="8"/>
        <v>0</v>
      </c>
      <c r="X49" s="134"/>
      <c r="Y49" s="134"/>
      <c r="Z49" s="134"/>
    </row>
    <row r="50" spans="2:26" ht="12.75" hidden="1" customHeight="1" outlineLevel="1" thickBot="1">
      <c r="B50" s="155"/>
      <c r="C50" s="147"/>
      <c r="D50" s="147"/>
      <c r="E50" s="147"/>
      <c r="F50" s="148">
        <f>$E$14*F14</f>
        <v>0</v>
      </c>
      <c r="G50" s="148">
        <f t="shared" ref="G50:W50" si="9">$E$14*G14</f>
        <v>0</v>
      </c>
      <c r="H50" s="148">
        <f t="shared" si="9"/>
        <v>0</v>
      </c>
      <c r="I50" s="148">
        <f t="shared" si="9"/>
        <v>0</v>
      </c>
      <c r="J50" s="148">
        <f t="shared" si="9"/>
        <v>0</v>
      </c>
      <c r="K50" s="148">
        <f t="shared" si="9"/>
        <v>0</v>
      </c>
      <c r="L50" s="148">
        <f t="shared" si="9"/>
        <v>0</v>
      </c>
      <c r="M50" s="148">
        <f t="shared" si="9"/>
        <v>0</v>
      </c>
      <c r="N50" s="148">
        <f t="shared" si="9"/>
        <v>0</v>
      </c>
      <c r="O50" s="148">
        <f t="shared" si="9"/>
        <v>0</v>
      </c>
      <c r="P50" s="148">
        <f t="shared" si="9"/>
        <v>0</v>
      </c>
      <c r="Q50" s="148">
        <f t="shared" si="9"/>
        <v>0</v>
      </c>
      <c r="R50" s="148">
        <f t="shared" si="9"/>
        <v>0</v>
      </c>
      <c r="S50" s="148">
        <f t="shared" si="9"/>
        <v>0</v>
      </c>
      <c r="T50" s="148">
        <f t="shared" si="9"/>
        <v>0</v>
      </c>
      <c r="U50" s="148">
        <f t="shared" si="9"/>
        <v>0</v>
      </c>
      <c r="V50" s="148">
        <f t="shared" si="9"/>
        <v>0</v>
      </c>
      <c r="W50" s="148">
        <f t="shared" si="9"/>
        <v>0</v>
      </c>
      <c r="X50" s="134"/>
      <c r="Y50" s="134"/>
      <c r="Z50" s="134"/>
    </row>
    <row r="51" spans="2:26" ht="12.75" hidden="1" customHeight="1" outlineLevel="1" thickBot="1">
      <c r="B51" s="157"/>
      <c r="C51" s="147"/>
      <c r="D51" s="147"/>
      <c r="E51" s="147"/>
      <c r="F51" s="160">
        <f t="shared" ref="F51:W51" si="10">SUM(F48:F50)</f>
        <v>0</v>
      </c>
      <c r="G51" s="152">
        <f t="shared" si="10"/>
        <v>0</v>
      </c>
      <c r="H51" s="160">
        <f t="shared" si="10"/>
        <v>0</v>
      </c>
      <c r="I51" s="152">
        <f t="shared" si="10"/>
        <v>0</v>
      </c>
      <c r="J51" s="160">
        <f t="shared" si="10"/>
        <v>0</v>
      </c>
      <c r="K51" s="152">
        <f t="shared" si="10"/>
        <v>0</v>
      </c>
      <c r="L51" s="160">
        <f t="shared" si="10"/>
        <v>0</v>
      </c>
      <c r="M51" s="152">
        <f t="shared" si="10"/>
        <v>0</v>
      </c>
      <c r="N51" s="160">
        <f t="shared" si="10"/>
        <v>0</v>
      </c>
      <c r="O51" s="152">
        <f t="shared" si="10"/>
        <v>0</v>
      </c>
      <c r="P51" s="160">
        <f t="shared" si="10"/>
        <v>0</v>
      </c>
      <c r="Q51" s="152">
        <f t="shared" si="10"/>
        <v>0</v>
      </c>
      <c r="R51" s="160">
        <f t="shared" si="10"/>
        <v>0</v>
      </c>
      <c r="S51" s="152">
        <f t="shared" si="10"/>
        <v>0</v>
      </c>
      <c r="T51" s="160">
        <f t="shared" si="10"/>
        <v>0</v>
      </c>
      <c r="U51" s="152">
        <f t="shared" si="10"/>
        <v>0</v>
      </c>
      <c r="V51" s="160">
        <f t="shared" si="10"/>
        <v>0</v>
      </c>
      <c r="W51" s="152">
        <f t="shared" si="10"/>
        <v>0</v>
      </c>
      <c r="X51" s="134"/>
      <c r="Y51" s="134"/>
      <c r="Z51" s="134"/>
    </row>
    <row r="52" spans="2:26" hidden="1" outlineLevel="1">
      <c r="B52" s="154"/>
      <c r="C52" s="147"/>
      <c r="D52" s="147"/>
      <c r="E52" s="147"/>
      <c r="F52" s="148">
        <f>$E$16*F16</f>
        <v>0</v>
      </c>
      <c r="G52" s="148">
        <f t="shared" ref="G52:W52" si="11">$E$16*G16</f>
        <v>0</v>
      </c>
      <c r="H52" s="148">
        <f t="shared" si="11"/>
        <v>0</v>
      </c>
      <c r="I52" s="148">
        <f t="shared" si="11"/>
        <v>0</v>
      </c>
      <c r="J52" s="148">
        <f t="shared" si="11"/>
        <v>0</v>
      </c>
      <c r="K52" s="148">
        <f t="shared" si="11"/>
        <v>0</v>
      </c>
      <c r="L52" s="148">
        <f t="shared" si="11"/>
        <v>0</v>
      </c>
      <c r="M52" s="148">
        <f t="shared" si="11"/>
        <v>0</v>
      </c>
      <c r="N52" s="148">
        <f t="shared" si="11"/>
        <v>0</v>
      </c>
      <c r="O52" s="148">
        <f t="shared" si="11"/>
        <v>0</v>
      </c>
      <c r="P52" s="148">
        <f t="shared" si="11"/>
        <v>0</v>
      </c>
      <c r="Q52" s="148">
        <f t="shared" si="11"/>
        <v>0</v>
      </c>
      <c r="R52" s="148">
        <f t="shared" si="11"/>
        <v>0</v>
      </c>
      <c r="S52" s="148">
        <f t="shared" si="11"/>
        <v>0</v>
      </c>
      <c r="T52" s="148">
        <f t="shared" si="11"/>
        <v>0</v>
      </c>
      <c r="U52" s="148">
        <f t="shared" si="11"/>
        <v>0</v>
      </c>
      <c r="V52" s="148">
        <f t="shared" si="11"/>
        <v>0</v>
      </c>
      <c r="W52" s="148">
        <f t="shared" si="11"/>
        <v>0</v>
      </c>
      <c r="X52" s="134"/>
      <c r="Y52" s="134"/>
      <c r="Z52" s="134"/>
    </row>
    <row r="53" spans="2:26" hidden="1" outlineLevel="1">
      <c r="B53" s="155"/>
      <c r="C53" s="147"/>
      <c r="D53" s="147"/>
      <c r="E53" s="147"/>
      <c r="F53" s="148">
        <f>$E$17*F17</f>
        <v>0</v>
      </c>
      <c r="G53" s="148">
        <f t="shared" ref="G53:W53" si="12">$E$17*G17</f>
        <v>0</v>
      </c>
      <c r="H53" s="148">
        <f t="shared" si="12"/>
        <v>0</v>
      </c>
      <c r="I53" s="148">
        <f t="shared" si="12"/>
        <v>0</v>
      </c>
      <c r="J53" s="148">
        <f t="shared" si="12"/>
        <v>0</v>
      </c>
      <c r="K53" s="148">
        <f t="shared" si="12"/>
        <v>0</v>
      </c>
      <c r="L53" s="148">
        <f t="shared" si="12"/>
        <v>0</v>
      </c>
      <c r="M53" s="148">
        <f t="shared" si="12"/>
        <v>0</v>
      </c>
      <c r="N53" s="148">
        <f t="shared" si="12"/>
        <v>0</v>
      </c>
      <c r="O53" s="148">
        <f t="shared" si="12"/>
        <v>0</v>
      </c>
      <c r="P53" s="148">
        <f t="shared" si="12"/>
        <v>0</v>
      </c>
      <c r="Q53" s="148">
        <f t="shared" si="12"/>
        <v>0</v>
      </c>
      <c r="R53" s="148">
        <f t="shared" si="12"/>
        <v>0</v>
      </c>
      <c r="S53" s="148">
        <f t="shared" si="12"/>
        <v>0</v>
      </c>
      <c r="T53" s="148">
        <f t="shared" si="12"/>
        <v>0</v>
      </c>
      <c r="U53" s="148">
        <f t="shared" si="12"/>
        <v>0</v>
      </c>
      <c r="V53" s="148">
        <f t="shared" si="12"/>
        <v>0</v>
      </c>
      <c r="W53" s="148">
        <f t="shared" si="12"/>
        <v>0</v>
      </c>
      <c r="X53" s="134"/>
      <c r="Y53" s="134"/>
      <c r="Z53" s="134"/>
    </row>
    <row r="54" spans="2:26" hidden="1" outlineLevel="1">
      <c r="B54" s="155"/>
      <c r="C54" s="147"/>
      <c r="D54" s="147"/>
      <c r="E54" s="147"/>
      <c r="F54" s="148">
        <f>$E$18*F18</f>
        <v>0</v>
      </c>
      <c r="G54" s="148">
        <f t="shared" ref="G54:W54" si="13">$E$18*G18</f>
        <v>0</v>
      </c>
      <c r="H54" s="148">
        <f t="shared" si="13"/>
        <v>0</v>
      </c>
      <c r="I54" s="148">
        <f t="shared" si="13"/>
        <v>0</v>
      </c>
      <c r="J54" s="148">
        <f t="shared" si="13"/>
        <v>0</v>
      </c>
      <c r="K54" s="148">
        <f t="shared" si="13"/>
        <v>0</v>
      </c>
      <c r="L54" s="148">
        <f t="shared" si="13"/>
        <v>0</v>
      </c>
      <c r="M54" s="148">
        <f t="shared" si="13"/>
        <v>0</v>
      </c>
      <c r="N54" s="148">
        <f t="shared" si="13"/>
        <v>0</v>
      </c>
      <c r="O54" s="148">
        <f t="shared" si="13"/>
        <v>0</v>
      </c>
      <c r="P54" s="148">
        <f t="shared" si="13"/>
        <v>0</v>
      </c>
      <c r="Q54" s="148">
        <f t="shared" si="13"/>
        <v>0</v>
      </c>
      <c r="R54" s="148">
        <f t="shared" si="13"/>
        <v>0</v>
      </c>
      <c r="S54" s="148">
        <f t="shared" si="13"/>
        <v>0</v>
      </c>
      <c r="T54" s="148">
        <f t="shared" si="13"/>
        <v>0</v>
      </c>
      <c r="U54" s="148">
        <f t="shared" si="13"/>
        <v>0</v>
      </c>
      <c r="V54" s="148">
        <f t="shared" si="13"/>
        <v>0</v>
      </c>
      <c r="W54" s="148">
        <f t="shared" si="13"/>
        <v>0</v>
      </c>
      <c r="X54" s="134"/>
      <c r="Y54" s="134"/>
      <c r="Z54" s="134"/>
    </row>
    <row r="55" spans="2:26" hidden="1" outlineLevel="1">
      <c r="B55" s="156">
        <v>3</v>
      </c>
      <c r="C55" s="147"/>
      <c r="D55" s="147"/>
      <c r="E55" s="147"/>
      <c r="F55" s="148">
        <f>$E$19*F19</f>
        <v>0</v>
      </c>
      <c r="G55" s="148">
        <f t="shared" ref="G55:W55" si="14">$E$19*G19</f>
        <v>0</v>
      </c>
      <c r="H55" s="148">
        <f t="shared" si="14"/>
        <v>0</v>
      </c>
      <c r="I55" s="148">
        <f t="shared" si="14"/>
        <v>0</v>
      </c>
      <c r="J55" s="148">
        <f t="shared" si="14"/>
        <v>0</v>
      </c>
      <c r="K55" s="148">
        <f t="shared" si="14"/>
        <v>0</v>
      </c>
      <c r="L55" s="148">
        <f t="shared" si="14"/>
        <v>0</v>
      </c>
      <c r="M55" s="148">
        <f t="shared" si="14"/>
        <v>0</v>
      </c>
      <c r="N55" s="148">
        <f t="shared" si="14"/>
        <v>0</v>
      </c>
      <c r="O55" s="148">
        <f t="shared" si="14"/>
        <v>0</v>
      </c>
      <c r="P55" s="148">
        <f t="shared" si="14"/>
        <v>0</v>
      </c>
      <c r="Q55" s="148">
        <f t="shared" si="14"/>
        <v>0</v>
      </c>
      <c r="R55" s="148">
        <f t="shared" si="14"/>
        <v>0</v>
      </c>
      <c r="S55" s="148">
        <f t="shared" si="14"/>
        <v>0</v>
      </c>
      <c r="T55" s="148">
        <f t="shared" si="14"/>
        <v>0</v>
      </c>
      <c r="U55" s="148">
        <f t="shared" si="14"/>
        <v>0</v>
      </c>
      <c r="V55" s="148">
        <f t="shared" si="14"/>
        <v>0</v>
      </c>
      <c r="W55" s="148">
        <f t="shared" si="14"/>
        <v>0</v>
      </c>
      <c r="X55" s="134"/>
      <c r="Y55" s="134"/>
      <c r="Z55" s="134"/>
    </row>
    <row r="56" spans="2:26" hidden="1" outlineLevel="1">
      <c r="B56" s="155"/>
      <c r="C56" s="147"/>
      <c r="D56" s="147"/>
      <c r="E56" s="147"/>
      <c r="F56" s="148">
        <f>$E$20*F20</f>
        <v>0</v>
      </c>
      <c r="G56" s="148">
        <f t="shared" ref="G56:W56" si="15">$E$20*G20</f>
        <v>0</v>
      </c>
      <c r="H56" s="148">
        <f t="shared" si="15"/>
        <v>0</v>
      </c>
      <c r="I56" s="148">
        <f t="shared" si="15"/>
        <v>0</v>
      </c>
      <c r="J56" s="148">
        <f t="shared" si="15"/>
        <v>0</v>
      </c>
      <c r="K56" s="148">
        <f t="shared" si="15"/>
        <v>0</v>
      </c>
      <c r="L56" s="148">
        <f t="shared" si="15"/>
        <v>0</v>
      </c>
      <c r="M56" s="148">
        <f t="shared" si="15"/>
        <v>0</v>
      </c>
      <c r="N56" s="148">
        <f t="shared" si="15"/>
        <v>0</v>
      </c>
      <c r="O56" s="148">
        <f t="shared" si="15"/>
        <v>0</v>
      </c>
      <c r="P56" s="148">
        <f t="shared" si="15"/>
        <v>0</v>
      </c>
      <c r="Q56" s="148">
        <f t="shared" si="15"/>
        <v>0</v>
      </c>
      <c r="R56" s="148">
        <f t="shared" si="15"/>
        <v>0</v>
      </c>
      <c r="S56" s="148">
        <f t="shared" si="15"/>
        <v>0</v>
      </c>
      <c r="T56" s="148">
        <f t="shared" si="15"/>
        <v>0</v>
      </c>
      <c r="U56" s="148">
        <f t="shared" si="15"/>
        <v>0</v>
      </c>
      <c r="V56" s="148">
        <f t="shared" si="15"/>
        <v>0</v>
      </c>
      <c r="W56" s="148">
        <f t="shared" si="15"/>
        <v>0</v>
      </c>
      <c r="X56" s="134"/>
      <c r="Y56" s="134"/>
      <c r="Z56" s="134"/>
    </row>
    <row r="57" spans="2:26" hidden="1" outlineLevel="1">
      <c r="B57" s="155"/>
      <c r="C57" s="147"/>
      <c r="D57" s="147"/>
      <c r="E57" s="147"/>
      <c r="F57" s="148">
        <f>$E$21*F21</f>
        <v>0</v>
      </c>
      <c r="G57" s="148">
        <f t="shared" ref="G57:W57" si="16">$E$21*G21</f>
        <v>0</v>
      </c>
      <c r="H57" s="148">
        <f t="shared" si="16"/>
        <v>0</v>
      </c>
      <c r="I57" s="148">
        <f t="shared" si="16"/>
        <v>0</v>
      </c>
      <c r="J57" s="148">
        <f t="shared" si="16"/>
        <v>0</v>
      </c>
      <c r="K57" s="148">
        <f t="shared" si="16"/>
        <v>0</v>
      </c>
      <c r="L57" s="148">
        <f t="shared" si="16"/>
        <v>0</v>
      </c>
      <c r="M57" s="148">
        <f t="shared" si="16"/>
        <v>0</v>
      </c>
      <c r="N57" s="148">
        <f t="shared" si="16"/>
        <v>0</v>
      </c>
      <c r="O57" s="148">
        <f t="shared" si="16"/>
        <v>0</v>
      </c>
      <c r="P57" s="148">
        <f t="shared" si="16"/>
        <v>0</v>
      </c>
      <c r="Q57" s="148">
        <f t="shared" si="16"/>
        <v>0</v>
      </c>
      <c r="R57" s="148">
        <f t="shared" si="16"/>
        <v>0</v>
      </c>
      <c r="S57" s="148">
        <f t="shared" si="16"/>
        <v>0</v>
      </c>
      <c r="T57" s="148">
        <f t="shared" si="16"/>
        <v>0</v>
      </c>
      <c r="U57" s="148">
        <f t="shared" si="16"/>
        <v>0</v>
      </c>
      <c r="V57" s="148">
        <f t="shared" si="16"/>
        <v>0</v>
      </c>
      <c r="W57" s="148">
        <f t="shared" si="16"/>
        <v>0</v>
      </c>
      <c r="X57" s="134"/>
      <c r="Y57" s="134"/>
      <c r="Z57" s="134"/>
    </row>
    <row r="58" spans="2:26" hidden="1" outlineLevel="1">
      <c r="B58" s="155"/>
      <c r="C58" s="147"/>
      <c r="D58" s="147"/>
      <c r="E58" s="147"/>
      <c r="F58" s="148">
        <f>$E$22*F22</f>
        <v>0</v>
      </c>
      <c r="G58" s="148">
        <f t="shared" ref="G58:W58" si="17">$E$22*G22</f>
        <v>0</v>
      </c>
      <c r="H58" s="148">
        <f t="shared" si="17"/>
        <v>0</v>
      </c>
      <c r="I58" s="148">
        <f t="shared" si="17"/>
        <v>0</v>
      </c>
      <c r="J58" s="148">
        <f t="shared" si="17"/>
        <v>0</v>
      </c>
      <c r="K58" s="148">
        <f t="shared" si="17"/>
        <v>0</v>
      </c>
      <c r="L58" s="148">
        <f t="shared" si="17"/>
        <v>0</v>
      </c>
      <c r="M58" s="148">
        <f t="shared" si="17"/>
        <v>0</v>
      </c>
      <c r="N58" s="148">
        <f t="shared" si="17"/>
        <v>0</v>
      </c>
      <c r="O58" s="148">
        <f t="shared" si="17"/>
        <v>0</v>
      </c>
      <c r="P58" s="148">
        <f t="shared" si="17"/>
        <v>0</v>
      </c>
      <c r="Q58" s="148">
        <f t="shared" si="17"/>
        <v>0</v>
      </c>
      <c r="R58" s="148">
        <f t="shared" si="17"/>
        <v>0</v>
      </c>
      <c r="S58" s="148">
        <f t="shared" si="17"/>
        <v>0</v>
      </c>
      <c r="T58" s="148">
        <f t="shared" si="17"/>
        <v>0</v>
      </c>
      <c r="U58" s="148">
        <f t="shared" si="17"/>
        <v>0</v>
      </c>
      <c r="V58" s="148">
        <f t="shared" si="17"/>
        <v>0</v>
      </c>
      <c r="W58" s="148">
        <f t="shared" si="17"/>
        <v>0</v>
      </c>
      <c r="X58" s="134"/>
      <c r="Y58" s="134"/>
      <c r="Z58" s="134"/>
    </row>
    <row r="59" spans="2:26" ht="12.75" hidden="1" customHeight="1" outlineLevel="1" thickBot="1">
      <c r="B59" s="155"/>
      <c r="C59" s="147"/>
      <c r="D59" s="147"/>
      <c r="E59" s="147"/>
      <c r="F59" s="148">
        <f>$E$23*F23</f>
        <v>0</v>
      </c>
      <c r="G59" s="148">
        <f t="shared" ref="G59:W59" si="18">$E$23*G23</f>
        <v>0</v>
      </c>
      <c r="H59" s="148">
        <f t="shared" si="18"/>
        <v>0</v>
      </c>
      <c r="I59" s="148">
        <f t="shared" si="18"/>
        <v>0</v>
      </c>
      <c r="J59" s="148">
        <f t="shared" si="18"/>
        <v>0</v>
      </c>
      <c r="K59" s="148">
        <f t="shared" si="18"/>
        <v>0</v>
      </c>
      <c r="L59" s="148">
        <f t="shared" si="18"/>
        <v>0</v>
      </c>
      <c r="M59" s="148">
        <f t="shared" si="18"/>
        <v>0</v>
      </c>
      <c r="N59" s="148">
        <f t="shared" si="18"/>
        <v>0</v>
      </c>
      <c r="O59" s="148">
        <f t="shared" si="18"/>
        <v>0</v>
      </c>
      <c r="P59" s="148">
        <f t="shared" si="18"/>
        <v>0</v>
      </c>
      <c r="Q59" s="148">
        <f t="shared" si="18"/>
        <v>0</v>
      </c>
      <c r="R59" s="148">
        <f t="shared" si="18"/>
        <v>0</v>
      </c>
      <c r="S59" s="148">
        <f t="shared" si="18"/>
        <v>0</v>
      </c>
      <c r="T59" s="148">
        <f t="shared" si="18"/>
        <v>0</v>
      </c>
      <c r="U59" s="148">
        <f t="shared" si="18"/>
        <v>0</v>
      </c>
      <c r="V59" s="148">
        <f t="shared" si="18"/>
        <v>0</v>
      </c>
      <c r="W59" s="148">
        <f t="shared" si="18"/>
        <v>0</v>
      </c>
      <c r="X59" s="134"/>
      <c r="Y59" s="134"/>
      <c r="Z59" s="134"/>
    </row>
    <row r="60" spans="2:26" ht="12.75" hidden="1" customHeight="1" outlineLevel="1" thickBot="1">
      <c r="B60" s="157"/>
      <c r="C60" s="147"/>
      <c r="D60" s="147"/>
      <c r="E60" s="147"/>
      <c r="F60" s="160">
        <f t="shared" ref="F60:W60" si="19">SUM(F52:F59)</f>
        <v>0</v>
      </c>
      <c r="G60" s="161">
        <f t="shared" si="19"/>
        <v>0</v>
      </c>
      <c r="H60" s="160">
        <f t="shared" si="19"/>
        <v>0</v>
      </c>
      <c r="I60" s="161">
        <f t="shared" si="19"/>
        <v>0</v>
      </c>
      <c r="J60" s="160">
        <f t="shared" si="19"/>
        <v>0</v>
      </c>
      <c r="K60" s="161">
        <f t="shared" si="19"/>
        <v>0</v>
      </c>
      <c r="L60" s="160">
        <f t="shared" si="19"/>
        <v>0</v>
      </c>
      <c r="M60" s="161">
        <f t="shared" si="19"/>
        <v>0</v>
      </c>
      <c r="N60" s="160">
        <f t="shared" si="19"/>
        <v>0</v>
      </c>
      <c r="O60" s="161">
        <f t="shared" si="19"/>
        <v>0</v>
      </c>
      <c r="P60" s="160">
        <f t="shared" si="19"/>
        <v>0</v>
      </c>
      <c r="Q60" s="161">
        <f t="shared" si="19"/>
        <v>0</v>
      </c>
      <c r="R60" s="160">
        <f t="shared" si="19"/>
        <v>0</v>
      </c>
      <c r="S60" s="161">
        <f t="shared" si="19"/>
        <v>0</v>
      </c>
      <c r="T60" s="160">
        <f t="shared" si="19"/>
        <v>0</v>
      </c>
      <c r="U60" s="161">
        <f t="shared" si="19"/>
        <v>0</v>
      </c>
      <c r="V60" s="160">
        <f t="shared" si="19"/>
        <v>0</v>
      </c>
      <c r="W60" s="161">
        <f t="shared" si="19"/>
        <v>0</v>
      </c>
      <c r="X60" s="134"/>
      <c r="Y60" s="134"/>
      <c r="Z60" s="134"/>
    </row>
    <row r="61" spans="2:26" s="162" customFormat="1" hidden="1" outlineLevel="1">
      <c r="B61" s="153" t="s">
        <v>217</v>
      </c>
      <c r="C61" s="153"/>
      <c r="D61" s="153"/>
      <c r="E61" s="153"/>
      <c r="F61" s="164" t="s">
        <v>277</v>
      </c>
      <c r="G61" s="153"/>
      <c r="H61" s="164" t="s">
        <v>277</v>
      </c>
      <c r="I61" s="153"/>
      <c r="J61" s="164" t="s">
        <v>277</v>
      </c>
      <c r="K61" s="153"/>
      <c r="L61" s="164" t="s">
        <v>277</v>
      </c>
      <c r="M61" s="153"/>
      <c r="N61" s="164" t="s">
        <v>277</v>
      </c>
      <c r="O61" s="153"/>
      <c r="P61" s="164" t="s">
        <v>277</v>
      </c>
      <c r="Q61" s="153"/>
      <c r="R61" s="164" t="s">
        <v>277</v>
      </c>
      <c r="S61" s="153"/>
      <c r="T61" s="164" t="s">
        <v>277</v>
      </c>
      <c r="U61" s="153"/>
      <c r="V61" s="164" t="s">
        <v>277</v>
      </c>
      <c r="W61" s="153"/>
      <c r="X61" s="163"/>
      <c r="Y61" s="163"/>
      <c r="Z61" s="163"/>
    </row>
    <row r="62" spans="2:26" s="162" customFormat="1" ht="12.75" hidden="1" customHeight="1" outlineLevel="1" thickBot="1">
      <c r="B62" s="153"/>
      <c r="C62" s="153"/>
      <c r="D62" s="153"/>
      <c r="E62" s="153"/>
      <c r="F62" s="164" t="s">
        <v>278</v>
      </c>
      <c r="G62" s="153"/>
      <c r="H62" s="164" t="s">
        <v>278</v>
      </c>
      <c r="I62" s="153"/>
      <c r="J62" s="164" t="s">
        <v>278</v>
      </c>
      <c r="K62" s="153"/>
      <c r="L62" s="164" t="s">
        <v>278</v>
      </c>
      <c r="M62" s="153"/>
      <c r="N62" s="164" t="s">
        <v>278</v>
      </c>
      <c r="O62" s="153"/>
      <c r="P62" s="164" t="s">
        <v>278</v>
      </c>
      <c r="Q62" s="153"/>
      <c r="R62" s="164" t="s">
        <v>278</v>
      </c>
      <c r="S62" s="153"/>
      <c r="T62" s="164" t="s">
        <v>278</v>
      </c>
      <c r="U62" s="153"/>
      <c r="V62" s="164" t="s">
        <v>278</v>
      </c>
      <c r="W62" s="153"/>
      <c r="X62" s="163"/>
      <c r="Y62" s="163"/>
      <c r="Z62" s="163"/>
    </row>
    <row r="63" spans="2:26" hidden="1" outlineLevel="1">
      <c r="B63" s="154"/>
      <c r="C63" s="147"/>
      <c r="D63" s="147"/>
      <c r="E63" s="147"/>
      <c r="F63" s="148">
        <f>MIN(F43:G43)</f>
        <v>0</v>
      </c>
      <c r="G63" s="147"/>
      <c r="H63" s="148">
        <f>MIN(H43:I43)</f>
        <v>0</v>
      </c>
      <c r="I63" s="148"/>
      <c r="J63" s="148">
        <f>MIN(J43:K43)</f>
        <v>0</v>
      </c>
      <c r="K63" s="148"/>
      <c r="L63" s="148">
        <f>MIN(L43:M43)</f>
        <v>0</v>
      </c>
      <c r="M63" s="148"/>
      <c r="N63" s="148">
        <f>MIN(N43:O43)</f>
        <v>0</v>
      </c>
      <c r="O63" s="148"/>
      <c r="P63" s="148">
        <f>MIN(P43:Q43)</f>
        <v>0</v>
      </c>
      <c r="Q63" s="148"/>
      <c r="R63" s="148">
        <f>MIN(R43:S43)</f>
        <v>0</v>
      </c>
      <c r="S63" s="148"/>
      <c r="T63" s="148">
        <f>MIN(T43:U43)</f>
        <v>0</v>
      </c>
      <c r="U63" s="148"/>
      <c r="V63" s="148">
        <f>MIN(V43:W43)</f>
        <v>0</v>
      </c>
      <c r="W63" s="147"/>
      <c r="X63" s="134"/>
      <c r="Y63" s="134"/>
      <c r="Z63" s="134"/>
    </row>
    <row r="64" spans="2:26" hidden="1" outlineLevel="1">
      <c r="B64" s="155"/>
      <c r="C64" s="147"/>
      <c r="D64" s="147"/>
      <c r="E64" s="147"/>
      <c r="F64" s="148">
        <f>MIN(F44:G44)</f>
        <v>0</v>
      </c>
      <c r="G64" s="147"/>
      <c r="H64" s="148">
        <f>MIN(H44:I44)</f>
        <v>0</v>
      </c>
      <c r="I64" s="148"/>
      <c r="J64" s="148">
        <f>MIN(J44:K44)</f>
        <v>0</v>
      </c>
      <c r="K64" s="148"/>
      <c r="L64" s="148">
        <f>MIN(L44:M44)</f>
        <v>0</v>
      </c>
      <c r="M64" s="148"/>
      <c r="N64" s="148">
        <f>MIN(N44:O44)</f>
        <v>0</v>
      </c>
      <c r="O64" s="148"/>
      <c r="P64" s="148">
        <f>MIN(P44:Q44)</f>
        <v>0</v>
      </c>
      <c r="Q64" s="148"/>
      <c r="R64" s="148">
        <f>MIN(R44:S44)</f>
        <v>0</v>
      </c>
      <c r="S64" s="148"/>
      <c r="T64" s="148">
        <f>MIN(T44:U44)</f>
        <v>0</v>
      </c>
      <c r="U64" s="148"/>
      <c r="V64" s="148">
        <f>MIN(V44:W44)</f>
        <v>0</v>
      </c>
      <c r="W64" s="147"/>
      <c r="X64" s="134"/>
      <c r="Y64" s="134"/>
      <c r="Z64" s="134"/>
    </row>
    <row r="65" spans="2:26" hidden="1" outlineLevel="1">
      <c r="B65" s="156">
        <v>1</v>
      </c>
      <c r="C65" s="147"/>
      <c r="D65" s="147"/>
      <c r="E65" s="147"/>
      <c r="F65" s="148">
        <f>MIN(F45:G45)</f>
        <v>0</v>
      </c>
      <c r="G65" s="147"/>
      <c r="H65" s="148">
        <f>MIN(H45:I45)</f>
        <v>0</v>
      </c>
      <c r="I65" s="148"/>
      <c r="J65" s="148">
        <f>MIN(J45:K45)</f>
        <v>0</v>
      </c>
      <c r="K65" s="148"/>
      <c r="L65" s="148">
        <f>MIN(L45:M45)</f>
        <v>0</v>
      </c>
      <c r="M65" s="148"/>
      <c r="N65" s="148">
        <f>MIN(N45:O45)</f>
        <v>0</v>
      </c>
      <c r="O65" s="148"/>
      <c r="P65" s="148">
        <f>MIN(P45:Q45)</f>
        <v>0</v>
      </c>
      <c r="Q65" s="148"/>
      <c r="R65" s="148">
        <f>MIN(R45:S45)</f>
        <v>0</v>
      </c>
      <c r="S65" s="148"/>
      <c r="T65" s="148">
        <f>MIN(T45:U45)</f>
        <v>0</v>
      </c>
      <c r="U65" s="148"/>
      <c r="V65" s="148">
        <f>MIN(V45:W45)</f>
        <v>0</v>
      </c>
      <c r="W65" s="147"/>
      <c r="X65" s="134"/>
      <c r="Y65" s="134"/>
      <c r="Z65" s="134"/>
    </row>
    <row r="66" spans="2:26" ht="12.75" hidden="1" customHeight="1" outlineLevel="1" thickBot="1">
      <c r="B66" s="155"/>
      <c r="C66" s="147"/>
      <c r="D66" s="147"/>
      <c r="E66" s="147"/>
      <c r="F66" s="148">
        <f>MIN(F46:G46)</f>
        <v>0</v>
      </c>
      <c r="G66" s="147"/>
      <c r="H66" s="148">
        <f>MIN(H46:I46)</f>
        <v>0</v>
      </c>
      <c r="I66" s="148"/>
      <c r="J66" s="148">
        <f>MIN(J46:K46)</f>
        <v>0</v>
      </c>
      <c r="K66" s="148"/>
      <c r="L66" s="148">
        <f>MIN(L46:M46)</f>
        <v>0</v>
      </c>
      <c r="M66" s="148"/>
      <c r="N66" s="148">
        <f>MIN(N46:O46)</f>
        <v>0</v>
      </c>
      <c r="O66" s="148"/>
      <c r="P66" s="148">
        <f>MIN(P46:Q46)</f>
        <v>0</v>
      </c>
      <c r="Q66" s="148"/>
      <c r="R66" s="148">
        <f>MIN(R46:S46)</f>
        <v>0</v>
      </c>
      <c r="S66" s="148"/>
      <c r="T66" s="148">
        <f>MIN(T46:U46)</f>
        <v>0</v>
      </c>
      <c r="U66" s="148"/>
      <c r="V66" s="148">
        <f>MIN(V46:W46)</f>
        <v>0</v>
      </c>
      <c r="W66" s="147"/>
      <c r="X66" s="134"/>
      <c r="Y66" s="134"/>
      <c r="Z66" s="134"/>
    </row>
    <row r="67" spans="2:26" ht="12.75" hidden="1" customHeight="1" outlineLevel="1" thickBot="1">
      <c r="B67" s="157"/>
      <c r="C67" s="147"/>
      <c r="D67" s="147"/>
      <c r="E67" s="147"/>
      <c r="F67" s="152">
        <f>SUM(F63:F66)</f>
        <v>0</v>
      </c>
      <c r="G67" s="147"/>
      <c r="H67" s="152">
        <f>SUM(H63:H66)</f>
        <v>0</v>
      </c>
      <c r="I67" s="147"/>
      <c r="J67" s="152">
        <f>SUM(J63:J66)</f>
        <v>0</v>
      </c>
      <c r="K67" s="147"/>
      <c r="L67" s="152">
        <f>SUM(L63:L66)</f>
        <v>0</v>
      </c>
      <c r="M67" s="147"/>
      <c r="N67" s="152">
        <f>SUM(N63:N66)</f>
        <v>0</v>
      </c>
      <c r="O67" s="147"/>
      <c r="P67" s="152">
        <f>SUM(P63:P66)</f>
        <v>0</v>
      </c>
      <c r="Q67" s="147"/>
      <c r="R67" s="152">
        <f>SUM(R63:R66)</f>
        <v>0</v>
      </c>
      <c r="S67" s="147"/>
      <c r="T67" s="152">
        <f>SUM(T63:T66)</f>
        <v>0</v>
      </c>
      <c r="U67" s="147"/>
      <c r="V67" s="152">
        <f>SUM(V63:V66)</f>
        <v>0</v>
      </c>
      <c r="W67" s="147"/>
      <c r="X67" s="134"/>
      <c r="Y67" s="134"/>
      <c r="Z67" s="134"/>
    </row>
    <row r="68" spans="2:26" hidden="1" outlineLevel="1">
      <c r="B68" s="154"/>
      <c r="C68" s="147"/>
      <c r="D68" s="147"/>
      <c r="E68" s="147"/>
      <c r="F68" s="148">
        <f>MIN(F48:G48)</f>
        <v>0</v>
      </c>
      <c r="G68" s="148"/>
      <c r="H68" s="148">
        <f>MIN(H48:I48)</f>
        <v>0</v>
      </c>
      <c r="I68" s="148"/>
      <c r="J68" s="148">
        <f>MIN(J48:K48)</f>
        <v>0</v>
      </c>
      <c r="K68" s="148"/>
      <c r="L68" s="148">
        <f>MIN(L48:M48)</f>
        <v>0</v>
      </c>
      <c r="M68" s="148"/>
      <c r="N68" s="148">
        <f>MIN(N48:O48)</f>
        <v>0</v>
      </c>
      <c r="O68" s="148"/>
      <c r="P68" s="148">
        <f>MIN(P48:Q48)</f>
        <v>0</v>
      </c>
      <c r="Q68" s="148"/>
      <c r="R68" s="148">
        <f>MIN(R48:S48)</f>
        <v>0</v>
      </c>
      <c r="S68" s="148"/>
      <c r="T68" s="148">
        <f>MIN(T48:U48)</f>
        <v>0</v>
      </c>
      <c r="U68" s="148"/>
      <c r="V68" s="148">
        <f>MIN(V48:W48)</f>
        <v>0</v>
      </c>
      <c r="W68" s="147"/>
      <c r="X68" s="134"/>
      <c r="Y68" s="134"/>
      <c r="Z68" s="134"/>
    </row>
    <row r="69" spans="2:26" hidden="1" outlineLevel="1">
      <c r="B69" s="156">
        <v>2</v>
      </c>
      <c r="C69" s="147"/>
      <c r="D69" s="147"/>
      <c r="E69" s="147"/>
      <c r="F69" s="148">
        <f>MIN(F49:G49)</f>
        <v>0</v>
      </c>
      <c r="G69" s="148"/>
      <c r="H69" s="148">
        <f>MIN(H49:I49)</f>
        <v>0</v>
      </c>
      <c r="I69" s="148"/>
      <c r="J69" s="148">
        <f>MIN(J49:K49)</f>
        <v>0</v>
      </c>
      <c r="K69" s="148"/>
      <c r="L69" s="148">
        <f>MIN(L49:M49)</f>
        <v>0</v>
      </c>
      <c r="M69" s="148"/>
      <c r="N69" s="148">
        <f>MIN(N49:O49)</f>
        <v>0</v>
      </c>
      <c r="O69" s="148"/>
      <c r="P69" s="148">
        <f>MIN(P49:Q49)</f>
        <v>0</v>
      </c>
      <c r="Q69" s="148"/>
      <c r="R69" s="148">
        <f>MIN(R49:S49)</f>
        <v>0</v>
      </c>
      <c r="S69" s="148"/>
      <c r="T69" s="148">
        <f>MIN(T49:U49)</f>
        <v>0</v>
      </c>
      <c r="U69" s="148"/>
      <c r="V69" s="148">
        <f>MIN(V49:W49)</f>
        <v>0</v>
      </c>
      <c r="W69" s="147"/>
      <c r="X69" s="134"/>
      <c r="Y69" s="134"/>
      <c r="Z69" s="134"/>
    </row>
    <row r="70" spans="2:26" ht="12.75" hidden="1" customHeight="1" outlineLevel="1" thickBot="1">
      <c r="B70" s="155"/>
      <c r="C70" s="147"/>
      <c r="D70" s="147"/>
      <c r="E70" s="147"/>
      <c r="F70" s="148">
        <f>MIN(F50:G50)</f>
        <v>0</v>
      </c>
      <c r="G70" s="148"/>
      <c r="H70" s="148">
        <f>MIN(H50:I50)</f>
        <v>0</v>
      </c>
      <c r="I70" s="148"/>
      <c r="J70" s="148">
        <f>MIN(J50:K50)</f>
        <v>0</v>
      </c>
      <c r="K70" s="148"/>
      <c r="L70" s="148">
        <f>MIN(L50:M50)</f>
        <v>0</v>
      </c>
      <c r="M70" s="148"/>
      <c r="N70" s="148">
        <f>MIN(N50:O50)</f>
        <v>0</v>
      </c>
      <c r="O70" s="148"/>
      <c r="P70" s="148">
        <f>MIN(P50:Q50)</f>
        <v>0</v>
      </c>
      <c r="Q70" s="148"/>
      <c r="R70" s="148">
        <f>MIN(R50:S50)</f>
        <v>0</v>
      </c>
      <c r="S70" s="148"/>
      <c r="T70" s="148">
        <f>MIN(T50:U50)</f>
        <v>0</v>
      </c>
      <c r="U70" s="148"/>
      <c r="V70" s="148">
        <f>MIN(V50:W50)</f>
        <v>0</v>
      </c>
      <c r="W70" s="147"/>
      <c r="X70" s="134"/>
      <c r="Y70" s="134"/>
      <c r="Z70" s="134"/>
    </row>
    <row r="71" spans="2:26" ht="12.75" hidden="1" customHeight="1" outlineLevel="1" thickBot="1">
      <c r="B71" s="157"/>
      <c r="C71" s="147"/>
      <c r="D71" s="147"/>
      <c r="E71" s="147"/>
      <c r="F71" s="152">
        <f>SUM(F68:F70)</f>
        <v>0</v>
      </c>
      <c r="G71" s="147"/>
      <c r="H71" s="152">
        <f>SUM(H68:H70)</f>
        <v>0</v>
      </c>
      <c r="I71" s="147"/>
      <c r="J71" s="152">
        <f>SUM(J68:J70)</f>
        <v>0</v>
      </c>
      <c r="K71" s="147"/>
      <c r="L71" s="152">
        <f>SUM(L68:L70)</f>
        <v>0</v>
      </c>
      <c r="M71" s="147"/>
      <c r="N71" s="152">
        <f>SUM(N68:N70)</f>
        <v>0</v>
      </c>
      <c r="O71" s="147"/>
      <c r="P71" s="152">
        <f>SUM(P68:P70)</f>
        <v>0</v>
      </c>
      <c r="Q71" s="147"/>
      <c r="R71" s="152">
        <f>SUM(R68:R70)</f>
        <v>0</v>
      </c>
      <c r="S71" s="147"/>
      <c r="T71" s="152">
        <f>SUM(T68:T70)</f>
        <v>0</v>
      </c>
      <c r="U71" s="147"/>
      <c r="V71" s="152">
        <f>SUM(V68:V70)</f>
        <v>0</v>
      </c>
      <c r="W71" s="147"/>
      <c r="X71" s="134"/>
      <c r="Y71" s="134"/>
      <c r="Z71" s="134"/>
    </row>
    <row r="72" spans="2:26" hidden="1" outlineLevel="1">
      <c r="B72" s="154"/>
      <c r="C72" s="147"/>
      <c r="D72" s="147"/>
      <c r="E72" s="147"/>
      <c r="F72" s="148">
        <f t="shared" ref="F72:F79" si="20">MIN(F52:G52)</f>
        <v>0</v>
      </c>
      <c r="G72" s="148"/>
      <c r="H72" s="148">
        <f t="shared" ref="H72:H79" si="21">MIN(H52:I52)</f>
        <v>0</v>
      </c>
      <c r="I72" s="148"/>
      <c r="J72" s="148">
        <f t="shared" ref="J72:J79" si="22">MIN(J52:K52)</f>
        <v>0</v>
      </c>
      <c r="K72" s="148"/>
      <c r="L72" s="148">
        <f t="shared" ref="L72:L79" si="23">MIN(L52:M52)</f>
        <v>0</v>
      </c>
      <c r="M72" s="148"/>
      <c r="N72" s="148">
        <f t="shared" ref="N72:N79" si="24">MIN(N52:O52)</f>
        <v>0</v>
      </c>
      <c r="O72" s="148"/>
      <c r="P72" s="148">
        <f t="shared" ref="P72:P79" si="25">MIN(P52:Q52)</f>
        <v>0</v>
      </c>
      <c r="Q72" s="148"/>
      <c r="R72" s="148">
        <f t="shared" ref="R72:R79" si="26">MIN(R52:S52)</f>
        <v>0</v>
      </c>
      <c r="S72" s="148"/>
      <c r="T72" s="148">
        <f t="shared" ref="T72:T79" si="27">MIN(T52:U52)</f>
        <v>0</v>
      </c>
      <c r="U72" s="148"/>
      <c r="V72" s="148">
        <f t="shared" ref="V72:V79" si="28">MIN(V52:W52)</f>
        <v>0</v>
      </c>
      <c r="W72" s="147"/>
      <c r="X72" s="134"/>
      <c r="Y72" s="134"/>
      <c r="Z72" s="134"/>
    </row>
    <row r="73" spans="2:26" hidden="1" outlineLevel="1">
      <c r="B73" s="155"/>
      <c r="C73" s="147"/>
      <c r="D73" s="147"/>
      <c r="E73" s="147"/>
      <c r="F73" s="148">
        <f t="shared" si="20"/>
        <v>0</v>
      </c>
      <c r="G73" s="148"/>
      <c r="H73" s="148">
        <f t="shared" si="21"/>
        <v>0</v>
      </c>
      <c r="I73" s="148"/>
      <c r="J73" s="148">
        <f t="shared" si="22"/>
        <v>0</v>
      </c>
      <c r="K73" s="148"/>
      <c r="L73" s="148">
        <f t="shared" si="23"/>
        <v>0</v>
      </c>
      <c r="M73" s="148"/>
      <c r="N73" s="148">
        <f t="shared" si="24"/>
        <v>0</v>
      </c>
      <c r="O73" s="148"/>
      <c r="P73" s="148">
        <f t="shared" si="25"/>
        <v>0</v>
      </c>
      <c r="Q73" s="148"/>
      <c r="R73" s="148">
        <f t="shared" si="26"/>
        <v>0</v>
      </c>
      <c r="S73" s="148"/>
      <c r="T73" s="148">
        <f t="shared" si="27"/>
        <v>0</v>
      </c>
      <c r="U73" s="148"/>
      <c r="V73" s="148">
        <f t="shared" si="28"/>
        <v>0</v>
      </c>
      <c r="W73" s="147"/>
      <c r="X73" s="134"/>
      <c r="Y73" s="134"/>
      <c r="Z73" s="134"/>
    </row>
    <row r="74" spans="2:26" hidden="1" outlineLevel="1">
      <c r="B74" s="155"/>
      <c r="C74" s="147"/>
      <c r="D74" s="147"/>
      <c r="E74" s="147"/>
      <c r="F74" s="148">
        <f t="shared" si="20"/>
        <v>0</v>
      </c>
      <c r="G74" s="148"/>
      <c r="H74" s="148">
        <f t="shared" si="21"/>
        <v>0</v>
      </c>
      <c r="I74" s="148"/>
      <c r="J74" s="148">
        <f t="shared" si="22"/>
        <v>0</v>
      </c>
      <c r="K74" s="148"/>
      <c r="L74" s="148">
        <f t="shared" si="23"/>
        <v>0</v>
      </c>
      <c r="M74" s="148"/>
      <c r="N74" s="148">
        <f t="shared" si="24"/>
        <v>0</v>
      </c>
      <c r="O74" s="148"/>
      <c r="P74" s="148">
        <f t="shared" si="25"/>
        <v>0</v>
      </c>
      <c r="Q74" s="148"/>
      <c r="R74" s="148">
        <f t="shared" si="26"/>
        <v>0</v>
      </c>
      <c r="S74" s="148"/>
      <c r="T74" s="148">
        <f t="shared" si="27"/>
        <v>0</v>
      </c>
      <c r="U74" s="148"/>
      <c r="V74" s="148">
        <f t="shared" si="28"/>
        <v>0</v>
      </c>
      <c r="W74" s="147"/>
      <c r="X74" s="134"/>
      <c r="Y74" s="134"/>
      <c r="Z74" s="134"/>
    </row>
    <row r="75" spans="2:26" hidden="1" outlineLevel="1">
      <c r="B75" s="156">
        <v>3</v>
      </c>
      <c r="C75" s="147"/>
      <c r="D75" s="147"/>
      <c r="E75" s="147"/>
      <c r="F75" s="148">
        <f t="shared" si="20"/>
        <v>0</v>
      </c>
      <c r="G75" s="148"/>
      <c r="H75" s="148">
        <f t="shared" si="21"/>
        <v>0</v>
      </c>
      <c r="I75" s="148"/>
      <c r="J75" s="148">
        <f t="shared" si="22"/>
        <v>0</v>
      </c>
      <c r="K75" s="148"/>
      <c r="L75" s="148">
        <f t="shared" si="23"/>
        <v>0</v>
      </c>
      <c r="M75" s="148"/>
      <c r="N75" s="148">
        <f t="shared" si="24"/>
        <v>0</v>
      </c>
      <c r="O75" s="148"/>
      <c r="P75" s="148">
        <f t="shared" si="25"/>
        <v>0</v>
      </c>
      <c r="Q75" s="148"/>
      <c r="R75" s="148">
        <f t="shared" si="26"/>
        <v>0</v>
      </c>
      <c r="S75" s="148"/>
      <c r="T75" s="148">
        <f t="shared" si="27"/>
        <v>0</v>
      </c>
      <c r="U75" s="148"/>
      <c r="V75" s="148">
        <f t="shared" si="28"/>
        <v>0</v>
      </c>
      <c r="W75" s="147"/>
      <c r="X75" s="134"/>
      <c r="Y75" s="134"/>
      <c r="Z75" s="134"/>
    </row>
    <row r="76" spans="2:26" hidden="1" outlineLevel="1">
      <c r="B76" s="155"/>
      <c r="C76" s="147"/>
      <c r="D76" s="147"/>
      <c r="E76" s="147"/>
      <c r="F76" s="148">
        <f t="shared" si="20"/>
        <v>0</v>
      </c>
      <c r="G76" s="148"/>
      <c r="H76" s="148">
        <f t="shared" si="21"/>
        <v>0</v>
      </c>
      <c r="I76" s="148"/>
      <c r="J76" s="148">
        <f t="shared" si="22"/>
        <v>0</v>
      </c>
      <c r="K76" s="148"/>
      <c r="L76" s="148">
        <f t="shared" si="23"/>
        <v>0</v>
      </c>
      <c r="M76" s="148"/>
      <c r="N76" s="148">
        <f t="shared" si="24"/>
        <v>0</v>
      </c>
      <c r="O76" s="148"/>
      <c r="P76" s="148">
        <f t="shared" si="25"/>
        <v>0</v>
      </c>
      <c r="Q76" s="148"/>
      <c r="R76" s="148">
        <f t="shared" si="26"/>
        <v>0</v>
      </c>
      <c r="S76" s="148"/>
      <c r="T76" s="148">
        <f t="shared" si="27"/>
        <v>0</v>
      </c>
      <c r="U76" s="148"/>
      <c r="V76" s="148">
        <f t="shared" si="28"/>
        <v>0</v>
      </c>
      <c r="W76" s="147"/>
      <c r="X76" s="134"/>
      <c r="Y76" s="134"/>
      <c r="Z76" s="134"/>
    </row>
    <row r="77" spans="2:26" hidden="1" outlineLevel="1">
      <c r="B77" s="155"/>
      <c r="C77" s="147"/>
      <c r="D77" s="147"/>
      <c r="E77" s="147"/>
      <c r="F77" s="148">
        <f t="shared" si="20"/>
        <v>0</v>
      </c>
      <c r="G77" s="148"/>
      <c r="H77" s="148">
        <f t="shared" si="21"/>
        <v>0</v>
      </c>
      <c r="I77" s="148"/>
      <c r="J77" s="148">
        <f t="shared" si="22"/>
        <v>0</v>
      </c>
      <c r="K77" s="148"/>
      <c r="L77" s="148">
        <f t="shared" si="23"/>
        <v>0</v>
      </c>
      <c r="M77" s="148"/>
      <c r="N77" s="148">
        <f t="shared" si="24"/>
        <v>0</v>
      </c>
      <c r="O77" s="148"/>
      <c r="P77" s="148">
        <f t="shared" si="25"/>
        <v>0</v>
      </c>
      <c r="Q77" s="148"/>
      <c r="R77" s="148">
        <f t="shared" si="26"/>
        <v>0</v>
      </c>
      <c r="S77" s="148"/>
      <c r="T77" s="148">
        <f t="shared" si="27"/>
        <v>0</v>
      </c>
      <c r="U77" s="148"/>
      <c r="V77" s="148">
        <f t="shared" si="28"/>
        <v>0</v>
      </c>
      <c r="W77" s="147"/>
      <c r="X77" s="134"/>
      <c r="Y77" s="134"/>
      <c r="Z77" s="134"/>
    </row>
    <row r="78" spans="2:26" hidden="1" outlineLevel="1">
      <c r="B78" s="155"/>
      <c r="C78" s="147"/>
      <c r="D78" s="147"/>
      <c r="E78" s="147"/>
      <c r="F78" s="148">
        <f t="shared" si="20"/>
        <v>0</v>
      </c>
      <c r="G78" s="148"/>
      <c r="H78" s="148">
        <f t="shared" si="21"/>
        <v>0</v>
      </c>
      <c r="I78" s="148"/>
      <c r="J78" s="148">
        <f t="shared" si="22"/>
        <v>0</v>
      </c>
      <c r="K78" s="148"/>
      <c r="L78" s="148">
        <f t="shared" si="23"/>
        <v>0</v>
      </c>
      <c r="M78" s="148"/>
      <c r="N78" s="148">
        <f t="shared" si="24"/>
        <v>0</v>
      </c>
      <c r="O78" s="148"/>
      <c r="P78" s="148">
        <f t="shared" si="25"/>
        <v>0</v>
      </c>
      <c r="Q78" s="148"/>
      <c r="R78" s="148">
        <f t="shared" si="26"/>
        <v>0</v>
      </c>
      <c r="S78" s="148"/>
      <c r="T78" s="148">
        <f t="shared" si="27"/>
        <v>0</v>
      </c>
      <c r="U78" s="148"/>
      <c r="V78" s="148">
        <f t="shared" si="28"/>
        <v>0</v>
      </c>
      <c r="W78" s="147"/>
      <c r="X78" s="134"/>
      <c r="Y78" s="134"/>
      <c r="Z78" s="134"/>
    </row>
    <row r="79" spans="2:26" ht="12.75" hidden="1" customHeight="1" outlineLevel="1" thickBot="1">
      <c r="B79" s="155"/>
      <c r="C79" s="147"/>
      <c r="D79" s="147"/>
      <c r="E79" s="147"/>
      <c r="F79" s="148">
        <f t="shared" si="20"/>
        <v>0</v>
      </c>
      <c r="G79" s="148"/>
      <c r="H79" s="148">
        <f t="shared" si="21"/>
        <v>0</v>
      </c>
      <c r="I79" s="148"/>
      <c r="J79" s="148">
        <f t="shared" si="22"/>
        <v>0</v>
      </c>
      <c r="K79" s="148"/>
      <c r="L79" s="148">
        <f t="shared" si="23"/>
        <v>0</v>
      </c>
      <c r="M79" s="148"/>
      <c r="N79" s="148">
        <f t="shared" si="24"/>
        <v>0</v>
      </c>
      <c r="O79" s="148"/>
      <c r="P79" s="148">
        <f t="shared" si="25"/>
        <v>0</v>
      </c>
      <c r="Q79" s="148"/>
      <c r="R79" s="148">
        <f t="shared" si="26"/>
        <v>0</v>
      </c>
      <c r="S79" s="148"/>
      <c r="T79" s="148">
        <f t="shared" si="27"/>
        <v>0</v>
      </c>
      <c r="U79" s="148"/>
      <c r="V79" s="148">
        <f t="shared" si="28"/>
        <v>0</v>
      </c>
      <c r="W79" s="147"/>
      <c r="X79" s="134"/>
      <c r="Y79" s="134"/>
      <c r="Z79" s="134"/>
    </row>
    <row r="80" spans="2:26" ht="12.75" hidden="1" customHeight="1" outlineLevel="1" thickBot="1">
      <c r="B80" s="157"/>
      <c r="C80" s="147"/>
      <c r="D80" s="147"/>
      <c r="E80" s="147"/>
      <c r="F80" s="152">
        <f>SUM(F72:F79)</f>
        <v>0</v>
      </c>
      <c r="G80" s="147"/>
      <c r="H80" s="152">
        <f>SUM(H72:H79)</f>
        <v>0</v>
      </c>
      <c r="I80" s="147"/>
      <c r="J80" s="152">
        <f>SUM(J72:J79)</f>
        <v>0</v>
      </c>
      <c r="K80" s="147"/>
      <c r="L80" s="152">
        <f>SUM(L72:L79)</f>
        <v>0</v>
      </c>
      <c r="M80" s="147"/>
      <c r="N80" s="152">
        <f>SUM(N72:N79)</f>
        <v>0</v>
      </c>
      <c r="O80" s="147"/>
      <c r="P80" s="152">
        <f>SUM(P72:P79)</f>
        <v>0</v>
      </c>
      <c r="Q80" s="147"/>
      <c r="R80" s="152">
        <f>SUM(R72:R79)</f>
        <v>0</v>
      </c>
      <c r="S80" s="147"/>
      <c r="T80" s="152">
        <f>SUM(T72:T79)</f>
        <v>0</v>
      </c>
      <c r="U80" s="147"/>
      <c r="V80" s="152">
        <f>SUM(V72:V79)</f>
        <v>0</v>
      </c>
      <c r="W80" s="147"/>
      <c r="X80" s="134"/>
      <c r="Y80" s="134"/>
      <c r="Z80" s="134"/>
    </row>
    <row r="81" spans="2:26" s="162" customFormat="1" ht="13.15" hidden="1" customHeight="1" outlineLevel="1">
      <c r="B81" s="153" t="s">
        <v>217</v>
      </c>
      <c r="C81" s="153"/>
      <c r="D81" s="153"/>
      <c r="E81" s="153"/>
      <c r="F81" s="2203" t="s">
        <v>279</v>
      </c>
      <c r="G81" s="2203"/>
      <c r="H81" s="2203" t="s">
        <v>279</v>
      </c>
      <c r="I81" s="2203"/>
      <c r="J81" s="2203" t="s">
        <v>279</v>
      </c>
      <c r="K81" s="2203"/>
      <c r="L81" s="2203" t="s">
        <v>279</v>
      </c>
      <c r="M81" s="2203"/>
      <c r="N81" s="2203" t="s">
        <v>279</v>
      </c>
      <c r="O81" s="2203"/>
      <c r="P81" s="2203" t="s">
        <v>279</v>
      </c>
      <c r="Q81" s="2203"/>
      <c r="R81" s="2203" t="s">
        <v>279</v>
      </c>
      <c r="S81" s="2203"/>
      <c r="T81" s="2203" t="s">
        <v>279</v>
      </c>
      <c r="U81" s="2203"/>
      <c r="V81" s="2203" t="s">
        <v>279</v>
      </c>
      <c r="W81" s="2203"/>
      <c r="X81" s="163"/>
      <c r="Y81" s="163"/>
      <c r="Z81" s="163"/>
    </row>
    <row r="82" spans="2:26" s="162" customFormat="1" ht="12.75" hidden="1" customHeight="1" outlineLevel="1" thickBot="1">
      <c r="B82" s="153"/>
      <c r="C82" s="153"/>
      <c r="D82" s="153"/>
      <c r="E82" s="153"/>
      <c r="F82" s="164" t="s">
        <v>280</v>
      </c>
      <c r="G82" s="164" t="s">
        <v>16</v>
      </c>
      <c r="H82" s="164" t="s">
        <v>280</v>
      </c>
      <c r="I82" s="164" t="s">
        <v>16</v>
      </c>
      <c r="J82" s="164" t="s">
        <v>280</v>
      </c>
      <c r="K82" s="164" t="s">
        <v>16</v>
      </c>
      <c r="L82" s="164" t="s">
        <v>280</v>
      </c>
      <c r="M82" s="164" t="s">
        <v>16</v>
      </c>
      <c r="N82" s="164" t="s">
        <v>280</v>
      </c>
      <c r="O82" s="164" t="s">
        <v>16</v>
      </c>
      <c r="P82" s="164" t="s">
        <v>280</v>
      </c>
      <c r="Q82" s="164" t="s">
        <v>16</v>
      </c>
      <c r="R82" s="164" t="s">
        <v>280</v>
      </c>
      <c r="S82" s="164" t="s">
        <v>16</v>
      </c>
      <c r="T82" s="164" t="s">
        <v>280</v>
      </c>
      <c r="U82" s="164" t="s">
        <v>16</v>
      </c>
      <c r="V82" s="164" t="s">
        <v>280</v>
      </c>
      <c r="W82" s="164" t="s">
        <v>16</v>
      </c>
      <c r="X82" s="163"/>
      <c r="Y82" s="163"/>
      <c r="Z82" s="163"/>
    </row>
    <row r="83" spans="2:26" hidden="1" outlineLevel="1">
      <c r="B83" s="154"/>
      <c r="C83" s="147"/>
      <c r="D83" s="147"/>
      <c r="E83" s="147"/>
      <c r="F83" s="165">
        <f>IF(F43&gt;G43,F43-G43,0)</f>
        <v>0</v>
      </c>
      <c r="G83" s="165">
        <f>IF(G43&gt;F43,G43-F43,0)</f>
        <v>0</v>
      </c>
      <c r="H83" s="165">
        <f>IF(H43&gt;I43,H43-I43,0)</f>
        <v>0</v>
      </c>
      <c r="I83" s="165">
        <f>IF(I43&gt;H43,I43-H43,0)</f>
        <v>0</v>
      </c>
      <c r="J83" s="165">
        <f>IF(J43&gt;K43,J43-K43,0)</f>
        <v>0</v>
      </c>
      <c r="K83" s="165">
        <f>IF(K43&gt;J43,K43-J43,0)</f>
        <v>0</v>
      </c>
      <c r="L83" s="165">
        <f>IF(L43&gt;M43,L43-M43,0)</f>
        <v>0</v>
      </c>
      <c r="M83" s="165">
        <f>IF(M43&gt;L43,M43-L43,0)</f>
        <v>0</v>
      </c>
      <c r="N83" s="165">
        <f>IF(N43&gt;O43,N43-O43,0)</f>
        <v>0</v>
      </c>
      <c r="O83" s="165">
        <f>IF(O43&gt;N43,O43-N43,0)</f>
        <v>0</v>
      </c>
      <c r="P83" s="165">
        <f>IF(P43&gt;Q43,P43-Q43,0)</f>
        <v>0</v>
      </c>
      <c r="Q83" s="165">
        <f>IF(Q43&gt;P43,Q43-P43,0)</f>
        <v>0</v>
      </c>
      <c r="R83" s="165">
        <f>IF(R43&gt;S43,R43-S43,0)</f>
        <v>0</v>
      </c>
      <c r="S83" s="165">
        <f>IF(S43&gt;R43,S43-R43,0)</f>
        <v>0</v>
      </c>
      <c r="T83" s="165">
        <f>IF(T43&gt;U43,T43-U43,0)</f>
        <v>0</v>
      </c>
      <c r="U83" s="165">
        <f>IF(U43&gt;T43,U43-T43,0)</f>
        <v>0</v>
      </c>
      <c r="V83" s="165">
        <f>IF(V43&gt;W43,V43-W43,0)</f>
        <v>0</v>
      </c>
      <c r="W83" s="165">
        <f>IF(W43&gt;V43,W43-V43,0)</f>
        <v>0</v>
      </c>
      <c r="X83" s="134"/>
      <c r="Y83" s="134"/>
      <c r="Z83" s="134"/>
    </row>
    <row r="84" spans="2:26" hidden="1" outlineLevel="1">
      <c r="B84" s="155"/>
      <c r="C84" s="147"/>
      <c r="D84" s="147"/>
      <c r="E84" s="147"/>
      <c r="F84" s="165">
        <f>IF(F44&gt;G44,F44-G44,0)</f>
        <v>0</v>
      </c>
      <c r="G84" s="165">
        <f>IF(G44&gt;F44,G44-F44,0)</f>
        <v>0</v>
      </c>
      <c r="H84" s="165">
        <f>IF(H44&gt;I44,H44-I44,0)</f>
        <v>0</v>
      </c>
      <c r="I84" s="165">
        <f>IF(I44&gt;H44,I44-H44,0)</f>
        <v>0</v>
      </c>
      <c r="J84" s="165">
        <f>IF(J44&gt;K44,J44-K44,0)</f>
        <v>0</v>
      </c>
      <c r="K84" s="165">
        <f>IF(K44&gt;J44,K44-J44,0)</f>
        <v>0</v>
      </c>
      <c r="L84" s="165">
        <f>IF(L44&gt;M44,L44-M44,0)</f>
        <v>0</v>
      </c>
      <c r="M84" s="165">
        <f>IF(M44&gt;L44,M44-L44,0)</f>
        <v>0</v>
      </c>
      <c r="N84" s="165">
        <f>IF(N44&gt;O44,N44-O44,0)</f>
        <v>0</v>
      </c>
      <c r="O84" s="165">
        <f>IF(O44&gt;N44,O44-N44,0)</f>
        <v>0</v>
      </c>
      <c r="P84" s="165">
        <f>IF(P44&gt;Q44,P44-Q44,0)</f>
        <v>0</v>
      </c>
      <c r="Q84" s="165">
        <f>IF(Q44&gt;P44,Q44-P44,0)</f>
        <v>0</v>
      </c>
      <c r="R84" s="165">
        <f>IF(R44&gt;S44,R44-S44,0)</f>
        <v>0</v>
      </c>
      <c r="S84" s="165">
        <f>IF(S44&gt;R44,S44-R44,0)</f>
        <v>0</v>
      </c>
      <c r="T84" s="165">
        <f>IF(T44&gt;U44,T44-U44,0)</f>
        <v>0</v>
      </c>
      <c r="U84" s="165">
        <f>IF(U44&gt;T44,U44-T44,0)</f>
        <v>0</v>
      </c>
      <c r="V84" s="165">
        <f>IF(V44&gt;W44,V44-W44,0)</f>
        <v>0</v>
      </c>
      <c r="W84" s="165">
        <f>IF(W44&gt;V44,W44-V44,0)</f>
        <v>0</v>
      </c>
      <c r="X84" s="134"/>
      <c r="Y84" s="134"/>
      <c r="Z84" s="134"/>
    </row>
    <row r="85" spans="2:26" hidden="1" outlineLevel="1">
      <c r="B85" s="156">
        <v>1</v>
      </c>
      <c r="C85" s="147"/>
      <c r="D85" s="147"/>
      <c r="E85" s="147"/>
      <c r="F85" s="165">
        <f>IF(F45&gt;G45,F45-G45,0)</f>
        <v>0</v>
      </c>
      <c r="G85" s="165">
        <f>IF(G45&gt;F45,G45-F45,0)</f>
        <v>0</v>
      </c>
      <c r="H85" s="165">
        <f>IF(H45&gt;I45,H45-I45,0)</f>
        <v>0</v>
      </c>
      <c r="I85" s="165">
        <f>IF(I45&gt;H45,I45-H45,0)</f>
        <v>0</v>
      </c>
      <c r="J85" s="165">
        <f>IF(J45&gt;K45,J45-K45,0)</f>
        <v>0</v>
      </c>
      <c r="K85" s="165">
        <f>IF(K45&gt;J45,K45-J45,0)</f>
        <v>0</v>
      </c>
      <c r="L85" s="165">
        <f>IF(L45&gt;M45,L45-M45,0)</f>
        <v>0</v>
      </c>
      <c r="M85" s="165">
        <f>IF(M45&gt;L45,M45-L45,0)</f>
        <v>0</v>
      </c>
      <c r="N85" s="165">
        <f>IF(N45&gt;O45,N45-O45,0)</f>
        <v>0</v>
      </c>
      <c r="O85" s="165">
        <f>IF(O45&gt;N45,O45-N45,0)</f>
        <v>0</v>
      </c>
      <c r="P85" s="165">
        <f>IF(P45&gt;Q45,P45-Q45,0)</f>
        <v>0</v>
      </c>
      <c r="Q85" s="165">
        <f>IF(Q45&gt;P45,Q45-P45,0)</f>
        <v>0</v>
      </c>
      <c r="R85" s="165">
        <f>IF(R45&gt;S45,R45-S45,0)</f>
        <v>0</v>
      </c>
      <c r="S85" s="165">
        <f>IF(S45&gt;R45,S45-R45,0)</f>
        <v>0</v>
      </c>
      <c r="T85" s="165">
        <f>IF(T45&gt;U45,T45-U45,0)</f>
        <v>0</v>
      </c>
      <c r="U85" s="165">
        <f>IF(U45&gt;T45,U45-T45,0)</f>
        <v>0</v>
      </c>
      <c r="V85" s="165">
        <f>IF(V45&gt;W45,V45-W45,0)</f>
        <v>0</v>
      </c>
      <c r="W85" s="165">
        <f>IF(W45&gt;V45,W45-V45,0)</f>
        <v>0</v>
      </c>
      <c r="X85" s="134"/>
      <c r="Y85" s="134"/>
      <c r="Z85" s="134"/>
    </row>
    <row r="86" spans="2:26" ht="12.75" hidden="1" customHeight="1" outlineLevel="1" thickBot="1">
      <c r="B86" s="155"/>
      <c r="C86" s="147"/>
      <c r="D86" s="147"/>
      <c r="E86" s="147"/>
      <c r="F86" s="165">
        <f>IF(F46&gt;G46,F46-G46,0)</f>
        <v>0</v>
      </c>
      <c r="G86" s="165">
        <f>IF(G46&gt;F46,G46-F46,0)</f>
        <v>0</v>
      </c>
      <c r="H86" s="165">
        <f>IF(H46&gt;I46,H46-I46,0)</f>
        <v>0</v>
      </c>
      <c r="I86" s="165">
        <f>IF(I46&gt;H46,I46-H46,0)</f>
        <v>0</v>
      </c>
      <c r="J86" s="165">
        <f>IF(J46&gt;K46,J46-K46,0)</f>
        <v>0</v>
      </c>
      <c r="K86" s="165">
        <f>IF(K46&gt;J46,K46-J46,0)</f>
        <v>0</v>
      </c>
      <c r="L86" s="165">
        <f>IF(L46&gt;M46,L46-M46,0)</f>
        <v>0</v>
      </c>
      <c r="M86" s="165">
        <f>IF(M46&gt;L46,M46-L46,0)</f>
        <v>0</v>
      </c>
      <c r="N86" s="165">
        <f>IF(N46&gt;O46,N46-O46,0)</f>
        <v>0</v>
      </c>
      <c r="O86" s="165">
        <f>IF(O46&gt;N46,O46-N46,0)</f>
        <v>0</v>
      </c>
      <c r="P86" s="165">
        <f>IF(P46&gt;Q46,P46-Q46,0)</f>
        <v>0</v>
      </c>
      <c r="Q86" s="165">
        <f>IF(Q46&gt;P46,Q46-P46,0)</f>
        <v>0</v>
      </c>
      <c r="R86" s="165">
        <f>IF(R46&gt;S46,R46-S46,0)</f>
        <v>0</v>
      </c>
      <c r="S86" s="165">
        <f>IF(S46&gt;R46,S46-R46,0)</f>
        <v>0</v>
      </c>
      <c r="T86" s="165">
        <f>IF(T46&gt;U46,T46-U46,0)</f>
        <v>0</v>
      </c>
      <c r="U86" s="165">
        <f>IF(U46&gt;T46,U46-T46,0)</f>
        <v>0</v>
      </c>
      <c r="V86" s="165">
        <f>IF(V46&gt;W46,V46-W46,0)</f>
        <v>0</v>
      </c>
      <c r="W86" s="165">
        <f>IF(W46&gt;V46,W46-V46,0)</f>
        <v>0</v>
      </c>
      <c r="X86" s="134"/>
      <c r="Y86" s="134"/>
      <c r="Z86" s="134"/>
    </row>
    <row r="87" spans="2:26" ht="12.75" hidden="1" customHeight="1" outlineLevel="1" thickBot="1">
      <c r="B87" s="157"/>
      <c r="C87" s="147"/>
      <c r="D87" s="147"/>
      <c r="E87" s="147"/>
      <c r="F87" s="166">
        <f t="shared" ref="F87:W87" si="29">SUM(F83:F86)</f>
        <v>0</v>
      </c>
      <c r="G87" s="166">
        <f t="shared" si="29"/>
        <v>0</v>
      </c>
      <c r="H87" s="166">
        <f t="shared" si="29"/>
        <v>0</v>
      </c>
      <c r="I87" s="166">
        <f t="shared" si="29"/>
        <v>0</v>
      </c>
      <c r="J87" s="166">
        <f t="shared" si="29"/>
        <v>0</v>
      </c>
      <c r="K87" s="166">
        <f t="shared" si="29"/>
        <v>0</v>
      </c>
      <c r="L87" s="166">
        <f t="shared" si="29"/>
        <v>0</v>
      </c>
      <c r="M87" s="166">
        <f t="shared" si="29"/>
        <v>0</v>
      </c>
      <c r="N87" s="166">
        <f t="shared" si="29"/>
        <v>0</v>
      </c>
      <c r="O87" s="166">
        <f t="shared" si="29"/>
        <v>0</v>
      </c>
      <c r="P87" s="166">
        <f t="shared" si="29"/>
        <v>0</v>
      </c>
      <c r="Q87" s="166">
        <f t="shared" si="29"/>
        <v>0</v>
      </c>
      <c r="R87" s="166">
        <f t="shared" si="29"/>
        <v>0</v>
      </c>
      <c r="S87" s="166">
        <f t="shared" si="29"/>
        <v>0</v>
      </c>
      <c r="T87" s="166">
        <f t="shared" si="29"/>
        <v>0</v>
      </c>
      <c r="U87" s="166">
        <f t="shared" si="29"/>
        <v>0</v>
      </c>
      <c r="V87" s="166">
        <f t="shared" si="29"/>
        <v>0</v>
      </c>
      <c r="W87" s="166">
        <f t="shared" si="29"/>
        <v>0</v>
      </c>
      <c r="X87" s="134"/>
      <c r="Y87" s="134"/>
      <c r="Z87" s="134"/>
    </row>
    <row r="88" spans="2:26" hidden="1" outlineLevel="1">
      <c r="B88" s="154"/>
      <c r="C88" s="147"/>
      <c r="D88" s="147"/>
      <c r="E88" s="147"/>
      <c r="F88" s="165">
        <f>IF(F48&gt;G48,F48-G48,0)</f>
        <v>0</v>
      </c>
      <c r="G88" s="165">
        <f>IF(G48&gt;F48,G48-F48,0)</f>
        <v>0</v>
      </c>
      <c r="H88" s="165">
        <f>IF(H48&gt;I48,H48-I48,0)</f>
        <v>0</v>
      </c>
      <c r="I88" s="165">
        <f>IF(I48&gt;H48,I48-H48,0)</f>
        <v>0</v>
      </c>
      <c r="J88" s="165">
        <f>IF(J48&gt;K48,J48-K48,0)</f>
        <v>0</v>
      </c>
      <c r="K88" s="165">
        <f>IF(K48&gt;J48,K48-J48,0)</f>
        <v>0</v>
      </c>
      <c r="L88" s="165">
        <f>IF(L48&gt;M48,L48-M48,0)</f>
        <v>0</v>
      </c>
      <c r="M88" s="165">
        <f>IF(M48&gt;L48,M48-L48,0)</f>
        <v>0</v>
      </c>
      <c r="N88" s="165">
        <f>IF(N48&gt;O48,N48-O48,0)</f>
        <v>0</v>
      </c>
      <c r="O88" s="165">
        <f>IF(O48&gt;N48,O48-N48,0)</f>
        <v>0</v>
      </c>
      <c r="P88" s="165">
        <f>IF(P48&gt;Q48,P48-Q48,0)</f>
        <v>0</v>
      </c>
      <c r="Q88" s="165">
        <f>IF(Q48&gt;P48,Q48-P48,0)</f>
        <v>0</v>
      </c>
      <c r="R88" s="165">
        <f>IF(R48&gt;S48,R48-S48,0)</f>
        <v>0</v>
      </c>
      <c r="S88" s="165">
        <f>IF(S48&gt;R48,S48-R48,0)</f>
        <v>0</v>
      </c>
      <c r="T88" s="165">
        <f>IF(T48&gt;U48,T48-U48,0)</f>
        <v>0</v>
      </c>
      <c r="U88" s="165">
        <f>IF(U48&gt;T48,U48-T48,0)</f>
        <v>0</v>
      </c>
      <c r="V88" s="165">
        <f>IF(V48&gt;W48,V48-W48,0)</f>
        <v>0</v>
      </c>
      <c r="W88" s="165">
        <f>IF(W48&gt;V48,W48-V48,0)</f>
        <v>0</v>
      </c>
      <c r="X88" s="134"/>
      <c r="Y88" s="134"/>
      <c r="Z88" s="134"/>
    </row>
    <row r="89" spans="2:26" hidden="1" outlineLevel="1">
      <c r="B89" s="156">
        <v>2</v>
      </c>
      <c r="C89" s="147"/>
      <c r="D89" s="147"/>
      <c r="E89" s="147"/>
      <c r="F89" s="165">
        <f>IF(F49&gt;G49,F49-G49,0)</f>
        <v>0</v>
      </c>
      <c r="G89" s="165">
        <f>IF(G49&gt;F49,G49-F49,0)</f>
        <v>0</v>
      </c>
      <c r="H89" s="165">
        <f>IF(H49&gt;I49,H49-I49,0)</f>
        <v>0</v>
      </c>
      <c r="I89" s="165">
        <f>IF(I49&gt;H49,I49-H49,0)</f>
        <v>0</v>
      </c>
      <c r="J89" s="165">
        <f>IF(J49&gt;K49,J49-K49,0)</f>
        <v>0</v>
      </c>
      <c r="K89" s="165">
        <f>IF(K49&gt;J49,K49-J49,0)</f>
        <v>0</v>
      </c>
      <c r="L89" s="165">
        <f>IF(L49&gt;M49,L49-M49,0)</f>
        <v>0</v>
      </c>
      <c r="M89" s="165">
        <f>IF(M49&gt;L49,M49-L49,0)</f>
        <v>0</v>
      </c>
      <c r="N89" s="165">
        <f>IF(N49&gt;O49,N49-O49,0)</f>
        <v>0</v>
      </c>
      <c r="O89" s="165">
        <f>IF(O49&gt;N49,O49-N49,0)</f>
        <v>0</v>
      </c>
      <c r="P89" s="165">
        <f>IF(P49&gt;Q49,P49-Q49,0)</f>
        <v>0</v>
      </c>
      <c r="Q89" s="165">
        <f>IF(Q49&gt;P49,Q49-P49,0)</f>
        <v>0</v>
      </c>
      <c r="R89" s="165">
        <f>IF(R49&gt;S49,R49-S49,0)</f>
        <v>0</v>
      </c>
      <c r="S89" s="165">
        <f>IF(S49&gt;R49,S49-R49,0)</f>
        <v>0</v>
      </c>
      <c r="T89" s="165">
        <f>IF(T49&gt;U49,T49-U49,0)</f>
        <v>0</v>
      </c>
      <c r="U89" s="165">
        <f>IF(U49&gt;T49,U49-T49,0)</f>
        <v>0</v>
      </c>
      <c r="V89" s="165">
        <f>IF(V49&gt;W49,V49-W49,0)</f>
        <v>0</v>
      </c>
      <c r="W89" s="165">
        <f>IF(W49&gt;V49,W49-V49,0)</f>
        <v>0</v>
      </c>
      <c r="X89" s="134"/>
      <c r="Y89" s="134"/>
      <c r="Z89" s="134"/>
    </row>
    <row r="90" spans="2:26" ht="12.75" hidden="1" customHeight="1" outlineLevel="1" thickBot="1">
      <c r="B90" s="155"/>
      <c r="C90" s="147"/>
      <c r="D90" s="147"/>
      <c r="E90" s="147"/>
      <c r="F90" s="165">
        <f>IF(F50&gt;G50,F50-G50,0)</f>
        <v>0</v>
      </c>
      <c r="G90" s="165">
        <f>IF(G50&gt;F50,G50-F50,0)</f>
        <v>0</v>
      </c>
      <c r="H90" s="165">
        <f>IF(H50&gt;I50,H50-I50,0)</f>
        <v>0</v>
      </c>
      <c r="I90" s="165">
        <f>IF(I50&gt;H50,I50-H50,0)</f>
        <v>0</v>
      </c>
      <c r="J90" s="165">
        <f>IF(J50&gt;K50,J50-K50,0)</f>
        <v>0</v>
      </c>
      <c r="K90" s="165">
        <f>IF(K50&gt;J50,K50-J50,0)</f>
        <v>0</v>
      </c>
      <c r="L90" s="165">
        <f>IF(L50&gt;M50,L50-M50,0)</f>
        <v>0</v>
      </c>
      <c r="M90" s="165">
        <f>IF(M50&gt;L50,M50-L50,0)</f>
        <v>0</v>
      </c>
      <c r="N90" s="165">
        <f>IF(N50&gt;O50,N50-O50,0)</f>
        <v>0</v>
      </c>
      <c r="O90" s="165">
        <f>IF(O50&gt;N50,O50-N50,0)</f>
        <v>0</v>
      </c>
      <c r="P90" s="165">
        <f>IF(P50&gt;Q50,P50-Q50,0)</f>
        <v>0</v>
      </c>
      <c r="Q90" s="165">
        <f>IF(Q50&gt;P50,Q50-P50,0)</f>
        <v>0</v>
      </c>
      <c r="R90" s="165">
        <f>IF(R50&gt;S50,R50-S50,0)</f>
        <v>0</v>
      </c>
      <c r="S90" s="165">
        <f>IF(S50&gt;R50,S50-R50,0)</f>
        <v>0</v>
      </c>
      <c r="T90" s="165">
        <f>IF(T50&gt;U50,T50-U50,0)</f>
        <v>0</v>
      </c>
      <c r="U90" s="165">
        <f>IF(U50&gt;T50,U50-T50,0)</f>
        <v>0</v>
      </c>
      <c r="V90" s="165">
        <f>IF(V50&gt;W50,V50-W50,0)</f>
        <v>0</v>
      </c>
      <c r="W90" s="165">
        <f>IF(W50&gt;V50,W50-V50,0)</f>
        <v>0</v>
      </c>
      <c r="X90" s="134"/>
      <c r="Y90" s="134"/>
      <c r="Z90" s="134"/>
    </row>
    <row r="91" spans="2:26" ht="12.75" hidden="1" customHeight="1" outlineLevel="1" thickBot="1">
      <c r="B91" s="157"/>
      <c r="C91" s="147"/>
      <c r="D91" s="147"/>
      <c r="E91" s="147"/>
      <c r="F91" s="166">
        <f t="shared" ref="F91:W91" si="30">SUM(F88:F90)</f>
        <v>0</v>
      </c>
      <c r="G91" s="166">
        <f t="shared" si="30"/>
        <v>0</v>
      </c>
      <c r="H91" s="166">
        <f t="shared" si="30"/>
        <v>0</v>
      </c>
      <c r="I91" s="166">
        <f t="shared" si="30"/>
        <v>0</v>
      </c>
      <c r="J91" s="166">
        <f t="shared" si="30"/>
        <v>0</v>
      </c>
      <c r="K91" s="166">
        <f t="shared" si="30"/>
        <v>0</v>
      </c>
      <c r="L91" s="166">
        <f t="shared" si="30"/>
        <v>0</v>
      </c>
      <c r="M91" s="166">
        <f t="shared" si="30"/>
        <v>0</v>
      </c>
      <c r="N91" s="166">
        <f t="shared" si="30"/>
        <v>0</v>
      </c>
      <c r="O91" s="166">
        <f t="shared" si="30"/>
        <v>0</v>
      </c>
      <c r="P91" s="166">
        <f t="shared" si="30"/>
        <v>0</v>
      </c>
      <c r="Q91" s="166">
        <f t="shared" si="30"/>
        <v>0</v>
      </c>
      <c r="R91" s="166">
        <f t="shared" si="30"/>
        <v>0</v>
      </c>
      <c r="S91" s="166">
        <f t="shared" si="30"/>
        <v>0</v>
      </c>
      <c r="T91" s="166">
        <f t="shared" si="30"/>
        <v>0</v>
      </c>
      <c r="U91" s="166">
        <f t="shared" si="30"/>
        <v>0</v>
      </c>
      <c r="V91" s="166">
        <f t="shared" si="30"/>
        <v>0</v>
      </c>
      <c r="W91" s="166">
        <f t="shared" si="30"/>
        <v>0</v>
      </c>
      <c r="X91" s="134"/>
      <c r="Y91" s="134"/>
      <c r="Z91" s="134"/>
    </row>
    <row r="92" spans="2:26" hidden="1" outlineLevel="1">
      <c r="B92" s="154"/>
      <c r="C92" s="147"/>
      <c r="D92" s="147"/>
      <c r="E92" s="147"/>
      <c r="F92" s="165">
        <f t="shared" ref="F92:F99" si="31">IF(F52&gt;G52,F52-G52,0)</f>
        <v>0</v>
      </c>
      <c r="G92" s="165">
        <f t="shared" ref="G92:G99" si="32">IF(G52&gt;F52,G52-F52,0)</f>
        <v>0</v>
      </c>
      <c r="H92" s="165">
        <f t="shared" ref="H92:H99" si="33">IF(H52&gt;I52,H52-I52,0)</f>
        <v>0</v>
      </c>
      <c r="I92" s="165">
        <f t="shared" ref="I92:I99" si="34">IF(I52&gt;H52,I52-H52,0)</f>
        <v>0</v>
      </c>
      <c r="J92" s="165">
        <f t="shared" ref="J92:J99" si="35">IF(J52&gt;K52,J52-K52,0)</f>
        <v>0</v>
      </c>
      <c r="K92" s="165">
        <f t="shared" ref="K92:K99" si="36">IF(K52&gt;J52,K52-J52,0)</f>
        <v>0</v>
      </c>
      <c r="L92" s="165">
        <f t="shared" ref="L92:L99" si="37">IF(L52&gt;M52,L52-M52,0)</f>
        <v>0</v>
      </c>
      <c r="M92" s="165">
        <f t="shared" ref="M92:M99" si="38">IF(M52&gt;L52,M52-L52,0)</f>
        <v>0</v>
      </c>
      <c r="N92" s="165">
        <f t="shared" ref="N92:N99" si="39">IF(N52&gt;O52,N52-O52,0)</f>
        <v>0</v>
      </c>
      <c r="O92" s="165">
        <f t="shared" ref="O92:O99" si="40">IF(O52&gt;N52,O52-N52,0)</f>
        <v>0</v>
      </c>
      <c r="P92" s="165">
        <f t="shared" ref="P92:P99" si="41">IF(P52&gt;Q52,P52-Q52,0)</f>
        <v>0</v>
      </c>
      <c r="Q92" s="165">
        <f t="shared" ref="Q92:Q99" si="42">IF(Q52&gt;P52,Q52-P52,0)</f>
        <v>0</v>
      </c>
      <c r="R92" s="165">
        <f t="shared" ref="R92:R99" si="43">IF(R52&gt;S52,R52-S52,0)</f>
        <v>0</v>
      </c>
      <c r="S92" s="165">
        <f t="shared" ref="S92:S99" si="44">IF(S52&gt;R52,S52-R52,0)</f>
        <v>0</v>
      </c>
      <c r="T92" s="165">
        <f t="shared" ref="T92:T99" si="45">IF(T52&gt;U52,T52-U52,0)</f>
        <v>0</v>
      </c>
      <c r="U92" s="165">
        <f t="shared" ref="U92:U99" si="46">IF(U52&gt;T52,U52-T52,0)</f>
        <v>0</v>
      </c>
      <c r="V92" s="165">
        <f t="shared" ref="V92:V99" si="47">IF(V52&gt;W52,V52-W52,0)</f>
        <v>0</v>
      </c>
      <c r="W92" s="165">
        <f t="shared" ref="W92:W99" si="48">IF(W52&gt;V52,W52-V52,0)</f>
        <v>0</v>
      </c>
      <c r="X92" s="134"/>
      <c r="Y92" s="134"/>
      <c r="Z92" s="134"/>
    </row>
    <row r="93" spans="2:26" hidden="1" outlineLevel="1">
      <c r="B93" s="155"/>
      <c r="C93" s="147"/>
      <c r="D93" s="147"/>
      <c r="E93" s="147"/>
      <c r="F93" s="165">
        <f t="shared" si="31"/>
        <v>0</v>
      </c>
      <c r="G93" s="165">
        <f t="shared" si="32"/>
        <v>0</v>
      </c>
      <c r="H93" s="165">
        <f t="shared" si="33"/>
        <v>0</v>
      </c>
      <c r="I93" s="165">
        <f t="shared" si="34"/>
        <v>0</v>
      </c>
      <c r="J93" s="165">
        <f t="shared" si="35"/>
        <v>0</v>
      </c>
      <c r="K93" s="165">
        <f t="shared" si="36"/>
        <v>0</v>
      </c>
      <c r="L93" s="165">
        <f t="shared" si="37"/>
        <v>0</v>
      </c>
      <c r="M93" s="165">
        <f t="shared" si="38"/>
        <v>0</v>
      </c>
      <c r="N93" s="165">
        <f t="shared" si="39"/>
        <v>0</v>
      </c>
      <c r="O93" s="165">
        <f t="shared" si="40"/>
        <v>0</v>
      </c>
      <c r="P93" s="165">
        <f t="shared" si="41"/>
        <v>0</v>
      </c>
      <c r="Q93" s="165">
        <f t="shared" si="42"/>
        <v>0</v>
      </c>
      <c r="R93" s="165">
        <f t="shared" si="43"/>
        <v>0</v>
      </c>
      <c r="S93" s="165">
        <f t="shared" si="44"/>
        <v>0</v>
      </c>
      <c r="T93" s="165">
        <f t="shared" si="45"/>
        <v>0</v>
      </c>
      <c r="U93" s="165">
        <f t="shared" si="46"/>
        <v>0</v>
      </c>
      <c r="V93" s="165">
        <f t="shared" si="47"/>
        <v>0</v>
      </c>
      <c r="W93" s="165">
        <f t="shared" si="48"/>
        <v>0</v>
      </c>
      <c r="X93" s="134"/>
      <c r="Y93" s="134"/>
      <c r="Z93" s="134"/>
    </row>
    <row r="94" spans="2:26" hidden="1" outlineLevel="1">
      <c r="B94" s="155"/>
      <c r="C94" s="147"/>
      <c r="D94" s="147"/>
      <c r="E94" s="147"/>
      <c r="F94" s="165">
        <f t="shared" si="31"/>
        <v>0</v>
      </c>
      <c r="G94" s="165">
        <f t="shared" si="32"/>
        <v>0</v>
      </c>
      <c r="H94" s="165">
        <f t="shared" si="33"/>
        <v>0</v>
      </c>
      <c r="I94" s="165">
        <f t="shared" si="34"/>
        <v>0</v>
      </c>
      <c r="J94" s="165">
        <f t="shared" si="35"/>
        <v>0</v>
      </c>
      <c r="K94" s="165">
        <f t="shared" si="36"/>
        <v>0</v>
      </c>
      <c r="L94" s="165">
        <f t="shared" si="37"/>
        <v>0</v>
      </c>
      <c r="M94" s="165">
        <f t="shared" si="38"/>
        <v>0</v>
      </c>
      <c r="N94" s="165">
        <f t="shared" si="39"/>
        <v>0</v>
      </c>
      <c r="O94" s="165">
        <f t="shared" si="40"/>
        <v>0</v>
      </c>
      <c r="P94" s="165">
        <f t="shared" si="41"/>
        <v>0</v>
      </c>
      <c r="Q94" s="165">
        <f t="shared" si="42"/>
        <v>0</v>
      </c>
      <c r="R94" s="165">
        <f t="shared" si="43"/>
        <v>0</v>
      </c>
      <c r="S94" s="165">
        <f t="shared" si="44"/>
        <v>0</v>
      </c>
      <c r="T94" s="165">
        <f t="shared" si="45"/>
        <v>0</v>
      </c>
      <c r="U94" s="165">
        <f t="shared" si="46"/>
        <v>0</v>
      </c>
      <c r="V94" s="165">
        <f t="shared" si="47"/>
        <v>0</v>
      </c>
      <c r="W94" s="165">
        <f t="shared" si="48"/>
        <v>0</v>
      </c>
      <c r="X94" s="134"/>
      <c r="Y94" s="134"/>
      <c r="Z94" s="134"/>
    </row>
    <row r="95" spans="2:26" hidden="1" outlineLevel="1">
      <c r="B95" s="156">
        <v>3</v>
      </c>
      <c r="C95" s="147"/>
      <c r="D95" s="147"/>
      <c r="E95" s="147"/>
      <c r="F95" s="165">
        <f t="shared" si="31"/>
        <v>0</v>
      </c>
      <c r="G95" s="165">
        <f t="shared" si="32"/>
        <v>0</v>
      </c>
      <c r="H95" s="165">
        <f t="shared" si="33"/>
        <v>0</v>
      </c>
      <c r="I95" s="165">
        <f t="shared" si="34"/>
        <v>0</v>
      </c>
      <c r="J95" s="165">
        <f t="shared" si="35"/>
        <v>0</v>
      </c>
      <c r="K95" s="165">
        <f t="shared" si="36"/>
        <v>0</v>
      </c>
      <c r="L95" s="165">
        <f t="shared" si="37"/>
        <v>0</v>
      </c>
      <c r="M95" s="165">
        <f t="shared" si="38"/>
        <v>0</v>
      </c>
      <c r="N95" s="165">
        <f t="shared" si="39"/>
        <v>0</v>
      </c>
      <c r="O95" s="165">
        <f t="shared" si="40"/>
        <v>0</v>
      </c>
      <c r="P95" s="165">
        <f t="shared" si="41"/>
        <v>0</v>
      </c>
      <c r="Q95" s="165">
        <f t="shared" si="42"/>
        <v>0</v>
      </c>
      <c r="R95" s="165">
        <f t="shared" si="43"/>
        <v>0</v>
      </c>
      <c r="S95" s="165">
        <f t="shared" si="44"/>
        <v>0</v>
      </c>
      <c r="T95" s="165">
        <f t="shared" si="45"/>
        <v>0</v>
      </c>
      <c r="U95" s="165">
        <f t="shared" si="46"/>
        <v>0</v>
      </c>
      <c r="V95" s="165">
        <f t="shared" si="47"/>
        <v>0</v>
      </c>
      <c r="W95" s="165">
        <f t="shared" si="48"/>
        <v>0</v>
      </c>
      <c r="X95" s="134"/>
      <c r="Y95" s="134"/>
      <c r="Z95" s="134"/>
    </row>
    <row r="96" spans="2:26" hidden="1" outlineLevel="1">
      <c r="B96" s="155"/>
      <c r="C96" s="147"/>
      <c r="D96" s="147"/>
      <c r="E96" s="147"/>
      <c r="F96" s="165">
        <f t="shared" si="31"/>
        <v>0</v>
      </c>
      <c r="G96" s="165">
        <f t="shared" si="32"/>
        <v>0</v>
      </c>
      <c r="H96" s="165">
        <f t="shared" si="33"/>
        <v>0</v>
      </c>
      <c r="I96" s="165">
        <f t="shared" si="34"/>
        <v>0</v>
      </c>
      <c r="J96" s="165">
        <f t="shared" si="35"/>
        <v>0</v>
      </c>
      <c r="K96" s="165">
        <f t="shared" si="36"/>
        <v>0</v>
      </c>
      <c r="L96" s="165">
        <f t="shared" si="37"/>
        <v>0</v>
      </c>
      <c r="M96" s="165">
        <f t="shared" si="38"/>
        <v>0</v>
      </c>
      <c r="N96" s="165">
        <f t="shared" si="39"/>
        <v>0</v>
      </c>
      <c r="O96" s="165">
        <f t="shared" si="40"/>
        <v>0</v>
      </c>
      <c r="P96" s="165">
        <f t="shared" si="41"/>
        <v>0</v>
      </c>
      <c r="Q96" s="165">
        <f t="shared" si="42"/>
        <v>0</v>
      </c>
      <c r="R96" s="165">
        <f t="shared" si="43"/>
        <v>0</v>
      </c>
      <c r="S96" s="165">
        <f t="shared" si="44"/>
        <v>0</v>
      </c>
      <c r="T96" s="165">
        <f t="shared" si="45"/>
        <v>0</v>
      </c>
      <c r="U96" s="165">
        <f t="shared" si="46"/>
        <v>0</v>
      </c>
      <c r="V96" s="165">
        <f t="shared" si="47"/>
        <v>0</v>
      </c>
      <c r="W96" s="165">
        <f t="shared" si="48"/>
        <v>0</v>
      </c>
      <c r="X96" s="134"/>
      <c r="Y96" s="134"/>
      <c r="Z96" s="134"/>
    </row>
    <row r="97" spans="2:26" hidden="1" outlineLevel="1">
      <c r="B97" s="155"/>
      <c r="C97" s="147"/>
      <c r="D97" s="147"/>
      <c r="E97" s="147"/>
      <c r="F97" s="165">
        <f t="shared" si="31"/>
        <v>0</v>
      </c>
      <c r="G97" s="165">
        <f t="shared" si="32"/>
        <v>0</v>
      </c>
      <c r="H97" s="165">
        <f t="shared" si="33"/>
        <v>0</v>
      </c>
      <c r="I97" s="165">
        <f t="shared" si="34"/>
        <v>0</v>
      </c>
      <c r="J97" s="165">
        <f t="shared" si="35"/>
        <v>0</v>
      </c>
      <c r="K97" s="165">
        <f t="shared" si="36"/>
        <v>0</v>
      </c>
      <c r="L97" s="165">
        <f t="shared" si="37"/>
        <v>0</v>
      </c>
      <c r="M97" s="165">
        <f t="shared" si="38"/>
        <v>0</v>
      </c>
      <c r="N97" s="165">
        <f t="shared" si="39"/>
        <v>0</v>
      </c>
      <c r="O97" s="165">
        <f t="shared" si="40"/>
        <v>0</v>
      </c>
      <c r="P97" s="165">
        <f t="shared" si="41"/>
        <v>0</v>
      </c>
      <c r="Q97" s="165">
        <f t="shared" si="42"/>
        <v>0</v>
      </c>
      <c r="R97" s="165">
        <f t="shared" si="43"/>
        <v>0</v>
      </c>
      <c r="S97" s="165">
        <f t="shared" si="44"/>
        <v>0</v>
      </c>
      <c r="T97" s="165">
        <f t="shared" si="45"/>
        <v>0</v>
      </c>
      <c r="U97" s="165">
        <f t="shared" si="46"/>
        <v>0</v>
      </c>
      <c r="V97" s="165">
        <f t="shared" si="47"/>
        <v>0</v>
      </c>
      <c r="W97" s="165">
        <f t="shared" si="48"/>
        <v>0</v>
      </c>
      <c r="X97" s="134"/>
      <c r="Y97" s="134"/>
      <c r="Z97" s="134"/>
    </row>
    <row r="98" spans="2:26" hidden="1" outlineLevel="1">
      <c r="B98" s="155"/>
      <c r="C98" s="147"/>
      <c r="D98" s="147"/>
      <c r="E98" s="147"/>
      <c r="F98" s="165">
        <f t="shared" si="31"/>
        <v>0</v>
      </c>
      <c r="G98" s="165">
        <f t="shared" si="32"/>
        <v>0</v>
      </c>
      <c r="H98" s="165">
        <f t="shared" si="33"/>
        <v>0</v>
      </c>
      <c r="I98" s="165">
        <f t="shared" si="34"/>
        <v>0</v>
      </c>
      <c r="J98" s="165">
        <f t="shared" si="35"/>
        <v>0</v>
      </c>
      <c r="K98" s="165">
        <f t="shared" si="36"/>
        <v>0</v>
      </c>
      <c r="L98" s="165">
        <f t="shared" si="37"/>
        <v>0</v>
      </c>
      <c r="M98" s="165">
        <f t="shared" si="38"/>
        <v>0</v>
      </c>
      <c r="N98" s="165">
        <f t="shared" si="39"/>
        <v>0</v>
      </c>
      <c r="O98" s="165">
        <f t="shared" si="40"/>
        <v>0</v>
      </c>
      <c r="P98" s="165">
        <f t="shared" si="41"/>
        <v>0</v>
      </c>
      <c r="Q98" s="165">
        <f t="shared" si="42"/>
        <v>0</v>
      </c>
      <c r="R98" s="165">
        <f t="shared" si="43"/>
        <v>0</v>
      </c>
      <c r="S98" s="165">
        <f t="shared" si="44"/>
        <v>0</v>
      </c>
      <c r="T98" s="165">
        <f t="shared" si="45"/>
        <v>0</v>
      </c>
      <c r="U98" s="165">
        <f t="shared" si="46"/>
        <v>0</v>
      </c>
      <c r="V98" s="165">
        <f t="shared" si="47"/>
        <v>0</v>
      </c>
      <c r="W98" s="165">
        <f t="shared" si="48"/>
        <v>0</v>
      </c>
      <c r="X98" s="134"/>
      <c r="Y98" s="134"/>
      <c r="Z98" s="134"/>
    </row>
    <row r="99" spans="2:26" ht="12.75" hidden="1" customHeight="1" outlineLevel="1" thickBot="1">
      <c r="B99" s="155"/>
      <c r="C99" s="147"/>
      <c r="D99" s="147"/>
      <c r="E99" s="147"/>
      <c r="F99" s="165">
        <f t="shared" si="31"/>
        <v>0</v>
      </c>
      <c r="G99" s="165">
        <f t="shared" si="32"/>
        <v>0</v>
      </c>
      <c r="H99" s="165">
        <f t="shared" si="33"/>
        <v>0</v>
      </c>
      <c r="I99" s="165">
        <f t="shared" si="34"/>
        <v>0</v>
      </c>
      <c r="J99" s="165">
        <f t="shared" si="35"/>
        <v>0</v>
      </c>
      <c r="K99" s="165">
        <f t="shared" si="36"/>
        <v>0</v>
      </c>
      <c r="L99" s="165">
        <f t="shared" si="37"/>
        <v>0</v>
      </c>
      <c r="M99" s="165">
        <f t="shared" si="38"/>
        <v>0</v>
      </c>
      <c r="N99" s="165">
        <f t="shared" si="39"/>
        <v>0</v>
      </c>
      <c r="O99" s="165">
        <f t="shared" si="40"/>
        <v>0</v>
      </c>
      <c r="P99" s="165">
        <f t="shared" si="41"/>
        <v>0</v>
      </c>
      <c r="Q99" s="165">
        <f t="shared" si="42"/>
        <v>0</v>
      </c>
      <c r="R99" s="165">
        <f t="shared" si="43"/>
        <v>0</v>
      </c>
      <c r="S99" s="165">
        <f t="shared" si="44"/>
        <v>0</v>
      </c>
      <c r="T99" s="165">
        <f t="shared" si="45"/>
        <v>0</v>
      </c>
      <c r="U99" s="165">
        <f t="shared" si="46"/>
        <v>0</v>
      </c>
      <c r="V99" s="165">
        <f t="shared" si="47"/>
        <v>0</v>
      </c>
      <c r="W99" s="165">
        <f t="shared" si="48"/>
        <v>0</v>
      </c>
      <c r="X99" s="134"/>
      <c r="Y99" s="134"/>
      <c r="Z99" s="134"/>
    </row>
    <row r="100" spans="2:26" ht="12.75" hidden="1" customHeight="1" outlineLevel="1" thickBot="1">
      <c r="B100" s="157"/>
      <c r="C100" s="164"/>
      <c r="D100" s="147"/>
      <c r="E100" s="147"/>
      <c r="F100" s="166">
        <f t="shared" ref="F100:W100" si="49">SUM(F92:F99)</f>
        <v>0</v>
      </c>
      <c r="G100" s="167">
        <f t="shared" si="49"/>
        <v>0</v>
      </c>
      <c r="H100" s="166">
        <f t="shared" si="49"/>
        <v>0</v>
      </c>
      <c r="I100" s="167">
        <f t="shared" si="49"/>
        <v>0</v>
      </c>
      <c r="J100" s="166">
        <f t="shared" si="49"/>
        <v>0</v>
      </c>
      <c r="K100" s="167">
        <f t="shared" si="49"/>
        <v>0</v>
      </c>
      <c r="L100" s="166">
        <f t="shared" si="49"/>
        <v>0</v>
      </c>
      <c r="M100" s="167">
        <f t="shared" si="49"/>
        <v>0</v>
      </c>
      <c r="N100" s="166">
        <f t="shared" si="49"/>
        <v>0</v>
      </c>
      <c r="O100" s="167">
        <f t="shared" si="49"/>
        <v>0</v>
      </c>
      <c r="P100" s="166">
        <f t="shared" si="49"/>
        <v>0</v>
      </c>
      <c r="Q100" s="167">
        <f t="shared" si="49"/>
        <v>0</v>
      </c>
      <c r="R100" s="166">
        <f t="shared" si="49"/>
        <v>0</v>
      </c>
      <c r="S100" s="167">
        <f t="shared" si="49"/>
        <v>0</v>
      </c>
      <c r="T100" s="166">
        <f t="shared" si="49"/>
        <v>0</v>
      </c>
      <c r="U100" s="167">
        <f t="shared" si="49"/>
        <v>0</v>
      </c>
      <c r="V100" s="166">
        <f t="shared" si="49"/>
        <v>0</v>
      </c>
      <c r="W100" s="167">
        <f t="shared" si="49"/>
        <v>0</v>
      </c>
      <c r="X100" s="134"/>
      <c r="Y100" s="134"/>
      <c r="Z100" s="134"/>
    </row>
    <row r="101" spans="2:26" ht="12.75" hidden="1" customHeight="1" outlineLevel="1" thickBot="1">
      <c r="B101" s="164" t="s">
        <v>281</v>
      </c>
      <c r="C101" s="164"/>
      <c r="D101" s="147"/>
      <c r="E101" s="147"/>
      <c r="F101" s="168">
        <f>IF(F87&gt;G87,F87-G87,0)</f>
        <v>0</v>
      </c>
      <c r="G101" s="168">
        <f>IF(G87&gt;F87,G87-F87,0)</f>
        <v>0</v>
      </c>
      <c r="H101" s="168">
        <f>IF(H87&gt;I87,H87-I87,0)</f>
        <v>0</v>
      </c>
      <c r="I101" s="168">
        <f>IF(I87&gt;H87,I87-H87,0)</f>
        <v>0</v>
      </c>
      <c r="J101" s="168">
        <f>IF(J87&gt;K87,J87-K87,0)</f>
        <v>0</v>
      </c>
      <c r="K101" s="168">
        <f>IF(K87&gt;J87,K87-J87,0)</f>
        <v>0</v>
      </c>
      <c r="L101" s="168">
        <f>IF(L87&gt;M87,L87-M87,0)</f>
        <v>0</v>
      </c>
      <c r="M101" s="168">
        <f>IF(M87&gt;L87,M87-L87,0)</f>
        <v>0</v>
      </c>
      <c r="N101" s="168">
        <f>IF(N87&gt;O87,N87-O87,0)</f>
        <v>0</v>
      </c>
      <c r="O101" s="168">
        <f>IF(O87&gt;N87,O87-N87,0)</f>
        <v>0</v>
      </c>
      <c r="P101" s="168">
        <f>IF(P87&gt;Q87,P87-Q87,0)</f>
        <v>0</v>
      </c>
      <c r="Q101" s="168">
        <f>IF(Q87&gt;P87,Q87-P87,0)</f>
        <v>0</v>
      </c>
      <c r="R101" s="168">
        <f>IF(R87&gt;S87,R87-S87,0)</f>
        <v>0</v>
      </c>
      <c r="S101" s="168">
        <f>IF(S87&gt;R87,S87-R87,0)</f>
        <v>0</v>
      </c>
      <c r="T101" s="168">
        <f>IF(T87&gt;U87,T87-U87,0)</f>
        <v>0</v>
      </c>
      <c r="U101" s="168">
        <f>IF(U87&gt;T87,U87-T87,0)</f>
        <v>0</v>
      </c>
      <c r="V101" s="168">
        <f>IF(V87&gt;W87,V87-W87,0)</f>
        <v>0</v>
      </c>
      <c r="W101" s="168">
        <f>IF(W87&gt;V87,W87-V87,0)</f>
        <v>0</v>
      </c>
      <c r="X101" s="134"/>
      <c r="Y101" s="134"/>
      <c r="Z101" s="134"/>
    </row>
    <row r="102" spans="2:26" ht="12.75" hidden="1" customHeight="1" outlineLevel="1" thickBot="1">
      <c r="B102" s="164" t="s">
        <v>282</v>
      </c>
      <c r="C102" s="164"/>
      <c r="D102" s="147"/>
      <c r="E102" s="147"/>
      <c r="F102" s="168">
        <f>IF(F91&gt;G91,F91-G91,0)</f>
        <v>0</v>
      </c>
      <c r="G102" s="168">
        <f>IF(G91&gt;F91,G91-F91,0)</f>
        <v>0</v>
      </c>
      <c r="H102" s="168">
        <f>IF(H91&gt;I91,H91-I91,0)</f>
        <v>0</v>
      </c>
      <c r="I102" s="168">
        <f>IF(I91&gt;H91,I91-H91,0)</f>
        <v>0</v>
      </c>
      <c r="J102" s="168">
        <f>IF(J91&gt;K91,J91-K91,0)</f>
        <v>0</v>
      </c>
      <c r="K102" s="168">
        <f>IF(K91&gt;J91,K91-J91,0)</f>
        <v>0</v>
      </c>
      <c r="L102" s="168">
        <f>IF(L91&gt;M91,L91-M91,0)</f>
        <v>0</v>
      </c>
      <c r="M102" s="168">
        <f>IF(M91&gt;L91,M91-L91,0)</f>
        <v>0</v>
      </c>
      <c r="N102" s="168">
        <f>IF(N91&gt;O91,N91-O91,0)</f>
        <v>0</v>
      </c>
      <c r="O102" s="168">
        <f>IF(O91&gt;N91,O91-N91,0)</f>
        <v>0</v>
      </c>
      <c r="P102" s="168">
        <f>IF(P91&gt;Q91,P91-Q91,0)</f>
        <v>0</v>
      </c>
      <c r="Q102" s="168">
        <f>IF(Q91&gt;P91,Q91-P91,0)</f>
        <v>0</v>
      </c>
      <c r="R102" s="168">
        <f>IF(R91&gt;S91,R91-S91,0)</f>
        <v>0</v>
      </c>
      <c r="S102" s="168">
        <f>IF(S91&gt;R91,S91-R91,0)</f>
        <v>0</v>
      </c>
      <c r="T102" s="168">
        <f>IF(T91&gt;U91,T91-U91,0)</f>
        <v>0</v>
      </c>
      <c r="U102" s="168">
        <f>IF(U91&gt;T91,U91-T91,0)</f>
        <v>0</v>
      </c>
      <c r="V102" s="168">
        <f>IF(V91&gt;W91,V91-W91,0)</f>
        <v>0</v>
      </c>
      <c r="W102" s="168">
        <f>IF(W91&gt;V91,W91-V91,0)</f>
        <v>0</v>
      </c>
      <c r="X102" s="134"/>
      <c r="Y102" s="134"/>
      <c r="Z102" s="134"/>
    </row>
    <row r="103" spans="2:26" ht="12.75" hidden="1" customHeight="1" outlineLevel="1" thickBot="1">
      <c r="B103" s="164" t="s">
        <v>283</v>
      </c>
      <c r="C103" s="164"/>
      <c r="D103" s="147"/>
      <c r="E103" s="147"/>
      <c r="F103" s="168">
        <f>IF(F100&gt;G100,F100-G100,0)</f>
        <v>0</v>
      </c>
      <c r="G103" s="168">
        <f>IF(G100&gt;F100,G100-F100,0)</f>
        <v>0</v>
      </c>
      <c r="H103" s="168">
        <f>IF(H100&gt;I100,H100-I100,0)</f>
        <v>0</v>
      </c>
      <c r="I103" s="168">
        <f>IF(I100&gt;H100,I100-H100,0)</f>
        <v>0</v>
      </c>
      <c r="J103" s="168">
        <f>IF(J100&gt;K100,J100-K100,0)</f>
        <v>0</v>
      </c>
      <c r="K103" s="168">
        <f>IF(K100&gt;J100,K100-J100,0)</f>
        <v>0</v>
      </c>
      <c r="L103" s="168">
        <f>IF(L100&gt;M100,L100-M100,0)</f>
        <v>0</v>
      </c>
      <c r="M103" s="168">
        <f>IF(M100&gt;L100,M100-L100,0)</f>
        <v>0</v>
      </c>
      <c r="N103" s="168">
        <f>IF(N100&gt;O100,N100-O100,0)</f>
        <v>0</v>
      </c>
      <c r="O103" s="168">
        <f>IF(O100&gt;N100,O100-N100,0)</f>
        <v>0</v>
      </c>
      <c r="P103" s="168">
        <f>IF(P100&gt;Q100,P100-Q100,0)</f>
        <v>0</v>
      </c>
      <c r="Q103" s="168">
        <f>IF(Q100&gt;P100,Q100-P100,0)</f>
        <v>0</v>
      </c>
      <c r="R103" s="168">
        <f>IF(R100&gt;S100,R100-S100,0)</f>
        <v>0</v>
      </c>
      <c r="S103" s="168">
        <f>IF(S100&gt;R100,S100-R100,0)</f>
        <v>0</v>
      </c>
      <c r="T103" s="168">
        <f>IF(T100&gt;U100,T100-U100,0)</f>
        <v>0</v>
      </c>
      <c r="U103" s="168">
        <f>IF(U100&gt;T100,U100-T100,0)</f>
        <v>0</v>
      </c>
      <c r="V103" s="168">
        <f>IF(V100&gt;W100,V100-W100,0)</f>
        <v>0</v>
      </c>
      <c r="W103" s="168">
        <f>IF(W100&gt;V100,W100-V100,0)</f>
        <v>0</v>
      </c>
      <c r="X103" s="134"/>
      <c r="Y103" s="134"/>
      <c r="Z103" s="134"/>
    </row>
    <row r="104" spans="2:26" ht="12.75" hidden="1" customHeight="1" outlineLevel="1" thickBot="1">
      <c r="B104" s="164" t="s">
        <v>284</v>
      </c>
      <c r="C104" s="164"/>
      <c r="D104" s="147"/>
      <c r="E104" s="147"/>
      <c r="F104" s="166">
        <f t="shared" ref="F104:W104" si="50">SUM(F101:F103)</f>
        <v>0</v>
      </c>
      <c r="G104" s="167">
        <f t="shared" si="50"/>
        <v>0</v>
      </c>
      <c r="H104" s="166">
        <f t="shared" si="50"/>
        <v>0</v>
      </c>
      <c r="I104" s="167">
        <f t="shared" si="50"/>
        <v>0</v>
      </c>
      <c r="J104" s="166">
        <f t="shared" si="50"/>
        <v>0</v>
      </c>
      <c r="K104" s="167">
        <f t="shared" si="50"/>
        <v>0</v>
      </c>
      <c r="L104" s="166">
        <f t="shared" si="50"/>
        <v>0</v>
      </c>
      <c r="M104" s="167">
        <f t="shared" si="50"/>
        <v>0</v>
      </c>
      <c r="N104" s="166">
        <f t="shared" si="50"/>
        <v>0</v>
      </c>
      <c r="O104" s="167">
        <f t="shared" si="50"/>
        <v>0</v>
      </c>
      <c r="P104" s="166">
        <f t="shared" si="50"/>
        <v>0</v>
      </c>
      <c r="Q104" s="167">
        <f t="shared" si="50"/>
        <v>0</v>
      </c>
      <c r="R104" s="166">
        <f t="shared" si="50"/>
        <v>0</v>
      </c>
      <c r="S104" s="167">
        <f t="shared" si="50"/>
        <v>0</v>
      </c>
      <c r="T104" s="166">
        <f t="shared" si="50"/>
        <v>0</v>
      </c>
      <c r="U104" s="167">
        <f t="shared" si="50"/>
        <v>0</v>
      </c>
      <c r="V104" s="166">
        <f t="shared" si="50"/>
        <v>0</v>
      </c>
      <c r="W104" s="167">
        <f t="shared" si="50"/>
        <v>0</v>
      </c>
      <c r="X104" s="134"/>
      <c r="Y104" s="134"/>
      <c r="Z104" s="134"/>
    </row>
    <row r="105" spans="2:26" ht="12.75" hidden="1" customHeight="1" outlineLevel="1" thickBot="1">
      <c r="B105" s="164" t="s">
        <v>285</v>
      </c>
      <c r="C105" s="164"/>
      <c r="D105" s="147"/>
      <c r="E105" s="147"/>
      <c r="F105" s="168">
        <f>IF(F102=0,0,F102-F35)</f>
        <v>0</v>
      </c>
      <c r="G105" s="169"/>
      <c r="H105" s="168">
        <f>IF(H102=0,0,H102-H35)</f>
        <v>0</v>
      </c>
      <c r="I105" s="169"/>
      <c r="J105" s="168">
        <f>IF(J102=0,0,J102-J35)</f>
        <v>0</v>
      </c>
      <c r="K105" s="169"/>
      <c r="L105" s="168">
        <f>IF(L102=0,0,L102-L35)</f>
        <v>0</v>
      </c>
      <c r="M105" s="169"/>
      <c r="N105" s="168">
        <f>IF(N102=0,0,N102-N35)</f>
        <v>0</v>
      </c>
      <c r="O105" s="169"/>
      <c r="P105" s="168">
        <f>IF(P102=0,0,P102-P35)</f>
        <v>0</v>
      </c>
      <c r="Q105" s="169"/>
      <c r="R105" s="168">
        <f>IF(R102=0,0,R102-R35)</f>
        <v>0</v>
      </c>
      <c r="S105" s="169"/>
      <c r="T105" s="168">
        <f>IF(T102=0,0,T102-T35)</f>
        <v>0</v>
      </c>
      <c r="U105" s="169"/>
      <c r="V105" s="168">
        <f>IF(V102=0,0,V102-V35)</f>
        <v>0</v>
      </c>
      <c r="W105" s="170"/>
      <c r="X105" s="134"/>
      <c r="Y105" s="134"/>
      <c r="Z105" s="134"/>
    </row>
    <row r="106" spans="2:26" ht="12.75" hidden="1" customHeight="1" outlineLevel="1" thickBot="1">
      <c r="B106" s="164" t="s">
        <v>286</v>
      </c>
      <c r="C106" s="164"/>
      <c r="D106" s="147"/>
      <c r="E106" s="147"/>
      <c r="F106" s="168">
        <f>IF(G102=0,0,G102-F35)</f>
        <v>0</v>
      </c>
      <c r="G106" s="171"/>
      <c r="H106" s="168">
        <f>IF(I102=0,0,I102-H35)</f>
        <v>0</v>
      </c>
      <c r="I106" s="171"/>
      <c r="J106" s="168">
        <f>IF(K102=0,0,K102-J35)</f>
        <v>0</v>
      </c>
      <c r="K106" s="171"/>
      <c r="L106" s="168">
        <f>IF(M102=0,0,M102-L35)</f>
        <v>0</v>
      </c>
      <c r="M106" s="171"/>
      <c r="N106" s="168">
        <f>IF(O102=0,0,O102-N35)</f>
        <v>0</v>
      </c>
      <c r="O106" s="171"/>
      <c r="P106" s="168">
        <f>IF(Q102=0,0,Q102-P35)</f>
        <v>0</v>
      </c>
      <c r="Q106" s="171"/>
      <c r="R106" s="168">
        <f>IF(S102=0,0,S102-R35)</f>
        <v>0</v>
      </c>
      <c r="S106" s="171"/>
      <c r="T106" s="168">
        <f>IF(U102=0,0,U102-T35)</f>
        <v>0</v>
      </c>
      <c r="U106" s="171"/>
      <c r="V106" s="168">
        <f>IF(W102=0,0,W102-V35)</f>
        <v>0</v>
      </c>
      <c r="W106" s="172"/>
      <c r="X106" s="134"/>
      <c r="Y106" s="134"/>
      <c r="Z106" s="134"/>
    </row>
    <row r="107" spans="2:26" collapsed="1"/>
  </sheetData>
  <sheetProtection password="FCE0" sheet="1" objects="1" scenarios="1"/>
  <mergeCells count="63">
    <mergeCell ref="D2:E2"/>
    <mergeCell ref="D1:E1"/>
    <mergeCell ref="A7:A23"/>
    <mergeCell ref="F4:U4"/>
    <mergeCell ref="B3:W3"/>
    <mergeCell ref="B4:E4"/>
    <mergeCell ref="T5:U5"/>
    <mergeCell ref="O1:P1"/>
    <mergeCell ref="V41:W41"/>
    <mergeCell ref="F81:G81"/>
    <mergeCell ref="H81:I81"/>
    <mergeCell ref="J81:K81"/>
    <mergeCell ref="L81:M81"/>
    <mergeCell ref="N81:O81"/>
    <mergeCell ref="P81:Q81"/>
    <mergeCell ref="R81:S81"/>
    <mergeCell ref="T81:U81"/>
    <mergeCell ref="V81:W81"/>
    <mergeCell ref="R40:S40"/>
    <mergeCell ref="T40:U40"/>
    <mergeCell ref="F41:G41"/>
    <mergeCell ref="H41:I41"/>
    <mergeCell ref="J41:K41"/>
    <mergeCell ref="L41:M41"/>
    <mergeCell ref="N41:O41"/>
    <mergeCell ref="P41:Q41"/>
    <mergeCell ref="R41:S41"/>
    <mergeCell ref="T41:U41"/>
    <mergeCell ref="F40:G40"/>
    <mergeCell ref="H40:I40"/>
    <mergeCell ref="J40:K40"/>
    <mergeCell ref="L40:M40"/>
    <mergeCell ref="N40:O40"/>
    <mergeCell ref="P40:Q40"/>
    <mergeCell ref="B36:D36"/>
    <mergeCell ref="B37:D37"/>
    <mergeCell ref="B24:E24"/>
    <mergeCell ref="F24:U24"/>
    <mergeCell ref="V24:W24"/>
    <mergeCell ref="B25:E25"/>
    <mergeCell ref="B26:E26"/>
    <mergeCell ref="B31:D31"/>
    <mergeCell ref="B32:D32"/>
    <mergeCell ref="B33:D33"/>
    <mergeCell ref="B34:D34"/>
    <mergeCell ref="B35:D35"/>
    <mergeCell ref="B29:F29"/>
    <mergeCell ref="B28:F28"/>
    <mergeCell ref="X6:Z6"/>
    <mergeCell ref="B7:B10"/>
    <mergeCell ref="B12:B14"/>
    <mergeCell ref="B16:B23"/>
    <mergeCell ref="V5:W5"/>
    <mergeCell ref="B5:B6"/>
    <mergeCell ref="C5:D5"/>
    <mergeCell ref="E5:E6"/>
    <mergeCell ref="F5:G5"/>
    <mergeCell ref="H5:I5"/>
    <mergeCell ref="J5:K5"/>
    <mergeCell ref="L5:M5"/>
    <mergeCell ref="N5:O5"/>
    <mergeCell ref="P5:Q5"/>
    <mergeCell ref="R5:S5"/>
  </mergeCells>
  <dataValidations count="1">
    <dataValidation type="decimal" operator="greaterThan" allowBlank="1" showInputMessage="1" showErrorMessage="1" sqref="F7:U23 IY7:JN23 SU7:TJ23 ACQ7:ADF23 AMM7:ANB23 AWI7:AWX23 BGE7:BGT23 BQA7:BQP23 BZW7:CAL23 CJS7:CKH23 CTO7:CUD23 DDK7:DDZ23 DNG7:DNV23 DXC7:DXR23 EGY7:EHN23 EQU7:ERJ23 FAQ7:FBF23 FKM7:FLB23 FUI7:FUX23 GEE7:GET23 GOA7:GOP23 GXW7:GYL23 HHS7:HIH23 HRO7:HSD23 IBK7:IBZ23 ILG7:ILV23 IVC7:IVR23 JEY7:JFN23 JOU7:JPJ23 JYQ7:JZF23 KIM7:KJB23 KSI7:KSX23 LCE7:LCT23 LMA7:LMP23 LVW7:LWL23 MFS7:MGH23 MPO7:MQD23 MZK7:MZZ23 NJG7:NJV23 NTC7:NTR23 OCY7:ODN23 OMU7:ONJ23 OWQ7:OXF23 PGM7:PHB23 PQI7:PQX23 QAE7:QAT23 QKA7:QKP23 QTW7:QUL23 RDS7:REH23 RNO7:ROD23 RXK7:RXZ23 SHG7:SHV23 SRC7:SRR23 TAY7:TBN23 TKU7:TLJ23 TUQ7:TVF23 UEM7:UFB23 UOI7:UOX23 UYE7:UYT23 VIA7:VIP23 VRW7:VSL23 WBS7:WCH23 WLO7:WMD23 WVK7:WVZ23 F65542:U65558 JB65542:JQ65558 SX65542:TM65558 ACT65542:ADI65558 AMP65542:ANE65558 AWL65542:AXA65558 BGH65542:BGW65558 BQD65542:BQS65558 BZZ65542:CAO65558 CJV65542:CKK65558 CTR65542:CUG65558 DDN65542:DEC65558 DNJ65542:DNY65558 DXF65542:DXU65558 EHB65542:EHQ65558 EQX65542:ERM65558 FAT65542:FBI65558 FKP65542:FLE65558 FUL65542:FVA65558 GEH65542:GEW65558 GOD65542:GOS65558 GXZ65542:GYO65558 HHV65542:HIK65558 HRR65542:HSG65558 IBN65542:ICC65558 ILJ65542:ILY65558 IVF65542:IVU65558 JFB65542:JFQ65558 JOX65542:JPM65558 JYT65542:JZI65558 KIP65542:KJE65558 KSL65542:KTA65558 LCH65542:LCW65558 LMD65542:LMS65558 LVZ65542:LWO65558 MFV65542:MGK65558 MPR65542:MQG65558 MZN65542:NAC65558 NJJ65542:NJY65558 NTF65542:NTU65558 ODB65542:ODQ65558 OMX65542:ONM65558 OWT65542:OXI65558 PGP65542:PHE65558 PQL65542:PRA65558 QAH65542:QAW65558 QKD65542:QKS65558 QTZ65542:QUO65558 RDV65542:REK65558 RNR65542:ROG65558 RXN65542:RYC65558 SHJ65542:SHY65558 SRF65542:SRU65558 TBB65542:TBQ65558 TKX65542:TLM65558 TUT65542:TVI65558 UEP65542:UFE65558 UOL65542:UPA65558 UYH65542:UYW65558 VID65542:VIS65558 VRZ65542:VSO65558 WBV65542:WCK65558 WLR65542:WMG65558 WVN65542:WWC65558 F131078:U131094 JB131078:JQ131094 SX131078:TM131094 ACT131078:ADI131094 AMP131078:ANE131094 AWL131078:AXA131094 BGH131078:BGW131094 BQD131078:BQS131094 BZZ131078:CAO131094 CJV131078:CKK131094 CTR131078:CUG131094 DDN131078:DEC131094 DNJ131078:DNY131094 DXF131078:DXU131094 EHB131078:EHQ131094 EQX131078:ERM131094 FAT131078:FBI131094 FKP131078:FLE131094 FUL131078:FVA131094 GEH131078:GEW131094 GOD131078:GOS131094 GXZ131078:GYO131094 HHV131078:HIK131094 HRR131078:HSG131094 IBN131078:ICC131094 ILJ131078:ILY131094 IVF131078:IVU131094 JFB131078:JFQ131094 JOX131078:JPM131094 JYT131078:JZI131094 KIP131078:KJE131094 KSL131078:KTA131094 LCH131078:LCW131094 LMD131078:LMS131094 LVZ131078:LWO131094 MFV131078:MGK131094 MPR131078:MQG131094 MZN131078:NAC131094 NJJ131078:NJY131094 NTF131078:NTU131094 ODB131078:ODQ131094 OMX131078:ONM131094 OWT131078:OXI131094 PGP131078:PHE131094 PQL131078:PRA131094 QAH131078:QAW131094 QKD131078:QKS131094 QTZ131078:QUO131094 RDV131078:REK131094 RNR131078:ROG131094 RXN131078:RYC131094 SHJ131078:SHY131094 SRF131078:SRU131094 TBB131078:TBQ131094 TKX131078:TLM131094 TUT131078:TVI131094 UEP131078:UFE131094 UOL131078:UPA131094 UYH131078:UYW131094 VID131078:VIS131094 VRZ131078:VSO131094 WBV131078:WCK131094 WLR131078:WMG131094 WVN131078:WWC131094 F196614:U196630 JB196614:JQ196630 SX196614:TM196630 ACT196614:ADI196630 AMP196614:ANE196630 AWL196614:AXA196630 BGH196614:BGW196630 BQD196614:BQS196630 BZZ196614:CAO196630 CJV196614:CKK196630 CTR196614:CUG196630 DDN196614:DEC196630 DNJ196614:DNY196630 DXF196614:DXU196630 EHB196614:EHQ196630 EQX196614:ERM196630 FAT196614:FBI196630 FKP196614:FLE196630 FUL196614:FVA196630 GEH196614:GEW196630 GOD196614:GOS196630 GXZ196614:GYO196630 HHV196614:HIK196630 HRR196614:HSG196630 IBN196614:ICC196630 ILJ196614:ILY196630 IVF196614:IVU196630 JFB196614:JFQ196630 JOX196614:JPM196630 JYT196614:JZI196630 KIP196614:KJE196630 KSL196614:KTA196630 LCH196614:LCW196630 LMD196614:LMS196630 LVZ196614:LWO196630 MFV196614:MGK196630 MPR196614:MQG196630 MZN196614:NAC196630 NJJ196614:NJY196630 NTF196614:NTU196630 ODB196614:ODQ196630 OMX196614:ONM196630 OWT196614:OXI196630 PGP196614:PHE196630 PQL196614:PRA196630 QAH196614:QAW196630 QKD196614:QKS196630 QTZ196614:QUO196630 RDV196614:REK196630 RNR196614:ROG196630 RXN196614:RYC196630 SHJ196614:SHY196630 SRF196614:SRU196630 TBB196614:TBQ196630 TKX196614:TLM196630 TUT196614:TVI196630 UEP196614:UFE196630 UOL196614:UPA196630 UYH196614:UYW196630 VID196614:VIS196630 VRZ196614:VSO196630 WBV196614:WCK196630 WLR196614:WMG196630 WVN196614:WWC196630 F262150:U262166 JB262150:JQ262166 SX262150:TM262166 ACT262150:ADI262166 AMP262150:ANE262166 AWL262150:AXA262166 BGH262150:BGW262166 BQD262150:BQS262166 BZZ262150:CAO262166 CJV262150:CKK262166 CTR262150:CUG262166 DDN262150:DEC262166 DNJ262150:DNY262166 DXF262150:DXU262166 EHB262150:EHQ262166 EQX262150:ERM262166 FAT262150:FBI262166 FKP262150:FLE262166 FUL262150:FVA262166 GEH262150:GEW262166 GOD262150:GOS262166 GXZ262150:GYO262166 HHV262150:HIK262166 HRR262150:HSG262166 IBN262150:ICC262166 ILJ262150:ILY262166 IVF262150:IVU262166 JFB262150:JFQ262166 JOX262150:JPM262166 JYT262150:JZI262166 KIP262150:KJE262166 KSL262150:KTA262166 LCH262150:LCW262166 LMD262150:LMS262166 LVZ262150:LWO262166 MFV262150:MGK262166 MPR262150:MQG262166 MZN262150:NAC262166 NJJ262150:NJY262166 NTF262150:NTU262166 ODB262150:ODQ262166 OMX262150:ONM262166 OWT262150:OXI262166 PGP262150:PHE262166 PQL262150:PRA262166 QAH262150:QAW262166 QKD262150:QKS262166 QTZ262150:QUO262166 RDV262150:REK262166 RNR262150:ROG262166 RXN262150:RYC262166 SHJ262150:SHY262166 SRF262150:SRU262166 TBB262150:TBQ262166 TKX262150:TLM262166 TUT262150:TVI262166 UEP262150:UFE262166 UOL262150:UPA262166 UYH262150:UYW262166 VID262150:VIS262166 VRZ262150:VSO262166 WBV262150:WCK262166 WLR262150:WMG262166 WVN262150:WWC262166 F327686:U327702 JB327686:JQ327702 SX327686:TM327702 ACT327686:ADI327702 AMP327686:ANE327702 AWL327686:AXA327702 BGH327686:BGW327702 BQD327686:BQS327702 BZZ327686:CAO327702 CJV327686:CKK327702 CTR327686:CUG327702 DDN327686:DEC327702 DNJ327686:DNY327702 DXF327686:DXU327702 EHB327686:EHQ327702 EQX327686:ERM327702 FAT327686:FBI327702 FKP327686:FLE327702 FUL327686:FVA327702 GEH327686:GEW327702 GOD327686:GOS327702 GXZ327686:GYO327702 HHV327686:HIK327702 HRR327686:HSG327702 IBN327686:ICC327702 ILJ327686:ILY327702 IVF327686:IVU327702 JFB327686:JFQ327702 JOX327686:JPM327702 JYT327686:JZI327702 KIP327686:KJE327702 KSL327686:KTA327702 LCH327686:LCW327702 LMD327686:LMS327702 LVZ327686:LWO327702 MFV327686:MGK327702 MPR327686:MQG327702 MZN327686:NAC327702 NJJ327686:NJY327702 NTF327686:NTU327702 ODB327686:ODQ327702 OMX327686:ONM327702 OWT327686:OXI327702 PGP327686:PHE327702 PQL327686:PRA327702 QAH327686:QAW327702 QKD327686:QKS327702 QTZ327686:QUO327702 RDV327686:REK327702 RNR327686:ROG327702 RXN327686:RYC327702 SHJ327686:SHY327702 SRF327686:SRU327702 TBB327686:TBQ327702 TKX327686:TLM327702 TUT327686:TVI327702 UEP327686:UFE327702 UOL327686:UPA327702 UYH327686:UYW327702 VID327686:VIS327702 VRZ327686:VSO327702 WBV327686:WCK327702 WLR327686:WMG327702 WVN327686:WWC327702 F393222:U393238 JB393222:JQ393238 SX393222:TM393238 ACT393222:ADI393238 AMP393222:ANE393238 AWL393222:AXA393238 BGH393222:BGW393238 BQD393222:BQS393238 BZZ393222:CAO393238 CJV393222:CKK393238 CTR393222:CUG393238 DDN393222:DEC393238 DNJ393222:DNY393238 DXF393222:DXU393238 EHB393222:EHQ393238 EQX393222:ERM393238 FAT393222:FBI393238 FKP393222:FLE393238 FUL393222:FVA393238 GEH393222:GEW393238 GOD393222:GOS393238 GXZ393222:GYO393238 HHV393222:HIK393238 HRR393222:HSG393238 IBN393222:ICC393238 ILJ393222:ILY393238 IVF393222:IVU393238 JFB393222:JFQ393238 JOX393222:JPM393238 JYT393222:JZI393238 KIP393222:KJE393238 KSL393222:KTA393238 LCH393222:LCW393238 LMD393222:LMS393238 LVZ393222:LWO393238 MFV393222:MGK393238 MPR393222:MQG393238 MZN393222:NAC393238 NJJ393222:NJY393238 NTF393222:NTU393238 ODB393222:ODQ393238 OMX393222:ONM393238 OWT393222:OXI393238 PGP393222:PHE393238 PQL393222:PRA393238 QAH393222:QAW393238 QKD393222:QKS393238 QTZ393222:QUO393238 RDV393222:REK393238 RNR393222:ROG393238 RXN393222:RYC393238 SHJ393222:SHY393238 SRF393222:SRU393238 TBB393222:TBQ393238 TKX393222:TLM393238 TUT393222:TVI393238 UEP393222:UFE393238 UOL393222:UPA393238 UYH393222:UYW393238 VID393222:VIS393238 VRZ393222:VSO393238 WBV393222:WCK393238 WLR393222:WMG393238 WVN393222:WWC393238 F458758:U458774 JB458758:JQ458774 SX458758:TM458774 ACT458758:ADI458774 AMP458758:ANE458774 AWL458758:AXA458774 BGH458758:BGW458774 BQD458758:BQS458774 BZZ458758:CAO458774 CJV458758:CKK458774 CTR458758:CUG458774 DDN458758:DEC458774 DNJ458758:DNY458774 DXF458758:DXU458774 EHB458758:EHQ458774 EQX458758:ERM458774 FAT458758:FBI458774 FKP458758:FLE458774 FUL458758:FVA458774 GEH458758:GEW458774 GOD458758:GOS458774 GXZ458758:GYO458774 HHV458758:HIK458774 HRR458758:HSG458774 IBN458758:ICC458774 ILJ458758:ILY458774 IVF458758:IVU458774 JFB458758:JFQ458774 JOX458758:JPM458774 JYT458758:JZI458774 KIP458758:KJE458774 KSL458758:KTA458774 LCH458758:LCW458774 LMD458758:LMS458774 LVZ458758:LWO458774 MFV458758:MGK458774 MPR458758:MQG458774 MZN458758:NAC458774 NJJ458758:NJY458774 NTF458758:NTU458774 ODB458758:ODQ458774 OMX458758:ONM458774 OWT458758:OXI458774 PGP458758:PHE458774 PQL458758:PRA458774 QAH458758:QAW458774 QKD458758:QKS458774 QTZ458758:QUO458774 RDV458758:REK458774 RNR458758:ROG458774 RXN458758:RYC458774 SHJ458758:SHY458774 SRF458758:SRU458774 TBB458758:TBQ458774 TKX458758:TLM458774 TUT458758:TVI458774 UEP458758:UFE458774 UOL458758:UPA458774 UYH458758:UYW458774 VID458758:VIS458774 VRZ458758:VSO458774 WBV458758:WCK458774 WLR458758:WMG458774 WVN458758:WWC458774 F524294:U524310 JB524294:JQ524310 SX524294:TM524310 ACT524294:ADI524310 AMP524294:ANE524310 AWL524294:AXA524310 BGH524294:BGW524310 BQD524294:BQS524310 BZZ524294:CAO524310 CJV524294:CKK524310 CTR524294:CUG524310 DDN524294:DEC524310 DNJ524294:DNY524310 DXF524294:DXU524310 EHB524294:EHQ524310 EQX524294:ERM524310 FAT524294:FBI524310 FKP524294:FLE524310 FUL524294:FVA524310 GEH524294:GEW524310 GOD524294:GOS524310 GXZ524294:GYO524310 HHV524294:HIK524310 HRR524294:HSG524310 IBN524294:ICC524310 ILJ524294:ILY524310 IVF524294:IVU524310 JFB524294:JFQ524310 JOX524294:JPM524310 JYT524294:JZI524310 KIP524294:KJE524310 KSL524294:KTA524310 LCH524294:LCW524310 LMD524294:LMS524310 LVZ524294:LWO524310 MFV524294:MGK524310 MPR524294:MQG524310 MZN524294:NAC524310 NJJ524294:NJY524310 NTF524294:NTU524310 ODB524294:ODQ524310 OMX524294:ONM524310 OWT524294:OXI524310 PGP524294:PHE524310 PQL524294:PRA524310 QAH524294:QAW524310 QKD524294:QKS524310 QTZ524294:QUO524310 RDV524294:REK524310 RNR524294:ROG524310 RXN524294:RYC524310 SHJ524294:SHY524310 SRF524294:SRU524310 TBB524294:TBQ524310 TKX524294:TLM524310 TUT524294:TVI524310 UEP524294:UFE524310 UOL524294:UPA524310 UYH524294:UYW524310 VID524294:VIS524310 VRZ524294:VSO524310 WBV524294:WCK524310 WLR524294:WMG524310 WVN524294:WWC524310 F589830:U589846 JB589830:JQ589846 SX589830:TM589846 ACT589830:ADI589846 AMP589830:ANE589846 AWL589830:AXA589846 BGH589830:BGW589846 BQD589830:BQS589846 BZZ589830:CAO589846 CJV589830:CKK589846 CTR589830:CUG589846 DDN589830:DEC589846 DNJ589830:DNY589846 DXF589830:DXU589846 EHB589830:EHQ589846 EQX589830:ERM589846 FAT589830:FBI589846 FKP589830:FLE589846 FUL589830:FVA589846 GEH589830:GEW589846 GOD589830:GOS589846 GXZ589830:GYO589846 HHV589830:HIK589846 HRR589830:HSG589846 IBN589830:ICC589846 ILJ589830:ILY589846 IVF589830:IVU589846 JFB589830:JFQ589846 JOX589830:JPM589846 JYT589830:JZI589846 KIP589830:KJE589846 KSL589830:KTA589846 LCH589830:LCW589846 LMD589830:LMS589846 LVZ589830:LWO589846 MFV589830:MGK589846 MPR589830:MQG589846 MZN589830:NAC589846 NJJ589830:NJY589846 NTF589830:NTU589846 ODB589830:ODQ589846 OMX589830:ONM589846 OWT589830:OXI589846 PGP589830:PHE589846 PQL589830:PRA589846 QAH589830:QAW589846 QKD589830:QKS589846 QTZ589830:QUO589846 RDV589830:REK589846 RNR589830:ROG589846 RXN589830:RYC589846 SHJ589830:SHY589846 SRF589830:SRU589846 TBB589830:TBQ589846 TKX589830:TLM589846 TUT589830:TVI589846 UEP589830:UFE589846 UOL589830:UPA589846 UYH589830:UYW589846 VID589830:VIS589846 VRZ589830:VSO589846 WBV589830:WCK589846 WLR589830:WMG589846 WVN589830:WWC589846 F655366:U655382 JB655366:JQ655382 SX655366:TM655382 ACT655366:ADI655382 AMP655366:ANE655382 AWL655366:AXA655382 BGH655366:BGW655382 BQD655366:BQS655382 BZZ655366:CAO655382 CJV655366:CKK655382 CTR655366:CUG655382 DDN655366:DEC655382 DNJ655366:DNY655382 DXF655366:DXU655382 EHB655366:EHQ655382 EQX655366:ERM655382 FAT655366:FBI655382 FKP655366:FLE655382 FUL655366:FVA655382 GEH655366:GEW655382 GOD655366:GOS655382 GXZ655366:GYO655382 HHV655366:HIK655382 HRR655366:HSG655382 IBN655366:ICC655382 ILJ655366:ILY655382 IVF655366:IVU655382 JFB655366:JFQ655382 JOX655366:JPM655382 JYT655366:JZI655382 KIP655366:KJE655382 KSL655366:KTA655382 LCH655366:LCW655382 LMD655366:LMS655382 LVZ655366:LWO655382 MFV655366:MGK655382 MPR655366:MQG655382 MZN655366:NAC655382 NJJ655366:NJY655382 NTF655366:NTU655382 ODB655366:ODQ655382 OMX655366:ONM655382 OWT655366:OXI655382 PGP655366:PHE655382 PQL655366:PRA655382 QAH655366:QAW655382 QKD655366:QKS655382 QTZ655366:QUO655382 RDV655366:REK655382 RNR655366:ROG655382 RXN655366:RYC655382 SHJ655366:SHY655382 SRF655366:SRU655382 TBB655366:TBQ655382 TKX655366:TLM655382 TUT655366:TVI655382 UEP655366:UFE655382 UOL655366:UPA655382 UYH655366:UYW655382 VID655366:VIS655382 VRZ655366:VSO655382 WBV655366:WCK655382 WLR655366:WMG655382 WVN655366:WWC655382 F720902:U720918 JB720902:JQ720918 SX720902:TM720918 ACT720902:ADI720918 AMP720902:ANE720918 AWL720902:AXA720918 BGH720902:BGW720918 BQD720902:BQS720918 BZZ720902:CAO720918 CJV720902:CKK720918 CTR720902:CUG720918 DDN720902:DEC720918 DNJ720902:DNY720918 DXF720902:DXU720918 EHB720902:EHQ720918 EQX720902:ERM720918 FAT720902:FBI720918 FKP720902:FLE720918 FUL720902:FVA720918 GEH720902:GEW720918 GOD720902:GOS720918 GXZ720902:GYO720918 HHV720902:HIK720918 HRR720902:HSG720918 IBN720902:ICC720918 ILJ720902:ILY720918 IVF720902:IVU720918 JFB720902:JFQ720918 JOX720902:JPM720918 JYT720902:JZI720918 KIP720902:KJE720918 KSL720902:KTA720918 LCH720902:LCW720918 LMD720902:LMS720918 LVZ720902:LWO720918 MFV720902:MGK720918 MPR720902:MQG720918 MZN720902:NAC720918 NJJ720902:NJY720918 NTF720902:NTU720918 ODB720902:ODQ720918 OMX720902:ONM720918 OWT720902:OXI720918 PGP720902:PHE720918 PQL720902:PRA720918 QAH720902:QAW720918 QKD720902:QKS720918 QTZ720902:QUO720918 RDV720902:REK720918 RNR720902:ROG720918 RXN720902:RYC720918 SHJ720902:SHY720918 SRF720902:SRU720918 TBB720902:TBQ720918 TKX720902:TLM720918 TUT720902:TVI720918 UEP720902:UFE720918 UOL720902:UPA720918 UYH720902:UYW720918 VID720902:VIS720918 VRZ720902:VSO720918 WBV720902:WCK720918 WLR720902:WMG720918 WVN720902:WWC720918 F786438:U786454 JB786438:JQ786454 SX786438:TM786454 ACT786438:ADI786454 AMP786438:ANE786454 AWL786438:AXA786454 BGH786438:BGW786454 BQD786438:BQS786454 BZZ786438:CAO786454 CJV786438:CKK786454 CTR786438:CUG786454 DDN786438:DEC786454 DNJ786438:DNY786454 DXF786438:DXU786454 EHB786438:EHQ786454 EQX786438:ERM786454 FAT786438:FBI786454 FKP786438:FLE786454 FUL786438:FVA786454 GEH786438:GEW786454 GOD786438:GOS786454 GXZ786438:GYO786454 HHV786438:HIK786454 HRR786438:HSG786454 IBN786438:ICC786454 ILJ786438:ILY786454 IVF786438:IVU786454 JFB786438:JFQ786454 JOX786438:JPM786454 JYT786438:JZI786454 KIP786438:KJE786454 KSL786438:KTA786454 LCH786438:LCW786454 LMD786438:LMS786454 LVZ786438:LWO786454 MFV786438:MGK786454 MPR786438:MQG786454 MZN786438:NAC786454 NJJ786438:NJY786454 NTF786438:NTU786454 ODB786438:ODQ786454 OMX786438:ONM786454 OWT786438:OXI786454 PGP786438:PHE786454 PQL786438:PRA786454 QAH786438:QAW786454 QKD786438:QKS786454 QTZ786438:QUO786454 RDV786438:REK786454 RNR786438:ROG786454 RXN786438:RYC786454 SHJ786438:SHY786454 SRF786438:SRU786454 TBB786438:TBQ786454 TKX786438:TLM786454 TUT786438:TVI786454 UEP786438:UFE786454 UOL786438:UPA786454 UYH786438:UYW786454 VID786438:VIS786454 VRZ786438:VSO786454 WBV786438:WCK786454 WLR786438:WMG786454 WVN786438:WWC786454 F851974:U851990 JB851974:JQ851990 SX851974:TM851990 ACT851974:ADI851990 AMP851974:ANE851990 AWL851974:AXA851990 BGH851974:BGW851990 BQD851974:BQS851990 BZZ851974:CAO851990 CJV851974:CKK851990 CTR851974:CUG851990 DDN851974:DEC851990 DNJ851974:DNY851990 DXF851974:DXU851990 EHB851974:EHQ851990 EQX851974:ERM851990 FAT851974:FBI851990 FKP851974:FLE851990 FUL851974:FVA851990 GEH851974:GEW851990 GOD851974:GOS851990 GXZ851974:GYO851990 HHV851974:HIK851990 HRR851974:HSG851990 IBN851974:ICC851990 ILJ851974:ILY851990 IVF851974:IVU851990 JFB851974:JFQ851990 JOX851974:JPM851990 JYT851974:JZI851990 KIP851974:KJE851990 KSL851974:KTA851990 LCH851974:LCW851990 LMD851974:LMS851990 LVZ851974:LWO851990 MFV851974:MGK851990 MPR851974:MQG851990 MZN851974:NAC851990 NJJ851974:NJY851990 NTF851974:NTU851990 ODB851974:ODQ851990 OMX851974:ONM851990 OWT851974:OXI851990 PGP851974:PHE851990 PQL851974:PRA851990 QAH851974:QAW851990 QKD851974:QKS851990 QTZ851974:QUO851990 RDV851974:REK851990 RNR851974:ROG851990 RXN851974:RYC851990 SHJ851974:SHY851990 SRF851974:SRU851990 TBB851974:TBQ851990 TKX851974:TLM851990 TUT851974:TVI851990 UEP851974:UFE851990 UOL851974:UPA851990 UYH851974:UYW851990 VID851974:VIS851990 VRZ851974:VSO851990 WBV851974:WCK851990 WLR851974:WMG851990 WVN851974:WWC851990 F917510:U917526 JB917510:JQ917526 SX917510:TM917526 ACT917510:ADI917526 AMP917510:ANE917526 AWL917510:AXA917526 BGH917510:BGW917526 BQD917510:BQS917526 BZZ917510:CAO917526 CJV917510:CKK917526 CTR917510:CUG917526 DDN917510:DEC917526 DNJ917510:DNY917526 DXF917510:DXU917526 EHB917510:EHQ917526 EQX917510:ERM917526 FAT917510:FBI917526 FKP917510:FLE917526 FUL917510:FVA917526 GEH917510:GEW917526 GOD917510:GOS917526 GXZ917510:GYO917526 HHV917510:HIK917526 HRR917510:HSG917526 IBN917510:ICC917526 ILJ917510:ILY917526 IVF917510:IVU917526 JFB917510:JFQ917526 JOX917510:JPM917526 JYT917510:JZI917526 KIP917510:KJE917526 KSL917510:KTA917526 LCH917510:LCW917526 LMD917510:LMS917526 LVZ917510:LWO917526 MFV917510:MGK917526 MPR917510:MQG917526 MZN917510:NAC917526 NJJ917510:NJY917526 NTF917510:NTU917526 ODB917510:ODQ917526 OMX917510:ONM917526 OWT917510:OXI917526 PGP917510:PHE917526 PQL917510:PRA917526 QAH917510:QAW917526 QKD917510:QKS917526 QTZ917510:QUO917526 RDV917510:REK917526 RNR917510:ROG917526 RXN917510:RYC917526 SHJ917510:SHY917526 SRF917510:SRU917526 TBB917510:TBQ917526 TKX917510:TLM917526 TUT917510:TVI917526 UEP917510:UFE917526 UOL917510:UPA917526 UYH917510:UYW917526 VID917510:VIS917526 VRZ917510:VSO917526 WBV917510:WCK917526 WLR917510:WMG917526 WVN917510:WWC917526 F983046:U983062 JB983046:JQ983062 SX983046:TM983062 ACT983046:ADI983062 AMP983046:ANE983062 AWL983046:AXA983062 BGH983046:BGW983062 BQD983046:BQS983062 BZZ983046:CAO983062 CJV983046:CKK983062 CTR983046:CUG983062 DDN983046:DEC983062 DNJ983046:DNY983062 DXF983046:DXU983062 EHB983046:EHQ983062 EQX983046:ERM983062 FAT983046:FBI983062 FKP983046:FLE983062 FUL983046:FVA983062 GEH983046:GEW983062 GOD983046:GOS983062 GXZ983046:GYO983062 HHV983046:HIK983062 HRR983046:HSG983062 IBN983046:ICC983062 ILJ983046:ILY983062 IVF983046:IVU983062 JFB983046:JFQ983062 JOX983046:JPM983062 JYT983046:JZI983062 KIP983046:KJE983062 KSL983046:KTA983062 LCH983046:LCW983062 LMD983046:LMS983062 LVZ983046:LWO983062 MFV983046:MGK983062 MPR983046:MQG983062 MZN983046:NAC983062 NJJ983046:NJY983062 NTF983046:NTU983062 ODB983046:ODQ983062 OMX983046:ONM983062 OWT983046:OXI983062 PGP983046:PHE983062 PQL983046:PRA983062 QAH983046:QAW983062 QKD983046:QKS983062 QTZ983046:QUO983062 RDV983046:REK983062 RNR983046:ROG983062 RXN983046:RYC983062 SHJ983046:SHY983062 SRF983046:SRU983062 TBB983046:TBQ983062 TKX983046:TLM983062 TUT983046:TVI983062 UEP983046:UFE983062 UOL983046:UPA983062 UYH983046:UYW983062 VID983046:VIS983062 VRZ983046:VSO983062 WBV983046:WCK983062 WLR983046:WMG983062 WVN983046:WWC983062">
      <formula1>0</formula1>
    </dataValidation>
  </dataValidation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A96"/>
  <sheetViews>
    <sheetView rightToLeft="1" zoomScale="90" zoomScaleNormal="90" workbookViewId="0">
      <pane xSplit="5" ySplit="6" topLeftCell="F7" activePane="bottomRight" state="frozen"/>
      <selection activeCell="G1" sqref="G1"/>
      <selection pane="topRight" activeCell="G1" sqref="G1"/>
      <selection pane="bottomLeft" activeCell="G1" sqref="G1"/>
      <selection pane="bottomRight" activeCell="J1" sqref="J1:K1"/>
    </sheetView>
  </sheetViews>
  <sheetFormatPr defaultRowHeight="12.75"/>
  <cols>
    <col min="1" max="1" width="9" style="151"/>
    <col min="2" max="2" width="28.28515625" style="151" customWidth="1"/>
    <col min="3" max="3" width="23" style="151" customWidth="1"/>
    <col min="4" max="4" width="21.5703125" style="151" customWidth="1"/>
    <col min="5" max="5" width="15.140625" style="151" customWidth="1"/>
    <col min="6" max="6" width="11.42578125" style="151" customWidth="1"/>
    <col min="7" max="7" width="14.7109375" style="151" customWidth="1"/>
    <col min="8" max="8" width="10.42578125" style="151" customWidth="1"/>
    <col min="9" max="9" width="9.85546875" style="151" customWidth="1"/>
    <col min="10" max="10" width="17.5703125" style="151" customWidth="1"/>
    <col min="11" max="11" width="21.5703125" style="151" customWidth="1"/>
    <col min="12" max="12" width="10.42578125" style="151" customWidth="1"/>
    <col min="13" max="13" width="9.7109375" style="151" customWidth="1"/>
    <col min="14" max="14" width="8.42578125" style="151" bestFit="1" customWidth="1"/>
    <col min="15" max="15" width="9.85546875" style="151" customWidth="1"/>
    <col min="16" max="17" width="8.42578125" style="151" bestFit="1" customWidth="1"/>
    <col min="18" max="18" width="8.5703125" style="151" customWidth="1"/>
    <col min="19" max="19" width="8.28515625" style="151" bestFit="1" customWidth="1"/>
    <col min="20" max="20" width="8.85546875" style="151" customWidth="1"/>
    <col min="21" max="21" width="9.42578125" style="151" customWidth="1"/>
    <col min="22" max="22" width="9.7109375" style="151" customWidth="1"/>
    <col min="23" max="23" width="8.5703125" style="151" bestFit="1" customWidth="1"/>
    <col min="24" max="24" width="16.85546875" style="173" customWidth="1"/>
    <col min="25" max="53" width="9" style="173"/>
    <col min="54" max="257" width="9" style="151"/>
    <col min="258" max="258" width="21.7109375" style="151" customWidth="1"/>
    <col min="259" max="259" width="19.140625" style="151" customWidth="1"/>
    <col min="260" max="260" width="21.5703125" style="151" customWidth="1"/>
    <col min="261" max="261" width="15.140625" style="151" customWidth="1"/>
    <col min="262" max="262" width="11.42578125" style="151" customWidth="1"/>
    <col min="263" max="263" width="11.7109375" style="151" customWidth="1"/>
    <col min="264" max="264" width="10.42578125" style="151" customWidth="1"/>
    <col min="265" max="265" width="9.85546875" style="151" customWidth="1"/>
    <col min="266" max="267" width="9.5703125" style="151" customWidth="1"/>
    <col min="268" max="268" width="10.42578125" style="151" customWidth="1"/>
    <col min="269" max="269" width="9.7109375" style="151" customWidth="1"/>
    <col min="270" max="270" width="8.42578125" style="151" bestFit="1" customWidth="1"/>
    <col min="271" max="271" width="9.85546875" style="151" customWidth="1"/>
    <col min="272" max="273" width="8.42578125" style="151" bestFit="1" customWidth="1"/>
    <col min="274" max="274" width="8.5703125" style="151" customWidth="1"/>
    <col min="275" max="275" width="8.28515625" style="151" bestFit="1" customWidth="1"/>
    <col min="276" max="276" width="8.85546875" style="151" customWidth="1"/>
    <col min="277" max="277" width="9.42578125" style="151" customWidth="1"/>
    <col min="278" max="278" width="9.7109375" style="151" customWidth="1"/>
    <col min="279" max="279" width="8.5703125" style="151" bestFit="1" customWidth="1"/>
    <col min="280" max="280" width="16.85546875" style="151" customWidth="1"/>
    <col min="281" max="513" width="9" style="151"/>
    <col min="514" max="514" width="21.7109375" style="151" customWidth="1"/>
    <col min="515" max="515" width="19.140625" style="151" customWidth="1"/>
    <col min="516" max="516" width="21.5703125" style="151" customWidth="1"/>
    <col min="517" max="517" width="15.140625" style="151" customWidth="1"/>
    <col min="518" max="518" width="11.42578125" style="151" customWidth="1"/>
    <col min="519" max="519" width="11.7109375" style="151" customWidth="1"/>
    <col min="520" max="520" width="10.42578125" style="151" customWidth="1"/>
    <col min="521" max="521" width="9.85546875" style="151" customWidth="1"/>
    <col min="522" max="523" width="9.5703125" style="151" customWidth="1"/>
    <col min="524" max="524" width="10.42578125" style="151" customWidth="1"/>
    <col min="525" max="525" width="9.7109375" style="151" customWidth="1"/>
    <col min="526" max="526" width="8.42578125" style="151" bestFit="1" customWidth="1"/>
    <col min="527" max="527" width="9.85546875" style="151" customWidth="1"/>
    <col min="528" max="529" width="8.42578125" style="151" bestFit="1" customWidth="1"/>
    <col min="530" max="530" width="8.5703125" style="151" customWidth="1"/>
    <col min="531" max="531" width="8.28515625" style="151" bestFit="1" customWidth="1"/>
    <col min="532" max="532" width="8.85546875" style="151" customWidth="1"/>
    <col min="533" max="533" width="9.42578125" style="151" customWidth="1"/>
    <col min="534" max="534" width="9.7109375" style="151" customWidth="1"/>
    <col min="535" max="535" width="8.5703125" style="151" bestFit="1" customWidth="1"/>
    <col min="536" max="536" width="16.85546875" style="151" customWidth="1"/>
    <col min="537" max="769" width="9" style="151"/>
    <col min="770" max="770" width="21.7109375" style="151" customWidth="1"/>
    <col min="771" max="771" width="19.140625" style="151" customWidth="1"/>
    <col min="772" max="772" width="21.5703125" style="151" customWidth="1"/>
    <col min="773" max="773" width="15.140625" style="151" customWidth="1"/>
    <col min="774" max="774" width="11.42578125" style="151" customWidth="1"/>
    <col min="775" max="775" width="11.7109375" style="151" customWidth="1"/>
    <col min="776" max="776" width="10.42578125" style="151" customWidth="1"/>
    <col min="777" max="777" width="9.85546875" style="151" customWidth="1"/>
    <col min="778" max="779" width="9.5703125" style="151" customWidth="1"/>
    <col min="780" max="780" width="10.42578125" style="151" customWidth="1"/>
    <col min="781" max="781" width="9.7109375" style="151" customWidth="1"/>
    <col min="782" max="782" width="8.42578125" style="151" bestFit="1" customWidth="1"/>
    <col min="783" max="783" width="9.85546875" style="151" customWidth="1"/>
    <col min="784" max="785" width="8.42578125" style="151" bestFit="1" customWidth="1"/>
    <col min="786" max="786" width="8.5703125" style="151" customWidth="1"/>
    <col min="787" max="787" width="8.28515625" style="151" bestFit="1" customWidth="1"/>
    <col min="788" max="788" width="8.85546875" style="151" customWidth="1"/>
    <col min="789" max="789" width="9.42578125" style="151" customWidth="1"/>
    <col min="790" max="790" width="9.7109375" style="151" customWidth="1"/>
    <col min="791" max="791" width="8.5703125" style="151" bestFit="1" customWidth="1"/>
    <col min="792" max="792" width="16.85546875" style="151" customWidth="1"/>
    <col min="793" max="1025" width="9" style="151"/>
    <col min="1026" max="1026" width="21.7109375" style="151" customWidth="1"/>
    <col min="1027" max="1027" width="19.140625" style="151" customWidth="1"/>
    <col min="1028" max="1028" width="21.5703125" style="151" customWidth="1"/>
    <col min="1029" max="1029" width="15.140625" style="151" customWidth="1"/>
    <col min="1030" max="1030" width="11.42578125" style="151" customWidth="1"/>
    <col min="1031" max="1031" width="11.7109375" style="151" customWidth="1"/>
    <col min="1032" max="1032" width="10.42578125" style="151" customWidth="1"/>
    <col min="1033" max="1033" width="9.85546875" style="151" customWidth="1"/>
    <col min="1034" max="1035" width="9.5703125" style="151" customWidth="1"/>
    <col min="1036" max="1036" width="10.42578125" style="151" customWidth="1"/>
    <col min="1037" max="1037" width="9.7109375" style="151" customWidth="1"/>
    <col min="1038" max="1038" width="8.42578125" style="151" bestFit="1" customWidth="1"/>
    <col min="1039" max="1039" width="9.85546875" style="151" customWidth="1"/>
    <col min="1040" max="1041" width="8.42578125" style="151" bestFit="1" customWidth="1"/>
    <col min="1042" max="1042" width="8.5703125" style="151" customWidth="1"/>
    <col min="1043" max="1043" width="8.28515625" style="151" bestFit="1" customWidth="1"/>
    <col min="1044" max="1044" width="8.85546875" style="151" customWidth="1"/>
    <col min="1045" max="1045" width="9.42578125" style="151" customWidth="1"/>
    <col min="1046" max="1046" width="9.7109375" style="151" customWidth="1"/>
    <col min="1047" max="1047" width="8.5703125" style="151" bestFit="1" customWidth="1"/>
    <col min="1048" max="1048" width="16.85546875" style="151" customWidth="1"/>
    <col min="1049" max="1281" width="9" style="151"/>
    <col min="1282" max="1282" width="21.7109375" style="151" customWidth="1"/>
    <col min="1283" max="1283" width="19.140625" style="151" customWidth="1"/>
    <col min="1284" max="1284" width="21.5703125" style="151" customWidth="1"/>
    <col min="1285" max="1285" width="15.140625" style="151" customWidth="1"/>
    <col min="1286" max="1286" width="11.42578125" style="151" customWidth="1"/>
    <col min="1287" max="1287" width="11.7109375" style="151" customWidth="1"/>
    <col min="1288" max="1288" width="10.42578125" style="151" customWidth="1"/>
    <col min="1289" max="1289" width="9.85546875" style="151" customWidth="1"/>
    <col min="1290" max="1291" width="9.5703125" style="151" customWidth="1"/>
    <col min="1292" max="1292" width="10.42578125" style="151" customWidth="1"/>
    <col min="1293" max="1293" width="9.7109375" style="151" customWidth="1"/>
    <col min="1294" max="1294" width="8.42578125" style="151" bestFit="1" customWidth="1"/>
    <col min="1295" max="1295" width="9.85546875" style="151" customWidth="1"/>
    <col min="1296" max="1297" width="8.42578125" style="151" bestFit="1" customWidth="1"/>
    <col min="1298" max="1298" width="8.5703125" style="151" customWidth="1"/>
    <col min="1299" max="1299" width="8.28515625" style="151" bestFit="1" customWidth="1"/>
    <col min="1300" max="1300" width="8.85546875" style="151" customWidth="1"/>
    <col min="1301" max="1301" width="9.42578125" style="151" customWidth="1"/>
    <col min="1302" max="1302" width="9.7109375" style="151" customWidth="1"/>
    <col min="1303" max="1303" width="8.5703125" style="151" bestFit="1" customWidth="1"/>
    <col min="1304" max="1304" width="16.85546875" style="151" customWidth="1"/>
    <col min="1305" max="1537" width="9" style="151"/>
    <col min="1538" max="1538" width="21.7109375" style="151" customWidth="1"/>
    <col min="1539" max="1539" width="19.140625" style="151" customWidth="1"/>
    <col min="1540" max="1540" width="21.5703125" style="151" customWidth="1"/>
    <col min="1541" max="1541" width="15.140625" style="151" customWidth="1"/>
    <col min="1542" max="1542" width="11.42578125" style="151" customWidth="1"/>
    <col min="1543" max="1543" width="11.7109375" style="151" customWidth="1"/>
    <col min="1544" max="1544" width="10.42578125" style="151" customWidth="1"/>
    <col min="1545" max="1545" width="9.85546875" style="151" customWidth="1"/>
    <col min="1546" max="1547" width="9.5703125" style="151" customWidth="1"/>
    <col min="1548" max="1548" width="10.42578125" style="151" customWidth="1"/>
    <col min="1549" max="1549" width="9.7109375" style="151" customWidth="1"/>
    <col min="1550" max="1550" width="8.42578125" style="151" bestFit="1" customWidth="1"/>
    <col min="1551" max="1551" width="9.85546875" style="151" customWidth="1"/>
    <col min="1552" max="1553" width="8.42578125" style="151" bestFit="1" customWidth="1"/>
    <col min="1554" max="1554" width="8.5703125" style="151" customWidth="1"/>
    <col min="1555" max="1555" width="8.28515625" style="151" bestFit="1" customWidth="1"/>
    <col min="1556" max="1556" width="8.85546875" style="151" customWidth="1"/>
    <col min="1557" max="1557" width="9.42578125" style="151" customWidth="1"/>
    <col min="1558" max="1558" width="9.7109375" style="151" customWidth="1"/>
    <col min="1559" max="1559" width="8.5703125" style="151" bestFit="1" customWidth="1"/>
    <col min="1560" max="1560" width="16.85546875" style="151" customWidth="1"/>
    <col min="1561" max="1793" width="9" style="151"/>
    <col min="1794" max="1794" width="21.7109375" style="151" customWidth="1"/>
    <col min="1795" max="1795" width="19.140625" style="151" customWidth="1"/>
    <col min="1796" max="1796" width="21.5703125" style="151" customWidth="1"/>
    <col min="1797" max="1797" width="15.140625" style="151" customWidth="1"/>
    <col min="1798" max="1798" width="11.42578125" style="151" customWidth="1"/>
    <col min="1799" max="1799" width="11.7109375" style="151" customWidth="1"/>
    <col min="1800" max="1800" width="10.42578125" style="151" customWidth="1"/>
    <col min="1801" max="1801" width="9.85546875" style="151" customWidth="1"/>
    <col min="1802" max="1803" width="9.5703125" style="151" customWidth="1"/>
    <col min="1804" max="1804" width="10.42578125" style="151" customWidth="1"/>
    <col min="1805" max="1805" width="9.7109375" style="151" customWidth="1"/>
    <col min="1806" max="1806" width="8.42578125" style="151" bestFit="1" customWidth="1"/>
    <col min="1807" max="1807" width="9.85546875" style="151" customWidth="1"/>
    <col min="1808" max="1809" width="8.42578125" style="151" bestFit="1" customWidth="1"/>
    <col min="1810" max="1810" width="8.5703125" style="151" customWidth="1"/>
    <col min="1811" max="1811" width="8.28515625" style="151" bestFit="1" customWidth="1"/>
    <col min="1812" max="1812" width="8.85546875" style="151" customWidth="1"/>
    <col min="1813" max="1813" width="9.42578125" style="151" customWidth="1"/>
    <col min="1814" max="1814" width="9.7109375" style="151" customWidth="1"/>
    <col min="1815" max="1815" width="8.5703125" style="151" bestFit="1" customWidth="1"/>
    <col min="1816" max="1816" width="16.85546875" style="151" customWidth="1"/>
    <col min="1817" max="2049" width="9" style="151"/>
    <col min="2050" max="2050" width="21.7109375" style="151" customWidth="1"/>
    <col min="2051" max="2051" width="19.140625" style="151" customWidth="1"/>
    <col min="2052" max="2052" width="21.5703125" style="151" customWidth="1"/>
    <col min="2053" max="2053" width="15.140625" style="151" customWidth="1"/>
    <col min="2054" max="2054" width="11.42578125" style="151" customWidth="1"/>
    <col min="2055" max="2055" width="11.7109375" style="151" customWidth="1"/>
    <col min="2056" max="2056" width="10.42578125" style="151" customWidth="1"/>
    <col min="2057" max="2057" width="9.85546875" style="151" customWidth="1"/>
    <col min="2058" max="2059" width="9.5703125" style="151" customWidth="1"/>
    <col min="2060" max="2060" width="10.42578125" style="151" customWidth="1"/>
    <col min="2061" max="2061" width="9.7109375" style="151" customWidth="1"/>
    <col min="2062" max="2062" width="8.42578125" style="151" bestFit="1" customWidth="1"/>
    <col min="2063" max="2063" width="9.85546875" style="151" customWidth="1"/>
    <col min="2064" max="2065" width="8.42578125" style="151" bestFit="1" customWidth="1"/>
    <col min="2066" max="2066" width="8.5703125" style="151" customWidth="1"/>
    <col min="2067" max="2067" width="8.28515625" style="151" bestFit="1" customWidth="1"/>
    <col min="2068" max="2068" width="8.85546875" style="151" customWidth="1"/>
    <col min="2069" max="2069" width="9.42578125" style="151" customWidth="1"/>
    <col min="2070" max="2070" width="9.7109375" style="151" customWidth="1"/>
    <col min="2071" max="2071" width="8.5703125" style="151" bestFit="1" customWidth="1"/>
    <col min="2072" max="2072" width="16.85546875" style="151" customWidth="1"/>
    <col min="2073" max="2305" width="9" style="151"/>
    <col min="2306" max="2306" width="21.7109375" style="151" customWidth="1"/>
    <col min="2307" max="2307" width="19.140625" style="151" customWidth="1"/>
    <col min="2308" max="2308" width="21.5703125" style="151" customWidth="1"/>
    <col min="2309" max="2309" width="15.140625" style="151" customWidth="1"/>
    <col min="2310" max="2310" width="11.42578125" style="151" customWidth="1"/>
    <col min="2311" max="2311" width="11.7109375" style="151" customWidth="1"/>
    <col min="2312" max="2312" width="10.42578125" style="151" customWidth="1"/>
    <col min="2313" max="2313" width="9.85546875" style="151" customWidth="1"/>
    <col min="2314" max="2315" width="9.5703125" style="151" customWidth="1"/>
    <col min="2316" max="2316" width="10.42578125" style="151" customWidth="1"/>
    <col min="2317" max="2317" width="9.7109375" style="151" customWidth="1"/>
    <col min="2318" max="2318" width="8.42578125" style="151" bestFit="1" customWidth="1"/>
    <col min="2319" max="2319" width="9.85546875" style="151" customWidth="1"/>
    <col min="2320" max="2321" width="8.42578125" style="151" bestFit="1" customWidth="1"/>
    <col min="2322" max="2322" width="8.5703125" style="151" customWidth="1"/>
    <col min="2323" max="2323" width="8.28515625" style="151" bestFit="1" customWidth="1"/>
    <col min="2324" max="2324" width="8.85546875" style="151" customWidth="1"/>
    <col min="2325" max="2325" width="9.42578125" style="151" customWidth="1"/>
    <col min="2326" max="2326" width="9.7109375" style="151" customWidth="1"/>
    <col min="2327" max="2327" width="8.5703125" style="151" bestFit="1" customWidth="1"/>
    <col min="2328" max="2328" width="16.85546875" style="151" customWidth="1"/>
    <col min="2329" max="2561" width="9" style="151"/>
    <col min="2562" max="2562" width="21.7109375" style="151" customWidth="1"/>
    <col min="2563" max="2563" width="19.140625" style="151" customWidth="1"/>
    <col min="2564" max="2564" width="21.5703125" style="151" customWidth="1"/>
    <col min="2565" max="2565" width="15.140625" style="151" customWidth="1"/>
    <col min="2566" max="2566" width="11.42578125" style="151" customWidth="1"/>
    <col min="2567" max="2567" width="11.7109375" style="151" customWidth="1"/>
    <col min="2568" max="2568" width="10.42578125" style="151" customWidth="1"/>
    <col min="2569" max="2569" width="9.85546875" style="151" customWidth="1"/>
    <col min="2570" max="2571" width="9.5703125" style="151" customWidth="1"/>
    <col min="2572" max="2572" width="10.42578125" style="151" customWidth="1"/>
    <col min="2573" max="2573" width="9.7109375" style="151" customWidth="1"/>
    <col min="2574" max="2574" width="8.42578125" style="151" bestFit="1" customWidth="1"/>
    <col min="2575" max="2575" width="9.85546875" style="151" customWidth="1"/>
    <col min="2576" max="2577" width="8.42578125" style="151" bestFit="1" customWidth="1"/>
    <col min="2578" max="2578" width="8.5703125" style="151" customWidth="1"/>
    <col min="2579" max="2579" width="8.28515625" style="151" bestFit="1" customWidth="1"/>
    <col min="2580" max="2580" width="8.85546875" style="151" customWidth="1"/>
    <col min="2581" max="2581" width="9.42578125" style="151" customWidth="1"/>
    <col min="2582" max="2582" width="9.7109375" style="151" customWidth="1"/>
    <col min="2583" max="2583" width="8.5703125" style="151" bestFit="1" customWidth="1"/>
    <col min="2584" max="2584" width="16.85546875" style="151" customWidth="1"/>
    <col min="2585" max="2817" width="9" style="151"/>
    <col min="2818" max="2818" width="21.7109375" style="151" customWidth="1"/>
    <col min="2819" max="2819" width="19.140625" style="151" customWidth="1"/>
    <col min="2820" max="2820" width="21.5703125" style="151" customWidth="1"/>
    <col min="2821" max="2821" width="15.140625" style="151" customWidth="1"/>
    <col min="2822" max="2822" width="11.42578125" style="151" customWidth="1"/>
    <col min="2823" max="2823" width="11.7109375" style="151" customWidth="1"/>
    <col min="2824" max="2824" width="10.42578125" style="151" customWidth="1"/>
    <col min="2825" max="2825" width="9.85546875" style="151" customWidth="1"/>
    <col min="2826" max="2827" width="9.5703125" style="151" customWidth="1"/>
    <col min="2828" max="2828" width="10.42578125" style="151" customWidth="1"/>
    <col min="2829" max="2829" width="9.7109375" style="151" customWidth="1"/>
    <col min="2830" max="2830" width="8.42578125" style="151" bestFit="1" customWidth="1"/>
    <col min="2831" max="2831" width="9.85546875" style="151" customWidth="1"/>
    <col min="2832" max="2833" width="8.42578125" style="151" bestFit="1" customWidth="1"/>
    <col min="2834" max="2834" width="8.5703125" style="151" customWidth="1"/>
    <col min="2835" max="2835" width="8.28515625" style="151" bestFit="1" customWidth="1"/>
    <col min="2836" max="2836" width="8.85546875" style="151" customWidth="1"/>
    <col min="2837" max="2837" width="9.42578125" style="151" customWidth="1"/>
    <col min="2838" max="2838" width="9.7109375" style="151" customWidth="1"/>
    <col min="2839" max="2839" width="8.5703125" style="151" bestFit="1" customWidth="1"/>
    <col min="2840" max="2840" width="16.85546875" style="151" customWidth="1"/>
    <col min="2841" max="3073" width="9" style="151"/>
    <col min="3074" max="3074" width="21.7109375" style="151" customWidth="1"/>
    <col min="3075" max="3075" width="19.140625" style="151" customWidth="1"/>
    <col min="3076" max="3076" width="21.5703125" style="151" customWidth="1"/>
    <col min="3077" max="3077" width="15.140625" style="151" customWidth="1"/>
    <col min="3078" max="3078" width="11.42578125" style="151" customWidth="1"/>
    <col min="3079" max="3079" width="11.7109375" style="151" customWidth="1"/>
    <col min="3080" max="3080" width="10.42578125" style="151" customWidth="1"/>
    <col min="3081" max="3081" width="9.85546875" style="151" customWidth="1"/>
    <col min="3082" max="3083" width="9.5703125" style="151" customWidth="1"/>
    <col min="3084" max="3084" width="10.42578125" style="151" customWidth="1"/>
    <col min="3085" max="3085" width="9.7109375" style="151" customWidth="1"/>
    <col min="3086" max="3086" width="8.42578125" style="151" bestFit="1" customWidth="1"/>
    <col min="3087" max="3087" width="9.85546875" style="151" customWidth="1"/>
    <col min="3088" max="3089" width="8.42578125" style="151" bestFit="1" customWidth="1"/>
    <col min="3090" max="3090" width="8.5703125" style="151" customWidth="1"/>
    <col min="3091" max="3091" width="8.28515625" style="151" bestFit="1" customWidth="1"/>
    <col min="3092" max="3092" width="8.85546875" style="151" customWidth="1"/>
    <col min="3093" max="3093" width="9.42578125" style="151" customWidth="1"/>
    <col min="3094" max="3094" width="9.7109375" style="151" customWidth="1"/>
    <col min="3095" max="3095" width="8.5703125" style="151" bestFit="1" customWidth="1"/>
    <col min="3096" max="3096" width="16.85546875" style="151" customWidth="1"/>
    <col min="3097" max="3329" width="9" style="151"/>
    <col min="3330" max="3330" width="21.7109375" style="151" customWidth="1"/>
    <col min="3331" max="3331" width="19.140625" style="151" customWidth="1"/>
    <col min="3332" max="3332" width="21.5703125" style="151" customWidth="1"/>
    <col min="3333" max="3333" width="15.140625" style="151" customWidth="1"/>
    <col min="3334" max="3334" width="11.42578125" style="151" customWidth="1"/>
    <col min="3335" max="3335" width="11.7109375" style="151" customWidth="1"/>
    <col min="3336" max="3336" width="10.42578125" style="151" customWidth="1"/>
    <col min="3337" max="3337" width="9.85546875" style="151" customWidth="1"/>
    <col min="3338" max="3339" width="9.5703125" style="151" customWidth="1"/>
    <col min="3340" max="3340" width="10.42578125" style="151" customWidth="1"/>
    <col min="3341" max="3341" width="9.7109375" style="151" customWidth="1"/>
    <col min="3342" max="3342" width="8.42578125" style="151" bestFit="1" customWidth="1"/>
    <col min="3343" max="3343" width="9.85546875" style="151" customWidth="1"/>
    <col min="3344" max="3345" width="8.42578125" style="151" bestFit="1" customWidth="1"/>
    <col min="3346" max="3346" width="8.5703125" style="151" customWidth="1"/>
    <col min="3347" max="3347" width="8.28515625" style="151" bestFit="1" customWidth="1"/>
    <col min="3348" max="3348" width="8.85546875" style="151" customWidth="1"/>
    <col min="3349" max="3349" width="9.42578125" style="151" customWidth="1"/>
    <col min="3350" max="3350" width="9.7109375" style="151" customWidth="1"/>
    <col min="3351" max="3351" width="8.5703125" style="151" bestFit="1" customWidth="1"/>
    <col min="3352" max="3352" width="16.85546875" style="151" customWidth="1"/>
    <col min="3353" max="3585" width="9" style="151"/>
    <col min="3586" max="3586" width="21.7109375" style="151" customWidth="1"/>
    <col min="3587" max="3587" width="19.140625" style="151" customWidth="1"/>
    <col min="3588" max="3588" width="21.5703125" style="151" customWidth="1"/>
    <col min="3589" max="3589" width="15.140625" style="151" customWidth="1"/>
    <col min="3590" max="3590" width="11.42578125" style="151" customWidth="1"/>
    <col min="3591" max="3591" width="11.7109375" style="151" customWidth="1"/>
    <col min="3592" max="3592" width="10.42578125" style="151" customWidth="1"/>
    <col min="3593" max="3593" width="9.85546875" style="151" customWidth="1"/>
    <col min="3594" max="3595" width="9.5703125" style="151" customWidth="1"/>
    <col min="3596" max="3596" width="10.42578125" style="151" customWidth="1"/>
    <col min="3597" max="3597" width="9.7109375" style="151" customWidth="1"/>
    <col min="3598" max="3598" width="8.42578125" style="151" bestFit="1" customWidth="1"/>
    <col min="3599" max="3599" width="9.85546875" style="151" customWidth="1"/>
    <col min="3600" max="3601" width="8.42578125" style="151" bestFit="1" customWidth="1"/>
    <col min="3602" max="3602" width="8.5703125" style="151" customWidth="1"/>
    <col min="3603" max="3603" width="8.28515625" style="151" bestFit="1" customWidth="1"/>
    <col min="3604" max="3604" width="8.85546875" style="151" customWidth="1"/>
    <col min="3605" max="3605" width="9.42578125" style="151" customWidth="1"/>
    <col min="3606" max="3606" width="9.7109375" style="151" customWidth="1"/>
    <col min="3607" max="3607" width="8.5703125" style="151" bestFit="1" customWidth="1"/>
    <col min="3608" max="3608" width="16.85546875" style="151" customWidth="1"/>
    <col min="3609" max="3841" width="9" style="151"/>
    <col min="3842" max="3842" width="21.7109375" style="151" customWidth="1"/>
    <col min="3843" max="3843" width="19.140625" style="151" customWidth="1"/>
    <col min="3844" max="3844" width="21.5703125" style="151" customWidth="1"/>
    <col min="3845" max="3845" width="15.140625" style="151" customWidth="1"/>
    <col min="3846" max="3846" width="11.42578125" style="151" customWidth="1"/>
    <col min="3847" max="3847" width="11.7109375" style="151" customWidth="1"/>
    <col min="3848" max="3848" width="10.42578125" style="151" customWidth="1"/>
    <col min="3849" max="3849" width="9.85546875" style="151" customWidth="1"/>
    <col min="3850" max="3851" width="9.5703125" style="151" customWidth="1"/>
    <col min="3852" max="3852" width="10.42578125" style="151" customWidth="1"/>
    <col min="3853" max="3853" width="9.7109375" style="151" customWidth="1"/>
    <col min="3854" max="3854" width="8.42578125" style="151" bestFit="1" customWidth="1"/>
    <col min="3855" max="3855" width="9.85546875" style="151" customWidth="1"/>
    <col min="3856" max="3857" width="8.42578125" style="151" bestFit="1" customWidth="1"/>
    <col min="3858" max="3858" width="8.5703125" style="151" customWidth="1"/>
    <col min="3859" max="3859" width="8.28515625" style="151" bestFit="1" customWidth="1"/>
    <col min="3860" max="3860" width="8.85546875" style="151" customWidth="1"/>
    <col min="3861" max="3861" width="9.42578125" style="151" customWidth="1"/>
    <col min="3862" max="3862" width="9.7109375" style="151" customWidth="1"/>
    <col min="3863" max="3863" width="8.5703125" style="151" bestFit="1" customWidth="1"/>
    <col min="3864" max="3864" width="16.85546875" style="151" customWidth="1"/>
    <col min="3865" max="4097" width="9" style="151"/>
    <col min="4098" max="4098" width="21.7109375" style="151" customWidth="1"/>
    <col min="4099" max="4099" width="19.140625" style="151" customWidth="1"/>
    <col min="4100" max="4100" width="21.5703125" style="151" customWidth="1"/>
    <col min="4101" max="4101" width="15.140625" style="151" customWidth="1"/>
    <col min="4102" max="4102" width="11.42578125" style="151" customWidth="1"/>
    <col min="4103" max="4103" width="11.7109375" style="151" customWidth="1"/>
    <col min="4104" max="4104" width="10.42578125" style="151" customWidth="1"/>
    <col min="4105" max="4105" width="9.85546875" style="151" customWidth="1"/>
    <col min="4106" max="4107" width="9.5703125" style="151" customWidth="1"/>
    <col min="4108" max="4108" width="10.42578125" style="151" customWidth="1"/>
    <col min="4109" max="4109" width="9.7109375" style="151" customWidth="1"/>
    <col min="4110" max="4110" width="8.42578125" style="151" bestFit="1" customWidth="1"/>
    <col min="4111" max="4111" width="9.85546875" style="151" customWidth="1"/>
    <col min="4112" max="4113" width="8.42578125" style="151" bestFit="1" customWidth="1"/>
    <col min="4114" max="4114" width="8.5703125" style="151" customWidth="1"/>
    <col min="4115" max="4115" width="8.28515625" style="151" bestFit="1" customWidth="1"/>
    <col min="4116" max="4116" width="8.85546875" style="151" customWidth="1"/>
    <col min="4117" max="4117" width="9.42578125" style="151" customWidth="1"/>
    <col min="4118" max="4118" width="9.7109375" style="151" customWidth="1"/>
    <col min="4119" max="4119" width="8.5703125" style="151" bestFit="1" customWidth="1"/>
    <col min="4120" max="4120" width="16.85546875" style="151" customWidth="1"/>
    <col min="4121" max="4353" width="9" style="151"/>
    <col min="4354" max="4354" width="21.7109375" style="151" customWidth="1"/>
    <col min="4355" max="4355" width="19.140625" style="151" customWidth="1"/>
    <col min="4356" max="4356" width="21.5703125" style="151" customWidth="1"/>
    <col min="4357" max="4357" width="15.140625" style="151" customWidth="1"/>
    <col min="4358" max="4358" width="11.42578125" style="151" customWidth="1"/>
    <col min="4359" max="4359" width="11.7109375" style="151" customWidth="1"/>
    <col min="4360" max="4360" width="10.42578125" style="151" customWidth="1"/>
    <col min="4361" max="4361" width="9.85546875" style="151" customWidth="1"/>
    <col min="4362" max="4363" width="9.5703125" style="151" customWidth="1"/>
    <col min="4364" max="4364" width="10.42578125" style="151" customWidth="1"/>
    <col min="4365" max="4365" width="9.7109375" style="151" customWidth="1"/>
    <col min="4366" max="4366" width="8.42578125" style="151" bestFit="1" customWidth="1"/>
    <col min="4367" max="4367" width="9.85546875" style="151" customWidth="1"/>
    <col min="4368" max="4369" width="8.42578125" style="151" bestFit="1" customWidth="1"/>
    <col min="4370" max="4370" width="8.5703125" style="151" customWidth="1"/>
    <col min="4371" max="4371" width="8.28515625" style="151" bestFit="1" customWidth="1"/>
    <col min="4372" max="4372" width="8.85546875" style="151" customWidth="1"/>
    <col min="4373" max="4373" width="9.42578125" style="151" customWidth="1"/>
    <col min="4374" max="4374" width="9.7109375" style="151" customWidth="1"/>
    <col min="4375" max="4375" width="8.5703125" style="151" bestFit="1" customWidth="1"/>
    <col min="4376" max="4376" width="16.85546875" style="151" customWidth="1"/>
    <col min="4377" max="4609" width="9" style="151"/>
    <col min="4610" max="4610" width="21.7109375" style="151" customWidth="1"/>
    <col min="4611" max="4611" width="19.140625" style="151" customWidth="1"/>
    <col min="4612" max="4612" width="21.5703125" style="151" customWidth="1"/>
    <col min="4613" max="4613" width="15.140625" style="151" customWidth="1"/>
    <col min="4614" max="4614" width="11.42578125" style="151" customWidth="1"/>
    <col min="4615" max="4615" width="11.7109375" style="151" customWidth="1"/>
    <col min="4616" max="4616" width="10.42578125" style="151" customWidth="1"/>
    <col min="4617" max="4617" width="9.85546875" style="151" customWidth="1"/>
    <col min="4618" max="4619" width="9.5703125" style="151" customWidth="1"/>
    <col min="4620" max="4620" width="10.42578125" style="151" customWidth="1"/>
    <col min="4621" max="4621" width="9.7109375" style="151" customWidth="1"/>
    <col min="4622" max="4622" width="8.42578125" style="151" bestFit="1" customWidth="1"/>
    <col min="4623" max="4623" width="9.85546875" style="151" customWidth="1"/>
    <col min="4624" max="4625" width="8.42578125" style="151" bestFit="1" customWidth="1"/>
    <col min="4626" max="4626" width="8.5703125" style="151" customWidth="1"/>
    <col min="4627" max="4627" width="8.28515625" style="151" bestFit="1" customWidth="1"/>
    <col min="4628" max="4628" width="8.85546875" style="151" customWidth="1"/>
    <col min="4629" max="4629" width="9.42578125" style="151" customWidth="1"/>
    <col min="4630" max="4630" width="9.7109375" style="151" customWidth="1"/>
    <col min="4631" max="4631" width="8.5703125" style="151" bestFit="1" customWidth="1"/>
    <col min="4632" max="4632" width="16.85546875" style="151" customWidth="1"/>
    <col min="4633" max="4865" width="9" style="151"/>
    <col min="4866" max="4866" width="21.7109375" style="151" customWidth="1"/>
    <col min="4867" max="4867" width="19.140625" style="151" customWidth="1"/>
    <col min="4868" max="4868" width="21.5703125" style="151" customWidth="1"/>
    <col min="4869" max="4869" width="15.140625" style="151" customWidth="1"/>
    <col min="4870" max="4870" width="11.42578125" style="151" customWidth="1"/>
    <col min="4871" max="4871" width="11.7109375" style="151" customWidth="1"/>
    <col min="4872" max="4872" width="10.42578125" style="151" customWidth="1"/>
    <col min="4873" max="4873" width="9.85546875" style="151" customWidth="1"/>
    <col min="4874" max="4875" width="9.5703125" style="151" customWidth="1"/>
    <col min="4876" max="4876" width="10.42578125" style="151" customWidth="1"/>
    <col min="4877" max="4877" width="9.7109375" style="151" customWidth="1"/>
    <col min="4878" max="4878" width="8.42578125" style="151" bestFit="1" customWidth="1"/>
    <col min="4879" max="4879" width="9.85546875" style="151" customWidth="1"/>
    <col min="4880" max="4881" width="8.42578125" style="151" bestFit="1" customWidth="1"/>
    <col min="4882" max="4882" width="8.5703125" style="151" customWidth="1"/>
    <col min="4883" max="4883" width="8.28515625" style="151" bestFit="1" customWidth="1"/>
    <col min="4884" max="4884" width="8.85546875" style="151" customWidth="1"/>
    <col min="4885" max="4885" width="9.42578125" style="151" customWidth="1"/>
    <col min="4886" max="4886" width="9.7109375" style="151" customWidth="1"/>
    <col min="4887" max="4887" width="8.5703125" style="151" bestFit="1" customWidth="1"/>
    <col min="4888" max="4888" width="16.85546875" style="151" customWidth="1"/>
    <col min="4889" max="5121" width="9" style="151"/>
    <col min="5122" max="5122" width="21.7109375" style="151" customWidth="1"/>
    <col min="5123" max="5123" width="19.140625" style="151" customWidth="1"/>
    <col min="5124" max="5124" width="21.5703125" style="151" customWidth="1"/>
    <col min="5125" max="5125" width="15.140625" style="151" customWidth="1"/>
    <col min="5126" max="5126" width="11.42578125" style="151" customWidth="1"/>
    <col min="5127" max="5127" width="11.7109375" style="151" customWidth="1"/>
    <col min="5128" max="5128" width="10.42578125" style="151" customWidth="1"/>
    <col min="5129" max="5129" width="9.85546875" style="151" customWidth="1"/>
    <col min="5130" max="5131" width="9.5703125" style="151" customWidth="1"/>
    <col min="5132" max="5132" width="10.42578125" style="151" customWidth="1"/>
    <col min="5133" max="5133" width="9.7109375" style="151" customWidth="1"/>
    <col min="5134" max="5134" width="8.42578125" style="151" bestFit="1" customWidth="1"/>
    <col min="5135" max="5135" width="9.85546875" style="151" customWidth="1"/>
    <col min="5136" max="5137" width="8.42578125" style="151" bestFit="1" customWidth="1"/>
    <col min="5138" max="5138" width="8.5703125" style="151" customWidth="1"/>
    <col min="5139" max="5139" width="8.28515625" style="151" bestFit="1" customWidth="1"/>
    <col min="5140" max="5140" width="8.85546875" style="151" customWidth="1"/>
    <col min="5141" max="5141" width="9.42578125" style="151" customWidth="1"/>
    <col min="5142" max="5142" width="9.7109375" style="151" customWidth="1"/>
    <col min="5143" max="5143" width="8.5703125" style="151" bestFit="1" customWidth="1"/>
    <col min="5144" max="5144" width="16.85546875" style="151" customWidth="1"/>
    <col min="5145" max="5377" width="9" style="151"/>
    <col min="5378" max="5378" width="21.7109375" style="151" customWidth="1"/>
    <col min="5379" max="5379" width="19.140625" style="151" customWidth="1"/>
    <col min="5380" max="5380" width="21.5703125" style="151" customWidth="1"/>
    <col min="5381" max="5381" width="15.140625" style="151" customWidth="1"/>
    <col min="5382" max="5382" width="11.42578125" style="151" customWidth="1"/>
    <col min="5383" max="5383" width="11.7109375" style="151" customWidth="1"/>
    <col min="5384" max="5384" width="10.42578125" style="151" customWidth="1"/>
    <col min="5385" max="5385" width="9.85546875" style="151" customWidth="1"/>
    <col min="5386" max="5387" width="9.5703125" style="151" customWidth="1"/>
    <col min="5388" max="5388" width="10.42578125" style="151" customWidth="1"/>
    <col min="5389" max="5389" width="9.7109375" style="151" customWidth="1"/>
    <col min="5390" max="5390" width="8.42578125" style="151" bestFit="1" customWidth="1"/>
    <col min="5391" max="5391" width="9.85546875" style="151" customWidth="1"/>
    <col min="5392" max="5393" width="8.42578125" style="151" bestFit="1" customWidth="1"/>
    <col min="5394" max="5394" width="8.5703125" style="151" customWidth="1"/>
    <col min="5395" max="5395" width="8.28515625" style="151" bestFit="1" customWidth="1"/>
    <col min="5396" max="5396" width="8.85546875" style="151" customWidth="1"/>
    <col min="5397" max="5397" width="9.42578125" style="151" customWidth="1"/>
    <col min="5398" max="5398" width="9.7109375" style="151" customWidth="1"/>
    <col min="5399" max="5399" width="8.5703125" style="151" bestFit="1" customWidth="1"/>
    <col min="5400" max="5400" width="16.85546875" style="151" customWidth="1"/>
    <col min="5401" max="5633" width="9" style="151"/>
    <col min="5634" max="5634" width="21.7109375" style="151" customWidth="1"/>
    <col min="5635" max="5635" width="19.140625" style="151" customWidth="1"/>
    <col min="5636" max="5636" width="21.5703125" style="151" customWidth="1"/>
    <col min="5637" max="5637" width="15.140625" style="151" customWidth="1"/>
    <col min="5638" max="5638" width="11.42578125" style="151" customWidth="1"/>
    <col min="5639" max="5639" width="11.7109375" style="151" customWidth="1"/>
    <col min="5640" max="5640" width="10.42578125" style="151" customWidth="1"/>
    <col min="5641" max="5641" width="9.85546875" style="151" customWidth="1"/>
    <col min="5642" max="5643" width="9.5703125" style="151" customWidth="1"/>
    <col min="5644" max="5644" width="10.42578125" style="151" customWidth="1"/>
    <col min="5645" max="5645" width="9.7109375" style="151" customWidth="1"/>
    <col min="5646" max="5646" width="8.42578125" style="151" bestFit="1" customWidth="1"/>
    <col min="5647" max="5647" width="9.85546875" style="151" customWidth="1"/>
    <col min="5648" max="5649" width="8.42578125" style="151" bestFit="1" customWidth="1"/>
    <col min="5650" max="5650" width="8.5703125" style="151" customWidth="1"/>
    <col min="5651" max="5651" width="8.28515625" style="151" bestFit="1" customWidth="1"/>
    <col min="5652" max="5652" width="8.85546875" style="151" customWidth="1"/>
    <col min="5653" max="5653" width="9.42578125" style="151" customWidth="1"/>
    <col min="5654" max="5654" width="9.7109375" style="151" customWidth="1"/>
    <col min="5655" max="5655" width="8.5703125" style="151" bestFit="1" customWidth="1"/>
    <col min="5656" max="5656" width="16.85546875" style="151" customWidth="1"/>
    <col min="5657" max="5889" width="9" style="151"/>
    <col min="5890" max="5890" width="21.7109375" style="151" customWidth="1"/>
    <col min="5891" max="5891" width="19.140625" style="151" customWidth="1"/>
    <col min="5892" max="5892" width="21.5703125" style="151" customWidth="1"/>
    <col min="5893" max="5893" width="15.140625" style="151" customWidth="1"/>
    <col min="5894" max="5894" width="11.42578125" style="151" customWidth="1"/>
    <col min="5895" max="5895" width="11.7109375" style="151" customWidth="1"/>
    <col min="5896" max="5896" width="10.42578125" style="151" customWidth="1"/>
    <col min="5897" max="5897" width="9.85546875" style="151" customWidth="1"/>
    <col min="5898" max="5899" width="9.5703125" style="151" customWidth="1"/>
    <col min="5900" max="5900" width="10.42578125" style="151" customWidth="1"/>
    <col min="5901" max="5901" width="9.7109375" style="151" customWidth="1"/>
    <col min="5902" max="5902" width="8.42578125" style="151" bestFit="1" customWidth="1"/>
    <col min="5903" max="5903" width="9.85546875" style="151" customWidth="1"/>
    <col min="5904" max="5905" width="8.42578125" style="151" bestFit="1" customWidth="1"/>
    <col min="5906" max="5906" width="8.5703125" style="151" customWidth="1"/>
    <col min="5907" max="5907" width="8.28515625" style="151" bestFit="1" customWidth="1"/>
    <col min="5908" max="5908" width="8.85546875" style="151" customWidth="1"/>
    <col min="5909" max="5909" width="9.42578125" style="151" customWidth="1"/>
    <col min="5910" max="5910" width="9.7109375" style="151" customWidth="1"/>
    <col min="5911" max="5911" width="8.5703125" style="151" bestFit="1" customWidth="1"/>
    <col min="5912" max="5912" width="16.85546875" style="151" customWidth="1"/>
    <col min="5913" max="6145" width="9" style="151"/>
    <col min="6146" max="6146" width="21.7109375" style="151" customWidth="1"/>
    <col min="6147" max="6147" width="19.140625" style="151" customWidth="1"/>
    <col min="6148" max="6148" width="21.5703125" style="151" customWidth="1"/>
    <col min="6149" max="6149" width="15.140625" style="151" customWidth="1"/>
    <col min="6150" max="6150" width="11.42578125" style="151" customWidth="1"/>
    <col min="6151" max="6151" width="11.7109375" style="151" customWidth="1"/>
    <col min="6152" max="6152" width="10.42578125" style="151" customWidth="1"/>
    <col min="6153" max="6153" width="9.85546875" style="151" customWidth="1"/>
    <col min="6154" max="6155" width="9.5703125" style="151" customWidth="1"/>
    <col min="6156" max="6156" width="10.42578125" style="151" customWidth="1"/>
    <col min="6157" max="6157" width="9.7109375" style="151" customWidth="1"/>
    <col min="6158" max="6158" width="8.42578125" style="151" bestFit="1" customWidth="1"/>
    <col min="6159" max="6159" width="9.85546875" style="151" customWidth="1"/>
    <col min="6160" max="6161" width="8.42578125" style="151" bestFit="1" customWidth="1"/>
    <col min="6162" max="6162" width="8.5703125" style="151" customWidth="1"/>
    <col min="6163" max="6163" width="8.28515625" style="151" bestFit="1" customWidth="1"/>
    <col min="6164" max="6164" width="8.85546875" style="151" customWidth="1"/>
    <col min="6165" max="6165" width="9.42578125" style="151" customWidth="1"/>
    <col min="6166" max="6166" width="9.7109375" style="151" customWidth="1"/>
    <col min="6167" max="6167" width="8.5703125" style="151" bestFit="1" customWidth="1"/>
    <col min="6168" max="6168" width="16.85546875" style="151" customWidth="1"/>
    <col min="6169" max="6401" width="9" style="151"/>
    <col min="6402" max="6402" width="21.7109375" style="151" customWidth="1"/>
    <col min="6403" max="6403" width="19.140625" style="151" customWidth="1"/>
    <col min="6404" max="6404" width="21.5703125" style="151" customWidth="1"/>
    <col min="6405" max="6405" width="15.140625" style="151" customWidth="1"/>
    <col min="6406" max="6406" width="11.42578125" style="151" customWidth="1"/>
    <col min="6407" max="6407" width="11.7109375" style="151" customWidth="1"/>
    <col min="6408" max="6408" width="10.42578125" style="151" customWidth="1"/>
    <col min="6409" max="6409" width="9.85546875" style="151" customWidth="1"/>
    <col min="6410" max="6411" width="9.5703125" style="151" customWidth="1"/>
    <col min="6412" max="6412" width="10.42578125" style="151" customWidth="1"/>
    <col min="6413" max="6413" width="9.7109375" style="151" customWidth="1"/>
    <col min="6414" max="6414" width="8.42578125" style="151" bestFit="1" customWidth="1"/>
    <col min="6415" max="6415" width="9.85546875" style="151" customWidth="1"/>
    <col min="6416" max="6417" width="8.42578125" style="151" bestFit="1" customWidth="1"/>
    <col min="6418" max="6418" width="8.5703125" style="151" customWidth="1"/>
    <col min="6419" max="6419" width="8.28515625" style="151" bestFit="1" customWidth="1"/>
    <col min="6420" max="6420" width="8.85546875" style="151" customWidth="1"/>
    <col min="6421" max="6421" width="9.42578125" style="151" customWidth="1"/>
    <col min="6422" max="6422" width="9.7109375" style="151" customWidth="1"/>
    <col min="6423" max="6423" width="8.5703125" style="151" bestFit="1" customWidth="1"/>
    <col min="6424" max="6424" width="16.85546875" style="151" customWidth="1"/>
    <col min="6425" max="6657" width="9" style="151"/>
    <col min="6658" max="6658" width="21.7109375" style="151" customWidth="1"/>
    <col min="6659" max="6659" width="19.140625" style="151" customWidth="1"/>
    <col min="6660" max="6660" width="21.5703125" style="151" customWidth="1"/>
    <col min="6661" max="6661" width="15.140625" style="151" customWidth="1"/>
    <col min="6662" max="6662" width="11.42578125" style="151" customWidth="1"/>
    <col min="6663" max="6663" width="11.7109375" style="151" customWidth="1"/>
    <col min="6664" max="6664" width="10.42578125" style="151" customWidth="1"/>
    <col min="6665" max="6665" width="9.85546875" style="151" customWidth="1"/>
    <col min="6666" max="6667" width="9.5703125" style="151" customWidth="1"/>
    <col min="6668" max="6668" width="10.42578125" style="151" customWidth="1"/>
    <col min="6669" max="6669" width="9.7109375" style="151" customWidth="1"/>
    <col min="6670" max="6670" width="8.42578125" style="151" bestFit="1" customWidth="1"/>
    <col min="6671" max="6671" width="9.85546875" style="151" customWidth="1"/>
    <col min="6672" max="6673" width="8.42578125" style="151" bestFit="1" customWidth="1"/>
    <col min="6674" max="6674" width="8.5703125" style="151" customWidth="1"/>
    <col min="6675" max="6675" width="8.28515625" style="151" bestFit="1" customWidth="1"/>
    <col min="6676" max="6676" width="8.85546875" style="151" customWidth="1"/>
    <col min="6677" max="6677" width="9.42578125" style="151" customWidth="1"/>
    <col min="6678" max="6678" width="9.7109375" style="151" customWidth="1"/>
    <col min="6679" max="6679" width="8.5703125" style="151" bestFit="1" customWidth="1"/>
    <col min="6680" max="6680" width="16.85546875" style="151" customWidth="1"/>
    <col min="6681" max="6913" width="9" style="151"/>
    <col min="6914" max="6914" width="21.7109375" style="151" customWidth="1"/>
    <col min="6915" max="6915" width="19.140625" style="151" customWidth="1"/>
    <col min="6916" max="6916" width="21.5703125" style="151" customWidth="1"/>
    <col min="6917" max="6917" width="15.140625" style="151" customWidth="1"/>
    <col min="6918" max="6918" width="11.42578125" style="151" customWidth="1"/>
    <col min="6919" max="6919" width="11.7109375" style="151" customWidth="1"/>
    <col min="6920" max="6920" width="10.42578125" style="151" customWidth="1"/>
    <col min="6921" max="6921" width="9.85546875" style="151" customWidth="1"/>
    <col min="6922" max="6923" width="9.5703125" style="151" customWidth="1"/>
    <col min="6924" max="6924" width="10.42578125" style="151" customWidth="1"/>
    <col min="6925" max="6925" width="9.7109375" style="151" customWidth="1"/>
    <col min="6926" max="6926" width="8.42578125" style="151" bestFit="1" customWidth="1"/>
    <col min="6927" max="6927" width="9.85546875" style="151" customWidth="1"/>
    <col min="6928" max="6929" width="8.42578125" style="151" bestFit="1" customWidth="1"/>
    <col min="6930" max="6930" width="8.5703125" style="151" customWidth="1"/>
    <col min="6931" max="6931" width="8.28515625" style="151" bestFit="1" customWidth="1"/>
    <col min="6932" max="6932" width="8.85546875" style="151" customWidth="1"/>
    <col min="6933" max="6933" width="9.42578125" style="151" customWidth="1"/>
    <col min="6934" max="6934" width="9.7109375" style="151" customWidth="1"/>
    <col min="6935" max="6935" width="8.5703125" style="151" bestFit="1" customWidth="1"/>
    <col min="6936" max="6936" width="16.85546875" style="151" customWidth="1"/>
    <col min="6937" max="7169" width="9" style="151"/>
    <col min="7170" max="7170" width="21.7109375" style="151" customWidth="1"/>
    <col min="7171" max="7171" width="19.140625" style="151" customWidth="1"/>
    <col min="7172" max="7172" width="21.5703125" style="151" customWidth="1"/>
    <col min="7173" max="7173" width="15.140625" style="151" customWidth="1"/>
    <col min="7174" max="7174" width="11.42578125" style="151" customWidth="1"/>
    <col min="7175" max="7175" width="11.7109375" style="151" customWidth="1"/>
    <col min="7176" max="7176" width="10.42578125" style="151" customWidth="1"/>
    <col min="7177" max="7177" width="9.85546875" style="151" customWidth="1"/>
    <col min="7178" max="7179" width="9.5703125" style="151" customWidth="1"/>
    <col min="7180" max="7180" width="10.42578125" style="151" customWidth="1"/>
    <col min="7181" max="7181" width="9.7109375" style="151" customWidth="1"/>
    <col min="7182" max="7182" width="8.42578125" style="151" bestFit="1" customWidth="1"/>
    <col min="7183" max="7183" width="9.85546875" style="151" customWidth="1"/>
    <col min="7184" max="7185" width="8.42578125" style="151" bestFit="1" customWidth="1"/>
    <col min="7186" max="7186" width="8.5703125" style="151" customWidth="1"/>
    <col min="7187" max="7187" width="8.28515625" style="151" bestFit="1" customWidth="1"/>
    <col min="7188" max="7188" width="8.85546875" style="151" customWidth="1"/>
    <col min="7189" max="7189" width="9.42578125" style="151" customWidth="1"/>
    <col min="7190" max="7190" width="9.7109375" style="151" customWidth="1"/>
    <col min="7191" max="7191" width="8.5703125" style="151" bestFit="1" customWidth="1"/>
    <col min="7192" max="7192" width="16.85546875" style="151" customWidth="1"/>
    <col min="7193" max="7425" width="9" style="151"/>
    <col min="7426" max="7426" width="21.7109375" style="151" customWidth="1"/>
    <col min="7427" max="7427" width="19.140625" style="151" customWidth="1"/>
    <col min="7428" max="7428" width="21.5703125" style="151" customWidth="1"/>
    <col min="7429" max="7429" width="15.140625" style="151" customWidth="1"/>
    <col min="7430" max="7430" width="11.42578125" style="151" customWidth="1"/>
    <col min="7431" max="7431" width="11.7109375" style="151" customWidth="1"/>
    <col min="7432" max="7432" width="10.42578125" style="151" customWidth="1"/>
    <col min="7433" max="7433" width="9.85546875" style="151" customWidth="1"/>
    <col min="7434" max="7435" width="9.5703125" style="151" customWidth="1"/>
    <col min="7436" max="7436" width="10.42578125" style="151" customWidth="1"/>
    <col min="7437" max="7437" width="9.7109375" style="151" customWidth="1"/>
    <col min="7438" max="7438" width="8.42578125" style="151" bestFit="1" customWidth="1"/>
    <col min="7439" max="7439" width="9.85546875" style="151" customWidth="1"/>
    <col min="7440" max="7441" width="8.42578125" style="151" bestFit="1" customWidth="1"/>
    <col min="7442" max="7442" width="8.5703125" style="151" customWidth="1"/>
    <col min="7443" max="7443" width="8.28515625" style="151" bestFit="1" customWidth="1"/>
    <col min="7444" max="7444" width="8.85546875" style="151" customWidth="1"/>
    <col min="7445" max="7445" width="9.42578125" style="151" customWidth="1"/>
    <col min="7446" max="7446" width="9.7109375" style="151" customWidth="1"/>
    <col min="7447" max="7447" width="8.5703125" style="151" bestFit="1" customWidth="1"/>
    <col min="7448" max="7448" width="16.85546875" style="151" customWidth="1"/>
    <col min="7449" max="7681" width="9" style="151"/>
    <col min="7682" max="7682" width="21.7109375" style="151" customWidth="1"/>
    <col min="7683" max="7683" width="19.140625" style="151" customWidth="1"/>
    <col min="7684" max="7684" width="21.5703125" style="151" customWidth="1"/>
    <col min="7685" max="7685" width="15.140625" style="151" customWidth="1"/>
    <col min="7686" max="7686" width="11.42578125" style="151" customWidth="1"/>
    <col min="7687" max="7687" width="11.7109375" style="151" customWidth="1"/>
    <col min="7688" max="7688" width="10.42578125" style="151" customWidth="1"/>
    <col min="7689" max="7689" width="9.85546875" style="151" customWidth="1"/>
    <col min="7690" max="7691" width="9.5703125" style="151" customWidth="1"/>
    <col min="7692" max="7692" width="10.42578125" style="151" customWidth="1"/>
    <col min="7693" max="7693" width="9.7109375" style="151" customWidth="1"/>
    <col min="7694" max="7694" width="8.42578125" style="151" bestFit="1" customWidth="1"/>
    <col min="7695" max="7695" width="9.85546875" style="151" customWidth="1"/>
    <col min="7696" max="7697" width="8.42578125" style="151" bestFit="1" customWidth="1"/>
    <col min="7698" max="7698" width="8.5703125" style="151" customWidth="1"/>
    <col min="7699" max="7699" width="8.28515625" style="151" bestFit="1" customWidth="1"/>
    <col min="7700" max="7700" width="8.85546875" style="151" customWidth="1"/>
    <col min="7701" max="7701" width="9.42578125" style="151" customWidth="1"/>
    <col min="7702" max="7702" width="9.7109375" style="151" customWidth="1"/>
    <col min="7703" max="7703" width="8.5703125" style="151" bestFit="1" customWidth="1"/>
    <col min="7704" max="7704" width="16.85546875" style="151" customWidth="1"/>
    <col min="7705" max="7937" width="9" style="151"/>
    <col min="7938" max="7938" width="21.7109375" style="151" customWidth="1"/>
    <col min="7939" max="7939" width="19.140625" style="151" customWidth="1"/>
    <col min="7940" max="7940" width="21.5703125" style="151" customWidth="1"/>
    <col min="7941" max="7941" width="15.140625" style="151" customWidth="1"/>
    <col min="7942" max="7942" width="11.42578125" style="151" customWidth="1"/>
    <col min="7943" max="7943" width="11.7109375" style="151" customWidth="1"/>
    <col min="7944" max="7944" width="10.42578125" style="151" customWidth="1"/>
    <col min="7945" max="7945" width="9.85546875" style="151" customWidth="1"/>
    <col min="7946" max="7947" width="9.5703125" style="151" customWidth="1"/>
    <col min="7948" max="7948" width="10.42578125" style="151" customWidth="1"/>
    <col min="7949" max="7949" width="9.7109375" style="151" customWidth="1"/>
    <col min="7950" max="7950" width="8.42578125" style="151" bestFit="1" customWidth="1"/>
    <col min="7951" max="7951" width="9.85546875" style="151" customWidth="1"/>
    <col min="7952" max="7953" width="8.42578125" style="151" bestFit="1" customWidth="1"/>
    <col min="7954" max="7954" width="8.5703125" style="151" customWidth="1"/>
    <col min="7955" max="7955" width="8.28515625" style="151" bestFit="1" customWidth="1"/>
    <col min="7956" max="7956" width="8.85546875" style="151" customWidth="1"/>
    <col min="7957" max="7957" width="9.42578125" style="151" customWidth="1"/>
    <col min="7958" max="7958" width="9.7109375" style="151" customWidth="1"/>
    <col min="7959" max="7959" width="8.5703125" style="151" bestFit="1" customWidth="1"/>
    <col min="7960" max="7960" width="16.85546875" style="151" customWidth="1"/>
    <col min="7961" max="8193" width="9" style="151"/>
    <col min="8194" max="8194" width="21.7109375" style="151" customWidth="1"/>
    <col min="8195" max="8195" width="19.140625" style="151" customWidth="1"/>
    <col min="8196" max="8196" width="21.5703125" style="151" customWidth="1"/>
    <col min="8197" max="8197" width="15.140625" style="151" customWidth="1"/>
    <col min="8198" max="8198" width="11.42578125" style="151" customWidth="1"/>
    <col min="8199" max="8199" width="11.7109375" style="151" customWidth="1"/>
    <col min="8200" max="8200" width="10.42578125" style="151" customWidth="1"/>
    <col min="8201" max="8201" width="9.85546875" style="151" customWidth="1"/>
    <col min="8202" max="8203" width="9.5703125" style="151" customWidth="1"/>
    <col min="8204" max="8204" width="10.42578125" style="151" customWidth="1"/>
    <col min="8205" max="8205" width="9.7109375" style="151" customWidth="1"/>
    <col min="8206" max="8206" width="8.42578125" style="151" bestFit="1" customWidth="1"/>
    <col min="8207" max="8207" width="9.85546875" style="151" customWidth="1"/>
    <col min="8208" max="8209" width="8.42578125" style="151" bestFit="1" customWidth="1"/>
    <col min="8210" max="8210" width="8.5703125" style="151" customWidth="1"/>
    <col min="8211" max="8211" width="8.28515625" style="151" bestFit="1" customWidth="1"/>
    <col min="8212" max="8212" width="8.85546875" style="151" customWidth="1"/>
    <col min="8213" max="8213" width="9.42578125" style="151" customWidth="1"/>
    <col min="8214" max="8214" width="9.7109375" style="151" customWidth="1"/>
    <col min="8215" max="8215" width="8.5703125" style="151" bestFit="1" customWidth="1"/>
    <col min="8216" max="8216" width="16.85546875" style="151" customWidth="1"/>
    <col min="8217" max="8449" width="9" style="151"/>
    <col min="8450" max="8450" width="21.7109375" style="151" customWidth="1"/>
    <col min="8451" max="8451" width="19.140625" style="151" customWidth="1"/>
    <col min="8452" max="8452" width="21.5703125" style="151" customWidth="1"/>
    <col min="8453" max="8453" width="15.140625" style="151" customWidth="1"/>
    <col min="8454" max="8454" width="11.42578125" style="151" customWidth="1"/>
    <col min="8455" max="8455" width="11.7109375" style="151" customWidth="1"/>
    <col min="8456" max="8456" width="10.42578125" style="151" customWidth="1"/>
    <col min="8457" max="8457" width="9.85546875" style="151" customWidth="1"/>
    <col min="8458" max="8459" width="9.5703125" style="151" customWidth="1"/>
    <col min="8460" max="8460" width="10.42578125" style="151" customWidth="1"/>
    <col min="8461" max="8461" width="9.7109375" style="151" customWidth="1"/>
    <col min="8462" max="8462" width="8.42578125" style="151" bestFit="1" customWidth="1"/>
    <col min="8463" max="8463" width="9.85546875" style="151" customWidth="1"/>
    <col min="8464" max="8465" width="8.42578125" style="151" bestFit="1" customWidth="1"/>
    <col min="8466" max="8466" width="8.5703125" style="151" customWidth="1"/>
    <col min="8467" max="8467" width="8.28515625" style="151" bestFit="1" customWidth="1"/>
    <col min="8468" max="8468" width="8.85546875" style="151" customWidth="1"/>
    <col min="8469" max="8469" width="9.42578125" style="151" customWidth="1"/>
    <col min="8470" max="8470" width="9.7109375" style="151" customWidth="1"/>
    <col min="8471" max="8471" width="8.5703125" style="151" bestFit="1" customWidth="1"/>
    <col min="8472" max="8472" width="16.85546875" style="151" customWidth="1"/>
    <col min="8473" max="8705" width="9" style="151"/>
    <col min="8706" max="8706" width="21.7109375" style="151" customWidth="1"/>
    <col min="8707" max="8707" width="19.140625" style="151" customWidth="1"/>
    <col min="8708" max="8708" width="21.5703125" style="151" customWidth="1"/>
    <col min="8709" max="8709" width="15.140625" style="151" customWidth="1"/>
    <col min="8710" max="8710" width="11.42578125" style="151" customWidth="1"/>
    <col min="8711" max="8711" width="11.7109375" style="151" customWidth="1"/>
    <col min="8712" max="8712" width="10.42578125" style="151" customWidth="1"/>
    <col min="8713" max="8713" width="9.85546875" style="151" customWidth="1"/>
    <col min="8714" max="8715" width="9.5703125" style="151" customWidth="1"/>
    <col min="8716" max="8716" width="10.42578125" style="151" customWidth="1"/>
    <col min="8717" max="8717" width="9.7109375" style="151" customWidth="1"/>
    <col min="8718" max="8718" width="8.42578125" style="151" bestFit="1" customWidth="1"/>
    <col min="8719" max="8719" width="9.85546875" style="151" customWidth="1"/>
    <col min="8720" max="8721" width="8.42578125" style="151" bestFit="1" customWidth="1"/>
    <col min="8722" max="8722" width="8.5703125" style="151" customWidth="1"/>
    <col min="8723" max="8723" width="8.28515625" style="151" bestFit="1" customWidth="1"/>
    <col min="8724" max="8724" width="8.85546875" style="151" customWidth="1"/>
    <col min="8725" max="8725" width="9.42578125" style="151" customWidth="1"/>
    <col min="8726" max="8726" width="9.7109375" style="151" customWidth="1"/>
    <col min="8727" max="8727" width="8.5703125" style="151" bestFit="1" customWidth="1"/>
    <col min="8728" max="8728" width="16.85546875" style="151" customWidth="1"/>
    <col min="8729" max="8961" width="9" style="151"/>
    <col min="8962" max="8962" width="21.7109375" style="151" customWidth="1"/>
    <col min="8963" max="8963" width="19.140625" style="151" customWidth="1"/>
    <col min="8964" max="8964" width="21.5703125" style="151" customWidth="1"/>
    <col min="8965" max="8965" width="15.140625" style="151" customWidth="1"/>
    <col min="8966" max="8966" width="11.42578125" style="151" customWidth="1"/>
    <col min="8967" max="8967" width="11.7109375" style="151" customWidth="1"/>
    <col min="8968" max="8968" width="10.42578125" style="151" customWidth="1"/>
    <col min="8969" max="8969" width="9.85546875" style="151" customWidth="1"/>
    <col min="8970" max="8971" width="9.5703125" style="151" customWidth="1"/>
    <col min="8972" max="8972" width="10.42578125" style="151" customWidth="1"/>
    <col min="8973" max="8973" width="9.7109375" style="151" customWidth="1"/>
    <col min="8974" max="8974" width="8.42578125" style="151" bestFit="1" customWidth="1"/>
    <col min="8975" max="8975" width="9.85546875" style="151" customWidth="1"/>
    <col min="8976" max="8977" width="8.42578125" style="151" bestFit="1" customWidth="1"/>
    <col min="8978" max="8978" width="8.5703125" style="151" customWidth="1"/>
    <col min="8979" max="8979" width="8.28515625" style="151" bestFit="1" customWidth="1"/>
    <col min="8980" max="8980" width="8.85546875" style="151" customWidth="1"/>
    <col min="8981" max="8981" width="9.42578125" style="151" customWidth="1"/>
    <col min="8982" max="8982" width="9.7109375" style="151" customWidth="1"/>
    <col min="8983" max="8983" width="8.5703125" style="151" bestFit="1" customWidth="1"/>
    <col min="8984" max="8984" width="16.85546875" style="151" customWidth="1"/>
    <col min="8985" max="9217" width="9" style="151"/>
    <col min="9218" max="9218" width="21.7109375" style="151" customWidth="1"/>
    <col min="9219" max="9219" width="19.140625" style="151" customWidth="1"/>
    <col min="9220" max="9220" width="21.5703125" style="151" customWidth="1"/>
    <col min="9221" max="9221" width="15.140625" style="151" customWidth="1"/>
    <col min="9222" max="9222" width="11.42578125" style="151" customWidth="1"/>
    <col min="9223" max="9223" width="11.7109375" style="151" customWidth="1"/>
    <col min="9224" max="9224" width="10.42578125" style="151" customWidth="1"/>
    <col min="9225" max="9225" width="9.85546875" style="151" customWidth="1"/>
    <col min="9226" max="9227" width="9.5703125" style="151" customWidth="1"/>
    <col min="9228" max="9228" width="10.42578125" style="151" customWidth="1"/>
    <col min="9229" max="9229" width="9.7109375" style="151" customWidth="1"/>
    <col min="9230" max="9230" width="8.42578125" style="151" bestFit="1" customWidth="1"/>
    <col min="9231" max="9231" width="9.85546875" style="151" customWidth="1"/>
    <col min="9232" max="9233" width="8.42578125" style="151" bestFit="1" customWidth="1"/>
    <col min="9234" max="9234" width="8.5703125" style="151" customWidth="1"/>
    <col min="9235" max="9235" width="8.28515625" style="151" bestFit="1" customWidth="1"/>
    <col min="9236" max="9236" width="8.85546875" style="151" customWidth="1"/>
    <col min="9237" max="9237" width="9.42578125" style="151" customWidth="1"/>
    <col min="9238" max="9238" width="9.7109375" style="151" customWidth="1"/>
    <col min="9239" max="9239" width="8.5703125" style="151" bestFit="1" customWidth="1"/>
    <col min="9240" max="9240" width="16.85546875" style="151" customWidth="1"/>
    <col min="9241" max="9473" width="9" style="151"/>
    <col min="9474" max="9474" width="21.7109375" style="151" customWidth="1"/>
    <col min="9475" max="9475" width="19.140625" style="151" customWidth="1"/>
    <col min="9476" max="9476" width="21.5703125" style="151" customWidth="1"/>
    <col min="9477" max="9477" width="15.140625" style="151" customWidth="1"/>
    <col min="9478" max="9478" width="11.42578125" style="151" customWidth="1"/>
    <col min="9479" max="9479" width="11.7109375" style="151" customWidth="1"/>
    <col min="9480" max="9480" width="10.42578125" style="151" customWidth="1"/>
    <col min="9481" max="9481" width="9.85546875" style="151" customWidth="1"/>
    <col min="9482" max="9483" width="9.5703125" style="151" customWidth="1"/>
    <col min="9484" max="9484" width="10.42578125" style="151" customWidth="1"/>
    <col min="9485" max="9485" width="9.7109375" style="151" customWidth="1"/>
    <col min="9486" max="9486" width="8.42578125" style="151" bestFit="1" customWidth="1"/>
    <col min="9487" max="9487" width="9.85546875" style="151" customWidth="1"/>
    <col min="9488" max="9489" width="8.42578125" style="151" bestFit="1" customWidth="1"/>
    <col min="9490" max="9490" width="8.5703125" style="151" customWidth="1"/>
    <col min="9491" max="9491" width="8.28515625" style="151" bestFit="1" customWidth="1"/>
    <col min="9492" max="9492" width="8.85546875" style="151" customWidth="1"/>
    <col min="9493" max="9493" width="9.42578125" style="151" customWidth="1"/>
    <col min="9494" max="9494" width="9.7109375" style="151" customWidth="1"/>
    <col min="9495" max="9495" width="8.5703125" style="151" bestFit="1" customWidth="1"/>
    <col min="9496" max="9496" width="16.85546875" style="151" customWidth="1"/>
    <col min="9497" max="9729" width="9" style="151"/>
    <col min="9730" max="9730" width="21.7109375" style="151" customWidth="1"/>
    <col min="9731" max="9731" width="19.140625" style="151" customWidth="1"/>
    <col min="9732" max="9732" width="21.5703125" style="151" customWidth="1"/>
    <col min="9733" max="9733" width="15.140625" style="151" customWidth="1"/>
    <col min="9734" max="9734" width="11.42578125" style="151" customWidth="1"/>
    <col min="9735" max="9735" width="11.7109375" style="151" customWidth="1"/>
    <col min="9736" max="9736" width="10.42578125" style="151" customWidth="1"/>
    <col min="9737" max="9737" width="9.85546875" style="151" customWidth="1"/>
    <col min="9738" max="9739" width="9.5703125" style="151" customWidth="1"/>
    <col min="9740" max="9740" width="10.42578125" style="151" customWidth="1"/>
    <col min="9741" max="9741" width="9.7109375" style="151" customWidth="1"/>
    <col min="9742" max="9742" width="8.42578125" style="151" bestFit="1" customWidth="1"/>
    <col min="9743" max="9743" width="9.85546875" style="151" customWidth="1"/>
    <col min="9744" max="9745" width="8.42578125" style="151" bestFit="1" customWidth="1"/>
    <col min="9746" max="9746" width="8.5703125" style="151" customWidth="1"/>
    <col min="9747" max="9747" width="8.28515625" style="151" bestFit="1" customWidth="1"/>
    <col min="9748" max="9748" width="8.85546875" style="151" customWidth="1"/>
    <col min="9749" max="9749" width="9.42578125" style="151" customWidth="1"/>
    <col min="9750" max="9750" width="9.7109375" style="151" customWidth="1"/>
    <col min="9751" max="9751" width="8.5703125" style="151" bestFit="1" customWidth="1"/>
    <col min="9752" max="9752" width="16.85546875" style="151" customWidth="1"/>
    <col min="9753" max="9985" width="9" style="151"/>
    <col min="9986" max="9986" width="21.7109375" style="151" customWidth="1"/>
    <col min="9987" max="9987" width="19.140625" style="151" customWidth="1"/>
    <col min="9988" max="9988" width="21.5703125" style="151" customWidth="1"/>
    <col min="9989" max="9989" width="15.140625" style="151" customWidth="1"/>
    <col min="9990" max="9990" width="11.42578125" style="151" customWidth="1"/>
    <col min="9991" max="9991" width="11.7109375" style="151" customWidth="1"/>
    <col min="9992" max="9992" width="10.42578125" style="151" customWidth="1"/>
    <col min="9993" max="9993" width="9.85546875" style="151" customWidth="1"/>
    <col min="9994" max="9995" width="9.5703125" style="151" customWidth="1"/>
    <col min="9996" max="9996" width="10.42578125" style="151" customWidth="1"/>
    <col min="9997" max="9997" width="9.7109375" style="151" customWidth="1"/>
    <col min="9998" max="9998" width="8.42578125" style="151" bestFit="1" customWidth="1"/>
    <col min="9999" max="9999" width="9.85546875" style="151" customWidth="1"/>
    <col min="10000" max="10001" width="8.42578125" style="151" bestFit="1" customWidth="1"/>
    <col min="10002" max="10002" width="8.5703125" style="151" customWidth="1"/>
    <col min="10003" max="10003" width="8.28515625" style="151" bestFit="1" customWidth="1"/>
    <col min="10004" max="10004" width="8.85546875" style="151" customWidth="1"/>
    <col min="10005" max="10005" width="9.42578125" style="151" customWidth="1"/>
    <col min="10006" max="10006" width="9.7109375" style="151" customWidth="1"/>
    <col min="10007" max="10007" width="8.5703125" style="151" bestFit="1" customWidth="1"/>
    <col min="10008" max="10008" width="16.85546875" style="151" customWidth="1"/>
    <col min="10009" max="10241" width="9" style="151"/>
    <col min="10242" max="10242" width="21.7109375" style="151" customWidth="1"/>
    <col min="10243" max="10243" width="19.140625" style="151" customWidth="1"/>
    <col min="10244" max="10244" width="21.5703125" style="151" customWidth="1"/>
    <col min="10245" max="10245" width="15.140625" style="151" customWidth="1"/>
    <col min="10246" max="10246" width="11.42578125" style="151" customWidth="1"/>
    <col min="10247" max="10247" width="11.7109375" style="151" customWidth="1"/>
    <col min="10248" max="10248" width="10.42578125" style="151" customWidth="1"/>
    <col min="10249" max="10249" width="9.85546875" style="151" customWidth="1"/>
    <col min="10250" max="10251" width="9.5703125" style="151" customWidth="1"/>
    <col min="10252" max="10252" width="10.42578125" style="151" customWidth="1"/>
    <col min="10253" max="10253" width="9.7109375" style="151" customWidth="1"/>
    <col min="10254" max="10254" width="8.42578125" style="151" bestFit="1" customWidth="1"/>
    <col min="10255" max="10255" width="9.85546875" style="151" customWidth="1"/>
    <col min="10256" max="10257" width="8.42578125" style="151" bestFit="1" customWidth="1"/>
    <col min="10258" max="10258" width="8.5703125" style="151" customWidth="1"/>
    <col min="10259" max="10259" width="8.28515625" style="151" bestFit="1" customWidth="1"/>
    <col min="10260" max="10260" width="8.85546875" style="151" customWidth="1"/>
    <col min="10261" max="10261" width="9.42578125" style="151" customWidth="1"/>
    <col min="10262" max="10262" width="9.7109375" style="151" customWidth="1"/>
    <col min="10263" max="10263" width="8.5703125" style="151" bestFit="1" customWidth="1"/>
    <col min="10264" max="10264" width="16.85546875" style="151" customWidth="1"/>
    <col min="10265" max="10497" width="9" style="151"/>
    <col min="10498" max="10498" width="21.7109375" style="151" customWidth="1"/>
    <col min="10499" max="10499" width="19.140625" style="151" customWidth="1"/>
    <col min="10500" max="10500" width="21.5703125" style="151" customWidth="1"/>
    <col min="10501" max="10501" width="15.140625" style="151" customWidth="1"/>
    <col min="10502" max="10502" width="11.42578125" style="151" customWidth="1"/>
    <col min="10503" max="10503" width="11.7109375" style="151" customWidth="1"/>
    <col min="10504" max="10504" width="10.42578125" style="151" customWidth="1"/>
    <col min="10505" max="10505" width="9.85546875" style="151" customWidth="1"/>
    <col min="10506" max="10507" width="9.5703125" style="151" customWidth="1"/>
    <col min="10508" max="10508" width="10.42578125" style="151" customWidth="1"/>
    <col min="10509" max="10509" width="9.7109375" style="151" customWidth="1"/>
    <col min="10510" max="10510" width="8.42578125" style="151" bestFit="1" customWidth="1"/>
    <col min="10511" max="10511" width="9.85546875" style="151" customWidth="1"/>
    <col min="10512" max="10513" width="8.42578125" style="151" bestFit="1" customWidth="1"/>
    <col min="10514" max="10514" width="8.5703125" style="151" customWidth="1"/>
    <col min="10515" max="10515" width="8.28515625" style="151" bestFit="1" customWidth="1"/>
    <col min="10516" max="10516" width="8.85546875" style="151" customWidth="1"/>
    <col min="10517" max="10517" width="9.42578125" style="151" customWidth="1"/>
    <col min="10518" max="10518" width="9.7109375" style="151" customWidth="1"/>
    <col min="10519" max="10519" width="8.5703125" style="151" bestFit="1" customWidth="1"/>
    <col min="10520" max="10520" width="16.85546875" style="151" customWidth="1"/>
    <col min="10521" max="10753" width="9" style="151"/>
    <col min="10754" max="10754" width="21.7109375" style="151" customWidth="1"/>
    <col min="10755" max="10755" width="19.140625" style="151" customWidth="1"/>
    <col min="10756" max="10756" width="21.5703125" style="151" customWidth="1"/>
    <col min="10757" max="10757" width="15.140625" style="151" customWidth="1"/>
    <col min="10758" max="10758" width="11.42578125" style="151" customWidth="1"/>
    <col min="10759" max="10759" width="11.7109375" style="151" customWidth="1"/>
    <col min="10760" max="10760" width="10.42578125" style="151" customWidth="1"/>
    <col min="10761" max="10761" width="9.85546875" style="151" customWidth="1"/>
    <col min="10762" max="10763" width="9.5703125" style="151" customWidth="1"/>
    <col min="10764" max="10764" width="10.42578125" style="151" customWidth="1"/>
    <col min="10765" max="10765" width="9.7109375" style="151" customWidth="1"/>
    <col min="10766" max="10766" width="8.42578125" style="151" bestFit="1" customWidth="1"/>
    <col min="10767" max="10767" width="9.85546875" style="151" customWidth="1"/>
    <col min="10768" max="10769" width="8.42578125" style="151" bestFit="1" customWidth="1"/>
    <col min="10770" max="10770" width="8.5703125" style="151" customWidth="1"/>
    <col min="10771" max="10771" width="8.28515625" style="151" bestFit="1" customWidth="1"/>
    <col min="10772" max="10772" width="8.85546875" style="151" customWidth="1"/>
    <col min="10773" max="10773" width="9.42578125" style="151" customWidth="1"/>
    <col min="10774" max="10774" width="9.7109375" style="151" customWidth="1"/>
    <col min="10775" max="10775" width="8.5703125" style="151" bestFit="1" customWidth="1"/>
    <col min="10776" max="10776" width="16.85546875" style="151" customWidth="1"/>
    <col min="10777" max="11009" width="9" style="151"/>
    <col min="11010" max="11010" width="21.7109375" style="151" customWidth="1"/>
    <col min="11011" max="11011" width="19.140625" style="151" customWidth="1"/>
    <col min="11012" max="11012" width="21.5703125" style="151" customWidth="1"/>
    <col min="11013" max="11013" width="15.140625" style="151" customWidth="1"/>
    <col min="11014" max="11014" width="11.42578125" style="151" customWidth="1"/>
    <col min="11015" max="11015" width="11.7109375" style="151" customWidth="1"/>
    <col min="11016" max="11016" width="10.42578125" style="151" customWidth="1"/>
    <col min="11017" max="11017" width="9.85546875" style="151" customWidth="1"/>
    <col min="11018" max="11019" width="9.5703125" style="151" customWidth="1"/>
    <col min="11020" max="11020" width="10.42578125" style="151" customWidth="1"/>
    <col min="11021" max="11021" width="9.7109375" style="151" customWidth="1"/>
    <col min="11022" max="11022" width="8.42578125" style="151" bestFit="1" customWidth="1"/>
    <col min="11023" max="11023" width="9.85546875" style="151" customWidth="1"/>
    <col min="11024" max="11025" width="8.42578125" style="151" bestFit="1" customWidth="1"/>
    <col min="11026" max="11026" width="8.5703125" style="151" customWidth="1"/>
    <col min="11027" max="11027" width="8.28515625" style="151" bestFit="1" customWidth="1"/>
    <col min="11028" max="11028" width="8.85546875" style="151" customWidth="1"/>
    <col min="11029" max="11029" width="9.42578125" style="151" customWidth="1"/>
    <col min="11030" max="11030" width="9.7109375" style="151" customWidth="1"/>
    <col min="11031" max="11031" width="8.5703125" style="151" bestFit="1" customWidth="1"/>
    <col min="11032" max="11032" width="16.85546875" style="151" customWidth="1"/>
    <col min="11033" max="11265" width="9" style="151"/>
    <col min="11266" max="11266" width="21.7109375" style="151" customWidth="1"/>
    <col min="11267" max="11267" width="19.140625" style="151" customWidth="1"/>
    <col min="11268" max="11268" width="21.5703125" style="151" customWidth="1"/>
    <col min="11269" max="11269" width="15.140625" style="151" customWidth="1"/>
    <col min="11270" max="11270" width="11.42578125" style="151" customWidth="1"/>
    <col min="11271" max="11271" width="11.7109375" style="151" customWidth="1"/>
    <col min="11272" max="11272" width="10.42578125" style="151" customWidth="1"/>
    <col min="11273" max="11273" width="9.85546875" style="151" customWidth="1"/>
    <col min="11274" max="11275" width="9.5703125" style="151" customWidth="1"/>
    <col min="11276" max="11276" width="10.42578125" style="151" customWidth="1"/>
    <col min="11277" max="11277" width="9.7109375" style="151" customWidth="1"/>
    <col min="11278" max="11278" width="8.42578125" style="151" bestFit="1" customWidth="1"/>
    <col min="11279" max="11279" width="9.85546875" style="151" customWidth="1"/>
    <col min="11280" max="11281" width="8.42578125" style="151" bestFit="1" customWidth="1"/>
    <col min="11282" max="11282" width="8.5703125" style="151" customWidth="1"/>
    <col min="11283" max="11283" width="8.28515625" style="151" bestFit="1" customWidth="1"/>
    <col min="11284" max="11284" width="8.85546875" style="151" customWidth="1"/>
    <col min="11285" max="11285" width="9.42578125" style="151" customWidth="1"/>
    <col min="11286" max="11286" width="9.7109375" style="151" customWidth="1"/>
    <col min="11287" max="11287" width="8.5703125" style="151" bestFit="1" customWidth="1"/>
    <col min="11288" max="11288" width="16.85546875" style="151" customWidth="1"/>
    <col min="11289" max="11521" width="9" style="151"/>
    <col min="11522" max="11522" width="21.7109375" style="151" customWidth="1"/>
    <col min="11523" max="11523" width="19.140625" style="151" customWidth="1"/>
    <col min="11524" max="11524" width="21.5703125" style="151" customWidth="1"/>
    <col min="11525" max="11525" width="15.140625" style="151" customWidth="1"/>
    <col min="11526" max="11526" width="11.42578125" style="151" customWidth="1"/>
    <col min="11527" max="11527" width="11.7109375" style="151" customWidth="1"/>
    <col min="11528" max="11528" width="10.42578125" style="151" customWidth="1"/>
    <col min="11529" max="11529" width="9.85546875" style="151" customWidth="1"/>
    <col min="11530" max="11531" width="9.5703125" style="151" customWidth="1"/>
    <col min="11532" max="11532" width="10.42578125" style="151" customWidth="1"/>
    <col min="11533" max="11533" width="9.7109375" style="151" customWidth="1"/>
    <col min="11534" max="11534" width="8.42578125" style="151" bestFit="1" customWidth="1"/>
    <col min="11535" max="11535" width="9.85546875" style="151" customWidth="1"/>
    <col min="11536" max="11537" width="8.42578125" style="151" bestFit="1" customWidth="1"/>
    <col min="11538" max="11538" width="8.5703125" style="151" customWidth="1"/>
    <col min="11539" max="11539" width="8.28515625" style="151" bestFit="1" customWidth="1"/>
    <col min="11540" max="11540" width="8.85546875" style="151" customWidth="1"/>
    <col min="11541" max="11541" width="9.42578125" style="151" customWidth="1"/>
    <col min="11542" max="11542" width="9.7109375" style="151" customWidth="1"/>
    <col min="11543" max="11543" width="8.5703125" style="151" bestFit="1" customWidth="1"/>
    <col min="11544" max="11544" width="16.85546875" style="151" customWidth="1"/>
    <col min="11545" max="11777" width="9" style="151"/>
    <col min="11778" max="11778" width="21.7109375" style="151" customWidth="1"/>
    <col min="11779" max="11779" width="19.140625" style="151" customWidth="1"/>
    <col min="11780" max="11780" width="21.5703125" style="151" customWidth="1"/>
    <col min="11781" max="11781" width="15.140625" style="151" customWidth="1"/>
    <col min="11782" max="11782" width="11.42578125" style="151" customWidth="1"/>
    <col min="11783" max="11783" width="11.7109375" style="151" customWidth="1"/>
    <col min="11784" max="11784" width="10.42578125" style="151" customWidth="1"/>
    <col min="11785" max="11785" width="9.85546875" style="151" customWidth="1"/>
    <col min="11786" max="11787" width="9.5703125" style="151" customWidth="1"/>
    <col min="11788" max="11788" width="10.42578125" style="151" customWidth="1"/>
    <col min="11789" max="11789" width="9.7109375" style="151" customWidth="1"/>
    <col min="11790" max="11790" width="8.42578125" style="151" bestFit="1" customWidth="1"/>
    <col min="11791" max="11791" width="9.85546875" style="151" customWidth="1"/>
    <col min="11792" max="11793" width="8.42578125" style="151" bestFit="1" customWidth="1"/>
    <col min="11794" max="11794" width="8.5703125" style="151" customWidth="1"/>
    <col min="11795" max="11795" width="8.28515625" style="151" bestFit="1" customWidth="1"/>
    <col min="11796" max="11796" width="8.85546875" style="151" customWidth="1"/>
    <col min="11797" max="11797" width="9.42578125" style="151" customWidth="1"/>
    <col min="11798" max="11798" width="9.7109375" style="151" customWidth="1"/>
    <col min="11799" max="11799" width="8.5703125" style="151" bestFit="1" customWidth="1"/>
    <col min="11800" max="11800" width="16.85546875" style="151" customWidth="1"/>
    <col min="11801" max="12033" width="9" style="151"/>
    <col min="12034" max="12034" width="21.7109375" style="151" customWidth="1"/>
    <col min="12035" max="12035" width="19.140625" style="151" customWidth="1"/>
    <col min="12036" max="12036" width="21.5703125" style="151" customWidth="1"/>
    <col min="12037" max="12037" width="15.140625" style="151" customWidth="1"/>
    <col min="12038" max="12038" width="11.42578125" style="151" customWidth="1"/>
    <col min="12039" max="12039" width="11.7109375" style="151" customWidth="1"/>
    <col min="12040" max="12040" width="10.42578125" style="151" customWidth="1"/>
    <col min="12041" max="12041" width="9.85546875" style="151" customWidth="1"/>
    <col min="12042" max="12043" width="9.5703125" style="151" customWidth="1"/>
    <col min="12044" max="12044" width="10.42578125" style="151" customWidth="1"/>
    <col min="12045" max="12045" width="9.7109375" style="151" customWidth="1"/>
    <col min="12046" max="12046" width="8.42578125" style="151" bestFit="1" customWidth="1"/>
    <col min="12047" max="12047" width="9.85546875" style="151" customWidth="1"/>
    <col min="12048" max="12049" width="8.42578125" style="151" bestFit="1" customWidth="1"/>
    <col min="12050" max="12050" width="8.5703125" style="151" customWidth="1"/>
    <col min="12051" max="12051" width="8.28515625" style="151" bestFit="1" customWidth="1"/>
    <col min="12052" max="12052" width="8.85546875" style="151" customWidth="1"/>
    <col min="12053" max="12053" width="9.42578125" style="151" customWidth="1"/>
    <col min="12054" max="12054" width="9.7109375" style="151" customWidth="1"/>
    <col min="12055" max="12055" width="8.5703125" style="151" bestFit="1" customWidth="1"/>
    <col min="12056" max="12056" width="16.85546875" style="151" customWidth="1"/>
    <col min="12057" max="12289" width="9" style="151"/>
    <col min="12290" max="12290" width="21.7109375" style="151" customWidth="1"/>
    <col min="12291" max="12291" width="19.140625" style="151" customWidth="1"/>
    <col min="12292" max="12292" width="21.5703125" style="151" customWidth="1"/>
    <col min="12293" max="12293" width="15.140625" style="151" customWidth="1"/>
    <col min="12294" max="12294" width="11.42578125" style="151" customWidth="1"/>
    <col min="12295" max="12295" width="11.7109375" style="151" customWidth="1"/>
    <col min="12296" max="12296" width="10.42578125" style="151" customWidth="1"/>
    <col min="12297" max="12297" width="9.85546875" style="151" customWidth="1"/>
    <col min="12298" max="12299" width="9.5703125" style="151" customWidth="1"/>
    <col min="12300" max="12300" width="10.42578125" style="151" customWidth="1"/>
    <col min="12301" max="12301" width="9.7109375" style="151" customWidth="1"/>
    <col min="12302" max="12302" width="8.42578125" style="151" bestFit="1" customWidth="1"/>
    <col min="12303" max="12303" width="9.85546875" style="151" customWidth="1"/>
    <col min="12304" max="12305" width="8.42578125" style="151" bestFit="1" customWidth="1"/>
    <col min="12306" max="12306" width="8.5703125" style="151" customWidth="1"/>
    <col min="12307" max="12307" width="8.28515625" style="151" bestFit="1" customWidth="1"/>
    <col min="12308" max="12308" width="8.85546875" style="151" customWidth="1"/>
    <col min="12309" max="12309" width="9.42578125" style="151" customWidth="1"/>
    <col min="12310" max="12310" width="9.7109375" style="151" customWidth="1"/>
    <col min="12311" max="12311" width="8.5703125" style="151" bestFit="1" customWidth="1"/>
    <col min="12312" max="12312" width="16.85546875" style="151" customWidth="1"/>
    <col min="12313" max="12545" width="9" style="151"/>
    <col min="12546" max="12546" width="21.7109375" style="151" customWidth="1"/>
    <col min="12547" max="12547" width="19.140625" style="151" customWidth="1"/>
    <col min="12548" max="12548" width="21.5703125" style="151" customWidth="1"/>
    <col min="12549" max="12549" width="15.140625" style="151" customWidth="1"/>
    <col min="12550" max="12550" width="11.42578125" style="151" customWidth="1"/>
    <col min="12551" max="12551" width="11.7109375" style="151" customWidth="1"/>
    <col min="12552" max="12552" width="10.42578125" style="151" customWidth="1"/>
    <col min="12553" max="12553" width="9.85546875" style="151" customWidth="1"/>
    <col min="12554" max="12555" width="9.5703125" style="151" customWidth="1"/>
    <col min="12556" max="12556" width="10.42578125" style="151" customWidth="1"/>
    <col min="12557" max="12557" width="9.7109375" style="151" customWidth="1"/>
    <col min="12558" max="12558" width="8.42578125" style="151" bestFit="1" customWidth="1"/>
    <col min="12559" max="12559" width="9.85546875" style="151" customWidth="1"/>
    <col min="12560" max="12561" width="8.42578125" style="151" bestFit="1" customWidth="1"/>
    <col min="12562" max="12562" width="8.5703125" style="151" customWidth="1"/>
    <col min="12563" max="12563" width="8.28515625" style="151" bestFit="1" customWidth="1"/>
    <col min="12564" max="12564" width="8.85546875" style="151" customWidth="1"/>
    <col min="12565" max="12565" width="9.42578125" style="151" customWidth="1"/>
    <col min="12566" max="12566" width="9.7109375" style="151" customWidth="1"/>
    <col min="12567" max="12567" width="8.5703125" style="151" bestFit="1" customWidth="1"/>
    <col min="12568" max="12568" width="16.85546875" style="151" customWidth="1"/>
    <col min="12569" max="12801" width="9" style="151"/>
    <col min="12802" max="12802" width="21.7109375" style="151" customWidth="1"/>
    <col min="12803" max="12803" width="19.140625" style="151" customWidth="1"/>
    <col min="12804" max="12804" width="21.5703125" style="151" customWidth="1"/>
    <col min="12805" max="12805" width="15.140625" style="151" customWidth="1"/>
    <col min="12806" max="12806" width="11.42578125" style="151" customWidth="1"/>
    <col min="12807" max="12807" width="11.7109375" style="151" customWidth="1"/>
    <col min="12808" max="12808" width="10.42578125" style="151" customWidth="1"/>
    <col min="12809" max="12809" width="9.85546875" style="151" customWidth="1"/>
    <col min="12810" max="12811" width="9.5703125" style="151" customWidth="1"/>
    <col min="12812" max="12812" width="10.42578125" style="151" customWidth="1"/>
    <col min="12813" max="12813" width="9.7109375" style="151" customWidth="1"/>
    <col min="12814" max="12814" width="8.42578125" style="151" bestFit="1" customWidth="1"/>
    <col min="12815" max="12815" width="9.85546875" style="151" customWidth="1"/>
    <col min="12816" max="12817" width="8.42578125" style="151" bestFit="1" customWidth="1"/>
    <col min="12818" max="12818" width="8.5703125" style="151" customWidth="1"/>
    <col min="12819" max="12819" width="8.28515625" style="151" bestFit="1" customWidth="1"/>
    <col min="12820" max="12820" width="8.85546875" style="151" customWidth="1"/>
    <col min="12821" max="12821" width="9.42578125" style="151" customWidth="1"/>
    <col min="12822" max="12822" width="9.7109375" style="151" customWidth="1"/>
    <col min="12823" max="12823" width="8.5703125" style="151" bestFit="1" customWidth="1"/>
    <col min="12824" max="12824" width="16.85546875" style="151" customWidth="1"/>
    <col min="12825" max="13057" width="9" style="151"/>
    <col min="13058" max="13058" width="21.7109375" style="151" customWidth="1"/>
    <col min="13059" max="13059" width="19.140625" style="151" customWidth="1"/>
    <col min="13060" max="13060" width="21.5703125" style="151" customWidth="1"/>
    <col min="13061" max="13061" width="15.140625" style="151" customWidth="1"/>
    <col min="13062" max="13062" width="11.42578125" style="151" customWidth="1"/>
    <col min="13063" max="13063" width="11.7109375" style="151" customWidth="1"/>
    <col min="13064" max="13064" width="10.42578125" style="151" customWidth="1"/>
    <col min="13065" max="13065" width="9.85546875" style="151" customWidth="1"/>
    <col min="13066" max="13067" width="9.5703125" style="151" customWidth="1"/>
    <col min="13068" max="13068" width="10.42578125" style="151" customWidth="1"/>
    <col min="13069" max="13069" width="9.7109375" style="151" customWidth="1"/>
    <col min="13070" max="13070" width="8.42578125" style="151" bestFit="1" customWidth="1"/>
    <col min="13071" max="13071" width="9.85546875" style="151" customWidth="1"/>
    <col min="13072" max="13073" width="8.42578125" style="151" bestFit="1" customWidth="1"/>
    <col min="13074" max="13074" width="8.5703125" style="151" customWidth="1"/>
    <col min="13075" max="13075" width="8.28515625" style="151" bestFit="1" customWidth="1"/>
    <col min="13076" max="13076" width="8.85546875" style="151" customWidth="1"/>
    <col min="13077" max="13077" width="9.42578125" style="151" customWidth="1"/>
    <col min="13078" max="13078" width="9.7109375" style="151" customWidth="1"/>
    <col min="13079" max="13079" width="8.5703125" style="151" bestFit="1" customWidth="1"/>
    <col min="13080" max="13080" width="16.85546875" style="151" customWidth="1"/>
    <col min="13081" max="13313" width="9" style="151"/>
    <col min="13314" max="13314" width="21.7109375" style="151" customWidth="1"/>
    <col min="13315" max="13315" width="19.140625" style="151" customWidth="1"/>
    <col min="13316" max="13316" width="21.5703125" style="151" customWidth="1"/>
    <col min="13317" max="13317" width="15.140625" style="151" customWidth="1"/>
    <col min="13318" max="13318" width="11.42578125" style="151" customWidth="1"/>
    <col min="13319" max="13319" width="11.7109375" style="151" customWidth="1"/>
    <col min="13320" max="13320" width="10.42578125" style="151" customWidth="1"/>
    <col min="13321" max="13321" width="9.85546875" style="151" customWidth="1"/>
    <col min="13322" max="13323" width="9.5703125" style="151" customWidth="1"/>
    <col min="13324" max="13324" width="10.42578125" style="151" customWidth="1"/>
    <col min="13325" max="13325" width="9.7109375" style="151" customWidth="1"/>
    <col min="13326" max="13326" width="8.42578125" style="151" bestFit="1" customWidth="1"/>
    <col min="13327" max="13327" width="9.85546875" style="151" customWidth="1"/>
    <col min="13328" max="13329" width="8.42578125" style="151" bestFit="1" customWidth="1"/>
    <col min="13330" max="13330" width="8.5703125" style="151" customWidth="1"/>
    <col min="13331" max="13331" width="8.28515625" style="151" bestFit="1" customWidth="1"/>
    <col min="13332" max="13332" width="8.85546875" style="151" customWidth="1"/>
    <col min="13333" max="13333" width="9.42578125" style="151" customWidth="1"/>
    <col min="13334" max="13334" width="9.7109375" style="151" customWidth="1"/>
    <col min="13335" max="13335" width="8.5703125" style="151" bestFit="1" customWidth="1"/>
    <col min="13336" max="13336" width="16.85546875" style="151" customWidth="1"/>
    <col min="13337" max="13569" width="9" style="151"/>
    <col min="13570" max="13570" width="21.7109375" style="151" customWidth="1"/>
    <col min="13571" max="13571" width="19.140625" style="151" customWidth="1"/>
    <col min="13572" max="13572" width="21.5703125" style="151" customWidth="1"/>
    <col min="13573" max="13573" width="15.140625" style="151" customWidth="1"/>
    <col min="13574" max="13574" width="11.42578125" style="151" customWidth="1"/>
    <col min="13575" max="13575" width="11.7109375" style="151" customWidth="1"/>
    <col min="13576" max="13576" width="10.42578125" style="151" customWidth="1"/>
    <col min="13577" max="13577" width="9.85546875" style="151" customWidth="1"/>
    <col min="13578" max="13579" width="9.5703125" style="151" customWidth="1"/>
    <col min="13580" max="13580" width="10.42578125" style="151" customWidth="1"/>
    <col min="13581" max="13581" width="9.7109375" style="151" customWidth="1"/>
    <col min="13582" max="13582" width="8.42578125" style="151" bestFit="1" customWidth="1"/>
    <col min="13583" max="13583" width="9.85546875" style="151" customWidth="1"/>
    <col min="13584" max="13585" width="8.42578125" style="151" bestFit="1" customWidth="1"/>
    <col min="13586" max="13586" width="8.5703125" style="151" customWidth="1"/>
    <col min="13587" max="13587" width="8.28515625" style="151" bestFit="1" customWidth="1"/>
    <col min="13588" max="13588" width="8.85546875" style="151" customWidth="1"/>
    <col min="13589" max="13589" width="9.42578125" style="151" customWidth="1"/>
    <col min="13590" max="13590" width="9.7109375" style="151" customWidth="1"/>
    <col min="13591" max="13591" width="8.5703125" style="151" bestFit="1" customWidth="1"/>
    <col min="13592" max="13592" width="16.85546875" style="151" customWidth="1"/>
    <col min="13593" max="13825" width="9" style="151"/>
    <col min="13826" max="13826" width="21.7109375" style="151" customWidth="1"/>
    <col min="13827" max="13827" width="19.140625" style="151" customWidth="1"/>
    <col min="13828" max="13828" width="21.5703125" style="151" customWidth="1"/>
    <col min="13829" max="13829" width="15.140625" style="151" customWidth="1"/>
    <col min="13830" max="13830" width="11.42578125" style="151" customWidth="1"/>
    <col min="13831" max="13831" width="11.7109375" style="151" customWidth="1"/>
    <col min="13832" max="13832" width="10.42578125" style="151" customWidth="1"/>
    <col min="13833" max="13833" width="9.85546875" style="151" customWidth="1"/>
    <col min="13834" max="13835" width="9.5703125" style="151" customWidth="1"/>
    <col min="13836" max="13836" width="10.42578125" style="151" customWidth="1"/>
    <col min="13837" max="13837" width="9.7109375" style="151" customWidth="1"/>
    <col min="13838" max="13838" width="8.42578125" style="151" bestFit="1" customWidth="1"/>
    <col min="13839" max="13839" width="9.85546875" style="151" customWidth="1"/>
    <col min="13840" max="13841" width="8.42578125" style="151" bestFit="1" customWidth="1"/>
    <col min="13842" max="13842" width="8.5703125" style="151" customWidth="1"/>
    <col min="13843" max="13843" width="8.28515625" style="151" bestFit="1" customWidth="1"/>
    <col min="13844" max="13844" width="8.85546875" style="151" customWidth="1"/>
    <col min="13845" max="13845" width="9.42578125" style="151" customWidth="1"/>
    <col min="13846" max="13846" width="9.7109375" style="151" customWidth="1"/>
    <col min="13847" max="13847" width="8.5703125" style="151" bestFit="1" customWidth="1"/>
    <col min="13848" max="13848" width="16.85546875" style="151" customWidth="1"/>
    <col min="13849" max="14081" width="9" style="151"/>
    <col min="14082" max="14082" width="21.7109375" style="151" customWidth="1"/>
    <col min="14083" max="14083" width="19.140625" style="151" customWidth="1"/>
    <col min="14084" max="14084" width="21.5703125" style="151" customWidth="1"/>
    <col min="14085" max="14085" width="15.140625" style="151" customWidth="1"/>
    <col min="14086" max="14086" width="11.42578125" style="151" customWidth="1"/>
    <col min="14087" max="14087" width="11.7109375" style="151" customWidth="1"/>
    <col min="14088" max="14088" width="10.42578125" style="151" customWidth="1"/>
    <col min="14089" max="14089" width="9.85546875" style="151" customWidth="1"/>
    <col min="14090" max="14091" width="9.5703125" style="151" customWidth="1"/>
    <col min="14092" max="14092" width="10.42578125" style="151" customWidth="1"/>
    <col min="14093" max="14093" width="9.7109375" style="151" customWidth="1"/>
    <col min="14094" max="14094" width="8.42578125" style="151" bestFit="1" customWidth="1"/>
    <col min="14095" max="14095" width="9.85546875" style="151" customWidth="1"/>
    <col min="14096" max="14097" width="8.42578125" style="151" bestFit="1" customWidth="1"/>
    <col min="14098" max="14098" width="8.5703125" style="151" customWidth="1"/>
    <col min="14099" max="14099" width="8.28515625" style="151" bestFit="1" customWidth="1"/>
    <col min="14100" max="14100" width="8.85546875" style="151" customWidth="1"/>
    <col min="14101" max="14101" width="9.42578125" style="151" customWidth="1"/>
    <col min="14102" max="14102" width="9.7109375" style="151" customWidth="1"/>
    <col min="14103" max="14103" width="8.5703125" style="151" bestFit="1" customWidth="1"/>
    <col min="14104" max="14104" width="16.85546875" style="151" customWidth="1"/>
    <col min="14105" max="14337" width="9" style="151"/>
    <col min="14338" max="14338" width="21.7109375" style="151" customWidth="1"/>
    <col min="14339" max="14339" width="19.140625" style="151" customWidth="1"/>
    <col min="14340" max="14340" width="21.5703125" style="151" customWidth="1"/>
    <col min="14341" max="14341" width="15.140625" style="151" customWidth="1"/>
    <col min="14342" max="14342" width="11.42578125" style="151" customWidth="1"/>
    <col min="14343" max="14343" width="11.7109375" style="151" customWidth="1"/>
    <col min="14344" max="14344" width="10.42578125" style="151" customWidth="1"/>
    <col min="14345" max="14345" width="9.85546875" style="151" customWidth="1"/>
    <col min="14346" max="14347" width="9.5703125" style="151" customWidth="1"/>
    <col min="14348" max="14348" width="10.42578125" style="151" customWidth="1"/>
    <col min="14349" max="14349" width="9.7109375" style="151" customWidth="1"/>
    <col min="14350" max="14350" width="8.42578125" style="151" bestFit="1" customWidth="1"/>
    <col min="14351" max="14351" width="9.85546875" style="151" customWidth="1"/>
    <col min="14352" max="14353" width="8.42578125" style="151" bestFit="1" customWidth="1"/>
    <col min="14354" max="14354" width="8.5703125" style="151" customWidth="1"/>
    <col min="14355" max="14355" width="8.28515625" style="151" bestFit="1" customWidth="1"/>
    <col min="14356" max="14356" width="8.85546875" style="151" customWidth="1"/>
    <col min="14357" max="14357" width="9.42578125" style="151" customWidth="1"/>
    <col min="14358" max="14358" width="9.7109375" style="151" customWidth="1"/>
    <col min="14359" max="14359" width="8.5703125" style="151" bestFit="1" customWidth="1"/>
    <col min="14360" max="14360" width="16.85546875" style="151" customWidth="1"/>
    <col min="14361" max="14593" width="9" style="151"/>
    <col min="14594" max="14594" width="21.7109375" style="151" customWidth="1"/>
    <col min="14595" max="14595" width="19.140625" style="151" customWidth="1"/>
    <col min="14596" max="14596" width="21.5703125" style="151" customWidth="1"/>
    <col min="14597" max="14597" width="15.140625" style="151" customWidth="1"/>
    <col min="14598" max="14598" width="11.42578125" style="151" customWidth="1"/>
    <col min="14599" max="14599" width="11.7109375" style="151" customWidth="1"/>
    <col min="14600" max="14600" width="10.42578125" style="151" customWidth="1"/>
    <col min="14601" max="14601" width="9.85546875" style="151" customWidth="1"/>
    <col min="14602" max="14603" width="9.5703125" style="151" customWidth="1"/>
    <col min="14604" max="14604" width="10.42578125" style="151" customWidth="1"/>
    <col min="14605" max="14605" width="9.7109375" style="151" customWidth="1"/>
    <col min="14606" max="14606" width="8.42578125" style="151" bestFit="1" customWidth="1"/>
    <col min="14607" max="14607" width="9.85546875" style="151" customWidth="1"/>
    <col min="14608" max="14609" width="8.42578125" style="151" bestFit="1" customWidth="1"/>
    <col min="14610" max="14610" width="8.5703125" style="151" customWidth="1"/>
    <col min="14611" max="14611" width="8.28515625" style="151" bestFit="1" customWidth="1"/>
    <col min="14612" max="14612" width="8.85546875" style="151" customWidth="1"/>
    <col min="14613" max="14613" width="9.42578125" style="151" customWidth="1"/>
    <col min="14614" max="14614" width="9.7109375" style="151" customWidth="1"/>
    <col min="14615" max="14615" width="8.5703125" style="151" bestFit="1" customWidth="1"/>
    <col min="14616" max="14616" width="16.85546875" style="151" customWidth="1"/>
    <col min="14617" max="14849" width="9" style="151"/>
    <col min="14850" max="14850" width="21.7109375" style="151" customWidth="1"/>
    <col min="14851" max="14851" width="19.140625" style="151" customWidth="1"/>
    <col min="14852" max="14852" width="21.5703125" style="151" customWidth="1"/>
    <col min="14853" max="14853" width="15.140625" style="151" customWidth="1"/>
    <col min="14854" max="14854" width="11.42578125" style="151" customWidth="1"/>
    <col min="14855" max="14855" width="11.7109375" style="151" customWidth="1"/>
    <col min="14856" max="14856" width="10.42578125" style="151" customWidth="1"/>
    <col min="14857" max="14857" width="9.85546875" style="151" customWidth="1"/>
    <col min="14858" max="14859" width="9.5703125" style="151" customWidth="1"/>
    <col min="14860" max="14860" width="10.42578125" style="151" customWidth="1"/>
    <col min="14861" max="14861" width="9.7109375" style="151" customWidth="1"/>
    <col min="14862" max="14862" width="8.42578125" style="151" bestFit="1" customWidth="1"/>
    <col min="14863" max="14863" width="9.85546875" style="151" customWidth="1"/>
    <col min="14864" max="14865" width="8.42578125" style="151" bestFit="1" customWidth="1"/>
    <col min="14866" max="14866" width="8.5703125" style="151" customWidth="1"/>
    <col min="14867" max="14867" width="8.28515625" style="151" bestFit="1" customWidth="1"/>
    <col min="14868" max="14868" width="8.85546875" style="151" customWidth="1"/>
    <col min="14869" max="14869" width="9.42578125" style="151" customWidth="1"/>
    <col min="14870" max="14870" width="9.7109375" style="151" customWidth="1"/>
    <col min="14871" max="14871" width="8.5703125" style="151" bestFit="1" customWidth="1"/>
    <col min="14872" max="14872" width="16.85546875" style="151" customWidth="1"/>
    <col min="14873" max="15105" width="9" style="151"/>
    <col min="15106" max="15106" width="21.7109375" style="151" customWidth="1"/>
    <col min="15107" max="15107" width="19.140625" style="151" customWidth="1"/>
    <col min="15108" max="15108" width="21.5703125" style="151" customWidth="1"/>
    <col min="15109" max="15109" width="15.140625" style="151" customWidth="1"/>
    <col min="15110" max="15110" width="11.42578125" style="151" customWidth="1"/>
    <col min="15111" max="15111" width="11.7109375" style="151" customWidth="1"/>
    <col min="15112" max="15112" width="10.42578125" style="151" customWidth="1"/>
    <col min="15113" max="15113" width="9.85546875" style="151" customWidth="1"/>
    <col min="15114" max="15115" width="9.5703125" style="151" customWidth="1"/>
    <col min="15116" max="15116" width="10.42578125" style="151" customWidth="1"/>
    <col min="15117" max="15117" width="9.7109375" style="151" customWidth="1"/>
    <col min="15118" max="15118" width="8.42578125" style="151" bestFit="1" customWidth="1"/>
    <col min="15119" max="15119" width="9.85546875" style="151" customWidth="1"/>
    <col min="15120" max="15121" width="8.42578125" style="151" bestFit="1" customWidth="1"/>
    <col min="15122" max="15122" width="8.5703125" style="151" customWidth="1"/>
    <col min="15123" max="15123" width="8.28515625" style="151" bestFit="1" customWidth="1"/>
    <col min="15124" max="15124" width="8.85546875" style="151" customWidth="1"/>
    <col min="15125" max="15125" width="9.42578125" style="151" customWidth="1"/>
    <col min="15126" max="15126" width="9.7109375" style="151" customWidth="1"/>
    <col min="15127" max="15127" width="8.5703125" style="151" bestFit="1" customWidth="1"/>
    <col min="15128" max="15128" width="16.85546875" style="151" customWidth="1"/>
    <col min="15129" max="15361" width="9" style="151"/>
    <col min="15362" max="15362" width="21.7109375" style="151" customWidth="1"/>
    <col min="15363" max="15363" width="19.140625" style="151" customWidth="1"/>
    <col min="15364" max="15364" width="21.5703125" style="151" customWidth="1"/>
    <col min="15365" max="15365" width="15.140625" style="151" customWidth="1"/>
    <col min="15366" max="15366" width="11.42578125" style="151" customWidth="1"/>
    <col min="15367" max="15367" width="11.7109375" style="151" customWidth="1"/>
    <col min="15368" max="15368" width="10.42578125" style="151" customWidth="1"/>
    <col min="15369" max="15369" width="9.85546875" style="151" customWidth="1"/>
    <col min="15370" max="15371" width="9.5703125" style="151" customWidth="1"/>
    <col min="15372" max="15372" width="10.42578125" style="151" customWidth="1"/>
    <col min="15373" max="15373" width="9.7109375" style="151" customWidth="1"/>
    <col min="15374" max="15374" width="8.42578125" style="151" bestFit="1" customWidth="1"/>
    <col min="15375" max="15375" width="9.85546875" style="151" customWidth="1"/>
    <col min="15376" max="15377" width="8.42578125" style="151" bestFit="1" customWidth="1"/>
    <col min="15378" max="15378" width="8.5703125" style="151" customWidth="1"/>
    <col min="15379" max="15379" width="8.28515625" style="151" bestFit="1" customWidth="1"/>
    <col min="15380" max="15380" width="8.85546875" style="151" customWidth="1"/>
    <col min="15381" max="15381" width="9.42578125" style="151" customWidth="1"/>
    <col min="15382" max="15382" width="9.7109375" style="151" customWidth="1"/>
    <col min="15383" max="15383" width="8.5703125" style="151" bestFit="1" customWidth="1"/>
    <col min="15384" max="15384" width="16.85546875" style="151" customWidth="1"/>
    <col min="15385" max="15617" width="9" style="151"/>
    <col min="15618" max="15618" width="21.7109375" style="151" customWidth="1"/>
    <col min="15619" max="15619" width="19.140625" style="151" customWidth="1"/>
    <col min="15620" max="15620" width="21.5703125" style="151" customWidth="1"/>
    <col min="15621" max="15621" width="15.140625" style="151" customWidth="1"/>
    <col min="15622" max="15622" width="11.42578125" style="151" customWidth="1"/>
    <col min="15623" max="15623" width="11.7109375" style="151" customWidth="1"/>
    <col min="15624" max="15624" width="10.42578125" style="151" customWidth="1"/>
    <col min="15625" max="15625" width="9.85546875" style="151" customWidth="1"/>
    <col min="15626" max="15627" width="9.5703125" style="151" customWidth="1"/>
    <col min="15628" max="15628" width="10.42578125" style="151" customWidth="1"/>
    <col min="15629" max="15629" width="9.7109375" style="151" customWidth="1"/>
    <col min="15630" max="15630" width="8.42578125" style="151" bestFit="1" customWidth="1"/>
    <col min="15631" max="15631" width="9.85546875" style="151" customWidth="1"/>
    <col min="15632" max="15633" width="8.42578125" style="151" bestFit="1" customWidth="1"/>
    <col min="15634" max="15634" width="8.5703125" style="151" customWidth="1"/>
    <col min="15635" max="15635" width="8.28515625" style="151" bestFit="1" customWidth="1"/>
    <col min="15636" max="15636" width="8.85546875" style="151" customWidth="1"/>
    <col min="15637" max="15637" width="9.42578125" style="151" customWidth="1"/>
    <col min="15638" max="15638" width="9.7109375" style="151" customWidth="1"/>
    <col min="15639" max="15639" width="8.5703125" style="151" bestFit="1" customWidth="1"/>
    <col min="15640" max="15640" width="16.85546875" style="151" customWidth="1"/>
    <col min="15641" max="15873" width="9" style="151"/>
    <col min="15874" max="15874" width="21.7109375" style="151" customWidth="1"/>
    <col min="15875" max="15875" width="19.140625" style="151" customWidth="1"/>
    <col min="15876" max="15876" width="21.5703125" style="151" customWidth="1"/>
    <col min="15877" max="15877" width="15.140625" style="151" customWidth="1"/>
    <col min="15878" max="15878" width="11.42578125" style="151" customWidth="1"/>
    <col min="15879" max="15879" width="11.7109375" style="151" customWidth="1"/>
    <col min="15880" max="15880" width="10.42578125" style="151" customWidth="1"/>
    <col min="15881" max="15881" width="9.85546875" style="151" customWidth="1"/>
    <col min="15882" max="15883" width="9.5703125" style="151" customWidth="1"/>
    <col min="15884" max="15884" width="10.42578125" style="151" customWidth="1"/>
    <col min="15885" max="15885" width="9.7109375" style="151" customWidth="1"/>
    <col min="15886" max="15886" width="8.42578125" style="151" bestFit="1" customWidth="1"/>
    <col min="15887" max="15887" width="9.85546875" style="151" customWidth="1"/>
    <col min="15888" max="15889" width="8.42578125" style="151" bestFit="1" customWidth="1"/>
    <col min="15890" max="15890" width="8.5703125" style="151" customWidth="1"/>
    <col min="15891" max="15891" width="8.28515625" style="151" bestFit="1" customWidth="1"/>
    <col min="15892" max="15892" width="8.85546875" style="151" customWidth="1"/>
    <col min="15893" max="15893" width="9.42578125" style="151" customWidth="1"/>
    <col min="15894" max="15894" width="9.7109375" style="151" customWidth="1"/>
    <col min="15895" max="15895" width="8.5703125" style="151" bestFit="1" customWidth="1"/>
    <col min="15896" max="15896" width="16.85546875" style="151" customWidth="1"/>
    <col min="15897" max="16129" width="9" style="151"/>
    <col min="16130" max="16130" width="21.7109375" style="151" customWidth="1"/>
    <col min="16131" max="16131" width="19.140625" style="151" customWidth="1"/>
    <col min="16132" max="16132" width="21.5703125" style="151" customWidth="1"/>
    <col min="16133" max="16133" width="15.140625" style="151" customWidth="1"/>
    <col min="16134" max="16134" width="11.42578125" style="151" customWidth="1"/>
    <col min="16135" max="16135" width="11.7109375" style="151" customWidth="1"/>
    <col min="16136" max="16136" width="10.42578125" style="151" customWidth="1"/>
    <col min="16137" max="16137" width="9.85546875" style="151" customWidth="1"/>
    <col min="16138" max="16139" width="9.5703125" style="151" customWidth="1"/>
    <col min="16140" max="16140" width="10.42578125" style="151" customWidth="1"/>
    <col min="16141" max="16141" width="9.7109375" style="151" customWidth="1"/>
    <col min="16142" max="16142" width="8.42578125" style="151" bestFit="1" customWidth="1"/>
    <col min="16143" max="16143" width="9.85546875" style="151" customWidth="1"/>
    <col min="16144" max="16145" width="8.42578125" style="151" bestFit="1" customWidth="1"/>
    <col min="16146" max="16146" width="8.5703125" style="151" customWidth="1"/>
    <col min="16147" max="16147" width="8.28515625" style="151" bestFit="1" customWidth="1"/>
    <col min="16148" max="16148" width="8.85546875" style="151" customWidth="1"/>
    <col min="16149" max="16149" width="9.42578125" style="151" customWidth="1"/>
    <col min="16150" max="16150" width="9.7109375" style="151" customWidth="1"/>
    <col min="16151" max="16151" width="8.5703125" style="151" bestFit="1" customWidth="1"/>
    <col min="16152" max="16152" width="16.85546875" style="151" customWidth="1"/>
    <col min="16153" max="16384" width="9" style="151"/>
  </cols>
  <sheetData>
    <row r="1" spans="1:53" ht="21" customHeight="1" thickTop="1" thickBot="1">
      <c r="B1" s="1720" t="s">
        <v>1</v>
      </c>
      <c r="C1" s="1721"/>
      <c r="D1" s="2144">
        <f>'بيانات عامة'!D5</f>
        <v>0</v>
      </c>
      <c r="E1" s="2145"/>
      <c r="J1" s="1965" t="s">
        <v>654</v>
      </c>
      <c r="K1" s="2069"/>
    </row>
    <row r="2" spans="1:53" ht="21" customHeight="1" thickTop="1" thickBot="1">
      <c r="B2" s="1722" t="s">
        <v>430</v>
      </c>
      <c r="C2" s="1723"/>
      <c r="D2" s="2204">
        <f>'بيانات عامة'!D15</f>
        <v>0</v>
      </c>
      <c r="E2" s="2205"/>
    </row>
    <row r="3" spans="1:53" s="175" customFormat="1" ht="24.75" thickTop="1" thickBot="1">
      <c r="B3" s="2228" t="s">
        <v>576</v>
      </c>
      <c r="C3" s="2228"/>
      <c r="D3" s="2228"/>
      <c r="E3" s="2228"/>
      <c r="F3" s="2228"/>
      <c r="G3" s="2228"/>
      <c r="H3" s="2228"/>
      <c r="I3" s="2228"/>
      <c r="J3" s="2228"/>
      <c r="K3" s="2228"/>
      <c r="L3" s="2228"/>
      <c r="M3" s="2228"/>
      <c r="N3" s="2228"/>
      <c r="O3" s="2228"/>
      <c r="P3" s="2228"/>
      <c r="Q3" s="2228"/>
      <c r="R3" s="2228"/>
      <c r="S3" s="2228"/>
      <c r="T3" s="2228"/>
      <c r="U3" s="2228"/>
      <c r="V3" s="2228"/>
      <c r="W3" s="2228"/>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row>
    <row r="4" spans="1:53" s="174" customFormat="1" ht="21" thickBot="1">
      <c r="B4" s="665"/>
      <c r="C4" s="665"/>
      <c r="D4" s="665"/>
      <c r="E4" s="665"/>
      <c r="F4" s="2219" t="s">
        <v>519</v>
      </c>
      <c r="G4" s="2220"/>
      <c r="H4" s="2220"/>
      <c r="I4" s="2220"/>
      <c r="J4" s="2220"/>
      <c r="K4" s="2220"/>
      <c r="L4" s="2220"/>
      <c r="M4" s="2220"/>
      <c r="N4" s="2220"/>
      <c r="O4" s="2220"/>
      <c r="P4" s="2220"/>
      <c r="Q4" s="2220"/>
      <c r="R4" s="2220"/>
      <c r="S4" s="2220"/>
      <c r="T4" s="2220"/>
      <c r="U4" s="2221"/>
      <c r="V4" s="2229"/>
      <c r="W4" s="2229"/>
    </row>
    <row r="5" spans="1:53" s="177" customFormat="1" ht="36" customHeight="1">
      <c r="A5" s="2214"/>
      <c r="B5" s="2230" t="s">
        <v>287</v>
      </c>
      <c r="C5" s="2180" t="s">
        <v>288</v>
      </c>
      <c r="D5" s="2222" t="s">
        <v>192</v>
      </c>
      <c r="E5" s="2180" t="s">
        <v>213</v>
      </c>
      <c r="F5" s="2224" t="s">
        <v>532</v>
      </c>
      <c r="G5" s="2224"/>
      <c r="H5" s="2224" t="s">
        <v>220</v>
      </c>
      <c r="I5" s="2224"/>
      <c r="J5" s="2224" t="s">
        <v>221</v>
      </c>
      <c r="K5" s="2224"/>
      <c r="L5" s="2224" t="s">
        <v>222</v>
      </c>
      <c r="M5" s="2224"/>
      <c r="N5" s="2224" t="s">
        <v>223</v>
      </c>
      <c r="O5" s="2224"/>
      <c r="P5" s="2224" t="s">
        <v>224</v>
      </c>
      <c r="Q5" s="2224"/>
      <c r="R5" s="2224" t="s">
        <v>225</v>
      </c>
      <c r="S5" s="2224"/>
      <c r="T5" s="2180" t="s">
        <v>226</v>
      </c>
      <c r="U5" s="2180"/>
      <c r="V5" s="2224" t="s">
        <v>289</v>
      </c>
      <c r="W5" s="2259"/>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row>
    <row r="6" spans="1:53" s="179" customFormat="1" ht="54.75" customHeight="1" thickBot="1">
      <c r="A6" s="2215"/>
      <c r="B6" s="2231"/>
      <c r="C6" s="2184"/>
      <c r="D6" s="2223"/>
      <c r="E6" s="2184"/>
      <c r="F6" s="670" t="s">
        <v>290</v>
      </c>
      <c r="G6" s="670" t="s">
        <v>291</v>
      </c>
      <c r="H6" s="670" t="s">
        <v>290</v>
      </c>
      <c r="I6" s="670" t="s">
        <v>229</v>
      </c>
      <c r="J6" s="670" t="s">
        <v>290</v>
      </c>
      <c r="K6" s="670" t="s">
        <v>229</v>
      </c>
      <c r="L6" s="670" t="s">
        <v>290</v>
      </c>
      <c r="M6" s="670" t="s">
        <v>229</v>
      </c>
      <c r="N6" s="670" t="s">
        <v>290</v>
      </c>
      <c r="O6" s="670" t="s">
        <v>229</v>
      </c>
      <c r="P6" s="670" t="s">
        <v>290</v>
      </c>
      <c r="Q6" s="670" t="s">
        <v>229</v>
      </c>
      <c r="R6" s="670" t="s">
        <v>290</v>
      </c>
      <c r="S6" s="670" t="s">
        <v>229</v>
      </c>
      <c r="T6" s="670" t="s">
        <v>290</v>
      </c>
      <c r="U6" s="670" t="s">
        <v>229</v>
      </c>
      <c r="V6" s="670" t="s">
        <v>290</v>
      </c>
      <c r="W6" s="671" t="s">
        <v>229</v>
      </c>
      <c r="X6" s="176"/>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row>
    <row r="7" spans="1:53" s="179" customFormat="1" ht="15" customHeight="1">
      <c r="A7" s="2216"/>
      <c r="B7" s="2232" t="s">
        <v>577</v>
      </c>
      <c r="C7" s="715" t="s">
        <v>292</v>
      </c>
      <c r="D7" s="715"/>
      <c r="E7" s="716">
        <v>0</v>
      </c>
      <c r="F7" s="702"/>
      <c r="G7" s="703"/>
      <c r="H7" s="681"/>
      <c r="I7" s="682"/>
      <c r="J7" s="704"/>
      <c r="K7" s="703"/>
      <c r="L7" s="681"/>
      <c r="M7" s="682"/>
      <c r="N7" s="704"/>
      <c r="O7" s="703"/>
      <c r="P7" s="681"/>
      <c r="Q7" s="682"/>
      <c r="R7" s="704"/>
      <c r="S7" s="703"/>
      <c r="T7" s="681"/>
      <c r="U7" s="682"/>
      <c r="V7" s="705">
        <f>F7+H7+J7+L7+N7+P7+R7+T7</f>
        <v>0</v>
      </c>
      <c r="W7" s="706">
        <f>G7+I7+K7+M7+O7+Q7+S7+U7</f>
        <v>0</v>
      </c>
      <c r="X7" s="176"/>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row>
    <row r="8" spans="1:53" s="179" customFormat="1" ht="15" customHeight="1">
      <c r="A8" s="2217"/>
      <c r="B8" s="2233"/>
      <c r="C8" s="2249" t="s">
        <v>293</v>
      </c>
      <c r="D8" s="717" t="s">
        <v>294</v>
      </c>
      <c r="E8" s="718">
        <v>2.5000000000000001E-3</v>
      </c>
      <c r="F8" s="709"/>
      <c r="G8" s="678"/>
      <c r="H8" s="683"/>
      <c r="I8" s="684"/>
      <c r="J8" s="680"/>
      <c r="K8" s="678"/>
      <c r="L8" s="683"/>
      <c r="M8" s="684"/>
      <c r="N8" s="680"/>
      <c r="O8" s="678"/>
      <c r="P8" s="683"/>
      <c r="Q8" s="684"/>
      <c r="R8" s="680"/>
      <c r="S8" s="678"/>
      <c r="T8" s="683"/>
      <c r="U8" s="684"/>
      <c r="V8" s="688">
        <f t="shared" ref="V8:W19" si="0">F8+H8+J8+L8+N8+P8+R8+T8</f>
        <v>0</v>
      </c>
      <c r="W8" s="710">
        <f t="shared" si="0"/>
        <v>0</v>
      </c>
      <c r="X8" s="176"/>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row>
    <row r="9" spans="1:53" s="179" customFormat="1" ht="15" customHeight="1">
      <c r="A9" s="2217"/>
      <c r="B9" s="2233"/>
      <c r="C9" s="2249"/>
      <c r="D9" s="719" t="s">
        <v>295</v>
      </c>
      <c r="E9" s="718">
        <v>0.01</v>
      </c>
      <c r="F9" s="709"/>
      <c r="G9" s="678"/>
      <c r="H9" s="683"/>
      <c r="I9" s="684"/>
      <c r="J9" s="680"/>
      <c r="K9" s="678"/>
      <c r="L9" s="683"/>
      <c r="M9" s="684"/>
      <c r="N9" s="680"/>
      <c r="O9" s="678"/>
      <c r="P9" s="683"/>
      <c r="Q9" s="684"/>
      <c r="R9" s="680"/>
      <c r="S9" s="678"/>
      <c r="T9" s="683"/>
      <c r="U9" s="684"/>
      <c r="V9" s="688">
        <f t="shared" si="0"/>
        <v>0</v>
      </c>
      <c r="W9" s="710">
        <f t="shared" si="0"/>
        <v>0</v>
      </c>
      <c r="X9" s="176"/>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row>
    <row r="10" spans="1:53" s="179" customFormat="1" ht="15" customHeight="1">
      <c r="A10" s="2217"/>
      <c r="B10" s="2233"/>
      <c r="C10" s="2249"/>
      <c r="D10" s="719" t="s">
        <v>296</v>
      </c>
      <c r="E10" s="720">
        <v>1.6E-2</v>
      </c>
      <c r="F10" s="709"/>
      <c r="G10" s="678"/>
      <c r="H10" s="683"/>
      <c r="I10" s="684"/>
      <c r="J10" s="680"/>
      <c r="K10" s="678"/>
      <c r="L10" s="683"/>
      <c r="M10" s="684"/>
      <c r="N10" s="680"/>
      <c r="O10" s="678"/>
      <c r="P10" s="683"/>
      <c r="Q10" s="684"/>
      <c r="R10" s="680"/>
      <c r="S10" s="678"/>
      <c r="T10" s="683"/>
      <c r="U10" s="684"/>
      <c r="V10" s="688">
        <f t="shared" si="0"/>
        <v>0</v>
      </c>
      <c r="W10" s="710">
        <f t="shared" si="0"/>
        <v>0</v>
      </c>
      <c r="X10" s="176"/>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row>
    <row r="11" spans="1:53" s="179" customFormat="1" ht="15" customHeight="1">
      <c r="A11" s="2217"/>
      <c r="B11" s="2233"/>
      <c r="C11" s="719" t="s">
        <v>297</v>
      </c>
      <c r="D11" s="721"/>
      <c r="E11" s="722">
        <v>0.08</v>
      </c>
      <c r="F11" s="709"/>
      <c r="G11" s="678"/>
      <c r="H11" s="683"/>
      <c r="I11" s="684"/>
      <c r="J11" s="680"/>
      <c r="K11" s="678"/>
      <c r="L11" s="683"/>
      <c r="M11" s="684"/>
      <c r="N11" s="680"/>
      <c r="O11" s="678"/>
      <c r="P11" s="683"/>
      <c r="Q11" s="684"/>
      <c r="R11" s="680"/>
      <c r="S11" s="678"/>
      <c r="T11" s="683"/>
      <c r="U11" s="684"/>
      <c r="V11" s="688">
        <f t="shared" si="0"/>
        <v>0</v>
      </c>
      <c r="W11" s="710">
        <f t="shared" si="0"/>
        <v>0</v>
      </c>
      <c r="X11" s="176"/>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row>
    <row r="12" spans="1:53" s="182" customFormat="1" ht="15" customHeight="1">
      <c r="A12" s="2217"/>
      <c r="B12" s="2233"/>
      <c r="C12" s="723" t="s">
        <v>298</v>
      </c>
      <c r="D12" s="666"/>
      <c r="E12" s="722">
        <v>0.12</v>
      </c>
      <c r="F12" s="709"/>
      <c r="G12" s="678"/>
      <c r="H12" s="683"/>
      <c r="I12" s="684"/>
      <c r="J12" s="680"/>
      <c r="K12" s="678"/>
      <c r="L12" s="683"/>
      <c r="M12" s="684"/>
      <c r="N12" s="680"/>
      <c r="O12" s="678"/>
      <c r="P12" s="683"/>
      <c r="Q12" s="684"/>
      <c r="R12" s="680"/>
      <c r="S12" s="678"/>
      <c r="T12" s="683"/>
      <c r="U12" s="684"/>
      <c r="V12" s="688">
        <f t="shared" si="0"/>
        <v>0</v>
      </c>
      <c r="W12" s="710">
        <f t="shared" si="0"/>
        <v>0</v>
      </c>
      <c r="X12" s="176"/>
      <c r="Y12" s="180"/>
      <c r="Z12" s="180"/>
      <c r="AA12" s="180"/>
      <c r="AB12" s="180"/>
      <c r="AC12" s="180"/>
      <c r="AD12" s="180"/>
      <c r="AE12" s="180"/>
      <c r="AF12" s="180"/>
      <c r="AG12" s="180"/>
      <c r="AH12" s="180"/>
      <c r="AI12" s="180"/>
      <c r="AJ12" s="180"/>
      <c r="AK12" s="180"/>
      <c r="AL12" s="180"/>
      <c r="AM12" s="180"/>
      <c r="AN12" s="180"/>
      <c r="AO12" s="181"/>
      <c r="AP12" s="181"/>
      <c r="AQ12" s="181"/>
      <c r="AR12" s="181"/>
      <c r="AS12" s="181"/>
      <c r="AT12" s="181"/>
      <c r="AU12" s="181"/>
      <c r="AV12" s="181"/>
      <c r="AW12" s="181"/>
      <c r="AX12" s="181"/>
      <c r="AY12" s="181"/>
      <c r="AZ12" s="181"/>
      <c r="BA12" s="181"/>
    </row>
    <row r="13" spans="1:53" s="182" customFormat="1" ht="15.75" customHeight="1" thickBot="1">
      <c r="A13" s="2217"/>
      <c r="B13" s="2233"/>
      <c r="C13" s="689" t="s">
        <v>299</v>
      </c>
      <c r="D13" s="666"/>
      <c r="E13" s="690">
        <v>0.08</v>
      </c>
      <c r="F13" s="691"/>
      <c r="G13" s="692"/>
      <c r="H13" s="693"/>
      <c r="I13" s="694"/>
      <c r="J13" s="695"/>
      <c r="K13" s="692"/>
      <c r="L13" s="693"/>
      <c r="M13" s="694"/>
      <c r="N13" s="695"/>
      <c r="O13" s="692"/>
      <c r="P13" s="693"/>
      <c r="Q13" s="694"/>
      <c r="R13" s="695"/>
      <c r="S13" s="692"/>
      <c r="T13" s="693"/>
      <c r="U13" s="694"/>
      <c r="V13" s="696">
        <f t="shared" si="0"/>
        <v>0</v>
      </c>
      <c r="W13" s="697">
        <f t="shared" si="0"/>
        <v>0</v>
      </c>
      <c r="X13" s="176"/>
      <c r="Y13" s="180"/>
      <c r="Z13" s="180"/>
      <c r="AA13" s="180"/>
      <c r="AB13" s="180"/>
      <c r="AC13" s="180"/>
      <c r="AD13" s="180"/>
      <c r="AE13" s="180"/>
      <c r="AF13" s="180"/>
      <c r="AG13" s="180"/>
      <c r="AH13" s="180"/>
      <c r="AI13" s="180"/>
      <c r="AJ13" s="180"/>
      <c r="AK13" s="180"/>
      <c r="AL13" s="180"/>
      <c r="AM13" s="180"/>
      <c r="AN13" s="180"/>
      <c r="AO13" s="181"/>
      <c r="AP13" s="181"/>
      <c r="AQ13" s="181"/>
      <c r="AR13" s="181"/>
      <c r="AS13" s="181"/>
      <c r="AT13" s="181"/>
      <c r="AU13" s="181"/>
      <c r="AV13" s="181"/>
      <c r="AW13" s="181"/>
      <c r="AX13" s="181"/>
      <c r="AY13" s="181"/>
      <c r="AZ13" s="181"/>
      <c r="BA13" s="181"/>
    </row>
    <row r="14" spans="1:53" s="182" customFormat="1" ht="15.75" customHeight="1" thickTop="1">
      <c r="A14" s="2217"/>
      <c r="B14" s="2250" t="s">
        <v>578</v>
      </c>
      <c r="C14" s="2253"/>
      <c r="D14" s="731" t="s">
        <v>294</v>
      </c>
      <c r="E14" s="732">
        <v>2.5000000000000001E-3</v>
      </c>
      <c r="F14" s="733"/>
      <c r="G14" s="734"/>
      <c r="H14" s="735"/>
      <c r="I14" s="736"/>
      <c r="J14" s="737"/>
      <c r="K14" s="734"/>
      <c r="L14" s="735"/>
      <c r="M14" s="736"/>
      <c r="N14" s="737"/>
      <c r="O14" s="734"/>
      <c r="P14" s="735"/>
      <c r="Q14" s="736"/>
      <c r="R14" s="737"/>
      <c r="S14" s="734"/>
      <c r="T14" s="735"/>
      <c r="U14" s="736"/>
      <c r="V14" s="738">
        <f t="shared" si="0"/>
        <v>0</v>
      </c>
      <c r="W14" s="739">
        <f t="shared" si="0"/>
        <v>0</v>
      </c>
      <c r="X14" s="176"/>
      <c r="Y14" s="180"/>
      <c r="Z14" s="180"/>
      <c r="AA14" s="180"/>
      <c r="AB14" s="180"/>
      <c r="AC14" s="180"/>
      <c r="AD14" s="180"/>
      <c r="AE14" s="180"/>
      <c r="AF14" s="180"/>
      <c r="AG14" s="180"/>
      <c r="AH14" s="180"/>
      <c r="AI14" s="180"/>
      <c r="AJ14" s="180"/>
      <c r="AK14" s="180"/>
      <c r="AL14" s="180"/>
      <c r="AM14" s="180"/>
      <c r="AN14" s="180"/>
      <c r="AO14" s="181"/>
      <c r="AP14" s="181"/>
      <c r="AQ14" s="181"/>
      <c r="AR14" s="181"/>
      <c r="AS14" s="181"/>
      <c r="AT14" s="181"/>
      <c r="AU14" s="181"/>
      <c r="AV14" s="181"/>
      <c r="AW14" s="181"/>
      <c r="AX14" s="181"/>
      <c r="AY14" s="181"/>
      <c r="AZ14" s="181"/>
      <c r="BA14" s="181"/>
    </row>
    <row r="15" spans="1:53" s="182" customFormat="1" ht="15">
      <c r="A15" s="2217"/>
      <c r="B15" s="2251"/>
      <c r="C15" s="2254"/>
      <c r="D15" s="707" t="s">
        <v>300</v>
      </c>
      <c r="E15" s="708">
        <v>0.01</v>
      </c>
      <c r="F15" s="709"/>
      <c r="G15" s="678"/>
      <c r="H15" s="683"/>
      <c r="I15" s="684"/>
      <c r="J15" s="680"/>
      <c r="K15" s="678"/>
      <c r="L15" s="683"/>
      <c r="M15" s="684"/>
      <c r="N15" s="680"/>
      <c r="O15" s="678"/>
      <c r="P15" s="683"/>
      <c r="Q15" s="684"/>
      <c r="R15" s="680"/>
      <c r="S15" s="678"/>
      <c r="T15" s="683"/>
      <c r="U15" s="684"/>
      <c r="V15" s="688">
        <f t="shared" si="0"/>
        <v>0</v>
      </c>
      <c r="W15" s="710">
        <f t="shared" si="0"/>
        <v>0</v>
      </c>
      <c r="X15" s="180"/>
      <c r="Y15" s="180"/>
      <c r="Z15" s="180"/>
      <c r="AA15" s="180"/>
      <c r="AB15" s="180"/>
      <c r="AC15" s="180"/>
      <c r="AD15" s="180"/>
      <c r="AE15" s="180"/>
      <c r="AF15" s="180"/>
      <c r="AG15" s="180"/>
      <c r="AH15" s="180"/>
      <c r="AI15" s="180"/>
      <c r="AJ15" s="180"/>
      <c r="AK15" s="180"/>
      <c r="AL15" s="180"/>
      <c r="AM15" s="180"/>
      <c r="AN15" s="180"/>
      <c r="AO15" s="181"/>
      <c r="AP15" s="181"/>
      <c r="AQ15" s="181"/>
      <c r="AR15" s="181"/>
      <c r="AS15" s="181"/>
      <c r="AT15" s="181"/>
      <c r="AU15" s="181"/>
      <c r="AV15" s="181"/>
      <c r="AW15" s="181"/>
      <c r="AX15" s="181"/>
      <c r="AY15" s="181"/>
      <c r="AZ15" s="181"/>
      <c r="BA15" s="181"/>
    </row>
    <row r="16" spans="1:53" s="182" customFormat="1" ht="15.75" thickBot="1">
      <c r="A16" s="2217"/>
      <c r="B16" s="2252"/>
      <c r="C16" s="2255"/>
      <c r="D16" s="740" t="s">
        <v>296</v>
      </c>
      <c r="E16" s="741">
        <v>1.6E-2</v>
      </c>
      <c r="F16" s="742"/>
      <c r="G16" s="743"/>
      <c r="H16" s="744"/>
      <c r="I16" s="745"/>
      <c r="J16" s="746"/>
      <c r="K16" s="743"/>
      <c r="L16" s="744"/>
      <c r="M16" s="745"/>
      <c r="N16" s="746"/>
      <c r="O16" s="743"/>
      <c r="P16" s="744"/>
      <c r="Q16" s="745"/>
      <c r="R16" s="746"/>
      <c r="S16" s="743"/>
      <c r="T16" s="744"/>
      <c r="U16" s="745"/>
      <c r="V16" s="747">
        <f t="shared" si="0"/>
        <v>0</v>
      </c>
      <c r="W16" s="748">
        <f t="shared" si="0"/>
        <v>0</v>
      </c>
      <c r="X16" s="180"/>
      <c r="Y16" s="180"/>
      <c r="Z16" s="180"/>
      <c r="AA16" s="180"/>
      <c r="AB16" s="180"/>
      <c r="AC16" s="180"/>
      <c r="AD16" s="180"/>
      <c r="AE16" s="180"/>
      <c r="AF16" s="180"/>
      <c r="AG16" s="180"/>
      <c r="AH16" s="180"/>
      <c r="AI16" s="180"/>
      <c r="AJ16" s="180"/>
      <c r="AK16" s="180"/>
      <c r="AL16" s="180"/>
      <c r="AM16" s="180"/>
      <c r="AN16" s="180"/>
      <c r="AO16" s="181"/>
      <c r="AP16" s="181"/>
      <c r="AQ16" s="181"/>
      <c r="AR16" s="181"/>
      <c r="AS16" s="181"/>
      <c r="AT16" s="181"/>
      <c r="AU16" s="181"/>
      <c r="AV16" s="181"/>
      <c r="AW16" s="181"/>
      <c r="AX16" s="181"/>
      <c r="AY16" s="181"/>
      <c r="AZ16" s="181"/>
      <c r="BA16" s="181"/>
    </row>
    <row r="17" spans="1:53" s="182" customFormat="1" ht="15.75" thickTop="1">
      <c r="A17" s="2217"/>
      <c r="B17" s="2256" t="s">
        <v>579</v>
      </c>
      <c r="C17" s="698" t="s">
        <v>301</v>
      </c>
      <c r="D17" s="2225"/>
      <c r="E17" s="699">
        <v>0.08</v>
      </c>
      <c r="F17" s="667"/>
      <c r="G17" s="677"/>
      <c r="H17" s="700"/>
      <c r="I17" s="701"/>
      <c r="J17" s="679"/>
      <c r="K17" s="677"/>
      <c r="L17" s="700"/>
      <c r="M17" s="701"/>
      <c r="N17" s="679"/>
      <c r="O17" s="677"/>
      <c r="P17" s="700"/>
      <c r="Q17" s="701"/>
      <c r="R17" s="679"/>
      <c r="S17" s="677"/>
      <c r="T17" s="700"/>
      <c r="U17" s="701"/>
      <c r="V17" s="687">
        <f t="shared" si="0"/>
        <v>0</v>
      </c>
      <c r="W17" s="669">
        <f t="shared" si="0"/>
        <v>0</v>
      </c>
      <c r="X17" s="180"/>
      <c r="Y17" s="180"/>
      <c r="Z17" s="180"/>
      <c r="AA17" s="180"/>
      <c r="AB17" s="180"/>
      <c r="AC17" s="180"/>
      <c r="AD17" s="180"/>
      <c r="AE17" s="180"/>
      <c r="AF17" s="180"/>
      <c r="AG17" s="180"/>
      <c r="AH17" s="180"/>
      <c r="AI17" s="180"/>
      <c r="AJ17" s="180"/>
      <c r="AK17" s="180"/>
      <c r="AL17" s="180"/>
      <c r="AM17" s="180"/>
      <c r="AN17" s="180"/>
      <c r="AO17" s="181"/>
      <c r="AP17" s="181"/>
      <c r="AQ17" s="181"/>
      <c r="AR17" s="181"/>
      <c r="AS17" s="181"/>
      <c r="AT17" s="181"/>
      <c r="AU17" s="181"/>
      <c r="AV17" s="181"/>
      <c r="AW17" s="181"/>
      <c r="AX17" s="181"/>
      <c r="AY17" s="181"/>
      <c r="AZ17" s="181"/>
      <c r="BA17" s="181"/>
    </row>
    <row r="18" spans="1:53" s="182" customFormat="1" ht="15">
      <c r="A18" s="2217"/>
      <c r="B18" s="2257"/>
      <c r="C18" s="724" t="s">
        <v>302</v>
      </c>
      <c r="D18" s="2226"/>
      <c r="E18" s="722">
        <v>0.12</v>
      </c>
      <c r="F18" s="709"/>
      <c r="G18" s="678"/>
      <c r="H18" s="683"/>
      <c r="I18" s="684"/>
      <c r="J18" s="680"/>
      <c r="K18" s="678"/>
      <c r="L18" s="683"/>
      <c r="M18" s="684"/>
      <c r="N18" s="680"/>
      <c r="O18" s="678"/>
      <c r="P18" s="683"/>
      <c r="Q18" s="684"/>
      <c r="R18" s="680"/>
      <c r="S18" s="678"/>
      <c r="T18" s="683"/>
      <c r="U18" s="684"/>
      <c r="V18" s="688">
        <f t="shared" si="0"/>
        <v>0</v>
      </c>
      <c r="W18" s="710">
        <f t="shared" si="0"/>
        <v>0</v>
      </c>
      <c r="X18" s="180"/>
      <c r="Y18" s="180"/>
      <c r="Z18" s="180"/>
      <c r="AA18" s="180"/>
      <c r="AB18" s="180"/>
      <c r="AC18" s="180"/>
      <c r="AD18" s="180"/>
      <c r="AE18" s="180"/>
      <c r="AF18" s="180"/>
      <c r="AG18" s="180"/>
      <c r="AH18" s="180"/>
      <c r="AI18" s="180"/>
      <c r="AJ18" s="180"/>
      <c r="AK18" s="180"/>
      <c r="AL18" s="180"/>
      <c r="AM18" s="180"/>
      <c r="AN18" s="180"/>
      <c r="AO18" s="181"/>
      <c r="AP18" s="181"/>
      <c r="AQ18" s="181"/>
      <c r="AR18" s="181"/>
      <c r="AS18" s="181"/>
      <c r="AT18" s="181"/>
      <c r="AU18" s="181"/>
      <c r="AV18" s="181"/>
      <c r="AW18" s="181"/>
      <c r="AX18" s="181"/>
      <c r="AY18" s="181"/>
      <c r="AZ18" s="181"/>
      <c r="BA18" s="181"/>
    </row>
    <row r="19" spans="1:53" s="182" customFormat="1" ht="15.75" thickBot="1">
      <c r="A19" s="2218"/>
      <c r="B19" s="2258"/>
      <c r="C19" s="725" t="s">
        <v>299</v>
      </c>
      <c r="D19" s="2227"/>
      <c r="E19" s="726">
        <v>0.08</v>
      </c>
      <c r="F19" s="711"/>
      <c r="G19" s="712"/>
      <c r="H19" s="685"/>
      <c r="I19" s="686"/>
      <c r="J19" s="713"/>
      <c r="K19" s="712"/>
      <c r="L19" s="685"/>
      <c r="M19" s="686"/>
      <c r="N19" s="713"/>
      <c r="O19" s="712"/>
      <c r="P19" s="685"/>
      <c r="Q19" s="686"/>
      <c r="R19" s="713"/>
      <c r="S19" s="712"/>
      <c r="T19" s="685"/>
      <c r="U19" s="686"/>
      <c r="V19" s="714">
        <f t="shared" si="0"/>
        <v>0</v>
      </c>
      <c r="W19" s="184">
        <f t="shared" si="0"/>
        <v>0</v>
      </c>
      <c r="X19" s="180"/>
      <c r="Y19" s="180"/>
      <c r="Z19" s="180"/>
      <c r="AA19" s="180"/>
      <c r="AB19" s="180"/>
      <c r="AC19" s="180"/>
      <c r="AD19" s="180"/>
      <c r="AE19" s="180"/>
      <c r="AF19" s="180"/>
      <c r="AG19" s="180"/>
      <c r="AH19" s="180"/>
      <c r="AI19" s="180"/>
      <c r="AJ19" s="180"/>
      <c r="AK19" s="180"/>
      <c r="AL19" s="180"/>
      <c r="AM19" s="180"/>
      <c r="AN19" s="180"/>
      <c r="AO19" s="181"/>
      <c r="AP19" s="181"/>
      <c r="AQ19" s="181"/>
      <c r="AR19" s="181"/>
      <c r="AS19" s="181"/>
      <c r="AT19" s="181"/>
      <c r="AU19" s="181"/>
      <c r="AV19" s="181"/>
      <c r="AW19" s="181"/>
      <c r="AX19" s="181"/>
      <c r="AY19" s="181"/>
      <c r="AZ19" s="181"/>
      <c r="BA19" s="181"/>
    </row>
    <row r="20" spans="1:53" s="182" customFormat="1" ht="17.25" customHeight="1" thickBot="1">
      <c r="A20" s="675"/>
      <c r="B20" s="2246"/>
      <c r="C20" s="2247"/>
      <c r="D20" s="2247"/>
      <c r="E20" s="2248"/>
      <c r="F20" s="2240" t="s">
        <v>580</v>
      </c>
      <c r="G20" s="2241"/>
      <c r="H20" s="2241"/>
      <c r="I20" s="2241"/>
      <c r="J20" s="2241"/>
      <c r="K20" s="2241"/>
      <c r="L20" s="2241"/>
      <c r="M20" s="2241"/>
      <c r="N20" s="2241"/>
      <c r="O20" s="2241"/>
      <c r="P20" s="2241"/>
      <c r="Q20" s="2241"/>
      <c r="R20" s="2241"/>
      <c r="S20" s="2241"/>
      <c r="T20" s="2241"/>
      <c r="U20" s="2242"/>
      <c r="V20" s="2234"/>
      <c r="W20" s="2235"/>
      <c r="X20" s="180"/>
      <c r="Y20" s="180"/>
      <c r="Z20" s="180"/>
      <c r="AA20" s="180"/>
      <c r="AB20" s="180"/>
      <c r="AC20" s="180"/>
      <c r="AD20" s="180"/>
      <c r="AE20" s="180"/>
      <c r="AF20" s="180"/>
      <c r="AG20" s="180"/>
      <c r="AH20" s="180"/>
      <c r="AI20" s="180"/>
      <c r="AJ20" s="180"/>
      <c r="AK20" s="180"/>
      <c r="AL20" s="180"/>
      <c r="AM20" s="180"/>
      <c r="AN20" s="180"/>
      <c r="AO20" s="181"/>
      <c r="AP20" s="181"/>
      <c r="AQ20" s="181"/>
      <c r="AR20" s="181"/>
      <c r="AS20" s="181"/>
      <c r="AT20" s="181"/>
      <c r="AU20" s="181"/>
      <c r="AV20" s="181"/>
      <c r="AW20" s="181"/>
      <c r="AX20" s="181"/>
      <c r="AY20" s="181"/>
      <c r="AZ20" s="181"/>
      <c r="BA20" s="181"/>
    </row>
    <row r="21" spans="1:53" s="177" customFormat="1" ht="33.75" customHeight="1">
      <c r="A21" s="676"/>
      <c r="B21" s="2236" t="s">
        <v>303</v>
      </c>
      <c r="C21" s="2237"/>
      <c r="D21" s="2237"/>
      <c r="E21" s="2237"/>
      <c r="F21" s="668">
        <f>SUM(F7:F19)</f>
        <v>0</v>
      </c>
      <c r="G21" s="727">
        <f t="shared" ref="G21:U21" si="1">SUM(G7:G19)</f>
        <v>0</v>
      </c>
      <c r="H21" s="729">
        <f t="shared" si="1"/>
        <v>0</v>
      </c>
      <c r="I21" s="706">
        <f>SUM(I7:I19)</f>
        <v>0</v>
      </c>
      <c r="J21" s="687">
        <f t="shared" si="1"/>
        <v>0</v>
      </c>
      <c r="K21" s="727">
        <f t="shared" si="1"/>
        <v>0</v>
      </c>
      <c r="L21" s="729">
        <f t="shared" si="1"/>
        <v>0</v>
      </c>
      <c r="M21" s="706">
        <f t="shared" si="1"/>
        <v>0</v>
      </c>
      <c r="N21" s="687">
        <f t="shared" si="1"/>
        <v>0</v>
      </c>
      <c r="O21" s="727">
        <f t="shared" si="1"/>
        <v>0</v>
      </c>
      <c r="P21" s="729">
        <f t="shared" si="1"/>
        <v>0</v>
      </c>
      <c r="Q21" s="706">
        <f t="shared" si="1"/>
        <v>0</v>
      </c>
      <c r="R21" s="687">
        <f t="shared" si="1"/>
        <v>0</v>
      </c>
      <c r="S21" s="727">
        <f t="shared" si="1"/>
        <v>0</v>
      </c>
      <c r="T21" s="729">
        <f t="shared" si="1"/>
        <v>0</v>
      </c>
      <c r="U21" s="706">
        <f t="shared" si="1"/>
        <v>0</v>
      </c>
      <c r="V21" s="687">
        <f>SUM(V7:V19)</f>
        <v>0</v>
      </c>
      <c r="W21" s="669">
        <f>SUM(W7:W19)</f>
        <v>0</v>
      </c>
      <c r="X21" s="183"/>
      <c r="Y21" s="183"/>
      <c r="Z21" s="183"/>
      <c r="AA21" s="183"/>
      <c r="AB21" s="183"/>
      <c r="AC21" s="183"/>
      <c r="AD21" s="183"/>
      <c r="AE21" s="183"/>
      <c r="AF21" s="183"/>
      <c r="AG21" s="183"/>
      <c r="AH21" s="183"/>
      <c r="AI21" s="183"/>
      <c r="AJ21" s="183"/>
      <c r="AK21" s="183"/>
      <c r="AL21" s="183"/>
      <c r="AM21" s="183"/>
      <c r="AN21" s="183"/>
      <c r="AO21" s="176"/>
      <c r="AP21" s="176"/>
      <c r="AQ21" s="176"/>
      <c r="AR21" s="176"/>
      <c r="AS21" s="176"/>
      <c r="AT21" s="176"/>
      <c r="AU21" s="176"/>
      <c r="AV21" s="176"/>
      <c r="AW21" s="176"/>
      <c r="AX21" s="176"/>
      <c r="AY21" s="176"/>
      <c r="AZ21" s="176"/>
      <c r="BA21" s="176"/>
    </row>
    <row r="22" spans="1:53" s="177" customFormat="1" ht="33.75" customHeight="1" thickBot="1">
      <c r="A22" s="672"/>
      <c r="B22" s="2238" t="s">
        <v>304</v>
      </c>
      <c r="C22" s="2239"/>
      <c r="D22" s="2239"/>
      <c r="E22" s="2239"/>
      <c r="F22" s="885">
        <f t="shared" ref="F22:U22" si="2">F19*$E$19+F18*$E$18+F17*$E$17+F16*$E$16+F15*$E$15+F14*$E$14+F13*$E$13+F12*$E$12+F11*$E$11+F10*$E$10+F9*$E$9+F8*$E$8+F7*$E$7</f>
        <v>0</v>
      </c>
      <c r="G22" s="728">
        <f t="shared" si="2"/>
        <v>0</v>
      </c>
      <c r="H22" s="730">
        <f t="shared" si="2"/>
        <v>0</v>
      </c>
      <c r="I22" s="184">
        <f t="shared" si="2"/>
        <v>0</v>
      </c>
      <c r="J22" s="714">
        <f t="shared" si="2"/>
        <v>0</v>
      </c>
      <c r="K22" s="728">
        <f t="shared" si="2"/>
        <v>0</v>
      </c>
      <c r="L22" s="730">
        <f t="shared" si="2"/>
        <v>0</v>
      </c>
      <c r="M22" s="184">
        <f t="shared" si="2"/>
        <v>0</v>
      </c>
      <c r="N22" s="714">
        <f t="shared" si="2"/>
        <v>0</v>
      </c>
      <c r="O22" s="728">
        <f t="shared" si="2"/>
        <v>0</v>
      </c>
      <c r="P22" s="730">
        <f t="shared" si="2"/>
        <v>0</v>
      </c>
      <c r="Q22" s="184">
        <f t="shared" si="2"/>
        <v>0</v>
      </c>
      <c r="R22" s="714">
        <f t="shared" si="2"/>
        <v>0</v>
      </c>
      <c r="S22" s="728">
        <f t="shared" si="2"/>
        <v>0</v>
      </c>
      <c r="T22" s="730">
        <f t="shared" si="2"/>
        <v>0</v>
      </c>
      <c r="U22" s="184">
        <f t="shared" si="2"/>
        <v>0</v>
      </c>
      <c r="V22" s="714">
        <f>F22+H22+J22+L22+N22+P22+R22+T22</f>
        <v>0</v>
      </c>
      <c r="W22" s="184">
        <f>G22+I22+K22+M22+O22+Q22+S22+U22</f>
        <v>0</v>
      </c>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row>
    <row r="23" spans="1:53" s="177" customFormat="1" ht="21.75" customHeight="1" thickBot="1">
      <c r="A23" s="672"/>
      <c r="B23" s="2243" t="s">
        <v>305</v>
      </c>
      <c r="C23" s="2244"/>
      <c r="D23" s="2244"/>
      <c r="E23" s="2245"/>
      <c r="F23" s="886">
        <f>SUM(F22:U22)</f>
        <v>0</v>
      </c>
      <c r="G23" s="140"/>
      <c r="H23" s="141"/>
      <c r="I23" s="141"/>
      <c r="J23" s="141"/>
      <c r="K23" s="141"/>
      <c r="L23" s="141"/>
      <c r="M23" s="141"/>
      <c r="N23" s="141"/>
      <c r="O23" s="141"/>
      <c r="P23" s="141"/>
      <c r="Q23" s="141"/>
      <c r="R23" s="141"/>
      <c r="S23" s="141"/>
      <c r="T23" s="141"/>
      <c r="U23" s="141"/>
      <c r="V23" s="141"/>
      <c r="W23" s="141"/>
      <c r="X23" s="185"/>
      <c r="Y23" s="185"/>
      <c r="Z23" s="185"/>
      <c r="AA23" s="185"/>
      <c r="AB23" s="185"/>
      <c r="AC23" s="185"/>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row>
    <row r="24" spans="1:53" s="176" customFormat="1" ht="21.75" customHeight="1">
      <c r="A24" s="673"/>
      <c r="B24" s="674"/>
      <c r="C24" s="186"/>
      <c r="D24" s="186"/>
      <c r="E24" s="186"/>
      <c r="F24" s="187"/>
      <c r="G24" s="188"/>
      <c r="H24" s="141"/>
      <c r="I24" s="141"/>
      <c r="J24" s="141"/>
      <c r="K24" s="141"/>
      <c r="L24" s="141"/>
      <c r="M24" s="141"/>
      <c r="N24" s="141"/>
      <c r="O24" s="141"/>
      <c r="P24" s="141"/>
      <c r="Q24" s="141"/>
      <c r="R24" s="141"/>
      <c r="S24" s="141"/>
      <c r="T24" s="141"/>
      <c r="U24" s="141"/>
      <c r="V24" s="141"/>
      <c r="W24" s="141"/>
      <c r="X24" s="185"/>
      <c r="Y24" s="185"/>
      <c r="Z24" s="185"/>
      <c r="AA24" s="185"/>
      <c r="AB24" s="185"/>
      <c r="AC24" s="185"/>
    </row>
    <row r="25" spans="1:53" s="177" customFormat="1" ht="21.75" customHeight="1">
      <c r="B25" s="674"/>
      <c r="C25" s="186"/>
      <c r="D25" s="186"/>
      <c r="E25" s="186"/>
      <c r="F25" s="187"/>
      <c r="G25" s="188"/>
      <c r="H25" s="141"/>
      <c r="I25" s="141"/>
      <c r="J25" s="141"/>
      <c r="K25" s="141"/>
      <c r="L25" s="141"/>
      <c r="M25" s="141"/>
      <c r="N25" s="141"/>
      <c r="O25" s="141"/>
      <c r="P25" s="141"/>
      <c r="Q25" s="141"/>
      <c r="R25" s="141"/>
      <c r="S25" s="141"/>
      <c r="T25" s="141"/>
      <c r="U25" s="141"/>
      <c r="V25" s="141"/>
      <c r="W25" s="141"/>
      <c r="X25" s="185"/>
      <c r="Y25" s="185"/>
      <c r="Z25" s="185"/>
      <c r="AA25" s="185"/>
      <c r="AB25" s="185"/>
      <c r="AC25" s="185"/>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row>
    <row r="26" spans="1:53" s="173" customFormat="1">
      <c r="B26" s="189"/>
      <c r="C26" s="189"/>
      <c r="D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row>
    <row r="27" spans="1:53" s="173" customFormat="1">
      <c r="F27" s="189"/>
      <c r="G27" s="189"/>
      <c r="H27" s="189"/>
      <c r="I27" s="189"/>
      <c r="J27" s="189"/>
      <c r="K27" s="189"/>
      <c r="L27" s="189"/>
      <c r="M27" s="189"/>
      <c r="N27" s="189"/>
      <c r="O27" s="189"/>
      <c r="P27" s="189"/>
      <c r="Q27" s="189"/>
      <c r="R27" s="189"/>
      <c r="S27" s="189"/>
      <c r="T27" s="189"/>
      <c r="U27" s="189"/>
      <c r="V27" s="189"/>
      <c r="W27" s="189"/>
    </row>
    <row r="28" spans="1:53" s="173" customFormat="1">
      <c r="F28" s="189"/>
      <c r="G28" s="189"/>
      <c r="H28" s="189"/>
      <c r="I28" s="189"/>
      <c r="J28" s="189"/>
      <c r="K28" s="189"/>
      <c r="L28" s="189"/>
      <c r="M28" s="189"/>
      <c r="N28" s="189"/>
      <c r="O28" s="189"/>
      <c r="P28" s="189"/>
      <c r="Q28" s="189"/>
      <c r="R28" s="189"/>
      <c r="S28" s="189"/>
      <c r="T28" s="189"/>
      <c r="U28" s="189"/>
      <c r="V28" s="189"/>
      <c r="W28" s="189"/>
    </row>
    <row r="29" spans="1:53" s="173" customFormat="1">
      <c r="F29" s="189"/>
      <c r="G29" s="189"/>
      <c r="H29" s="189"/>
      <c r="I29" s="189"/>
      <c r="J29" s="189"/>
      <c r="K29" s="189"/>
      <c r="L29" s="189"/>
      <c r="M29" s="189"/>
      <c r="N29" s="189"/>
      <c r="O29" s="189"/>
      <c r="P29" s="189"/>
      <c r="Q29" s="189"/>
      <c r="R29" s="189"/>
      <c r="S29" s="189"/>
      <c r="T29" s="189"/>
      <c r="U29" s="189"/>
      <c r="V29" s="189"/>
      <c r="W29" s="189"/>
    </row>
    <row r="30" spans="1:53" s="173" customFormat="1">
      <c r="F30" s="189"/>
      <c r="G30" s="189"/>
      <c r="H30" s="189"/>
      <c r="I30" s="189"/>
      <c r="J30" s="189"/>
      <c r="K30" s="189"/>
      <c r="L30" s="189"/>
      <c r="M30" s="189"/>
      <c r="N30" s="189"/>
      <c r="O30" s="189"/>
      <c r="P30" s="189"/>
      <c r="Q30" s="189"/>
      <c r="R30" s="189"/>
      <c r="S30" s="189"/>
      <c r="T30" s="189"/>
      <c r="U30" s="189"/>
      <c r="V30" s="189"/>
      <c r="W30" s="189"/>
    </row>
    <row r="31" spans="1:53" s="173" customFormat="1">
      <c r="F31" s="189"/>
      <c r="G31" s="189"/>
      <c r="H31" s="189"/>
      <c r="I31" s="189"/>
      <c r="J31" s="189"/>
      <c r="K31" s="189"/>
      <c r="L31" s="189"/>
      <c r="M31" s="189"/>
      <c r="N31" s="189"/>
      <c r="O31" s="189"/>
      <c r="P31" s="189"/>
      <c r="Q31" s="189"/>
      <c r="R31" s="189"/>
      <c r="S31" s="189"/>
      <c r="T31" s="189"/>
      <c r="U31" s="189"/>
      <c r="V31" s="189"/>
      <c r="W31" s="189"/>
    </row>
    <row r="32" spans="1:53" s="173" customFormat="1">
      <c r="F32" s="189"/>
      <c r="G32" s="189"/>
      <c r="H32" s="189"/>
      <c r="I32" s="189"/>
      <c r="J32" s="189"/>
      <c r="K32" s="189"/>
      <c r="L32" s="189"/>
      <c r="M32" s="189"/>
      <c r="N32" s="189"/>
      <c r="O32" s="189"/>
      <c r="P32" s="189"/>
      <c r="Q32" s="189"/>
      <c r="R32" s="189"/>
      <c r="S32" s="189"/>
      <c r="T32" s="189"/>
      <c r="U32" s="189"/>
      <c r="V32" s="189"/>
      <c r="W32" s="189"/>
    </row>
    <row r="33" spans="6:23" s="173" customFormat="1">
      <c r="F33" s="189"/>
      <c r="G33" s="189"/>
      <c r="H33" s="189"/>
      <c r="I33" s="189"/>
      <c r="J33" s="189"/>
      <c r="K33" s="189"/>
      <c r="L33" s="189"/>
      <c r="M33" s="189"/>
      <c r="N33" s="189"/>
      <c r="O33" s="189"/>
      <c r="P33" s="189"/>
      <c r="Q33" s="189"/>
      <c r="R33" s="189"/>
      <c r="S33" s="189"/>
      <c r="T33" s="189"/>
      <c r="U33" s="189"/>
      <c r="V33" s="189"/>
      <c r="W33" s="189"/>
    </row>
    <row r="34" spans="6:23" s="173" customFormat="1">
      <c r="F34" s="189"/>
      <c r="G34" s="189"/>
      <c r="H34" s="189"/>
      <c r="I34" s="189"/>
      <c r="J34" s="189"/>
      <c r="K34" s="189"/>
      <c r="L34" s="189"/>
      <c r="M34" s="189"/>
      <c r="N34" s="189"/>
      <c r="O34" s="189"/>
      <c r="P34" s="189"/>
      <c r="Q34" s="189"/>
      <c r="R34" s="189"/>
      <c r="S34" s="189"/>
      <c r="T34" s="189"/>
      <c r="U34" s="189"/>
      <c r="V34" s="189"/>
      <c r="W34" s="189"/>
    </row>
    <row r="35" spans="6:23" s="173" customFormat="1">
      <c r="F35" s="189"/>
      <c r="G35" s="189"/>
      <c r="H35" s="189"/>
      <c r="I35" s="189"/>
      <c r="J35" s="189"/>
      <c r="K35" s="189"/>
      <c r="L35" s="190"/>
      <c r="M35" s="189"/>
      <c r="N35" s="189"/>
      <c r="O35" s="189"/>
      <c r="P35" s="189"/>
      <c r="Q35" s="189"/>
      <c r="R35" s="189"/>
      <c r="S35" s="189"/>
      <c r="T35" s="189"/>
      <c r="U35" s="189"/>
      <c r="V35" s="189"/>
      <c r="W35" s="189"/>
    </row>
    <row r="36" spans="6:23" s="173" customFormat="1">
      <c r="F36" s="189"/>
      <c r="G36" s="189"/>
      <c r="H36" s="189"/>
      <c r="I36" s="189"/>
      <c r="J36" s="189"/>
      <c r="K36" s="189"/>
      <c r="L36" s="189"/>
      <c r="M36" s="189"/>
      <c r="N36" s="189"/>
      <c r="O36" s="189"/>
      <c r="P36" s="189"/>
      <c r="Q36" s="189"/>
      <c r="R36" s="189"/>
      <c r="S36" s="189"/>
      <c r="T36" s="189"/>
      <c r="U36" s="189"/>
      <c r="V36" s="189"/>
      <c r="W36" s="189"/>
    </row>
    <row r="37" spans="6:23" s="173" customFormat="1">
      <c r="F37" s="189"/>
      <c r="G37" s="189"/>
      <c r="H37" s="189"/>
      <c r="I37" s="189"/>
      <c r="J37" s="189"/>
      <c r="K37" s="189"/>
      <c r="L37" s="189"/>
      <c r="M37" s="189"/>
      <c r="N37" s="189"/>
      <c r="O37" s="189"/>
      <c r="P37" s="189"/>
      <c r="Q37" s="189"/>
      <c r="R37" s="189"/>
      <c r="S37" s="189"/>
      <c r="T37" s="189"/>
      <c r="U37" s="189"/>
      <c r="V37" s="189"/>
      <c r="W37" s="189"/>
    </row>
    <row r="38" spans="6:23" s="173" customFormat="1">
      <c r="F38" s="189"/>
      <c r="G38" s="189"/>
      <c r="H38" s="189"/>
      <c r="I38" s="189"/>
      <c r="J38" s="189"/>
      <c r="K38" s="189"/>
      <c r="L38" s="189"/>
      <c r="M38" s="189"/>
      <c r="N38" s="189"/>
      <c r="O38" s="189"/>
      <c r="P38" s="189"/>
      <c r="Q38" s="189"/>
      <c r="R38" s="189"/>
      <c r="S38" s="189"/>
      <c r="T38" s="189"/>
      <c r="U38" s="189"/>
      <c r="V38" s="189"/>
      <c r="W38" s="189"/>
    </row>
    <row r="39" spans="6:23" s="173" customFormat="1">
      <c r="F39" s="189"/>
      <c r="G39" s="189"/>
      <c r="H39" s="189"/>
      <c r="I39" s="189"/>
      <c r="J39" s="189"/>
      <c r="K39" s="189"/>
      <c r="L39" s="189"/>
      <c r="M39" s="189"/>
      <c r="N39" s="189"/>
      <c r="O39" s="189"/>
      <c r="P39" s="189"/>
      <c r="Q39" s="189"/>
      <c r="R39" s="189"/>
      <c r="S39" s="189"/>
      <c r="T39" s="189"/>
      <c r="U39" s="189"/>
      <c r="V39" s="189"/>
      <c r="W39" s="189"/>
    </row>
    <row r="40" spans="6:23" s="173" customFormat="1">
      <c r="F40" s="189"/>
      <c r="G40" s="189"/>
      <c r="H40" s="189"/>
      <c r="I40" s="189"/>
      <c r="J40" s="189"/>
      <c r="K40" s="189"/>
      <c r="L40" s="189"/>
      <c r="M40" s="189"/>
      <c r="N40" s="189"/>
      <c r="O40" s="189"/>
      <c r="P40" s="189"/>
      <c r="Q40" s="189"/>
      <c r="R40" s="189"/>
      <c r="S40" s="189"/>
      <c r="T40" s="189"/>
      <c r="U40" s="189"/>
      <c r="V40" s="189"/>
      <c r="W40" s="189"/>
    </row>
    <row r="41" spans="6:23" s="173" customFormat="1">
      <c r="F41" s="189"/>
      <c r="G41" s="189"/>
      <c r="H41" s="189"/>
      <c r="I41" s="189"/>
      <c r="J41" s="189"/>
      <c r="K41" s="189"/>
      <c r="L41" s="189"/>
      <c r="M41" s="189"/>
      <c r="N41" s="189"/>
      <c r="O41" s="189"/>
      <c r="P41" s="189"/>
      <c r="Q41" s="189"/>
      <c r="R41" s="189"/>
      <c r="S41" s="189"/>
      <c r="T41" s="189"/>
      <c r="U41" s="189"/>
      <c r="V41" s="189"/>
      <c r="W41" s="189"/>
    </row>
    <row r="42" spans="6:23" s="173" customFormat="1">
      <c r="F42" s="189"/>
      <c r="G42" s="189"/>
      <c r="H42" s="189"/>
      <c r="I42" s="189"/>
      <c r="J42" s="189"/>
      <c r="K42" s="189"/>
      <c r="L42" s="189"/>
      <c r="M42" s="189"/>
      <c r="N42" s="189"/>
      <c r="O42" s="189"/>
      <c r="P42" s="189"/>
      <c r="Q42" s="189"/>
      <c r="R42" s="189"/>
      <c r="S42" s="189"/>
      <c r="T42" s="189"/>
      <c r="U42" s="189"/>
      <c r="V42" s="189"/>
      <c r="W42" s="189"/>
    </row>
    <row r="43" spans="6:23" s="173" customFormat="1">
      <c r="F43" s="189"/>
      <c r="G43" s="189"/>
      <c r="H43" s="189"/>
      <c r="I43" s="189"/>
      <c r="J43" s="189"/>
      <c r="K43" s="189"/>
      <c r="L43" s="189"/>
      <c r="M43" s="189"/>
      <c r="N43" s="189"/>
      <c r="O43" s="189"/>
      <c r="P43" s="189"/>
      <c r="Q43" s="189"/>
      <c r="R43" s="189"/>
      <c r="S43" s="189"/>
      <c r="T43" s="189"/>
      <c r="U43" s="189"/>
      <c r="V43" s="189"/>
      <c r="W43" s="189"/>
    </row>
    <row r="44" spans="6:23" s="173" customFormat="1">
      <c r="F44" s="189"/>
      <c r="G44" s="189"/>
      <c r="H44" s="189"/>
      <c r="I44" s="189"/>
      <c r="J44" s="189"/>
      <c r="K44" s="189"/>
      <c r="L44" s="189"/>
      <c r="M44" s="189"/>
      <c r="N44" s="189"/>
      <c r="O44" s="189"/>
      <c r="P44" s="189"/>
      <c r="Q44" s="189"/>
      <c r="R44" s="189"/>
      <c r="S44" s="189"/>
      <c r="T44" s="189"/>
      <c r="U44" s="189"/>
      <c r="V44" s="189"/>
      <c r="W44" s="189"/>
    </row>
    <row r="45" spans="6:23" s="173" customFormat="1">
      <c r="F45" s="189"/>
      <c r="G45" s="189"/>
      <c r="H45" s="189"/>
      <c r="I45" s="189"/>
      <c r="J45" s="189"/>
      <c r="K45" s="189"/>
      <c r="L45" s="189"/>
      <c r="M45" s="189"/>
      <c r="N45" s="189"/>
      <c r="O45" s="189"/>
      <c r="P45" s="189"/>
      <c r="Q45" s="189"/>
      <c r="R45" s="189"/>
      <c r="S45" s="189"/>
      <c r="T45" s="189"/>
      <c r="U45" s="189"/>
      <c r="V45" s="189"/>
      <c r="W45" s="189"/>
    </row>
    <row r="46" spans="6:23" s="173" customFormat="1">
      <c r="F46" s="189"/>
      <c r="G46" s="189"/>
      <c r="H46" s="189"/>
      <c r="I46" s="189"/>
      <c r="J46" s="189"/>
      <c r="K46" s="189"/>
      <c r="L46" s="189"/>
      <c r="M46" s="189"/>
      <c r="N46" s="189"/>
      <c r="O46" s="189"/>
      <c r="P46" s="189"/>
      <c r="Q46" s="189"/>
      <c r="R46" s="189"/>
      <c r="S46" s="189"/>
      <c r="T46" s="189"/>
      <c r="U46" s="189"/>
      <c r="V46" s="189"/>
      <c r="W46" s="189"/>
    </row>
    <row r="47" spans="6:23" s="173" customFormat="1">
      <c r="F47" s="189"/>
      <c r="G47" s="189"/>
      <c r="H47" s="189"/>
      <c r="I47" s="189"/>
      <c r="J47" s="189"/>
      <c r="K47" s="189"/>
      <c r="L47" s="189"/>
      <c r="M47" s="189"/>
      <c r="N47" s="189"/>
      <c r="O47" s="189"/>
      <c r="P47" s="189"/>
      <c r="Q47" s="189"/>
      <c r="R47" s="189"/>
      <c r="S47" s="189"/>
      <c r="T47" s="189"/>
      <c r="U47" s="189"/>
      <c r="V47" s="189"/>
      <c r="W47" s="189"/>
    </row>
    <row r="48" spans="6:23" s="173" customFormat="1">
      <c r="F48" s="189"/>
      <c r="G48" s="189"/>
      <c r="H48" s="189"/>
      <c r="I48" s="189"/>
      <c r="J48" s="189"/>
      <c r="K48" s="189"/>
      <c r="L48" s="189"/>
      <c r="M48" s="189"/>
      <c r="N48" s="189"/>
      <c r="O48" s="189"/>
      <c r="P48" s="189"/>
      <c r="Q48" s="189"/>
      <c r="R48" s="189"/>
      <c r="S48" s="189"/>
      <c r="T48" s="189"/>
      <c r="U48" s="189"/>
      <c r="V48" s="189"/>
      <c r="W48" s="189"/>
    </row>
    <row r="49" spans="6:23" s="173" customFormat="1">
      <c r="F49" s="189"/>
      <c r="G49" s="189"/>
      <c r="H49" s="189"/>
      <c r="I49" s="189"/>
      <c r="J49" s="189"/>
      <c r="K49" s="189"/>
      <c r="L49" s="189"/>
      <c r="M49" s="189"/>
      <c r="N49" s="189"/>
      <c r="O49" s="189"/>
      <c r="P49" s="189"/>
      <c r="Q49" s="189"/>
      <c r="R49" s="189"/>
      <c r="S49" s="189"/>
      <c r="T49" s="189"/>
      <c r="U49" s="189"/>
      <c r="V49" s="189"/>
      <c r="W49" s="189"/>
    </row>
    <row r="50" spans="6:23" s="173" customFormat="1">
      <c r="F50" s="189"/>
      <c r="G50" s="189"/>
      <c r="H50" s="189"/>
      <c r="I50" s="189"/>
      <c r="J50" s="189"/>
      <c r="K50" s="189"/>
      <c r="L50" s="189"/>
      <c r="M50" s="189"/>
      <c r="N50" s="189"/>
      <c r="O50" s="189"/>
      <c r="P50" s="189"/>
      <c r="Q50" s="189"/>
      <c r="R50" s="189"/>
      <c r="S50" s="189"/>
      <c r="T50" s="189"/>
      <c r="U50" s="189"/>
      <c r="V50" s="189"/>
      <c r="W50" s="189"/>
    </row>
    <row r="51" spans="6:23" s="173" customFormat="1">
      <c r="F51" s="189"/>
      <c r="G51" s="189"/>
      <c r="H51" s="189"/>
      <c r="I51" s="189"/>
      <c r="J51" s="189"/>
      <c r="K51" s="189"/>
      <c r="L51" s="189"/>
      <c r="M51" s="189"/>
      <c r="N51" s="189"/>
      <c r="O51" s="189"/>
      <c r="P51" s="189"/>
      <c r="Q51" s="189"/>
      <c r="R51" s="189"/>
      <c r="S51" s="189"/>
      <c r="T51" s="189"/>
      <c r="U51" s="189"/>
      <c r="V51" s="189"/>
      <c r="W51" s="189"/>
    </row>
    <row r="52" spans="6:23" s="173" customFormat="1">
      <c r="F52" s="189"/>
      <c r="G52" s="189"/>
      <c r="H52" s="189"/>
      <c r="I52" s="189"/>
      <c r="J52" s="189"/>
      <c r="K52" s="189"/>
      <c r="L52" s="189"/>
      <c r="M52" s="189"/>
      <c r="N52" s="189"/>
      <c r="O52" s="189"/>
      <c r="P52" s="189"/>
      <c r="Q52" s="189"/>
      <c r="R52" s="189"/>
      <c r="S52" s="189"/>
      <c r="T52" s="189"/>
      <c r="U52" s="189"/>
      <c r="V52" s="189"/>
      <c r="W52" s="189"/>
    </row>
    <row r="53" spans="6:23" s="173" customFormat="1">
      <c r="F53" s="189"/>
      <c r="G53" s="189"/>
      <c r="H53" s="189"/>
      <c r="I53" s="189"/>
      <c r="J53" s="189"/>
      <c r="K53" s="189"/>
      <c r="L53" s="189"/>
      <c r="M53" s="189"/>
      <c r="N53" s="189"/>
      <c r="O53" s="189"/>
      <c r="P53" s="189"/>
      <c r="Q53" s="189"/>
      <c r="R53" s="189"/>
      <c r="S53" s="189"/>
      <c r="T53" s="189"/>
      <c r="U53" s="189"/>
      <c r="V53" s="189"/>
      <c r="W53" s="189"/>
    </row>
    <row r="54" spans="6:23" s="173" customFormat="1">
      <c r="F54" s="189"/>
      <c r="G54" s="189"/>
      <c r="H54" s="189"/>
      <c r="I54" s="189"/>
      <c r="J54" s="189"/>
      <c r="K54" s="189"/>
      <c r="L54" s="189"/>
      <c r="M54" s="189"/>
      <c r="N54" s="189"/>
      <c r="O54" s="189"/>
      <c r="P54" s="189"/>
      <c r="Q54" s="189"/>
      <c r="R54" s="189"/>
      <c r="S54" s="189"/>
      <c r="T54" s="189"/>
      <c r="U54" s="189"/>
      <c r="V54" s="189"/>
      <c r="W54" s="189"/>
    </row>
    <row r="55" spans="6:23" s="173" customFormat="1">
      <c r="F55" s="189"/>
      <c r="G55" s="189"/>
      <c r="H55" s="189"/>
      <c r="I55" s="189"/>
      <c r="J55" s="189"/>
      <c r="K55" s="189"/>
      <c r="L55" s="189"/>
      <c r="M55" s="189"/>
      <c r="N55" s="189"/>
      <c r="O55" s="189"/>
      <c r="P55" s="189"/>
      <c r="Q55" s="189"/>
      <c r="R55" s="189"/>
      <c r="S55" s="189"/>
      <c r="T55" s="189"/>
      <c r="U55" s="189"/>
      <c r="V55" s="189"/>
      <c r="W55" s="189"/>
    </row>
    <row r="56" spans="6:23" s="173" customFormat="1">
      <c r="F56" s="189"/>
      <c r="G56" s="189"/>
      <c r="H56" s="189"/>
      <c r="I56" s="189"/>
      <c r="J56" s="189"/>
      <c r="K56" s="189"/>
      <c r="L56" s="189"/>
      <c r="M56" s="189"/>
      <c r="N56" s="189"/>
      <c r="O56" s="189"/>
      <c r="P56" s="189"/>
      <c r="Q56" s="189"/>
      <c r="R56" s="189"/>
      <c r="S56" s="189"/>
      <c r="T56" s="189"/>
      <c r="U56" s="189"/>
      <c r="V56" s="189"/>
      <c r="W56" s="189"/>
    </row>
    <row r="57" spans="6:23" s="173" customFormat="1">
      <c r="F57" s="189"/>
      <c r="G57" s="189"/>
      <c r="H57" s="189"/>
      <c r="I57" s="189"/>
      <c r="J57" s="189"/>
      <c r="K57" s="189"/>
      <c r="L57" s="189"/>
      <c r="M57" s="189"/>
      <c r="N57" s="189"/>
      <c r="O57" s="189"/>
      <c r="P57" s="189"/>
      <c r="Q57" s="189"/>
      <c r="R57" s="189"/>
      <c r="S57" s="189"/>
      <c r="T57" s="189"/>
      <c r="U57" s="189"/>
      <c r="V57" s="189"/>
      <c r="W57" s="189"/>
    </row>
    <row r="58" spans="6:23" s="173" customFormat="1">
      <c r="F58" s="189"/>
      <c r="G58" s="189"/>
      <c r="H58" s="189"/>
      <c r="I58" s="189"/>
      <c r="J58" s="189"/>
      <c r="K58" s="189"/>
      <c r="L58" s="189"/>
      <c r="M58" s="189"/>
      <c r="N58" s="189"/>
      <c r="O58" s="189"/>
      <c r="P58" s="189"/>
      <c r="Q58" s="189"/>
      <c r="R58" s="189"/>
      <c r="S58" s="189"/>
      <c r="T58" s="189"/>
      <c r="U58" s="189"/>
      <c r="V58" s="189"/>
      <c r="W58" s="189"/>
    </row>
    <row r="59" spans="6:23" s="173" customFormat="1">
      <c r="F59" s="189"/>
      <c r="G59" s="189"/>
      <c r="H59" s="189"/>
      <c r="I59" s="189"/>
      <c r="J59" s="189"/>
      <c r="K59" s="189"/>
      <c r="L59" s="189"/>
      <c r="M59" s="189"/>
      <c r="N59" s="189"/>
      <c r="O59" s="189"/>
      <c r="P59" s="189"/>
      <c r="Q59" s="189"/>
      <c r="R59" s="189"/>
      <c r="S59" s="189"/>
      <c r="T59" s="189"/>
      <c r="U59" s="189"/>
      <c r="V59" s="189"/>
      <c r="W59" s="189"/>
    </row>
    <row r="60" spans="6:23" s="173" customFormat="1">
      <c r="F60" s="189"/>
      <c r="G60" s="189"/>
      <c r="H60" s="189"/>
      <c r="I60" s="189"/>
      <c r="J60" s="189"/>
      <c r="K60" s="189"/>
      <c r="L60" s="189"/>
      <c r="M60" s="189"/>
      <c r="N60" s="189"/>
      <c r="O60" s="189"/>
      <c r="P60" s="189"/>
      <c r="Q60" s="189"/>
      <c r="R60" s="189"/>
      <c r="S60" s="189"/>
      <c r="T60" s="189"/>
      <c r="U60" s="189"/>
      <c r="V60" s="189"/>
      <c r="W60" s="189"/>
    </row>
    <row r="61" spans="6:23" s="173" customFormat="1">
      <c r="F61" s="189"/>
      <c r="G61" s="189"/>
      <c r="H61" s="189"/>
      <c r="I61" s="189"/>
      <c r="J61" s="189"/>
      <c r="K61" s="189"/>
      <c r="L61" s="189"/>
      <c r="M61" s="189"/>
      <c r="N61" s="189"/>
      <c r="O61" s="189"/>
      <c r="P61" s="189"/>
      <c r="Q61" s="189"/>
      <c r="R61" s="189"/>
      <c r="S61" s="189"/>
      <c r="T61" s="189"/>
      <c r="U61" s="189"/>
      <c r="V61" s="189"/>
      <c r="W61" s="189"/>
    </row>
    <row r="62" spans="6:23" s="173" customFormat="1">
      <c r="F62" s="189"/>
      <c r="G62" s="189"/>
      <c r="H62" s="189"/>
      <c r="I62" s="189"/>
      <c r="J62" s="189"/>
      <c r="K62" s="189"/>
      <c r="L62" s="189"/>
      <c r="M62" s="189"/>
      <c r="N62" s="189"/>
      <c r="O62" s="189"/>
      <c r="P62" s="189"/>
      <c r="Q62" s="189"/>
      <c r="R62" s="189"/>
      <c r="S62" s="189"/>
      <c r="T62" s="189"/>
      <c r="U62" s="189"/>
      <c r="V62" s="189"/>
      <c r="W62" s="189"/>
    </row>
    <row r="63" spans="6:23" s="173" customFormat="1">
      <c r="F63" s="189"/>
      <c r="G63" s="189"/>
      <c r="H63" s="189"/>
      <c r="I63" s="189"/>
      <c r="J63" s="189"/>
      <c r="K63" s="189"/>
      <c r="L63" s="189"/>
      <c r="M63" s="189"/>
      <c r="N63" s="189"/>
      <c r="O63" s="189"/>
      <c r="P63" s="189"/>
      <c r="Q63" s="189"/>
      <c r="R63" s="189"/>
      <c r="S63" s="189"/>
      <c r="T63" s="189"/>
      <c r="U63" s="189"/>
      <c r="V63" s="189"/>
      <c r="W63" s="189"/>
    </row>
    <row r="64" spans="6:23" s="173" customFormat="1">
      <c r="F64" s="189"/>
      <c r="G64" s="189"/>
      <c r="H64" s="189"/>
      <c r="I64" s="189"/>
      <c r="J64" s="189"/>
      <c r="K64" s="189"/>
      <c r="L64" s="189"/>
      <c r="M64" s="189"/>
      <c r="N64" s="189"/>
      <c r="O64" s="189"/>
      <c r="P64" s="189"/>
      <c r="Q64" s="189"/>
      <c r="R64" s="189"/>
      <c r="S64" s="189"/>
      <c r="T64" s="189"/>
      <c r="U64" s="189"/>
      <c r="V64" s="189"/>
      <c r="W64" s="189"/>
    </row>
    <row r="65" spans="6:23" s="173" customFormat="1">
      <c r="F65" s="189"/>
      <c r="G65" s="189"/>
      <c r="H65" s="189"/>
      <c r="I65" s="189"/>
      <c r="J65" s="189"/>
      <c r="K65" s="189"/>
      <c r="L65" s="189"/>
      <c r="M65" s="189"/>
      <c r="N65" s="189"/>
      <c r="O65" s="189"/>
      <c r="P65" s="189"/>
      <c r="Q65" s="189"/>
      <c r="R65" s="189"/>
      <c r="S65" s="189"/>
      <c r="T65" s="189"/>
      <c r="U65" s="189"/>
      <c r="V65" s="189"/>
      <c r="W65" s="189"/>
    </row>
    <row r="66" spans="6:23" s="173" customFormat="1">
      <c r="F66" s="189"/>
      <c r="G66" s="189"/>
      <c r="H66" s="189"/>
      <c r="I66" s="189"/>
      <c r="J66" s="189"/>
      <c r="K66" s="189"/>
      <c r="L66" s="189"/>
      <c r="M66" s="189"/>
      <c r="N66" s="189"/>
      <c r="O66" s="189"/>
      <c r="P66" s="189"/>
      <c r="Q66" s="189"/>
      <c r="R66" s="189"/>
      <c r="S66" s="189"/>
      <c r="T66" s="189"/>
      <c r="U66" s="189"/>
      <c r="V66" s="189"/>
      <c r="W66" s="189"/>
    </row>
    <row r="67" spans="6:23" s="173" customFormat="1">
      <c r="F67" s="189"/>
      <c r="G67" s="189"/>
      <c r="H67" s="189"/>
      <c r="I67" s="189"/>
      <c r="J67" s="189"/>
      <c r="K67" s="189"/>
      <c r="L67" s="189"/>
      <c r="M67" s="189"/>
      <c r="N67" s="189"/>
      <c r="O67" s="189"/>
      <c r="P67" s="189"/>
      <c r="Q67" s="189"/>
      <c r="R67" s="189"/>
      <c r="S67" s="189"/>
      <c r="T67" s="189"/>
      <c r="U67" s="189"/>
      <c r="V67" s="189"/>
      <c r="W67" s="189"/>
    </row>
    <row r="68" spans="6:23" s="173" customFormat="1">
      <c r="F68" s="189"/>
      <c r="G68" s="189"/>
      <c r="H68" s="189"/>
      <c r="I68" s="189"/>
      <c r="J68" s="189"/>
      <c r="K68" s="189"/>
      <c r="L68" s="189"/>
      <c r="M68" s="189"/>
      <c r="N68" s="189"/>
      <c r="O68" s="189"/>
      <c r="P68" s="189"/>
      <c r="Q68" s="189"/>
      <c r="R68" s="189"/>
      <c r="S68" s="189"/>
      <c r="T68" s="189"/>
      <c r="U68" s="189"/>
      <c r="V68" s="189"/>
      <c r="W68" s="189"/>
    </row>
    <row r="69" spans="6:23" s="173" customFormat="1">
      <c r="F69" s="189"/>
      <c r="G69" s="189"/>
      <c r="H69" s="189"/>
      <c r="I69" s="189"/>
      <c r="J69" s="189"/>
      <c r="K69" s="189"/>
      <c r="L69" s="189"/>
      <c r="M69" s="189"/>
      <c r="N69" s="189"/>
      <c r="O69" s="189"/>
      <c r="P69" s="189"/>
      <c r="Q69" s="189"/>
      <c r="R69" s="189"/>
      <c r="S69" s="189"/>
      <c r="T69" s="189"/>
      <c r="U69" s="189"/>
      <c r="V69" s="189"/>
      <c r="W69" s="189"/>
    </row>
    <row r="70" spans="6:23" s="173" customFormat="1">
      <c r="F70" s="189"/>
      <c r="G70" s="189"/>
      <c r="H70" s="189"/>
      <c r="I70" s="189"/>
      <c r="J70" s="189"/>
      <c r="K70" s="189"/>
      <c r="L70" s="189"/>
      <c r="M70" s="189"/>
      <c r="N70" s="189"/>
      <c r="O70" s="189"/>
      <c r="P70" s="189"/>
      <c r="Q70" s="189"/>
      <c r="R70" s="189"/>
      <c r="S70" s="189"/>
      <c r="T70" s="189"/>
      <c r="U70" s="189"/>
      <c r="V70" s="189"/>
      <c r="W70" s="189"/>
    </row>
    <row r="71" spans="6:23" s="173" customFormat="1">
      <c r="F71" s="189"/>
      <c r="G71" s="189"/>
      <c r="H71" s="189"/>
      <c r="I71" s="189"/>
      <c r="J71" s="189"/>
      <c r="K71" s="189"/>
      <c r="L71" s="189"/>
      <c r="M71" s="189"/>
      <c r="N71" s="189"/>
      <c r="O71" s="189"/>
      <c r="P71" s="189"/>
      <c r="Q71" s="189"/>
      <c r="R71" s="189"/>
      <c r="S71" s="189"/>
      <c r="T71" s="189"/>
      <c r="U71" s="189"/>
      <c r="V71" s="189"/>
      <c r="W71" s="189"/>
    </row>
    <row r="72" spans="6:23" s="173" customFormat="1">
      <c r="F72" s="189"/>
      <c r="G72" s="189"/>
      <c r="H72" s="189"/>
      <c r="I72" s="189"/>
      <c r="J72" s="189"/>
      <c r="K72" s="189"/>
      <c r="L72" s="189"/>
      <c r="M72" s="189"/>
      <c r="N72" s="189"/>
      <c r="O72" s="189"/>
      <c r="P72" s="189"/>
      <c r="Q72" s="189"/>
      <c r="R72" s="189"/>
      <c r="S72" s="189"/>
      <c r="T72" s="189"/>
      <c r="U72" s="189"/>
      <c r="V72" s="189"/>
      <c r="W72" s="189"/>
    </row>
    <row r="73" spans="6:23" s="173" customFormat="1">
      <c r="F73" s="189"/>
      <c r="G73" s="189"/>
      <c r="H73" s="189"/>
      <c r="I73" s="189"/>
      <c r="J73" s="189"/>
      <c r="K73" s="189"/>
      <c r="L73" s="189"/>
      <c r="M73" s="189"/>
      <c r="N73" s="189"/>
      <c r="O73" s="189"/>
      <c r="P73" s="189"/>
      <c r="Q73" s="189"/>
      <c r="R73" s="189"/>
      <c r="S73" s="189"/>
      <c r="T73" s="189"/>
      <c r="U73" s="189"/>
      <c r="V73" s="189"/>
      <c r="W73" s="189"/>
    </row>
    <row r="74" spans="6:23" s="173" customFormat="1">
      <c r="F74" s="189"/>
      <c r="G74" s="189"/>
      <c r="H74" s="189"/>
      <c r="I74" s="189"/>
      <c r="J74" s="189"/>
      <c r="K74" s="189"/>
      <c r="L74" s="189"/>
      <c r="M74" s="189"/>
      <c r="N74" s="189"/>
      <c r="O74" s="189"/>
      <c r="P74" s="189"/>
      <c r="Q74" s="189"/>
      <c r="R74" s="189"/>
      <c r="S74" s="189"/>
      <c r="T74" s="189"/>
      <c r="U74" s="189"/>
      <c r="V74" s="189"/>
      <c r="W74" s="189"/>
    </row>
    <row r="75" spans="6:23" s="173" customFormat="1">
      <c r="F75" s="189"/>
      <c r="G75" s="189"/>
      <c r="H75" s="189"/>
      <c r="I75" s="189"/>
      <c r="J75" s="189"/>
      <c r="K75" s="189"/>
      <c r="L75" s="189"/>
      <c r="M75" s="189"/>
      <c r="N75" s="189"/>
      <c r="O75" s="189"/>
      <c r="P75" s="189"/>
      <c r="Q75" s="189"/>
      <c r="R75" s="189"/>
      <c r="S75" s="189"/>
      <c r="T75" s="189"/>
      <c r="U75" s="189"/>
      <c r="V75" s="189"/>
      <c r="W75" s="189"/>
    </row>
    <row r="76" spans="6:23" s="173" customFormat="1">
      <c r="F76" s="189"/>
      <c r="G76" s="189"/>
      <c r="H76" s="189"/>
      <c r="I76" s="189"/>
      <c r="J76" s="189"/>
      <c r="K76" s="189"/>
      <c r="L76" s="189"/>
      <c r="M76" s="189"/>
      <c r="N76" s="189"/>
      <c r="O76" s="189"/>
      <c r="P76" s="189"/>
      <c r="Q76" s="189"/>
      <c r="R76" s="189"/>
      <c r="S76" s="189"/>
      <c r="T76" s="189"/>
      <c r="U76" s="189"/>
      <c r="V76" s="189"/>
      <c r="W76" s="189"/>
    </row>
    <row r="77" spans="6:23" s="173" customFormat="1">
      <c r="F77" s="189"/>
      <c r="G77" s="189"/>
      <c r="H77" s="189"/>
      <c r="I77" s="189"/>
      <c r="J77" s="189"/>
      <c r="K77" s="189"/>
      <c r="L77" s="189"/>
      <c r="M77" s="189"/>
      <c r="N77" s="189"/>
      <c r="O77" s="189"/>
      <c r="P77" s="189"/>
      <c r="Q77" s="189"/>
      <c r="R77" s="189"/>
      <c r="S77" s="189"/>
      <c r="T77" s="189"/>
      <c r="U77" s="189"/>
      <c r="V77" s="189"/>
      <c r="W77" s="189"/>
    </row>
    <row r="78" spans="6:23" s="173" customFormat="1">
      <c r="F78" s="189"/>
      <c r="G78" s="189"/>
      <c r="H78" s="189"/>
      <c r="I78" s="189"/>
      <c r="J78" s="189"/>
      <c r="K78" s="189"/>
      <c r="L78" s="189"/>
      <c r="M78" s="189"/>
      <c r="N78" s="189"/>
      <c r="O78" s="189"/>
      <c r="P78" s="189"/>
      <c r="Q78" s="189"/>
      <c r="R78" s="189"/>
      <c r="S78" s="189"/>
      <c r="T78" s="189"/>
      <c r="U78" s="189"/>
      <c r="V78" s="189"/>
      <c r="W78" s="189"/>
    </row>
    <row r="79" spans="6:23" s="173" customFormat="1">
      <c r="F79" s="189"/>
      <c r="G79" s="189"/>
      <c r="H79" s="189"/>
      <c r="I79" s="189"/>
      <c r="J79" s="189"/>
      <c r="K79" s="189"/>
      <c r="L79" s="189"/>
      <c r="M79" s="189"/>
      <c r="N79" s="189"/>
      <c r="O79" s="189"/>
      <c r="P79" s="189"/>
      <c r="Q79" s="189"/>
      <c r="R79" s="189"/>
      <c r="S79" s="189"/>
      <c r="T79" s="189"/>
      <c r="U79" s="189"/>
      <c r="V79" s="189"/>
      <c r="W79" s="189"/>
    </row>
    <row r="80" spans="6:23" s="173" customFormat="1">
      <c r="F80" s="189"/>
      <c r="G80" s="189"/>
      <c r="H80" s="189"/>
      <c r="I80" s="189"/>
      <c r="J80" s="189"/>
      <c r="K80" s="189"/>
      <c r="L80" s="189"/>
      <c r="M80" s="189"/>
      <c r="N80" s="189"/>
      <c r="O80" s="189"/>
      <c r="P80" s="189"/>
      <c r="Q80" s="189"/>
      <c r="R80" s="189"/>
      <c r="S80" s="189"/>
      <c r="T80" s="189"/>
      <c r="U80" s="189"/>
      <c r="V80" s="189"/>
      <c r="W80" s="189"/>
    </row>
    <row r="81" spans="6:23" s="173" customFormat="1">
      <c r="F81" s="189"/>
      <c r="G81" s="189"/>
      <c r="H81" s="189"/>
      <c r="I81" s="189"/>
      <c r="J81" s="189"/>
      <c r="K81" s="189"/>
      <c r="L81" s="189"/>
      <c r="M81" s="189"/>
      <c r="N81" s="189"/>
      <c r="O81" s="189"/>
      <c r="P81" s="189"/>
      <c r="Q81" s="189"/>
      <c r="R81" s="189"/>
      <c r="S81" s="189"/>
      <c r="T81" s="189"/>
      <c r="U81" s="189"/>
      <c r="V81" s="189"/>
      <c r="W81" s="189"/>
    </row>
    <row r="82" spans="6:23" s="173" customFormat="1">
      <c r="F82" s="189"/>
      <c r="G82" s="189"/>
      <c r="H82" s="189"/>
      <c r="I82" s="189"/>
      <c r="J82" s="189"/>
      <c r="K82" s="189"/>
      <c r="L82" s="189"/>
      <c r="M82" s="189"/>
      <c r="N82" s="189"/>
      <c r="O82" s="189"/>
      <c r="P82" s="189"/>
      <c r="Q82" s="189"/>
      <c r="R82" s="189"/>
      <c r="S82" s="189"/>
      <c r="T82" s="189"/>
      <c r="U82" s="189"/>
      <c r="V82" s="189"/>
      <c r="W82" s="189"/>
    </row>
    <row r="83" spans="6:23" s="173" customFormat="1">
      <c r="F83" s="189"/>
      <c r="G83" s="189"/>
      <c r="H83" s="189"/>
      <c r="I83" s="189"/>
      <c r="J83" s="189"/>
      <c r="K83" s="189"/>
      <c r="L83" s="189"/>
      <c r="M83" s="189"/>
      <c r="N83" s="189"/>
      <c r="O83" s="189"/>
      <c r="P83" s="189"/>
      <c r="Q83" s="189"/>
      <c r="R83" s="189"/>
      <c r="S83" s="189"/>
      <c r="T83" s="189"/>
      <c r="U83" s="189"/>
      <c r="V83" s="189"/>
      <c r="W83" s="189"/>
    </row>
    <row r="84" spans="6:23" s="173" customFormat="1">
      <c r="F84" s="189"/>
      <c r="G84" s="189"/>
      <c r="H84" s="189"/>
      <c r="I84" s="189"/>
      <c r="J84" s="189"/>
      <c r="K84" s="189"/>
      <c r="L84" s="189"/>
      <c r="M84" s="189"/>
      <c r="N84" s="189"/>
      <c r="O84" s="189"/>
      <c r="P84" s="189"/>
      <c r="Q84" s="189"/>
      <c r="R84" s="189"/>
      <c r="S84" s="189"/>
      <c r="T84" s="189"/>
      <c r="U84" s="189"/>
      <c r="V84" s="189"/>
      <c r="W84" s="189"/>
    </row>
    <row r="85" spans="6:23" s="173" customFormat="1">
      <c r="F85" s="189"/>
      <c r="G85" s="189"/>
      <c r="H85" s="189"/>
      <c r="I85" s="189"/>
      <c r="J85" s="189"/>
      <c r="K85" s="189"/>
      <c r="L85" s="189"/>
      <c r="M85" s="189"/>
      <c r="N85" s="189"/>
      <c r="O85" s="189"/>
      <c r="P85" s="189"/>
      <c r="Q85" s="189"/>
      <c r="R85" s="189"/>
      <c r="S85" s="189"/>
      <c r="T85" s="189"/>
      <c r="U85" s="189"/>
      <c r="V85" s="189"/>
      <c r="W85" s="189"/>
    </row>
    <row r="86" spans="6:23" s="173" customFormat="1">
      <c r="F86" s="189"/>
      <c r="G86" s="189"/>
      <c r="H86" s="189"/>
      <c r="I86" s="189"/>
      <c r="J86" s="189"/>
      <c r="K86" s="189"/>
      <c r="L86" s="189"/>
      <c r="M86" s="189"/>
      <c r="N86" s="189"/>
      <c r="O86" s="189"/>
      <c r="P86" s="189"/>
      <c r="Q86" s="189"/>
      <c r="R86" s="189"/>
      <c r="S86" s="189"/>
      <c r="T86" s="189"/>
      <c r="U86" s="189"/>
      <c r="V86" s="189"/>
      <c r="W86" s="189"/>
    </row>
    <row r="87" spans="6:23" s="173" customFormat="1"/>
    <row r="88" spans="6:23" s="173" customFormat="1"/>
    <row r="89" spans="6:23" s="173" customFormat="1"/>
    <row r="90" spans="6:23" s="173" customFormat="1"/>
    <row r="91" spans="6:23" s="173" customFormat="1"/>
    <row r="92" spans="6:23" s="173" customFormat="1"/>
    <row r="93" spans="6:23" s="173" customFormat="1"/>
    <row r="94" spans="6:23" s="173" customFormat="1"/>
    <row r="95" spans="6:23" s="173" customFormat="1"/>
    <row r="96" spans="6:23" s="173" customFormat="1"/>
  </sheetData>
  <sheetProtection password="FCE0" sheet="1" objects="1" scenarios="1"/>
  <mergeCells count="33">
    <mergeCell ref="V5:W5"/>
    <mergeCell ref="L5:M5"/>
    <mergeCell ref="N5:O5"/>
    <mergeCell ref="P5:Q5"/>
    <mergeCell ref="R5:S5"/>
    <mergeCell ref="T5:U5"/>
    <mergeCell ref="B23:E23"/>
    <mergeCell ref="B20:E20"/>
    <mergeCell ref="C8:C10"/>
    <mergeCell ref="B14:B16"/>
    <mergeCell ref="C14:C16"/>
    <mergeCell ref="B17:B19"/>
    <mergeCell ref="B7:B13"/>
    <mergeCell ref="V20:W20"/>
    <mergeCell ref="B21:E21"/>
    <mergeCell ref="B22:E22"/>
    <mergeCell ref="F20:U20"/>
    <mergeCell ref="J1:K1"/>
    <mergeCell ref="A5:A6"/>
    <mergeCell ref="A7:A19"/>
    <mergeCell ref="D2:E2"/>
    <mergeCell ref="D1:E1"/>
    <mergeCell ref="F4:U4"/>
    <mergeCell ref="D5:D6"/>
    <mergeCell ref="E5:E6"/>
    <mergeCell ref="F5:G5"/>
    <mergeCell ref="H5:I5"/>
    <mergeCell ref="J5:K5"/>
    <mergeCell ref="D17:D19"/>
    <mergeCell ref="B3:W3"/>
    <mergeCell ref="V4:W4"/>
    <mergeCell ref="B5:B6"/>
    <mergeCell ref="C5:C6"/>
  </mergeCells>
  <dataValidations count="1">
    <dataValidation type="decimal" operator="greaterThan" allowBlank="1" showInputMessage="1" showErrorMessage="1" sqref="F7:U19 JB7:JQ19 SX7:TM19 ACT7:ADI19 AMP7:ANE19 AWL7:AXA19 BGH7:BGW19 BQD7:BQS19 BZZ7:CAO19 CJV7:CKK19 CTR7:CUG19 DDN7:DEC19 DNJ7:DNY19 DXF7:DXU19 EHB7:EHQ19 EQX7:ERM19 FAT7:FBI19 FKP7:FLE19 FUL7:FVA19 GEH7:GEW19 GOD7:GOS19 GXZ7:GYO19 HHV7:HIK19 HRR7:HSG19 IBN7:ICC19 ILJ7:ILY19 IVF7:IVU19 JFB7:JFQ19 JOX7:JPM19 JYT7:JZI19 KIP7:KJE19 KSL7:KTA19 LCH7:LCW19 LMD7:LMS19 LVZ7:LWO19 MFV7:MGK19 MPR7:MQG19 MZN7:NAC19 NJJ7:NJY19 NTF7:NTU19 ODB7:ODQ19 OMX7:ONM19 OWT7:OXI19 PGP7:PHE19 PQL7:PRA19 QAH7:QAW19 QKD7:QKS19 QTZ7:QUO19 RDV7:REK19 RNR7:ROG19 RXN7:RYC19 SHJ7:SHY19 SRF7:SRU19 TBB7:TBQ19 TKX7:TLM19 TUT7:TVI19 UEP7:UFE19 UOL7:UPA19 UYH7:UYW19 VID7:VIS19 VRZ7:VSO19 WBV7:WCK19 WLR7:WMG19 WVN7:WWC19 F65541:U65553 JB65541:JQ65553 SX65541:TM65553 ACT65541:ADI65553 AMP65541:ANE65553 AWL65541:AXA65553 BGH65541:BGW65553 BQD65541:BQS65553 BZZ65541:CAO65553 CJV65541:CKK65553 CTR65541:CUG65553 DDN65541:DEC65553 DNJ65541:DNY65553 DXF65541:DXU65553 EHB65541:EHQ65553 EQX65541:ERM65553 FAT65541:FBI65553 FKP65541:FLE65553 FUL65541:FVA65553 GEH65541:GEW65553 GOD65541:GOS65553 GXZ65541:GYO65553 HHV65541:HIK65553 HRR65541:HSG65553 IBN65541:ICC65553 ILJ65541:ILY65553 IVF65541:IVU65553 JFB65541:JFQ65553 JOX65541:JPM65553 JYT65541:JZI65553 KIP65541:KJE65553 KSL65541:KTA65553 LCH65541:LCW65553 LMD65541:LMS65553 LVZ65541:LWO65553 MFV65541:MGK65553 MPR65541:MQG65553 MZN65541:NAC65553 NJJ65541:NJY65553 NTF65541:NTU65553 ODB65541:ODQ65553 OMX65541:ONM65553 OWT65541:OXI65553 PGP65541:PHE65553 PQL65541:PRA65553 QAH65541:QAW65553 QKD65541:QKS65553 QTZ65541:QUO65553 RDV65541:REK65553 RNR65541:ROG65553 RXN65541:RYC65553 SHJ65541:SHY65553 SRF65541:SRU65553 TBB65541:TBQ65553 TKX65541:TLM65553 TUT65541:TVI65553 UEP65541:UFE65553 UOL65541:UPA65553 UYH65541:UYW65553 VID65541:VIS65553 VRZ65541:VSO65553 WBV65541:WCK65553 WLR65541:WMG65553 WVN65541:WWC65553 F131077:U131089 JB131077:JQ131089 SX131077:TM131089 ACT131077:ADI131089 AMP131077:ANE131089 AWL131077:AXA131089 BGH131077:BGW131089 BQD131077:BQS131089 BZZ131077:CAO131089 CJV131077:CKK131089 CTR131077:CUG131089 DDN131077:DEC131089 DNJ131077:DNY131089 DXF131077:DXU131089 EHB131077:EHQ131089 EQX131077:ERM131089 FAT131077:FBI131089 FKP131077:FLE131089 FUL131077:FVA131089 GEH131077:GEW131089 GOD131077:GOS131089 GXZ131077:GYO131089 HHV131077:HIK131089 HRR131077:HSG131089 IBN131077:ICC131089 ILJ131077:ILY131089 IVF131077:IVU131089 JFB131077:JFQ131089 JOX131077:JPM131089 JYT131077:JZI131089 KIP131077:KJE131089 KSL131077:KTA131089 LCH131077:LCW131089 LMD131077:LMS131089 LVZ131077:LWO131089 MFV131077:MGK131089 MPR131077:MQG131089 MZN131077:NAC131089 NJJ131077:NJY131089 NTF131077:NTU131089 ODB131077:ODQ131089 OMX131077:ONM131089 OWT131077:OXI131089 PGP131077:PHE131089 PQL131077:PRA131089 QAH131077:QAW131089 QKD131077:QKS131089 QTZ131077:QUO131089 RDV131077:REK131089 RNR131077:ROG131089 RXN131077:RYC131089 SHJ131077:SHY131089 SRF131077:SRU131089 TBB131077:TBQ131089 TKX131077:TLM131089 TUT131077:TVI131089 UEP131077:UFE131089 UOL131077:UPA131089 UYH131077:UYW131089 VID131077:VIS131089 VRZ131077:VSO131089 WBV131077:WCK131089 WLR131077:WMG131089 WVN131077:WWC131089 F196613:U196625 JB196613:JQ196625 SX196613:TM196625 ACT196613:ADI196625 AMP196613:ANE196625 AWL196613:AXA196625 BGH196613:BGW196625 BQD196613:BQS196625 BZZ196613:CAO196625 CJV196613:CKK196625 CTR196613:CUG196625 DDN196613:DEC196625 DNJ196613:DNY196625 DXF196613:DXU196625 EHB196613:EHQ196625 EQX196613:ERM196625 FAT196613:FBI196625 FKP196613:FLE196625 FUL196613:FVA196625 GEH196613:GEW196625 GOD196613:GOS196625 GXZ196613:GYO196625 HHV196613:HIK196625 HRR196613:HSG196625 IBN196613:ICC196625 ILJ196613:ILY196625 IVF196613:IVU196625 JFB196613:JFQ196625 JOX196613:JPM196625 JYT196613:JZI196625 KIP196613:KJE196625 KSL196613:KTA196625 LCH196613:LCW196625 LMD196613:LMS196625 LVZ196613:LWO196625 MFV196613:MGK196625 MPR196613:MQG196625 MZN196613:NAC196625 NJJ196613:NJY196625 NTF196613:NTU196625 ODB196613:ODQ196625 OMX196613:ONM196625 OWT196613:OXI196625 PGP196613:PHE196625 PQL196613:PRA196625 QAH196613:QAW196625 QKD196613:QKS196625 QTZ196613:QUO196625 RDV196613:REK196625 RNR196613:ROG196625 RXN196613:RYC196625 SHJ196613:SHY196625 SRF196613:SRU196625 TBB196613:TBQ196625 TKX196613:TLM196625 TUT196613:TVI196625 UEP196613:UFE196625 UOL196613:UPA196625 UYH196613:UYW196625 VID196613:VIS196625 VRZ196613:VSO196625 WBV196613:WCK196625 WLR196613:WMG196625 WVN196613:WWC196625 F262149:U262161 JB262149:JQ262161 SX262149:TM262161 ACT262149:ADI262161 AMP262149:ANE262161 AWL262149:AXA262161 BGH262149:BGW262161 BQD262149:BQS262161 BZZ262149:CAO262161 CJV262149:CKK262161 CTR262149:CUG262161 DDN262149:DEC262161 DNJ262149:DNY262161 DXF262149:DXU262161 EHB262149:EHQ262161 EQX262149:ERM262161 FAT262149:FBI262161 FKP262149:FLE262161 FUL262149:FVA262161 GEH262149:GEW262161 GOD262149:GOS262161 GXZ262149:GYO262161 HHV262149:HIK262161 HRR262149:HSG262161 IBN262149:ICC262161 ILJ262149:ILY262161 IVF262149:IVU262161 JFB262149:JFQ262161 JOX262149:JPM262161 JYT262149:JZI262161 KIP262149:KJE262161 KSL262149:KTA262161 LCH262149:LCW262161 LMD262149:LMS262161 LVZ262149:LWO262161 MFV262149:MGK262161 MPR262149:MQG262161 MZN262149:NAC262161 NJJ262149:NJY262161 NTF262149:NTU262161 ODB262149:ODQ262161 OMX262149:ONM262161 OWT262149:OXI262161 PGP262149:PHE262161 PQL262149:PRA262161 QAH262149:QAW262161 QKD262149:QKS262161 QTZ262149:QUO262161 RDV262149:REK262161 RNR262149:ROG262161 RXN262149:RYC262161 SHJ262149:SHY262161 SRF262149:SRU262161 TBB262149:TBQ262161 TKX262149:TLM262161 TUT262149:TVI262161 UEP262149:UFE262161 UOL262149:UPA262161 UYH262149:UYW262161 VID262149:VIS262161 VRZ262149:VSO262161 WBV262149:WCK262161 WLR262149:WMG262161 WVN262149:WWC262161 F327685:U327697 JB327685:JQ327697 SX327685:TM327697 ACT327685:ADI327697 AMP327685:ANE327697 AWL327685:AXA327697 BGH327685:BGW327697 BQD327685:BQS327697 BZZ327685:CAO327697 CJV327685:CKK327697 CTR327685:CUG327697 DDN327685:DEC327697 DNJ327685:DNY327697 DXF327685:DXU327697 EHB327685:EHQ327697 EQX327685:ERM327697 FAT327685:FBI327697 FKP327685:FLE327697 FUL327685:FVA327697 GEH327685:GEW327697 GOD327685:GOS327697 GXZ327685:GYO327697 HHV327685:HIK327697 HRR327685:HSG327697 IBN327685:ICC327697 ILJ327685:ILY327697 IVF327685:IVU327697 JFB327685:JFQ327697 JOX327685:JPM327697 JYT327685:JZI327697 KIP327685:KJE327697 KSL327685:KTA327697 LCH327685:LCW327697 LMD327685:LMS327697 LVZ327685:LWO327697 MFV327685:MGK327697 MPR327685:MQG327697 MZN327685:NAC327697 NJJ327685:NJY327697 NTF327685:NTU327697 ODB327685:ODQ327697 OMX327685:ONM327697 OWT327685:OXI327697 PGP327685:PHE327697 PQL327685:PRA327697 QAH327685:QAW327697 QKD327685:QKS327697 QTZ327685:QUO327697 RDV327685:REK327697 RNR327685:ROG327697 RXN327685:RYC327697 SHJ327685:SHY327697 SRF327685:SRU327697 TBB327685:TBQ327697 TKX327685:TLM327697 TUT327685:TVI327697 UEP327685:UFE327697 UOL327685:UPA327697 UYH327685:UYW327697 VID327685:VIS327697 VRZ327685:VSO327697 WBV327685:WCK327697 WLR327685:WMG327697 WVN327685:WWC327697 F393221:U393233 JB393221:JQ393233 SX393221:TM393233 ACT393221:ADI393233 AMP393221:ANE393233 AWL393221:AXA393233 BGH393221:BGW393233 BQD393221:BQS393233 BZZ393221:CAO393233 CJV393221:CKK393233 CTR393221:CUG393233 DDN393221:DEC393233 DNJ393221:DNY393233 DXF393221:DXU393233 EHB393221:EHQ393233 EQX393221:ERM393233 FAT393221:FBI393233 FKP393221:FLE393233 FUL393221:FVA393233 GEH393221:GEW393233 GOD393221:GOS393233 GXZ393221:GYO393233 HHV393221:HIK393233 HRR393221:HSG393233 IBN393221:ICC393233 ILJ393221:ILY393233 IVF393221:IVU393233 JFB393221:JFQ393233 JOX393221:JPM393233 JYT393221:JZI393233 KIP393221:KJE393233 KSL393221:KTA393233 LCH393221:LCW393233 LMD393221:LMS393233 LVZ393221:LWO393233 MFV393221:MGK393233 MPR393221:MQG393233 MZN393221:NAC393233 NJJ393221:NJY393233 NTF393221:NTU393233 ODB393221:ODQ393233 OMX393221:ONM393233 OWT393221:OXI393233 PGP393221:PHE393233 PQL393221:PRA393233 QAH393221:QAW393233 QKD393221:QKS393233 QTZ393221:QUO393233 RDV393221:REK393233 RNR393221:ROG393233 RXN393221:RYC393233 SHJ393221:SHY393233 SRF393221:SRU393233 TBB393221:TBQ393233 TKX393221:TLM393233 TUT393221:TVI393233 UEP393221:UFE393233 UOL393221:UPA393233 UYH393221:UYW393233 VID393221:VIS393233 VRZ393221:VSO393233 WBV393221:WCK393233 WLR393221:WMG393233 WVN393221:WWC393233 F458757:U458769 JB458757:JQ458769 SX458757:TM458769 ACT458757:ADI458769 AMP458757:ANE458769 AWL458757:AXA458769 BGH458757:BGW458769 BQD458757:BQS458769 BZZ458757:CAO458769 CJV458757:CKK458769 CTR458757:CUG458769 DDN458757:DEC458769 DNJ458757:DNY458769 DXF458757:DXU458769 EHB458757:EHQ458769 EQX458757:ERM458769 FAT458757:FBI458769 FKP458757:FLE458769 FUL458757:FVA458769 GEH458757:GEW458769 GOD458757:GOS458769 GXZ458757:GYO458769 HHV458757:HIK458769 HRR458757:HSG458769 IBN458757:ICC458769 ILJ458757:ILY458769 IVF458757:IVU458769 JFB458757:JFQ458769 JOX458757:JPM458769 JYT458757:JZI458769 KIP458757:KJE458769 KSL458757:KTA458769 LCH458757:LCW458769 LMD458757:LMS458769 LVZ458757:LWO458769 MFV458757:MGK458769 MPR458757:MQG458769 MZN458757:NAC458769 NJJ458757:NJY458769 NTF458757:NTU458769 ODB458757:ODQ458769 OMX458757:ONM458769 OWT458757:OXI458769 PGP458757:PHE458769 PQL458757:PRA458769 QAH458757:QAW458769 QKD458757:QKS458769 QTZ458757:QUO458769 RDV458757:REK458769 RNR458757:ROG458769 RXN458757:RYC458769 SHJ458757:SHY458769 SRF458757:SRU458769 TBB458757:TBQ458769 TKX458757:TLM458769 TUT458757:TVI458769 UEP458757:UFE458769 UOL458757:UPA458769 UYH458757:UYW458769 VID458757:VIS458769 VRZ458757:VSO458769 WBV458757:WCK458769 WLR458757:WMG458769 WVN458757:WWC458769 F524293:U524305 JB524293:JQ524305 SX524293:TM524305 ACT524293:ADI524305 AMP524293:ANE524305 AWL524293:AXA524305 BGH524293:BGW524305 BQD524293:BQS524305 BZZ524293:CAO524305 CJV524293:CKK524305 CTR524293:CUG524305 DDN524293:DEC524305 DNJ524293:DNY524305 DXF524293:DXU524305 EHB524293:EHQ524305 EQX524293:ERM524305 FAT524293:FBI524305 FKP524293:FLE524305 FUL524293:FVA524305 GEH524293:GEW524305 GOD524293:GOS524305 GXZ524293:GYO524305 HHV524293:HIK524305 HRR524293:HSG524305 IBN524293:ICC524305 ILJ524293:ILY524305 IVF524293:IVU524305 JFB524293:JFQ524305 JOX524293:JPM524305 JYT524293:JZI524305 KIP524293:KJE524305 KSL524293:KTA524305 LCH524293:LCW524305 LMD524293:LMS524305 LVZ524293:LWO524305 MFV524293:MGK524305 MPR524293:MQG524305 MZN524293:NAC524305 NJJ524293:NJY524305 NTF524293:NTU524305 ODB524293:ODQ524305 OMX524293:ONM524305 OWT524293:OXI524305 PGP524293:PHE524305 PQL524293:PRA524305 QAH524293:QAW524305 QKD524293:QKS524305 QTZ524293:QUO524305 RDV524293:REK524305 RNR524293:ROG524305 RXN524293:RYC524305 SHJ524293:SHY524305 SRF524293:SRU524305 TBB524293:TBQ524305 TKX524293:TLM524305 TUT524293:TVI524305 UEP524293:UFE524305 UOL524293:UPA524305 UYH524293:UYW524305 VID524293:VIS524305 VRZ524293:VSO524305 WBV524293:WCK524305 WLR524293:WMG524305 WVN524293:WWC524305 F589829:U589841 JB589829:JQ589841 SX589829:TM589841 ACT589829:ADI589841 AMP589829:ANE589841 AWL589829:AXA589841 BGH589829:BGW589841 BQD589829:BQS589841 BZZ589829:CAO589841 CJV589829:CKK589841 CTR589829:CUG589841 DDN589829:DEC589841 DNJ589829:DNY589841 DXF589829:DXU589841 EHB589829:EHQ589841 EQX589829:ERM589841 FAT589829:FBI589841 FKP589829:FLE589841 FUL589829:FVA589841 GEH589829:GEW589841 GOD589829:GOS589841 GXZ589829:GYO589841 HHV589829:HIK589841 HRR589829:HSG589841 IBN589829:ICC589841 ILJ589829:ILY589841 IVF589829:IVU589841 JFB589829:JFQ589841 JOX589829:JPM589841 JYT589829:JZI589841 KIP589829:KJE589841 KSL589829:KTA589841 LCH589829:LCW589841 LMD589829:LMS589841 LVZ589829:LWO589841 MFV589829:MGK589841 MPR589829:MQG589841 MZN589829:NAC589841 NJJ589829:NJY589841 NTF589829:NTU589841 ODB589829:ODQ589841 OMX589829:ONM589841 OWT589829:OXI589841 PGP589829:PHE589841 PQL589829:PRA589841 QAH589829:QAW589841 QKD589829:QKS589841 QTZ589829:QUO589841 RDV589829:REK589841 RNR589829:ROG589841 RXN589829:RYC589841 SHJ589829:SHY589841 SRF589829:SRU589841 TBB589829:TBQ589841 TKX589829:TLM589841 TUT589829:TVI589841 UEP589829:UFE589841 UOL589829:UPA589841 UYH589829:UYW589841 VID589829:VIS589841 VRZ589829:VSO589841 WBV589829:WCK589841 WLR589829:WMG589841 WVN589829:WWC589841 F655365:U655377 JB655365:JQ655377 SX655365:TM655377 ACT655365:ADI655377 AMP655365:ANE655377 AWL655365:AXA655377 BGH655365:BGW655377 BQD655365:BQS655377 BZZ655365:CAO655377 CJV655365:CKK655377 CTR655365:CUG655377 DDN655365:DEC655377 DNJ655365:DNY655377 DXF655365:DXU655377 EHB655365:EHQ655377 EQX655365:ERM655377 FAT655365:FBI655377 FKP655365:FLE655377 FUL655365:FVA655377 GEH655365:GEW655377 GOD655365:GOS655377 GXZ655365:GYO655377 HHV655365:HIK655377 HRR655365:HSG655377 IBN655365:ICC655377 ILJ655365:ILY655377 IVF655365:IVU655377 JFB655365:JFQ655377 JOX655365:JPM655377 JYT655365:JZI655377 KIP655365:KJE655377 KSL655365:KTA655377 LCH655365:LCW655377 LMD655365:LMS655377 LVZ655365:LWO655377 MFV655365:MGK655377 MPR655365:MQG655377 MZN655365:NAC655377 NJJ655365:NJY655377 NTF655365:NTU655377 ODB655365:ODQ655377 OMX655365:ONM655377 OWT655365:OXI655377 PGP655365:PHE655377 PQL655365:PRA655377 QAH655365:QAW655377 QKD655365:QKS655377 QTZ655365:QUO655377 RDV655365:REK655377 RNR655365:ROG655377 RXN655365:RYC655377 SHJ655365:SHY655377 SRF655365:SRU655377 TBB655365:TBQ655377 TKX655365:TLM655377 TUT655365:TVI655377 UEP655365:UFE655377 UOL655365:UPA655377 UYH655365:UYW655377 VID655365:VIS655377 VRZ655365:VSO655377 WBV655365:WCK655377 WLR655365:WMG655377 WVN655365:WWC655377 F720901:U720913 JB720901:JQ720913 SX720901:TM720913 ACT720901:ADI720913 AMP720901:ANE720913 AWL720901:AXA720913 BGH720901:BGW720913 BQD720901:BQS720913 BZZ720901:CAO720913 CJV720901:CKK720913 CTR720901:CUG720913 DDN720901:DEC720913 DNJ720901:DNY720913 DXF720901:DXU720913 EHB720901:EHQ720913 EQX720901:ERM720913 FAT720901:FBI720913 FKP720901:FLE720913 FUL720901:FVA720913 GEH720901:GEW720913 GOD720901:GOS720913 GXZ720901:GYO720913 HHV720901:HIK720913 HRR720901:HSG720913 IBN720901:ICC720913 ILJ720901:ILY720913 IVF720901:IVU720913 JFB720901:JFQ720913 JOX720901:JPM720913 JYT720901:JZI720913 KIP720901:KJE720913 KSL720901:KTA720913 LCH720901:LCW720913 LMD720901:LMS720913 LVZ720901:LWO720913 MFV720901:MGK720913 MPR720901:MQG720913 MZN720901:NAC720913 NJJ720901:NJY720913 NTF720901:NTU720913 ODB720901:ODQ720913 OMX720901:ONM720913 OWT720901:OXI720913 PGP720901:PHE720913 PQL720901:PRA720913 QAH720901:QAW720913 QKD720901:QKS720913 QTZ720901:QUO720913 RDV720901:REK720913 RNR720901:ROG720913 RXN720901:RYC720913 SHJ720901:SHY720913 SRF720901:SRU720913 TBB720901:TBQ720913 TKX720901:TLM720913 TUT720901:TVI720913 UEP720901:UFE720913 UOL720901:UPA720913 UYH720901:UYW720913 VID720901:VIS720913 VRZ720901:VSO720913 WBV720901:WCK720913 WLR720901:WMG720913 WVN720901:WWC720913 F786437:U786449 JB786437:JQ786449 SX786437:TM786449 ACT786437:ADI786449 AMP786437:ANE786449 AWL786437:AXA786449 BGH786437:BGW786449 BQD786437:BQS786449 BZZ786437:CAO786449 CJV786437:CKK786449 CTR786437:CUG786449 DDN786437:DEC786449 DNJ786437:DNY786449 DXF786437:DXU786449 EHB786437:EHQ786449 EQX786437:ERM786449 FAT786437:FBI786449 FKP786437:FLE786449 FUL786437:FVA786449 GEH786437:GEW786449 GOD786437:GOS786449 GXZ786437:GYO786449 HHV786437:HIK786449 HRR786437:HSG786449 IBN786437:ICC786449 ILJ786437:ILY786449 IVF786437:IVU786449 JFB786437:JFQ786449 JOX786437:JPM786449 JYT786437:JZI786449 KIP786437:KJE786449 KSL786437:KTA786449 LCH786437:LCW786449 LMD786437:LMS786449 LVZ786437:LWO786449 MFV786437:MGK786449 MPR786437:MQG786449 MZN786437:NAC786449 NJJ786437:NJY786449 NTF786437:NTU786449 ODB786437:ODQ786449 OMX786437:ONM786449 OWT786437:OXI786449 PGP786437:PHE786449 PQL786437:PRA786449 QAH786437:QAW786449 QKD786437:QKS786449 QTZ786437:QUO786449 RDV786437:REK786449 RNR786437:ROG786449 RXN786437:RYC786449 SHJ786437:SHY786449 SRF786437:SRU786449 TBB786437:TBQ786449 TKX786437:TLM786449 TUT786437:TVI786449 UEP786437:UFE786449 UOL786437:UPA786449 UYH786437:UYW786449 VID786437:VIS786449 VRZ786437:VSO786449 WBV786437:WCK786449 WLR786437:WMG786449 WVN786437:WWC786449 F851973:U851985 JB851973:JQ851985 SX851973:TM851985 ACT851973:ADI851985 AMP851973:ANE851985 AWL851973:AXA851985 BGH851973:BGW851985 BQD851973:BQS851985 BZZ851973:CAO851985 CJV851973:CKK851985 CTR851973:CUG851985 DDN851973:DEC851985 DNJ851973:DNY851985 DXF851973:DXU851985 EHB851973:EHQ851985 EQX851973:ERM851985 FAT851973:FBI851985 FKP851973:FLE851985 FUL851973:FVA851985 GEH851973:GEW851985 GOD851973:GOS851985 GXZ851973:GYO851985 HHV851973:HIK851985 HRR851973:HSG851985 IBN851973:ICC851985 ILJ851973:ILY851985 IVF851973:IVU851985 JFB851973:JFQ851985 JOX851973:JPM851985 JYT851973:JZI851985 KIP851973:KJE851985 KSL851973:KTA851985 LCH851973:LCW851985 LMD851973:LMS851985 LVZ851973:LWO851985 MFV851973:MGK851985 MPR851973:MQG851985 MZN851973:NAC851985 NJJ851973:NJY851985 NTF851973:NTU851985 ODB851973:ODQ851985 OMX851973:ONM851985 OWT851973:OXI851985 PGP851973:PHE851985 PQL851973:PRA851985 QAH851973:QAW851985 QKD851973:QKS851985 QTZ851973:QUO851985 RDV851973:REK851985 RNR851973:ROG851985 RXN851973:RYC851985 SHJ851973:SHY851985 SRF851973:SRU851985 TBB851973:TBQ851985 TKX851973:TLM851985 TUT851973:TVI851985 UEP851973:UFE851985 UOL851973:UPA851985 UYH851973:UYW851985 VID851973:VIS851985 VRZ851973:VSO851985 WBV851973:WCK851985 WLR851973:WMG851985 WVN851973:WWC851985 F917509:U917521 JB917509:JQ917521 SX917509:TM917521 ACT917509:ADI917521 AMP917509:ANE917521 AWL917509:AXA917521 BGH917509:BGW917521 BQD917509:BQS917521 BZZ917509:CAO917521 CJV917509:CKK917521 CTR917509:CUG917521 DDN917509:DEC917521 DNJ917509:DNY917521 DXF917509:DXU917521 EHB917509:EHQ917521 EQX917509:ERM917521 FAT917509:FBI917521 FKP917509:FLE917521 FUL917509:FVA917521 GEH917509:GEW917521 GOD917509:GOS917521 GXZ917509:GYO917521 HHV917509:HIK917521 HRR917509:HSG917521 IBN917509:ICC917521 ILJ917509:ILY917521 IVF917509:IVU917521 JFB917509:JFQ917521 JOX917509:JPM917521 JYT917509:JZI917521 KIP917509:KJE917521 KSL917509:KTA917521 LCH917509:LCW917521 LMD917509:LMS917521 LVZ917509:LWO917521 MFV917509:MGK917521 MPR917509:MQG917521 MZN917509:NAC917521 NJJ917509:NJY917521 NTF917509:NTU917521 ODB917509:ODQ917521 OMX917509:ONM917521 OWT917509:OXI917521 PGP917509:PHE917521 PQL917509:PRA917521 QAH917509:QAW917521 QKD917509:QKS917521 QTZ917509:QUO917521 RDV917509:REK917521 RNR917509:ROG917521 RXN917509:RYC917521 SHJ917509:SHY917521 SRF917509:SRU917521 TBB917509:TBQ917521 TKX917509:TLM917521 TUT917509:TVI917521 UEP917509:UFE917521 UOL917509:UPA917521 UYH917509:UYW917521 VID917509:VIS917521 VRZ917509:VSO917521 WBV917509:WCK917521 WLR917509:WMG917521 WVN917509:WWC917521 F983045:U983057 JB983045:JQ983057 SX983045:TM983057 ACT983045:ADI983057 AMP983045:ANE983057 AWL983045:AXA983057 BGH983045:BGW983057 BQD983045:BQS983057 BZZ983045:CAO983057 CJV983045:CKK983057 CTR983045:CUG983057 DDN983045:DEC983057 DNJ983045:DNY983057 DXF983045:DXU983057 EHB983045:EHQ983057 EQX983045:ERM983057 FAT983045:FBI983057 FKP983045:FLE983057 FUL983045:FVA983057 GEH983045:GEW983057 GOD983045:GOS983057 GXZ983045:GYO983057 HHV983045:HIK983057 HRR983045:HSG983057 IBN983045:ICC983057 ILJ983045:ILY983057 IVF983045:IVU983057 JFB983045:JFQ983057 JOX983045:JPM983057 JYT983045:JZI983057 KIP983045:KJE983057 KSL983045:KTA983057 LCH983045:LCW983057 LMD983045:LMS983057 LVZ983045:LWO983057 MFV983045:MGK983057 MPR983045:MQG983057 MZN983045:NAC983057 NJJ983045:NJY983057 NTF983045:NTU983057 ODB983045:ODQ983057 OMX983045:ONM983057 OWT983045:OXI983057 PGP983045:PHE983057 PQL983045:PRA983057 QAH983045:QAW983057 QKD983045:QKS983057 QTZ983045:QUO983057 RDV983045:REK983057 RNR983045:ROG983057 RXN983045:RYC983057 SHJ983045:SHY983057 SRF983045:SRU983057 TBB983045:TBQ983057 TKX983045:TLM983057 TUT983045:TVI983057 UEP983045:UFE983057 UOL983045:UPA983057 UYH983045:UYW983057 VID983045:VIS983057 VRZ983045:VSO983057 WBV983045:WCK983057 WLR983045:WMG983057 WVN983045:WWC983057">
      <formula1>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38"/>
  <sheetViews>
    <sheetView showGridLines="0" rightToLeft="1" zoomScaleNormal="100" workbookViewId="0">
      <selection activeCell="G1" sqref="G1:H1"/>
    </sheetView>
  </sheetViews>
  <sheetFormatPr defaultColWidth="9.42578125" defaultRowHeight="15"/>
  <cols>
    <col min="1" max="1" width="16.28515625" style="789" customWidth="1"/>
    <col min="2" max="2" width="23.42578125" style="789" customWidth="1"/>
    <col min="3" max="3" width="17" style="789" customWidth="1"/>
    <col min="4" max="4" width="17.42578125" style="789" customWidth="1"/>
    <col min="5" max="5" width="11.42578125" style="789" customWidth="1"/>
    <col min="6" max="6" width="13.7109375" style="789" customWidth="1"/>
    <col min="7" max="7" width="17.5703125" style="789" customWidth="1"/>
    <col min="8" max="8" width="23" style="789" customWidth="1"/>
    <col min="9" max="9" width="20.42578125" style="789" customWidth="1"/>
    <col min="10" max="12" width="9.42578125" style="789"/>
    <col min="13" max="13" width="13.28515625" style="789" customWidth="1"/>
    <col min="14" max="14" width="17.140625" style="789" customWidth="1"/>
    <col min="15" max="256" width="9.42578125" style="789"/>
    <col min="257" max="257" width="4.7109375" style="789" customWidth="1"/>
    <col min="258" max="258" width="22.5703125" style="789" customWidth="1"/>
    <col min="259" max="259" width="17" style="789" customWidth="1"/>
    <col min="260" max="260" width="17.42578125" style="789" customWidth="1"/>
    <col min="261" max="261" width="11.42578125" style="789" customWidth="1"/>
    <col min="262" max="262" width="13.7109375" style="789" customWidth="1"/>
    <col min="263" max="263" width="17.5703125" style="789" customWidth="1"/>
    <col min="264" max="264" width="23" style="789" customWidth="1"/>
    <col min="265" max="265" width="20.42578125" style="789" customWidth="1"/>
    <col min="266" max="512" width="9.42578125" style="789"/>
    <col min="513" max="513" width="4.7109375" style="789" customWidth="1"/>
    <col min="514" max="514" width="22.5703125" style="789" customWidth="1"/>
    <col min="515" max="515" width="17" style="789" customWidth="1"/>
    <col min="516" max="516" width="17.42578125" style="789" customWidth="1"/>
    <col min="517" max="517" width="11.42578125" style="789" customWidth="1"/>
    <col min="518" max="518" width="13.7109375" style="789" customWidth="1"/>
    <col min="519" max="519" width="17.5703125" style="789" customWidth="1"/>
    <col min="520" max="520" width="23" style="789" customWidth="1"/>
    <col min="521" max="521" width="20.42578125" style="789" customWidth="1"/>
    <col min="522" max="768" width="9.42578125" style="789"/>
    <col min="769" max="769" width="4.7109375" style="789" customWidth="1"/>
    <col min="770" max="770" width="22.5703125" style="789" customWidth="1"/>
    <col min="771" max="771" width="17" style="789" customWidth="1"/>
    <col min="772" max="772" width="17.42578125" style="789" customWidth="1"/>
    <col min="773" max="773" width="11.42578125" style="789" customWidth="1"/>
    <col min="774" max="774" width="13.7109375" style="789" customWidth="1"/>
    <col min="775" max="775" width="17.5703125" style="789" customWidth="1"/>
    <col min="776" max="776" width="23" style="789" customWidth="1"/>
    <col min="777" max="777" width="20.42578125" style="789" customWidth="1"/>
    <col min="778" max="1024" width="9.42578125" style="789"/>
    <col min="1025" max="1025" width="4.7109375" style="789" customWidth="1"/>
    <col min="1026" max="1026" width="22.5703125" style="789" customWidth="1"/>
    <col min="1027" max="1027" width="17" style="789" customWidth="1"/>
    <col min="1028" max="1028" width="17.42578125" style="789" customWidth="1"/>
    <col min="1029" max="1029" width="11.42578125" style="789" customWidth="1"/>
    <col min="1030" max="1030" width="13.7109375" style="789" customWidth="1"/>
    <col min="1031" max="1031" width="17.5703125" style="789" customWidth="1"/>
    <col min="1032" max="1032" width="23" style="789" customWidth="1"/>
    <col min="1033" max="1033" width="20.42578125" style="789" customWidth="1"/>
    <col min="1034" max="1280" width="9.42578125" style="789"/>
    <col min="1281" max="1281" width="4.7109375" style="789" customWidth="1"/>
    <col min="1282" max="1282" width="22.5703125" style="789" customWidth="1"/>
    <col min="1283" max="1283" width="17" style="789" customWidth="1"/>
    <col min="1284" max="1284" width="17.42578125" style="789" customWidth="1"/>
    <col min="1285" max="1285" width="11.42578125" style="789" customWidth="1"/>
    <col min="1286" max="1286" width="13.7109375" style="789" customWidth="1"/>
    <col min="1287" max="1287" width="17.5703125" style="789" customWidth="1"/>
    <col min="1288" max="1288" width="23" style="789" customWidth="1"/>
    <col min="1289" max="1289" width="20.42578125" style="789" customWidth="1"/>
    <col min="1290" max="1536" width="9.42578125" style="789"/>
    <col min="1537" max="1537" width="4.7109375" style="789" customWidth="1"/>
    <col min="1538" max="1538" width="22.5703125" style="789" customWidth="1"/>
    <col min="1539" max="1539" width="17" style="789" customWidth="1"/>
    <col min="1540" max="1540" width="17.42578125" style="789" customWidth="1"/>
    <col min="1541" max="1541" width="11.42578125" style="789" customWidth="1"/>
    <col min="1542" max="1542" width="13.7109375" style="789" customWidth="1"/>
    <col min="1543" max="1543" width="17.5703125" style="789" customWidth="1"/>
    <col min="1544" max="1544" width="23" style="789" customWidth="1"/>
    <col min="1545" max="1545" width="20.42578125" style="789" customWidth="1"/>
    <col min="1546" max="1792" width="9.42578125" style="789"/>
    <col min="1793" max="1793" width="4.7109375" style="789" customWidth="1"/>
    <col min="1794" max="1794" width="22.5703125" style="789" customWidth="1"/>
    <col min="1795" max="1795" width="17" style="789" customWidth="1"/>
    <col min="1796" max="1796" width="17.42578125" style="789" customWidth="1"/>
    <col min="1797" max="1797" width="11.42578125" style="789" customWidth="1"/>
    <col min="1798" max="1798" width="13.7109375" style="789" customWidth="1"/>
    <col min="1799" max="1799" width="17.5703125" style="789" customWidth="1"/>
    <col min="1800" max="1800" width="23" style="789" customWidth="1"/>
    <col min="1801" max="1801" width="20.42578125" style="789" customWidth="1"/>
    <col min="1802" max="2048" width="9.42578125" style="789"/>
    <col min="2049" max="2049" width="4.7109375" style="789" customWidth="1"/>
    <col min="2050" max="2050" width="22.5703125" style="789" customWidth="1"/>
    <col min="2051" max="2051" width="17" style="789" customWidth="1"/>
    <col min="2052" max="2052" width="17.42578125" style="789" customWidth="1"/>
    <col min="2053" max="2053" width="11.42578125" style="789" customWidth="1"/>
    <col min="2054" max="2054" width="13.7109375" style="789" customWidth="1"/>
    <col min="2055" max="2055" width="17.5703125" style="789" customWidth="1"/>
    <col min="2056" max="2056" width="23" style="789" customWidth="1"/>
    <col min="2057" max="2057" width="20.42578125" style="789" customWidth="1"/>
    <col min="2058" max="2304" width="9.42578125" style="789"/>
    <col min="2305" max="2305" width="4.7109375" style="789" customWidth="1"/>
    <col min="2306" max="2306" width="22.5703125" style="789" customWidth="1"/>
    <col min="2307" max="2307" width="17" style="789" customWidth="1"/>
    <col min="2308" max="2308" width="17.42578125" style="789" customWidth="1"/>
    <col min="2309" max="2309" width="11.42578125" style="789" customWidth="1"/>
    <col min="2310" max="2310" width="13.7109375" style="789" customWidth="1"/>
    <col min="2311" max="2311" width="17.5703125" style="789" customWidth="1"/>
    <col min="2312" max="2312" width="23" style="789" customWidth="1"/>
    <col min="2313" max="2313" width="20.42578125" style="789" customWidth="1"/>
    <col min="2314" max="2560" width="9.42578125" style="789"/>
    <col min="2561" max="2561" width="4.7109375" style="789" customWidth="1"/>
    <col min="2562" max="2562" width="22.5703125" style="789" customWidth="1"/>
    <col min="2563" max="2563" width="17" style="789" customWidth="1"/>
    <col min="2564" max="2564" width="17.42578125" style="789" customWidth="1"/>
    <col min="2565" max="2565" width="11.42578125" style="789" customWidth="1"/>
    <col min="2566" max="2566" width="13.7109375" style="789" customWidth="1"/>
    <col min="2567" max="2567" width="17.5703125" style="789" customWidth="1"/>
    <col min="2568" max="2568" width="23" style="789" customWidth="1"/>
    <col min="2569" max="2569" width="20.42578125" style="789" customWidth="1"/>
    <col min="2570" max="2816" width="9.42578125" style="789"/>
    <col min="2817" max="2817" width="4.7109375" style="789" customWidth="1"/>
    <col min="2818" max="2818" width="22.5703125" style="789" customWidth="1"/>
    <col min="2819" max="2819" width="17" style="789" customWidth="1"/>
    <col min="2820" max="2820" width="17.42578125" style="789" customWidth="1"/>
    <col min="2821" max="2821" width="11.42578125" style="789" customWidth="1"/>
    <col min="2822" max="2822" width="13.7109375" style="789" customWidth="1"/>
    <col min="2823" max="2823" width="17.5703125" style="789" customWidth="1"/>
    <col min="2824" max="2824" width="23" style="789" customWidth="1"/>
    <col min="2825" max="2825" width="20.42578125" style="789" customWidth="1"/>
    <col min="2826" max="3072" width="9.42578125" style="789"/>
    <col min="3073" max="3073" width="4.7109375" style="789" customWidth="1"/>
    <col min="3074" max="3074" width="22.5703125" style="789" customWidth="1"/>
    <col min="3075" max="3075" width="17" style="789" customWidth="1"/>
    <col min="3076" max="3076" width="17.42578125" style="789" customWidth="1"/>
    <col min="3077" max="3077" width="11.42578125" style="789" customWidth="1"/>
    <col min="3078" max="3078" width="13.7109375" style="789" customWidth="1"/>
    <col min="3079" max="3079" width="17.5703125" style="789" customWidth="1"/>
    <col min="3080" max="3080" width="23" style="789" customWidth="1"/>
    <col min="3081" max="3081" width="20.42578125" style="789" customWidth="1"/>
    <col min="3082" max="3328" width="9.42578125" style="789"/>
    <col min="3329" max="3329" width="4.7109375" style="789" customWidth="1"/>
    <col min="3330" max="3330" width="22.5703125" style="789" customWidth="1"/>
    <col min="3331" max="3331" width="17" style="789" customWidth="1"/>
    <col min="3332" max="3332" width="17.42578125" style="789" customWidth="1"/>
    <col min="3333" max="3333" width="11.42578125" style="789" customWidth="1"/>
    <col min="3334" max="3334" width="13.7109375" style="789" customWidth="1"/>
    <col min="3335" max="3335" width="17.5703125" style="789" customWidth="1"/>
    <col min="3336" max="3336" width="23" style="789" customWidth="1"/>
    <col min="3337" max="3337" width="20.42578125" style="789" customWidth="1"/>
    <col min="3338" max="3584" width="9.42578125" style="789"/>
    <col min="3585" max="3585" width="4.7109375" style="789" customWidth="1"/>
    <col min="3586" max="3586" width="22.5703125" style="789" customWidth="1"/>
    <col min="3587" max="3587" width="17" style="789" customWidth="1"/>
    <col min="3588" max="3588" width="17.42578125" style="789" customWidth="1"/>
    <col min="3589" max="3589" width="11.42578125" style="789" customWidth="1"/>
    <col min="3590" max="3590" width="13.7109375" style="789" customWidth="1"/>
    <col min="3591" max="3591" width="17.5703125" style="789" customWidth="1"/>
    <col min="3592" max="3592" width="23" style="789" customWidth="1"/>
    <col min="3593" max="3593" width="20.42578125" style="789" customWidth="1"/>
    <col min="3594" max="3840" width="9.42578125" style="789"/>
    <col min="3841" max="3841" width="4.7109375" style="789" customWidth="1"/>
    <col min="3842" max="3842" width="22.5703125" style="789" customWidth="1"/>
    <col min="3843" max="3843" width="17" style="789" customWidth="1"/>
    <col min="3844" max="3844" width="17.42578125" style="789" customWidth="1"/>
    <col min="3845" max="3845" width="11.42578125" style="789" customWidth="1"/>
    <col min="3846" max="3846" width="13.7109375" style="789" customWidth="1"/>
    <col min="3847" max="3847" width="17.5703125" style="789" customWidth="1"/>
    <col min="3848" max="3848" width="23" style="789" customWidth="1"/>
    <col min="3849" max="3849" width="20.42578125" style="789" customWidth="1"/>
    <col min="3850" max="4096" width="9.42578125" style="789"/>
    <col min="4097" max="4097" width="4.7109375" style="789" customWidth="1"/>
    <col min="4098" max="4098" width="22.5703125" style="789" customWidth="1"/>
    <col min="4099" max="4099" width="17" style="789" customWidth="1"/>
    <col min="4100" max="4100" width="17.42578125" style="789" customWidth="1"/>
    <col min="4101" max="4101" width="11.42578125" style="789" customWidth="1"/>
    <col min="4102" max="4102" width="13.7109375" style="789" customWidth="1"/>
    <col min="4103" max="4103" width="17.5703125" style="789" customWidth="1"/>
    <col min="4104" max="4104" width="23" style="789" customWidth="1"/>
    <col min="4105" max="4105" width="20.42578125" style="789" customWidth="1"/>
    <col min="4106" max="4352" width="9.42578125" style="789"/>
    <col min="4353" max="4353" width="4.7109375" style="789" customWidth="1"/>
    <col min="4354" max="4354" width="22.5703125" style="789" customWidth="1"/>
    <col min="4355" max="4355" width="17" style="789" customWidth="1"/>
    <col min="4356" max="4356" width="17.42578125" style="789" customWidth="1"/>
    <col min="4357" max="4357" width="11.42578125" style="789" customWidth="1"/>
    <col min="4358" max="4358" width="13.7109375" style="789" customWidth="1"/>
    <col min="4359" max="4359" width="17.5703125" style="789" customWidth="1"/>
    <col min="4360" max="4360" width="23" style="789" customWidth="1"/>
    <col min="4361" max="4361" width="20.42578125" style="789" customWidth="1"/>
    <col min="4362" max="4608" width="9.42578125" style="789"/>
    <col min="4609" max="4609" width="4.7109375" style="789" customWidth="1"/>
    <col min="4610" max="4610" width="22.5703125" style="789" customWidth="1"/>
    <col min="4611" max="4611" width="17" style="789" customWidth="1"/>
    <col min="4612" max="4612" width="17.42578125" style="789" customWidth="1"/>
    <col min="4613" max="4613" width="11.42578125" style="789" customWidth="1"/>
    <col min="4614" max="4614" width="13.7109375" style="789" customWidth="1"/>
    <col min="4615" max="4615" width="17.5703125" style="789" customWidth="1"/>
    <col min="4616" max="4616" width="23" style="789" customWidth="1"/>
    <col min="4617" max="4617" width="20.42578125" style="789" customWidth="1"/>
    <col min="4618" max="4864" width="9.42578125" style="789"/>
    <col min="4865" max="4865" width="4.7109375" style="789" customWidth="1"/>
    <col min="4866" max="4866" width="22.5703125" style="789" customWidth="1"/>
    <col min="4867" max="4867" width="17" style="789" customWidth="1"/>
    <col min="4868" max="4868" width="17.42578125" style="789" customWidth="1"/>
    <col min="4869" max="4869" width="11.42578125" style="789" customWidth="1"/>
    <col min="4870" max="4870" width="13.7109375" style="789" customWidth="1"/>
    <col min="4871" max="4871" width="17.5703125" style="789" customWidth="1"/>
    <col min="4872" max="4872" width="23" style="789" customWidth="1"/>
    <col min="4873" max="4873" width="20.42578125" style="789" customWidth="1"/>
    <col min="4874" max="5120" width="9.42578125" style="789"/>
    <col min="5121" max="5121" width="4.7109375" style="789" customWidth="1"/>
    <col min="5122" max="5122" width="22.5703125" style="789" customWidth="1"/>
    <col min="5123" max="5123" width="17" style="789" customWidth="1"/>
    <col min="5124" max="5124" width="17.42578125" style="789" customWidth="1"/>
    <col min="5125" max="5125" width="11.42578125" style="789" customWidth="1"/>
    <col min="5126" max="5126" width="13.7109375" style="789" customWidth="1"/>
    <col min="5127" max="5127" width="17.5703125" style="789" customWidth="1"/>
    <col min="5128" max="5128" width="23" style="789" customWidth="1"/>
    <col min="5129" max="5129" width="20.42578125" style="789" customWidth="1"/>
    <col min="5130" max="5376" width="9.42578125" style="789"/>
    <col min="5377" max="5377" width="4.7109375" style="789" customWidth="1"/>
    <col min="5378" max="5378" width="22.5703125" style="789" customWidth="1"/>
    <col min="5379" max="5379" width="17" style="789" customWidth="1"/>
    <col min="5380" max="5380" width="17.42578125" style="789" customWidth="1"/>
    <col min="5381" max="5381" width="11.42578125" style="789" customWidth="1"/>
    <col min="5382" max="5382" width="13.7109375" style="789" customWidth="1"/>
    <col min="5383" max="5383" width="17.5703125" style="789" customWidth="1"/>
    <col min="5384" max="5384" width="23" style="789" customWidth="1"/>
    <col min="5385" max="5385" width="20.42578125" style="789" customWidth="1"/>
    <col min="5386" max="5632" width="9.42578125" style="789"/>
    <col min="5633" max="5633" width="4.7109375" style="789" customWidth="1"/>
    <col min="5634" max="5634" width="22.5703125" style="789" customWidth="1"/>
    <col min="5635" max="5635" width="17" style="789" customWidth="1"/>
    <col min="5636" max="5636" width="17.42578125" style="789" customWidth="1"/>
    <col min="5637" max="5637" width="11.42578125" style="789" customWidth="1"/>
    <col min="5638" max="5638" width="13.7109375" style="789" customWidth="1"/>
    <col min="5639" max="5639" width="17.5703125" style="789" customWidth="1"/>
    <col min="5640" max="5640" width="23" style="789" customWidth="1"/>
    <col min="5641" max="5641" width="20.42578125" style="789" customWidth="1"/>
    <col min="5642" max="5888" width="9.42578125" style="789"/>
    <col min="5889" max="5889" width="4.7109375" style="789" customWidth="1"/>
    <col min="5890" max="5890" width="22.5703125" style="789" customWidth="1"/>
    <col min="5891" max="5891" width="17" style="789" customWidth="1"/>
    <col min="5892" max="5892" width="17.42578125" style="789" customWidth="1"/>
    <col min="5893" max="5893" width="11.42578125" style="789" customWidth="1"/>
    <col min="5894" max="5894" width="13.7109375" style="789" customWidth="1"/>
    <col min="5895" max="5895" width="17.5703125" style="789" customWidth="1"/>
    <col min="5896" max="5896" width="23" style="789" customWidth="1"/>
    <col min="5897" max="5897" width="20.42578125" style="789" customWidth="1"/>
    <col min="5898" max="6144" width="9.42578125" style="789"/>
    <col min="6145" max="6145" width="4.7109375" style="789" customWidth="1"/>
    <col min="6146" max="6146" width="22.5703125" style="789" customWidth="1"/>
    <col min="6147" max="6147" width="17" style="789" customWidth="1"/>
    <col min="6148" max="6148" width="17.42578125" style="789" customWidth="1"/>
    <col min="6149" max="6149" width="11.42578125" style="789" customWidth="1"/>
    <col min="6150" max="6150" width="13.7109375" style="789" customWidth="1"/>
    <col min="6151" max="6151" width="17.5703125" style="789" customWidth="1"/>
    <col min="6152" max="6152" width="23" style="789" customWidth="1"/>
    <col min="6153" max="6153" width="20.42578125" style="789" customWidth="1"/>
    <col min="6154" max="6400" width="9.42578125" style="789"/>
    <col min="6401" max="6401" width="4.7109375" style="789" customWidth="1"/>
    <col min="6402" max="6402" width="22.5703125" style="789" customWidth="1"/>
    <col min="6403" max="6403" width="17" style="789" customWidth="1"/>
    <col min="6404" max="6404" width="17.42578125" style="789" customWidth="1"/>
    <col min="6405" max="6405" width="11.42578125" style="789" customWidth="1"/>
    <col min="6406" max="6406" width="13.7109375" style="789" customWidth="1"/>
    <col min="6407" max="6407" width="17.5703125" style="789" customWidth="1"/>
    <col min="6408" max="6408" width="23" style="789" customWidth="1"/>
    <col min="6409" max="6409" width="20.42578125" style="789" customWidth="1"/>
    <col min="6410" max="6656" width="9.42578125" style="789"/>
    <col min="6657" max="6657" width="4.7109375" style="789" customWidth="1"/>
    <col min="6658" max="6658" width="22.5703125" style="789" customWidth="1"/>
    <col min="6659" max="6659" width="17" style="789" customWidth="1"/>
    <col min="6660" max="6660" width="17.42578125" style="789" customWidth="1"/>
    <col min="6661" max="6661" width="11.42578125" style="789" customWidth="1"/>
    <col min="6662" max="6662" width="13.7109375" style="789" customWidth="1"/>
    <col min="6663" max="6663" width="17.5703125" style="789" customWidth="1"/>
    <col min="6664" max="6664" width="23" style="789" customWidth="1"/>
    <col min="6665" max="6665" width="20.42578125" style="789" customWidth="1"/>
    <col min="6666" max="6912" width="9.42578125" style="789"/>
    <col min="6913" max="6913" width="4.7109375" style="789" customWidth="1"/>
    <col min="6914" max="6914" width="22.5703125" style="789" customWidth="1"/>
    <col min="6915" max="6915" width="17" style="789" customWidth="1"/>
    <col min="6916" max="6916" width="17.42578125" style="789" customWidth="1"/>
    <col min="6917" max="6917" width="11.42578125" style="789" customWidth="1"/>
    <col min="6918" max="6918" width="13.7109375" style="789" customWidth="1"/>
    <col min="6919" max="6919" width="17.5703125" style="789" customWidth="1"/>
    <col min="6920" max="6920" width="23" style="789" customWidth="1"/>
    <col min="6921" max="6921" width="20.42578125" style="789" customWidth="1"/>
    <col min="6922" max="7168" width="9.42578125" style="789"/>
    <col min="7169" max="7169" width="4.7109375" style="789" customWidth="1"/>
    <col min="7170" max="7170" width="22.5703125" style="789" customWidth="1"/>
    <col min="7171" max="7171" width="17" style="789" customWidth="1"/>
    <col min="7172" max="7172" width="17.42578125" style="789" customWidth="1"/>
    <col min="7173" max="7173" width="11.42578125" style="789" customWidth="1"/>
    <col min="7174" max="7174" width="13.7109375" style="789" customWidth="1"/>
    <col min="7175" max="7175" width="17.5703125" style="789" customWidth="1"/>
    <col min="7176" max="7176" width="23" style="789" customWidth="1"/>
    <col min="7177" max="7177" width="20.42578125" style="789" customWidth="1"/>
    <col min="7178" max="7424" width="9.42578125" style="789"/>
    <col min="7425" max="7425" width="4.7109375" style="789" customWidth="1"/>
    <col min="7426" max="7426" width="22.5703125" style="789" customWidth="1"/>
    <col min="7427" max="7427" width="17" style="789" customWidth="1"/>
    <col min="7428" max="7428" width="17.42578125" style="789" customWidth="1"/>
    <col min="7429" max="7429" width="11.42578125" style="789" customWidth="1"/>
    <col min="7430" max="7430" width="13.7109375" style="789" customWidth="1"/>
    <col min="7431" max="7431" width="17.5703125" style="789" customWidth="1"/>
    <col min="7432" max="7432" width="23" style="789" customWidth="1"/>
    <col min="7433" max="7433" width="20.42578125" style="789" customWidth="1"/>
    <col min="7434" max="7680" width="9.42578125" style="789"/>
    <col min="7681" max="7681" width="4.7109375" style="789" customWidth="1"/>
    <col min="7682" max="7682" width="22.5703125" style="789" customWidth="1"/>
    <col min="7683" max="7683" width="17" style="789" customWidth="1"/>
    <col min="7684" max="7684" width="17.42578125" style="789" customWidth="1"/>
    <col min="7685" max="7685" width="11.42578125" style="789" customWidth="1"/>
    <col min="7686" max="7686" width="13.7109375" style="789" customWidth="1"/>
    <col min="7687" max="7687" width="17.5703125" style="789" customWidth="1"/>
    <col min="7688" max="7688" width="23" style="789" customWidth="1"/>
    <col min="7689" max="7689" width="20.42578125" style="789" customWidth="1"/>
    <col min="7690" max="7936" width="9.42578125" style="789"/>
    <col min="7937" max="7937" width="4.7109375" style="789" customWidth="1"/>
    <col min="7938" max="7938" width="22.5703125" style="789" customWidth="1"/>
    <col min="7939" max="7939" width="17" style="789" customWidth="1"/>
    <col min="7940" max="7940" width="17.42578125" style="789" customWidth="1"/>
    <col min="7941" max="7941" width="11.42578125" style="789" customWidth="1"/>
    <col min="7942" max="7942" width="13.7109375" style="789" customWidth="1"/>
    <col min="7943" max="7943" width="17.5703125" style="789" customWidth="1"/>
    <col min="7944" max="7944" width="23" style="789" customWidth="1"/>
    <col min="7945" max="7945" width="20.42578125" style="789" customWidth="1"/>
    <col min="7946" max="8192" width="9.42578125" style="789"/>
    <col min="8193" max="8193" width="4.7109375" style="789" customWidth="1"/>
    <col min="8194" max="8194" width="22.5703125" style="789" customWidth="1"/>
    <col min="8195" max="8195" width="17" style="789" customWidth="1"/>
    <col min="8196" max="8196" width="17.42578125" style="789" customWidth="1"/>
    <col min="8197" max="8197" width="11.42578125" style="789" customWidth="1"/>
    <col min="8198" max="8198" width="13.7109375" style="789" customWidth="1"/>
    <col min="8199" max="8199" width="17.5703125" style="789" customWidth="1"/>
    <col min="8200" max="8200" width="23" style="789" customWidth="1"/>
    <col min="8201" max="8201" width="20.42578125" style="789" customWidth="1"/>
    <col min="8202" max="8448" width="9.42578125" style="789"/>
    <col min="8449" max="8449" width="4.7109375" style="789" customWidth="1"/>
    <col min="8450" max="8450" width="22.5703125" style="789" customWidth="1"/>
    <col min="8451" max="8451" width="17" style="789" customWidth="1"/>
    <col min="8452" max="8452" width="17.42578125" style="789" customWidth="1"/>
    <col min="8453" max="8453" width="11.42578125" style="789" customWidth="1"/>
    <col min="8454" max="8454" width="13.7109375" style="789" customWidth="1"/>
    <col min="8455" max="8455" width="17.5703125" style="789" customWidth="1"/>
    <col min="8456" max="8456" width="23" style="789" customWidth="1"/>
    <col min="8457" max="8457" width="20.42578125" style="789" customWidth="1"/>
    <col min="8458" max="8704" width="9.42578125" style="789"/>
    <col min="8705" max="8705" width="4.7109375" style="789" customWidth="1"/>
    <col min="8706" max="8706" width="22.5703125" style="789" customWidth="1"/>
    <col min="8707" max="8707" width="17" style="789" customWidth="1"/>
    <col min="8708" max="8708" width="17.42578125" style="789" customWidth="1"/>
    <col min="8709" max="8709" width="11.42578125" style="789" customWidth="1"/>
    <col min="8710" max="8710" width="13.7109375" style="789" customWidth="1"/>
    <col min="8711" max="8711" width="17.5703125" style="789" customWidth="1"/>
    <col min="8712" max="8712" width="23" style="789" customWidth="1"/>
    <col min="8713" max="8713" width="20.42578125" style="789" customWidth="1"/>
    <col min="8714" max="8960" width="9.42578125" style="789"/>
    <col min="8961" max="8961" width="4.7109375" style="789" customWidth="1"/>
    <col min="8962" max="8962" width="22.5703125" style="789" customWidth="1"/>
    <col min="8963" max="8963" width="17" style="789" customWidth="1"/>
    <col min="8964" max="8964" width="17.42578125" style="789" customWidth="1"/>
    <col min="8965" max="8965" width="11.42578125" style="789" customWidth="1"/>
    <col min="8966" max="8966" width="13.7109375" style="789" customWidth="1"/>
    <col min="8967" max="8967" width="17.5703125" style="789" customWidth="1"/>
    <col min="8968" max="8968" width="23" style="789" customWidth="1"/>
    <col min="8969" max="8969" width="20.42578125" style="789" customWidth="1"/>
    <col min="8970" max="9216" width="9.42578125" style="789"/>
    <col min="9217" max="9217" width="4.7109375" style="789" customWidth="1"/>
    <col min="9218" max="9218" width="22.5703125" style="789" customWidth="1"/>
    <col min="9219" max="9219" width="17" style="789" customWidth="1"/>
    <col min="9220" max="9220" width="17.42578125" style="789" customWidth="1"/>
    <col min="9221" max="9221" width="11.42578125" style="789" customWidth="1"/>
    <col min="9222" max="9222" width="13.7109375" style="789" customWidth="1"/>
    <col min="9223" max="9223" width="17.5703125" style="789" customWidth="1"/>
    <col min="9224" max="9224" width="23" style="789" customWidth="1"/>
    <col min="9225" max="9225" width="20.42578125" style="789" customWidth="1"/>
    <col min="9226" max="9472" width="9.42578125" style="789"/>
    <col min="9473" max="9473" width="4.7109375" style="789" customWidth="1"/>
    <col min="9474" max="9474" width="22.5703125" style="789" customWidth="1"/>
    <col min="9475" max="9475" width="17" style="789" customWidth="1"/>
    <col min="9476" max="9476" width="17.42578125" style="789" customWidth="1"/>
    <col min="9477" max="9477" width="11.42578125" style="789" customWidth="1"/>
    <col min="9478" max="9478" width="13.7109375" style="789" customWidth="1"/>
    <col min="9479" max="9479" width="17.5703125" style="789" customWidth="1"/>
    <col min="9480" max="9480" width="23" style="789" customWidth="1"/>
    <col min="9481" max="9481" width="20.42578125" style="789" customWidth="1"/>
    <col min="9482" max="9728" width="9.42578125" style="789"/>
    <col min="9729" max="9729" width="4.7109375" style="789" customWidth="1"/>
    <col min="9730" max="9730" width="22.5703125" style="789" customWidth="1"/>
    <col min="9731" max="9731" width="17" style="789" customWidth="1"/>
    <col min="9732" max="9732" width="17.42578125" style="789" customWidth="1"/>
    <col min="9733" max="9733" width="11.42578125" style="789" customWidth="1"/>
    <col min="9734" max="9734" width="13.7109375" style="789" customWidth="1"/>
    <col min="9735" max="9735" width="17.5703125" style="789" customWidth="1"/>
    <col min="9736" max="9736" width="23" style="789" customWidth="1"/>
    <col min="9737" max="9737" width="20.42578125" style="789" customWidth="1"/>
    <col min="9738" max="9984" width="9.42578125" style="789"/>
    <col min="9985" max="9985" width="4.7109375" style="789" customWidth="1"/>
    <col min="9986" max="9986" width="22.5703125" style="789" customWidth="1"/>
    <col min="9987" max="9987" width="17" style="789" customWidth="1"/>
    <col min="9988" max="9988" width="17.42578125" style="789" customWidth="1"/>
    <col min="9989" max="9989" width="11.42578125" style="789" customWidth="1"/>
    <col min="9990" max="9990" width="13.7109375" style="789" customWidth="1"/>
    <col min="9991" max="9991" width="17.5703125" style="789" customWidth="1"/>
    <col min="9992" max="9992" width="23" style="789" customWidth="1"/>
    <col min="9993" max="9993" width="20.42578125" style="789" customWidth="1"/>
    <col min="9994" max="10240" width="9.42578125" style="789"/>
    <col min="10241" max="10241" width="4.7109375" style="789" customWidth="1"/>
    <col min="10242" max="10242" width="22.5703125" style="789" customWidth="1"/>
    <col min="10243" max="10243" width="17" style="789" customWidth="1"/>
    <col min="10244" max="10244" width="17.42578125" style="789" customWidth="1"/>
    <col min="10245" max="10245" width="11.42578125" style="789" customWidth="1"/>
    <col min="10246" max="10246" width="13.7109375" style="789" customWidth="1"/>
    <col min="10247" max="10247" width="17.5703125" style="789" customWidth="1"/>
    <col min="10248" max="10248" width="23" style="789" customWidth="1"/>
    <col min="10249" max="10249" width="20.42578125" style="789" customWidth="1"/>
    <col min="10250" max="10496" width="9.42578125" style="789"/>
    <col min="10497" max="10497" width="4.7109375" style="789" customWidth="1"/>
    <col min="10498" max="10498" width="22.5703125" style="789" customWidth="1"/>
    <col min="10499" max="10499" width="17" style="789" customWidth="1"/>
    <col min="10500" max="10500" width="17.42578125" style="789" customWidth="1"/>
    <col min="10501" max="10501" width="11.42578125" style="789" customWidth="1"/>
    <col min="10502" max="10502" width="13.7109375" style="789" customWidth="1"/>
    <col min="10503" max="10503" width="17.5703125" style="789" customWidth="1"/>
    <col min="10504" max="10504" width="23" style="789" customWidth="1"/>
    <col min="10505" max="10505" width="20.42578125" style="789" customWidth="1"/>
    <col min="10506" max="10752" width="9.42578125" style="789"/>
    <col min="10753" max="10753" width="4.7109375" style="789" customWidth="1"/>
    <col min="10754" max="10754" width="22.5703125" style="789" customWidth="1"/>
    <col min="10755" max="10755" width="17" style="789" customWidth="1"/>
    <col min="10756" max="10756" width="17.42578125" style="789" customWidth="1"/>
    <col min="10757" max="10757" width="11.42578125" style="789" customWidth="1"/>
    <col min="10758" max="10758" width="13.7109375" style="789" customWidth="1"/>
    <col min="10759" max="10759" width="17.5703125" style="789" customWidth="1"/>
    <col min="10760" max="10760" width="23" style="789" customWidth="1"/>
    <col min="10761" max="10761" width="20.42578125" style="789" customWidth="1"/>
    <col min="10762" max="11008" width="9.42578125" style="789"/>
    <col min="11009" max="11009" width="4.7109375" style="789" customWidth="1"/>
    <col min="11010" max="11010" width="22.5703125" style="789" customWidth="1"/>
    <col min="11011" max="11011" width="17" style="789" customWidth="1"/>
    <col min="11012" max="11012" width="17.42578125" style="789" customWidth="1"/>
    <col min="11013" max="11013" width="11.42578125" style="789" customWidth="1"/>
    <col min="11014" max="11014" width="13.7109375" style="789" customWidth="1"/>
    <col min="11015" max="11015" width="17.5703125" style="789" customWidth="1"/>
    <col min="11016" max="11016" width="23" style="789" customWidth="1"/>
    <col min="11017" max="11017" width="20.42578125" style="789" customWidth="1"/>
    <col min="11018" max="11264" width="9.42578125" style="789"/>
    <col min="11265" max="11265" width="4.7109375" style="789" customWidth="1"/>
    <col min="11266" max="11266" width="22.5703125" style="789" customWidth="1"/>
    <col min="11267" max="11267" width="17" style="789" customWidth="1"/>
    <col min="11268" max="11268" width="17.42578125" style="789" customWidth="1"/>
    <col min="11269" max="11269" width="11.42578125" style="789" customWidth="1"/>
    <col min="11270" max="11270" width="13.7109375" style="789" customWidth="1"/>
    <col min="11271" max="11271" width="17.5703125" style="789" customWidth="1"/>
    <col min="11272" max="11272" width="23" style="789" customWidth="1"/>
    <col min="11273" max="11273" width="20.42578125" style="789" customWidth="1"/>
    <col min="11274" max="11520" width="9.42578125" style="789"/>
    <col min="11521" max="11521" width="4.7109375" style="789" customWidth="1"/>
    <col min="11522" max="11522" width="22.5703125" style="789" customWidth="1"/>
    <col min="11523" max="11523" width="17" style="789" customWidth="1"/>
    <col min="11524" max="11524" width="17.42578125" style="789" customWidth="1"/>
    <col min="11525" max="11525" width="11.42578125" style="789" customWidth="1"/>
    <col min="11526" max="11526" width="13.7109375" style="789" customWidth="1"/>
    <col min="11527" max="11527" width="17.5703125" style="789" customWidth="1"/>
    <col min="11528" max="11528" width="23" style="789" customWidth="1"/>
    <col min="11529" max="11529" width="20.42578125" style="789" customWidth="1"/>
    <col min="11530" max="11776" width="9.42578125" style="789"/>
    <col min="11777" max="11777" width="4.7109375" style="789" customWidth="1"/>
    <col min="11778" max="11778" width="22.5703125" style="789" customWidth="1"/>
    <col min="11779" max="11779" width="17" style="789" customWidth="1"/>
    <col min="11780" max="11780" width="17.42578125" style="789" customWidth="1"/>
    <col min="11781" max="11781" width="11.42578125" style="789" customWidth="1"/>
    <col min="11782" max="11782" width="13.7109375" style="789" customWidth="1"/>
    <col min="11783" max="11783" width="17.5703125" style="789" customWidth="1"/>
    <col min="11784" max="11784" width="23" style="789" customWidth="1"/>
    <col min="11785" max="11785" width="20.42578125" style="789" customWidth="1"/>
    <col min="11786" max="12032" width="9.42578125" style="789"/>
    <col min="12033" max="12033" width="4.7109375" style="789" customWidth="1"/>
    <col min="12034" max="12034" width="22.5703125" style="789" customWidth="1"/>
    <col min="12035" max="12035" width="17" style="789" customWidth="1"/>
    <col min="12036" max="12036" width="17.42578125" style="789" customWidth="1"/>
    <col min="12037" max="12037" width="11.42578125" style="789" customWidth="1"/>
    <col min="12038" max="12038" width="13.7109375" style="789" customWidth="1"/>
    <col min="12039" max="12039" width="17.5703125" style="789" customWidth="1"/>
    <col min="12040" max="12040" width="23" style="789" customWidth="1"/>
    <col min="12041" max="12041" width="20.42578125" style="789" customWidth="1"/>
    <col min="12042" max="12288" width="9.42578125" style="789"/>
    <col min="12289" max="12289" width="4.7109375" style="789" customWidth="1"/>
    <col min="12290" max="12290" width="22.5703125" style="789" customWidth="1"/>
    <col min="12291" max="12291" width="17" style="789" customWidth="1"/>
    <col min="12292" max="12292" width="17.42578125" style="789" customWidth="1"/>
    <col min="12293" max="12293" width="11.42578125" style="789" customWidth="1"/>
    <col min="12294" max="12294" width="13.7109375" style="789" customWidth="1"/>
    <col min="12295" max="12295" width="17.5703125" style="789" customWidth="1"/>
    <col min="12296" max="12296" width="23" style="789" customWidth="1"/>
    <col min="12297" max="12297" width="20.42578125" style="789" customWidth="1"/>
    <col min="12298" max="12544" width="9.42578125" style="789"/>
    <col min="12545" max="12545" width="4.7109375" style="789" customWidth="1"/>
    <col min="12546" max="12546" width="22.5703125" style="789" customWidth="1"/>
    <col min="12547" max="12547" width="17" style="789" customWidth="1"/>
    <col min="12548" max="12548" width="17.42578125" style="789" customWidth="1"/>
    <col min="12549" max="12549" width="11.42578125" style="789" customWidth="1"/>
    <col min="12550" max="12550" width="13.7109375" style="789" customWidth="1"/>
    <col min="12551" max="12551" width="17.5703125" style="789" customWidth="1"/>
    <col min="12552" max="12552" width="23" style="789" customWidth="1"/>
    <col min="12553" max="12553" width="20.42578125" style="789" customWidth="1"/>
    <col min="12554" max="12800" width="9.42578125" style="789"/>
    <col min="12801" max="12801" width="4.7109375" style="789" customWidth="1"/>
    <col min="12802" max="12802" width="22.5703125" style="789" customWidth="1"/>
    <col min="12803" max="12803" width="17" style="789" customWidth="1"/>
    <col min="12804" max="12804" width="17.42578125" style="789" customWidth="1"/>
    <col min="12805" max="12805" width="11.42578125" style="789" customWidth="1"/>
    <col min="12806" max="12806" width="13.7109375" style="789" customWidth="1"/>
    <col min="12807" max="12807" width="17.5703125" style="789" customWidth="1"/>
    <col min="12808" max="12808" width="23" style="789" customWidth="1"/>
    <col min="12809" max="12809" width="20.42578125" style="789" customWidth="1"/>
    <col min="12810" max="13056" width="9.42578125" style="789"/>
    <col min="13057" max="13057" width="4.7109375" style="789" customWidth="1"/>
    <col min="13058" max="13058" width="22.5703125" style="789" customWidth="1"/>
    <col min="13059" max="13059" width="17" style="789" customWidth="1"/>
    <col min="13060" max="13060" width="17.42578125" style="789" customWidth="1"/>
    <col min="13061" max="13061" width="11.42578125" style="789" customWidth="1"/>
    <col min="13062" max="13062" width="13.7109375" style="789" customWidth="1"/>
    <col min="13063" max="13063" width="17.5703125" style="789" customWidth="1"/>
    <col min="13064" max="13064" width="23" style="789" customWidth="1"/>
    <col min="13065" max="13065" width="20.42578125" style="789" customWidth="1"/>
    <col min="13066" max="13312" width="9.42578125" style="789"/>
    <col min="13313" max="13313" width="4.7109375" style="789" customWidth="1"/>
    <col min="13314" max="13314" width="22.5703125" style="789" customWidth="1"/>
    <col min="13315" max="13315" width="17" style="789" customWidth="1"/>
    <col min="13316" max="13316" width="17.42578125" style="789" customWidth="1"/>
    <col min="13317" max="13317" width="11.42578125" style="789" customWidth="1"/>
    <col min="13318" max="13318" width="13.7109375" style="789" customWidth="1"/>
    <col min="13319" max="13319" width="17.5703125" style="789" customWidth="1"/>
    <col min="13320" max="13320" width="23" style="789" customWidth="1"/>
    <col min="13321" max="13321" width="20.42578125" style="789" customWidth="1"/>
    <col min="13322" max="13568" width="9.42578125" style="789"/>
    <col min="13569" max="13569" width="4.7109375" style="789" customWidth="1"/>
    <col min="13570" max="13570" width="22.5703125" style="789" customWidth="1"/>
    <col min="13571" max="13571" width="17" style="789" customWidth="1"/>
    <col min="13572" max="13572" width="17.42578125" style="789" customWidth="1"/>
    <col min="13573" max="13573" width="11.42578125" style="789" customWidth="1"/>
    <col min="13574" max="13574" width="13.7109375" style="789" customWidth="1"/>
    <col min="13575" max="13575" width="17.5703125" style="789" customWidth="1"/>
    <col min="13576" max="13576" width="23" style="789" customWidth="1"/>
    <col min="13577" max="13577" width="20.42578125" style="789" customWidth="1"/>
    <col min="13578" max="13824" width="9.42578125" style="789"/>
    <col min="13825" max="13825" width="4.7109375" style="789" customWidth="1"/>
    <col min="13826" max="13826" width="22.5703125" style="789" customWidth="1"/>
    <col min="13827" max="13827" width="17" style="789" customWidth="1"/>
    <col min="13828" max="13828" width="17.42578125" style="789" customWidth="1"/>
    <col min="13829" max="13829" width="11.42578125" style="789" customWidth="1"/>
    <col min="13830" max="13830" width="13.7109375" style="789" customWidth="1"/>
    <col min="13831" max="13831" width="17.5703125" style="789" customWidth="1"/>
    <col min="13832" max="13832" width="23" style="789" customWidth="1"/>
    <col min="13833" max="13833" width="20.42578125" style="789" customWidth="1"/>
    <col min="13834" max="14080" width="9.42578125" style="789"/>
    <col min="14081" max="14081" width="4.7109375" style="789" customWidth="1"/>
    <col min="14082" max="14082" width="22.5703125" style="789" customWidth="1"/>
    <col min="14083" max="14083" width="17" style="789" customWidth="1"/>
    <col min="14084" max="14084" width="17.42578125" style="789" customWidth="1"/>
    <col min="14085" max="14085" width="11.42578125" style="789" customWidth="1"/>
    <col min="14086" max="14086" width="13.7109375" style="789" customWidth="1"/>
    <col min="14087" max="14087" width="17.5703125" style="789" customWidth="1"/>
    <col min="14088" max="14088" width="23" style="789" customWidth="1"/>
    <col min="14089" max="14089" width="20.42578125" style="789" customWidth="1"/>
    <col min="14090" max="14336" width="9.42578125" style="789"/>
    <col min="14337" max="14337" width="4.7109375" style="789" customWidth="1"/>
    <col min="14338" max="14338" width="22.5703125" style="789" customWidth="1"/>
    <col min="14339" max="14339" width="17" style="789" customWidth="1"/>
    <col min="14340" max="14340" width="17.42578125" style="789" customWidth="1"/>
    <col min="14341" max="14341" width="11.42578125" style="789" customWidth="1"/>
    <col min="14342" max="14342" width="13.7109375" style="789" customWidth="1"/>
    <col min="14343" max="14343" width="17.5703125" style="789" customWidth="1"/>
    <col min="14344" max="14344" width="23" style="789" customWidth="1"/>
    <col min="14345" max="14345" width="20.42578125" style="789" customWidth="1"/>
    <col min="14346" max="14592" width="9.42578125" style="789"/>
    <col min="14593" max="14593" width="4.7109375" style="789" customWidth="1"/>
    <col min="14594" max="14594" width="22.5703125" style="789" customWidth="1"/>
    <col min="14595" max="14595" width="17" style="789" customWidth="1"/>
    <col min="14596" max="14596" width="17.42578125" style="789" customWidth="1"/>
    <col min="14597" max="14597" width="11.42578125" style="789" customWidth="1"/>
    <col min="14598" max="14598" width="13.7109375" style="789" customWidth="1"/>
    <col min="14599" max="14599" width="17.5703125" style="789" customWidth="1"/>
    <col min="14600" max="14600" width="23" style="789" customWidth="1"/>
    <col min="14601" max="14601" width="20.42578125" style="789" customWidth="1"/>
    <col min="14602" max="14848" width="9.42578125" style="789"/>
    <col min="14849" max="14849" width="4.7109375" style="789" customWidth="1"/>
    <col min="14850" max="14850" width="22.5703125" style="789" customWidth="1"/>
    <col min="14851" max="14851" width="17" style="789" customWidth="1"/>
    <col min="14852" max="14852" width="17.42578125" style="789" customWidth="1"/>
    <col min="14853" max="14853" width="11.42578125" style="789" customWidth="1"/>
    <col min="14854" max="14854" width="13.7109375" style="789" customWidth="1"/>
    <col min="14855" max="14855" width="17.5703125" style="789" customWidth="1"/>
    <col min="14856" max="14856" width="23" style="789" customWidth="1"/>
    <col min="14857" max="14857" width="20.42578125" style="789" customWidth="1"/>
    <col min="14858" max="15104" width="9.42578125" style="789"/>
    <col min="15105" max="15105" width="4.7109375" style="789" customWidth="1"/>
    <col min="15106" max="15106" width="22.5703125" style="789" customWidth="1"/>
    <col min="15107" max="15107" width="17" style="789" customWidth="1"/>
    <col min="15108" max="15108" width="17.42578125" style="789" customWidth="1"/>
    <col min="15109" max="15109" width="11.42578125" style="789" customWidth="1"/>
    <col min="15110" max="15110" width="13.7109375" style="789" customWidth="1"/>
    <col min="15111" max="15111" width="17.5703125" style="789" customWidth="1"/>
    <col min="15112" max="15112" width="23" style="789" customWidth="1"/>
    <col min="15113" max="15113" width="20.42578125" style="789" customWidth="1"/>
    <col min="15114" max="15360" width="9.42578125" style="789"/>
    <col min="15361" max="15361" width="4.7109375" style="789" customWidth="1"/>
    <col min="15362" max="15362" width="22.5703125" style="789" customWidth="1"/>
    <col min="15363" max="15363" width="17" style="789" customWidth="1"/>
    <col min="15364" max="15364" width="17.42578125" style="789" customWidth="1"/>
    <col min="15365" max="15365" width="11.42578125" style="789" customWidth="1"/>
    <col min="15366" max="15366" width="13.7109375" style="789" customWidth="1"/>
    <col min="15367" max="15367" width="17.5703125" style="789" customWidth="1"/>
    <col min="15368" max="15368" width="23" style="789" customWidth="1"/>
    <col min="15369" max="15369" width="20.42578125" style="789" customWidth="1"/>
    <col min="15370" max="15616" width="9.42578125" style="789"/>
    <col min="15617" max="15617" width="4.7109375" style="789" customWidth="1"/>
    <col min="15618" max="15618" width="22.5703125" style="789" customWidth="1"/>
    <col min="15619" max="15619" width="17" style="789" customWidth="1"/>
    <col min="15620" max="15620" width="17.42578125" style="789" customWidth="1"/>
    <col min="15621" max="15621" width="11.42578125" style="789" customWidth="1"/>
    <col min="15622" max="15622" width="13.7109375" style="789" customWidth="1"/>
    <col min="15623" max="15623" width="17.5703125" style="789" customWidth="1"/>
    <col min="15624" max="15624" width="23" style="789" customWidth="1"/>
    <col min="15625" max="15625" width="20.42578125" style="789" customWidth="1"/>
    <col min="15626" max="15872" width="9.42578125" style="789"/>
    <col min="15873" max="15873" width="4.7109375" style="789" customWidth="1"/>
    <col min="15874" max="15874" width="22.5703125" style="789" customWidth="1"/>
    <col min="15875" max="15875" width="17" style="789" customWidth="1"/>
    <col min="15876" max="15876" width="17.42578125" style="789" customWidth="1"/>
    <col min="15877" max="15877" width="11.42578125" style="789" customWidth="1"/>
    <col min="15878" max="15878" width="13.7109375" style="789" customWidth="1"/>
    <col min="15879" max="15879" width="17.5703125" style="789" customWidth="1"/>
    <col min="15880" max="15880" width="23" style="789" customWidth="1"/>
    <col min="15881" max="15881" width="20.42578125" style="789" customWidth="1"/>
    <col min="15882" max="16128" width="9.42578125" style="789"/>
    <col min="16129" max="16129" width="4.7109375" style="789" customWidth="1"/>
    <col min="16130" max="16130" width="22.5703125" style="789" customWidth="1"/>
    <col min="16131" max="16131" width="17" style="789" customWidth="1"/>
    <col min="16132" max="16132" width="17.42578125" style="789" customWidth="1"/>
    <col min="16133" max="16133" width="11.42578125" style="789" customWidth="1"/>
    <col min="16134" max="16134" width="13.7109375" style="789" customWidth="1"/>
    <col min="16135" max="16135" width="17.5703125" style="789" customWidth="1"/>
    <col min="16136" max="16136" width="23" style="789" customWidth="1"/>
    <col min="16137" max="16137" width="20.42578125" style="789" customWidth="1"/>
    <col min="16138" max="16384" width="9.42578125" style="789"/>
  </cols>
  <sheetData>
    <row r="1" spans="1:9" ht="27.75" thickTop="1" thickBot="1">
      <c r="A1" s="1774" t="s">
        <v>1</v>
      </c>
      <c r="B1" s="1775"/>
      <c r="C1" s="2144">
        <f>'بيانات عامة'!D5</f>
        <v>0</v>
      </c>
      <c r="D1" s="2145"/>
      <c r="G1" s="1965" t="s">
        <v>654</v>
      </c>
      <c r="H1" s="2069"/>
      <c r="I1" s="788"/>
    </row>
    <row r="2" spans="1:9" ht="27.75" thickTop="1" thickBot="1">
      <c r="A2" s="1776" t="s">
        <v>430</v>
      </c>
      <c r="B2" s="1777"/>
      <c r="C2" s="2204">
        <f>'بيانات عامة'!D15</f>
        <v>0</v>
      </c>
      <c r="D2" s="2205"/>
      <c r="H2" s="790"/>
      <c r="I2" s="790"/>
    </row>
    <row r="3" spans="1:9" ht="24.75" customHeight="1" thickTop="1" thickBot="1">
      <c r="A3" s="2265" t="s">
        <v>650</v>
      </c>
      <c r="B3" s="2265"/>
      <c r="C3" s="2265"/>
      <c r="D3" s="2265"/>
      <c r="E3" s="2265"/>
      <c r="F3" s="2265"/>
      <c r="G3" s="2265"/>
      <c r="H3" s="2265"/>
      <c r="I3" s="2265"/>
    </row>
    <row r="4" spans="1:9" s="791" customFormat="1" ht="15.75" thickBot="1">
      <c r="B4" s="785"/>
      <c r="C4" s="2260" t="s">
        <v>519</v>
      </c>
      <c r="D4" s="2261"/>
      <c r="E4" s="792"/>
      <c r="F4" s="792"/>
      <c r="G4" s="792"/>
      <c r="H4" s="792"/>
    </row>
    <row r="5" spans="1:9" ht="20.25" customHeight="1" thickBot="1">
      <c r="A5" s="2266"/>
      <c r="B5" s="2266"/>
      <c r="C5" s="2266"/>
      <c r="D5" s="2266"/>
      <c r="E5" s="2266"/>
      <c r="F5" s="2266"/>
      <c r="G5" s="2266"/>
      <c r="H5" s="2266"/>
      <c r="I5" s="2267"/>
    </row>
    <row r="6" spans="1:9" s="191" customFormat="1" ht="91.5" customHeight="1">
      <c r="A6" s="2270" t="s">
        <v>308</v>
      </c>
      <c r="B6" s="2271"/>
      <c r="C6" s="2180" t="s">
        <v>277</v>
      </c>
      <c r="D6" s="2180"/>
      <c r="E6" s="2222" t="s">
        <v>309</v>
      </c>
      <c r="F6" s="2222" t="s">
        <v>310</v>
      </c>
      <c r="G6" s="2222" t="s">
        <v>311</v>
      </c>
      <c r="H6" s="2222" t="s">
        <v>312</v>
      </c>
      <c r="I6" s="2276" t="s">
        <v>313</v>
      </c>
    </row>
    <row r="7" spans="1:9" s="191" customFormat="1" ht="14.25" customHeight="1">
      <c r="A7" s="2272"/>
      <c r="B7" s="2273"/>
      <c r="C7" s="786" t="s">
        <v>314</v>
      </c>
      <c r="D7" s="786" t="s">
        <v>502</v>
      </c>
      <c r="E7" s="2263"/>
      <c r="F7" s="2263"/>
      <c r="G7" s="2262"/>
      <c r="H7" s="2263"/>
      <c r="I7" s="2277"/>
    </row>
    <row r="8" spans="1:9" s="797" customFormat="1" ht="12.75" customHeight="1" thickBot="1">
      <c r="A8" s="2274"/>
      <c r="B8" s="2275"/>
      <c r="C8" s="794" t="s">
        <v>315</v>
      </c>
      <c r="D8" s="794" t="s">
        <v>316</v>
      </c>
      <c r="E8" s="795" t="s">
        <v>317</v>
      </c>
      <c r="F8" s="794" t="s">
        <v>318</v>
      </c>
      <c r="G8" s="795" t="s">
        <v>319</v>
      </c>
      <c r="H8" s="794" t="s">
        <v>320</v>
      </c>
      <c r="I8" s="796" t="s">
        <v>321</v>
      </c>
    </row>
    <row r="9" spans="1:9" ht="13.9" customHeight="1">
      <c r="A9" s="1589" t="s">
        <v>427</v>
      </c>
      <c r="B9" s="1592" t="s">
        <v>426</v>
      </c>
      <c r="C9" s="816"/>
      <c r="D9" s="798"/>
      <c r="E9" s="799">
        <f t="shared" ref="E9:E17" si="0">ABS(C9-D9)</f>
        <v>0</v>
      </c>
      <c r="F9" s="799">
        <f t="shared" ref="F9:F17" si="1">E9*0.08</f>
        <v>0</v>
      </c>
      <c r="G9" s="799">
        <f>ABS(C9)+ABS(D9)</f>
        <v>0</v>
      </c>
      <c r="H9" s="799">
        <f t="shared" ref="H9:H17" si="2">G9*0.08</f>
        <v>0</v>
      </c>
      <c r="I9" s="800">
        <f t="shared" ref="I9:I17" si="3">H9+F9</f>
        <v>0</v>
      </c>
    </row>
    <row r="10" spans="1:9">
      <c r="A10" s="1590" t="s">
        <v>322</v>
      </c>
      <c r="B10" s="1593"/>
      <c r="C10" s="817"/>
      <c r="D10" s="801"/>
      <c r="E10" s="802">
        <f t="shared" si="0"/>
        <v>0</v>
      </c>
      <c r="F10" s="802">
        <f t="shared" si="1"/>
        <v>0</v>
      </c>
      <c r="G10" s="802">
        <f t="shared" ref="G10:G17" si="4">ABS(C10)+ABS(D10)</f>
        <v>0</v>
      </c>
      <c r="H10" s="802">
        <f t="shared" si="2"/>
        <v>0</v>
      </c>
      <c r="I10" s="803">
        <f t="shared" si="3"/>
        <v>0</v>
      </c>
    </row>
    <row r="11" spans="1:9">
      <c r="A11" s="1590" t="s">
        <v>323</v>
      </c>
      <c r="B11" s="1593"/>
      <c r="C11" s="817"/>
      <c r="D11" s="801"/>
      <c r="E11" s="802">
        <f t="shared" si="0"/>
        <v>0</v>
      </c>
      <c r="F11" s="802">
        <f t="shared" si="1"/>
        <v>0</v>
      </c>
      <c r="G11" s="802">
        <f t="shared" si="4"/>
        <v>0</v>
      </c>
      <c r="H11" s="802">
        <f t="shared" si="2"/>
        <v>0</v>
      </c>
      <c r="I11" s="803">
        <f t="shared" si="3"/>
        <v>0</v>
      </c>
    </row>
    <row r="12" spans="1:9">
      <c r="A12" s="1590" t="s">
        <v>324</v>
      </c>
      <c r="B12" s="1593"/>
      <c r="C12" s="817"/>
      <c r="D12" s="801"/>
      <c r="E12" s="802">
        <f t="shared" si="0"/>
        <v>0</v>
      </c>
      <c r="F12" s="802">
        <f t="shared" si="1"/>
        <v>0</v>
      </c>
      <c r="G12" s="802">
        <f t="shared" si="4"/>
        <v>0</v>
      </c>
      <c r="H12" s="802">
        <f t="shared" si="2"/>
        <v>0</v>
      </c>
      <c r="I12" s="803">
        <f t="shared" si="3"/>
        <v>0</v>
      </c>
    </row>
    <row r="13" spans="1:9">
      <c r="A13" s="1590" t="s">
        <v>325</v>
      </c>
      <c r="B13" s="1593"/>
      <c r="C13" s="817"/>
      <c r="D13" s="801"/>
      <c r="E13" s="802">
        <f t="shared" si="0"/>
        <v>0</v>
      </c>
      <c r="F13" s="802">
        <f t="shared" si="1"/>
        <v>0</v>
      </c>
      <c r="G13" s="802">
        <f t="shared" si="4"/>
        <v>0</v>
      </c>
      <c r="H13" s="802">
        <f t="shared" si="2"/>
        <v>0</v>
      </c>
      <c r="I13" s="803">
        <f t="shared" si="3"/>
        <v>0</v>
      </c>
    </row>
    <row r="14" spans="1:9">
      <c r="A14" s="1590" t="s">
        <v>326</v>
      </c>
      <c r="B14" s="1593"/>
      <c r="C14" s="817"/>
      <c r="D14" s="801"/>
      <c r="E14" s="802">
        <f t="shared" si="0"/>
        <v>0</v>
      </c>
      <c r="F14" s="802">
        <f t="shared" si="1"/>
        <v>0</v>
      </c>
      <c r="G14" s="802">
        <f t="shared" si="4"/>
        <v>0</v>
      </c>
      <c r="H14" s="802">
        <f t="shared" si="2"/>
        <v>0</v>
      </c>
      <c r="I14" s="803">
        <f t="shared" si="3"/>
        <v>0</v>
      </c>
    </row>
    <row r="15" spans="1:9">
      <c r="A15" s="1590" t="s">
        <v>327</v>
      </c>
      <c r="B15" s="1593"/>
      <c r="C15" s="817"/>
      <c r="D15" s="801"/>
      <c r="E15" s="802">
        <f t="shared" si="0"/>
        <v>0</v>
      </c>
      <c r="F15" s="802">
        <f t="shared" si="1"/>
        <v>0</v>
      </c>
      <c r="G15" s="802">
        <f t="shared" si="4"/>
        <v>0</v>
      </c>
      <c r="H15" s="802">
        <f t="shared" si="2"/>
        <v>0</v>
      </c>
      <c r="I15" s="803">
        <f t="shared" si="3"/>
        <v>0</v>
      </c>
    </row>
    <row r="16" spans="1:9">
      <c r="A16" s="1590" t="s">
        <v>433</v>
      </c>
      <c r="B16" s="1593"/>
      <c r="C16" s="817"/>
      <c r="D16" s="801"/>
      <c r="E16" s="802">
        <f t="shared" si="0"/>
        <v>0</v>
      </c>
      <c r="F16" s="802">
        <f t="shared" si="1"/>
        <v>0</v>
      </c>
      <c r="G16" s="802">
        <f>ABS(C16)+ABS(D16)</f>
        <v>0</v>
      </c>
      <c r="H16" s="802">
        <f t="shared" si="2"/>
        <v>0</v>
      </c>
      <c r="I16" s="803">
        <f t="shared" si="3"/>
        <v>0</v>
      </c>
    </row>
    <row r="17" spans="1:9" ht="15.75" thickBot="1">
      <c r="A17" s="1591" t="s">
        <v>434</v>
      </c>
      <c r="B17" s="1594"/>
      <c r="C17" s="818"/>
      <c r="D17" s="804"/>
      <c r="E17" s="805">
        <f t="shared" si="0"/>
        <v>0</v>
      </c>
      <c r="F17" s="805">
        <f t="shared" si="1"/>
        <v>0</v>
      </c>
      <c r="G17" s="805">
        <f t="shared" si="4"/>
        <v>0</v>
      </c>
      <c r="H17" s="877">
        <f t="shared" si="2"/>
        <v>0</v>
      </c>
      <c r="I17" s="878">
        <f t="shared" si="3"/>
        <v>0</v>
      </c>
    </row>
    <row r="18" spans="1:9" ht="59.25" customHeight="1" thickBot="1">
      <c r="A18" s="806"/>
      <c r="B18" s="807"/>
      <c r="C18" s="2264" t="s">
        <v>651</v>
      </c>
      <c r="D18" s="2264"/>
      <c r="E18" s="787"/>
      <c r="F18" s="787"/>
      <c r="G18" s="807"/>
      <c r="H18" s="879" t="s">
        <v>328</v>
      </c>
      <c r="I18" s="880">
        <f>SUM(I9:I17)</f>
        <v>0</v>
      </c>
    </row>
    <row r="19" spans="1:9" s="815" customFormat="1" ht="15.75" thickBot="1">
      <c r="B19" s="792"/>
      <c r="C19" s="808"/>
      <c r="D19" s="808"/>
      <c r="E19" s="808"/>
      <c r="F19" s="808"/>
      <c r="G19" s="808"/>
      <c r="H19" s="808"/>
      <c r="I19" s="792"/>
    </row>
    <row r="20" spans="1:9" s="815" customFormat="1" ht="15.75" thickBot="1">
      <c r="B20" s="792"/>
      <c r="C20" s="2260" t="s">
        <v>533</v>
      </c>
      <c r="D20" s="2261"/>
      <c r="E20" s="808"/>
      <c r="F20" s="808"/>
      <c r="G20" s="808"/>
      <c r="H20" s="808"/>
      <c r="I20" s="793"/>
    </row>
    <row r="21" spans="1:9" ht="15.75" customHeight="1" thickBot="1">
      <c r="A21" s="2266"/>
      <c r="B21" s="2266"/>
      <c r="C21" s="2266"/>
      <c r="D21" s="2266"/>
      <c r="E21" s="2266"/>
      <c r="F21" s="2266"/>
      <c r="G21" s="2266"/>
      <c r="H21" s="2266"/>
      <c r="I21" s="2267"/>
    </row>
    <row r="22" spans="1:9" s="191" customFormat="1" ht="85.5" customHeight="1">
      <c r="A22" s="2270" t="s">
        <v>329</v>
      </c>
      <c r="B22" s="2271"/>
      <c r="C22" s="2180" t="s">
        <v>277</v>
      </c>
      <c r="D22" s="2180"/>
      <c r="E22" s="2222" t="s">
        <v>330</v>
      </c>
      <c r="F22" s="2222" t="s">
        <v>331</v>
      </c>
      <c r="G22" s="2222" t="s">
        <v>332</v>
      </c>
      <c r="H22" s="2222" t="s">
        <v>333</v>
      </c>
      <c r="I22" s="2276" t="s">
        <v>313</v>
      </c>
    </row>
    <row r="23" spans="1:9" s="191" customFormat="1" ht="17.25" customHeight="1">
      <c r="A23" s="2272"/>
      <c r="B23" s="2273"/>
      <c r="C23" s="786" t="s">
        <v>334</v>
      </c>
      <c r="D23" s="786" t="s">
        <v>335</v>
      </c>
      <c r="E23" s="2263"/>
      <c r="F23" s="2263"/>
      <c r="G23" s="2262"/>
      <c r="H23" s="2263"/>
      <c r="I23" s="2277"/>
    </row>
    <row r="24" spans="1:9" s="797" customFormat="1" ht="21" customHeight="1" thickBot="1">
      <c r="A24" s="2274"/>
      <c r="B24" s="2275"/>
      <c r="C24" s="794" t="s">
        <v>199</v>
      </c>
      <c r="D24" s="794" t="s">
        <v>200</v>
      </c>
      <c r="E24" s="795" t="s">
        <v>317</v>
      </c>
      <c r="F24" s="794" t="s">
        <v>318</v>
      </c>
      <c r="G24" s="795" t="s">
        <v>319</v>
      </c>
      <c r="H24" s="794" t="s">
        <v>336</v>
      </c>
      <c r="I24" s="796" t="s">
        <v>321</v>
      </c>
    </row>
    <row r="25" spans="1:9" ht="15" customHeight="1">
      <c r="A25" s="823" t="s">
        <v>427</v>
      </c>
      <c r="B25" s="824" t="s">
        <v>426</v>
      </c>
      <c r="C25" s="825"/>
      <c r="D25" s="825"/>
      <c r="E25" s="826">
        <f t="shared" ref="E25:E33" si="5">ABS(C25-D25)</f>
        <v>0</v>
      </c>
      <c r="F25" s="826">
        <f t="shared" ref="F25:F33" si="6">E25*0.08</f>
        <v>0</v>
      </c>
      <c r="G25" s="826">
        <f>ABS(C25)+ABS(D25)</f>
        <v>0</v>
      </c>
      <c r="H25" s="826">
        <f t="shared" ref="H25:H33" si="7">G25*0.04</f>
        <v>0</v>
      </c>
      <c r="I25" s="827">
        <f t="shared" ref="I25:I33" si="8">H25+F25</f>
        <v>0</v>
      </c>
    </row>
    <row r="26" spans="1:9">
      <c r="A26" s="821" t="s">
        <v>322</v>
      </c>
      <c r="B26" s="819"/>
      <c r="C26" s="809"/>
      <c r="D26" s="809"/>
      <c r="E26" s="810">
        <f t="shared" si="5"/>
        <v>0</v>
      </c>
      <c r="F26" s="810">
        <f t="shared" si="6"/>
        <v>0</v>
      </c>
      <c r="G26" s="810">
        <f t="shared" ref="G26:G33" si="9">ABS(C26)+ABS(D26)</f>
        <v>0</v>
      </c>
      <c r="H26" s="810">
        <f t="shared" si="7"/>
        <v>0</v>
      </c>
      <c r="I26" s="811">
        <f t="shared" si="8"/>
        <v>0</v>
      </c>
    </row>
    <row r="27" spans="1:9">
      <c r="A27" s="821" t="s">
        <v>323</v>
      </c>
      <c r="B27" s="819"/>
      <c r="C27" s="809"/>
      <c r="D27" s="809"/>
      <c r="E27" s="810">
        <f t="shared" si="5"/>
        <v>0</v>
      </c>
      <c r="F27" s="810">
        <f t="shared" si="6"/>
        <v>0</v>
      </c>
      <c r="G27" s="810">
        <f t="shared" si="9"/>
        <v>0</v>
      </c>
      <c r="H27" s="810">
        <f t="shared" si="7"/>
        <v>0</v>
      </c>
      <c r="I27" s="811">
        <f t="shared" si="8"/>
        <v>0</v>
      </c>
    </row>
    <row r="28" spans="1:9">
      <c r="A28" s="821" t="s">
        <v>324</v>
      </c>
      <c r="B28" s="819"/>
      <c r="C28" s="809"/>
      <c r="D28" s="809"/>
      <c r="E28" s="810">
        <f t="shared" si="5"/>
        <v>0</v>
      </c>
      <c r="F28" s="810">
        <f t="shared" si="6"/>
        <v>0</v>
      </c>
      <c r="G28" s="810">
        <f t="shared" si="9"/>
        <v>0</v>
      </c>
      <c r="H28" s="810">
        <f t="shared" si="7"/>
        <v>0</v>
      </c>
      <c r="I28" s="811">
        <f t="shared" si="8"/>
        <v>0</v>
      </c>
    </row>
    <row r="29" spans="1:9">
      <c r="A29" s="821" t="s">
        <v>325</v>
      </c>
      <c r="B29" s="819"/>
      <c r="C29" s="809"/>
      <c r="D29" s="809"/>
      <c r="E29" s="810">
        <f t="shared" si="5"/>
        <v>0</v>
      </c>
      <c r="F29" s="810">
        <f t="shared" si="6"/>
        <v>0</v>
      </c>
      <c r="G29" s="810">
        <f>ABS(C29)+ABS(D29)</f>
        <v>0</v>
      </c>
      <c r="H29" s="810">
        <f t="shared" si="7"/>
        <v>0</v>
      </c>
      <c r="I29" s="811">
        <f t="shared" si="8"/>
        <v>0</v>
      </c>
    </row>
    <row r="30" spans="1:9">
      <c r="A30" s="821" t="s">
        <v>326</v>
      </c>
      <c r="B30" s="819"/>
      <c r="C30" s="809"/>
      <c r="D30" s="809"/>
      <c r="E30" s="810">
        <f t="shared" si="5"/>
        <v>0</v>
      </c>
      <c r="F30" s="810">
        <f t="shared" si="6"/>
        <v>0</v>
      </c>
      <c r="G30" s="810">
        <f t="shared" si="9"/>
        <v>0</v>
      </c>
      <c r="H30" s="810">
        <f t="shared" si="7"/>
        <v>0</v>
      </c>
      <c r="I30" s="811">
        <f t="shared" si="8"/>
        <v>0</v>
      </c>
    </row>
    <row r="31" spans="1:9">
      <c r="A31" s="821" t="s">
        <v>327</v>
      </c>
      <c r="B31" s="819"/>
      <c r="C31" s="809"/>
      <c r="D31" s="809"/>
      <c r="E31" s="810">
        <f t="shared" si="5"/>
        <v>0</v>
      </c>
      <c r="F31" s="810">
        <f t="shared" si="6"/>
        <v>0</v>
      </c>
      <c r="G31" s="810">
        <f t="shared" si="9"/>
        <v>0</v>
      </c>
      <c r="H31" s="810">
        <f t="shared" si="7"/>
        <v>0</v>
      </c>
      <c r="I31" s="811">
        <f t="shared" si="8"/>
        <v>0</v>
      </c>
    </row>
    <row r="32" spans="1:9">
      <c r="A32" s="821" t="s">
        <v>433</v>
      </c>
      <c r="B32" s="819"/>
      <c r="C32" s="809"/>
      <c r="D32" s="809"/>
      <c r="E32" s="810">
        <f t="shared" si="5"/>
        <v>0</v>
      </c>
      <c r="F32" s="810">
        <f t="shared" si="6"/>
        <v>0</v>
      </c>
      <c r="G32" s="810">
        <f t="shared" si="9"/>
        <v>0</v>
      </c>
      <c r="H32" s="810">
        <f t="shared" si="7"/>
        <v>0</v>
      </c>
      <c r="I32" s="811">
        <f t="shared" si="8"/>
        <v>0</v>
      </c>
    </row>
    <row r="33" spans="1:10" ht="15.75" thickBot="1">
      <c r="A33" s="822" t="s">
        <v>434</v>
      </c>
      <c r="B33" s="820"/>
      <c r="C33" s="804"/>
      <c r="D33" s="804"/>
      <c r="E33" s="805">
        <f t="shared" si="5"/>
        <v>0</v>
      </c>
      <c r="F33" s="810">
        <f t="shared" si="6"/>
        <v>0</v>
      </c>
      <c r="G33" s="805">
        <f t="shared" si="9"/>
        <v>0</v>
      </c>
      <c r="H33" s="877">
        <f t="shared" si="7"/>
        <v>0</v>
      </c>
      <c r="I33" s="878">
        <f t="shared" si="8"/>
        <v>0</v>
      </c>
    </row>
    <row r="34" spans="1:10" ht="72" customHeight="1" thickBot="1">
      <c r="A34" s="806"/>
      <c r="B34" s="807"/>
      <c r="C34" s="2264" t="s">
        <v>653</v>
      </c>
      <c r="D34" s="2264"/>
      <c r="E34" s="787"/>
      <c r="F34" s="787"/>
      <c r="G34" s="807"/>
      <c r="H34" s="879" t="s">
        <v>328</v>
      </c>
      <c r="I34" s="880">
        <f>SUM(I25:I33)</f>
        <v>0</v>
      </c>
    </row>
    <row r="35" spans="1:10">
      <c r="A35" s="815"/>
      <c r="B35" s="792"/>
      <c r="C35" s="812"/>
      <c r="D35" s="812"/>
      <c r="E35" s="812"/>
      <c r="F35" s="812"/>
      <c r="G35" s="812"/>
      <c r="H35" s="813"/>
      <c r="I35" s="792"/>
      <c r="J35" s="815"/>
    </row>
    <row r="36" spans="1:10" ht="15.75" thickBot="1">
      <c r="A36" s="815"/>
      <c r="B36" s="792"/>
      <c r="C36" s="792"/>
      <c r="D36" s="792"/>
      <c r="E36" s="792"/>
      <c r="F36" s="792"/>
      <c r="G36" s="814"/>
      <c r="H36" s="792"/>
      <c r="I36" s="792"/>
      <c r="J36" s="815"/>
    </row>
    <row r="37" spans="1:10" ht="16.5" thickBot="1">
      <c r="A37" s="881"/>
      <c r="B37" s="882"/>
      <c r="C37" s="883"/>
      <c r="D37" s="883"/>
      <c r="E37" s="883"/>
      <c r="F37" s="2268" t="s">
        <v>652</v>
      </c>
      <c r="G37" s="2268"/>
      <c r="H37" s="2269"/>
      <c r="I37" s="884">
        <f>I18+I34</f>
        <v>0</v>
      </c>
    </row>
    <row r="38" spans="1:10" s="828" customFormat="1">
      <c r="B38" s="829"/>
      <c r="C38" s="830"/>
      <c r="D38" s="830"/>
      <c r="E38" s="830"/>
      <c r="F38" s="178"/>
      <c r="G38" s="178"/>
      <c r="H38" s="178"/>
      <c r="I38" s="831"/>
    </row>
  </sheetData>
  <sheetProtection password="FCE0" sheet="1" objects="1" scenarios="1"/>
  <mergeCells count="25">
    <mergeCell ref="A21:I21"/>
    <mergeCell ref="A6:B8"/>
    <mergeCell ref="A22:B24"/>
    <mergeCell ref="C6:D6"/>
    <mergeCell ref="E6:E7"/>
    <mergeCell ref="F6:F7"/>
    <mergeCell ref="I6:I7"/>
    <mergeCell ref="I22:I23"/>
    <mergeCell ref="C34:D34"/>
    <mergeCell ref="F37:H37"/>
    <mergeCell ref="C22:D22"/>
    <mergeCell ref="E22:E23"/>
    <mergeCell ref="F22:F23"/>
    <mergeCell ref="G22:G23"/>
    <mergeCell ref="H22:H23"/>
    <mergeCell ref="C1:D1"/>
    <mergeCell ref="C4:D4"/>
    <mergeCell ref="C20:D20"/>
    <mergeCell ref="G6:G7"/>
    <mergeCell ref="H6:H7"/>
    <mergeCell ref="C18:D18"/>
    <mergeCell ref="A3:I3"/>
    <mergeCell ref="C2:D2"/>
    <mergeCell ref="A5:I5"/>
    <mergeCell ref="G1:H1"/>
  </mergeCells>
  <dataValidations count="1">
    <dataValidation type="decimal" operator="greaterThan" allowBlank="1" showInputMessage="1" showErrorMessage="1" sqref="C9:D17 IS9:IT17 SO9:SP17 ACK9:ACL17 AMG9:AMH17 AWC9:AWD17 BFY9:BFZ17 BPU9:BPV17 BZQ9:BZR17 CJM9:CJN17 CTI9:CTJ17 DDE9:DDF17 DNA9:DNB17 DWW9:DWX17 EGS9:EGT17 EQO9:EQP17 FAK9:FAL17 FKG9:FKH17 FUC9:FUD17 GDY9:GDZ17 GNU9:GNV17 GXQ9:GXR17 HHM9:HHN17 HRI9:HRJ17 IBE9:IBF17 ILA9:ILB17 IUW9:IUX17 JES9:JET17 JOO9:JOP17 JYK9:JYL17 KIG9:KIH17 KSC9:KSD17 LBY9:LBZ17 LLU9:LLV17 LVQ9:LVR17 MFM9:MFN17 MPI9:MPJ17 MZE9:MZF17 NJA9:NJB17 NSW9:NSX17 OCS9:OCT17 OMO9:OMP17 OWK9:OWL17 PGG9:PGH17 PQC9:PQD17 PZY9:PZZ17 QJU9:QJV17 QTQ9:QTR17 RDM9:RDN17 RNI9:RNJ17 RXE9:RXF17 SHA9:SHB17 SQW9:SQX17 TAS9:TAT17 TKO9:TKP17 TUK9:TUL17 UEG9:UEH17 UOC9:UOD17 UXY9:UXZ17 VHU9:VHV17 VRQ9:VRR17 WBM9:WBN17 WLI9:WLJ17 WVE9:WVF17 C65542:D65550 IY65542:IZ65550 SU65542:SV65550 ACQ65542:ACR65550 AMM65542:AMN65550 AWI65542:AWJ65550 BGE65542:BGF65550 BQA65542:BQB65550 BZW65542:BZX65550 CJS65542:CJT65550 CTO65542:CTP65550 DDK65542:DDL65550 DNG65542:DNH65550 DXC65542:DXD65550 EGY65542:EGZ65550 EQU65542:EQV65550 FAQ65542:FAR65550 FKM65542:FKN65550 FUI65542:FUJ65550 GEE65542:GEF65550 GOA65542:GOB65550 GXW65542:GXX65550 HHS65542:HHT65550 HRO65542:HRP65550 IBK65542:IBL65550 ILG65542:ILH65550 IVC65542:IVD65550 JEY65542:JEZ65550 JOU65542:JOV65550 JYQ65542:JYR65550 KIM65542:KIN65550 KSI65542:KSJ65550 LCE65542:LCF65550 LMA65542:LMB65550 LVW65542:LVX65550 MFS65542:MFT65550 MPO65542:MPP65550 MZK65542:MZL65550 NJG65542:NJH65550 NTC65542:NTD65550 OCY65542:OCZ65550 OMU65542:OMV65550 OWQ65542:OWR65550 PGM65542:PGN65550 PQI65542:PQJ65550 QAE65542:QAF65550 QKA65542:QKB65550 QTW65542:QTX65550 RDS65542:RDT65550 RNO65542:RNP65550 RXK65542:RXL65550 SHG65542:SHH65550 SRC65542:SRD65550 TAY65542:TAZ65550 TKU65542:TKV65550 TUQ65542:TUR65550 UEM65542:UEN65550 UOI65542:UOJ65550 UYE65542:UYF65550 VIA65542:VIB65550 VRW65542:VRX65550 WBS65542:WBT65550 WLO65542:WLP65550 WVK65542:WVL65550 C131078:D131086 IY131078:IZ131086 SU131078:SV131086 ACQ131078:ACR131086 AMM131078:AMN131086 AWI131078:AWJ131086 BGE131078:BGF131086 BQA131078:BQB131086 BZW131078:BZX131086 CJS131078:CJT131086 CTO131078:CTP131086 DDK131078:DDL131086 DNG131078:DNH131086 DXC131078:DXD131086 EGY131078:EGZ131086 EQU131078:EQV131086 FAQ131078:FAR131086 FKM131078:FKN131086 FUI131078:FUJ131086 GEE131078:GEF131086 GOA131078:GOB131086 GXW131078:GXX131086 HHS131078:HHT131086 HRO131078:HRP131086 IBK131078:IBL131086 ILG131078:ILH131086 IVC131078:IVD131086 JEY131078:JEZ131086 JOU131078:JOV131086 JYQ131078:JYR131086 KIM131078:KIN131086 KSI131078:KSJ131086 LCE131078:LCF131086 LMA131078:LMB131086 LVW131078:LVX131086 MFS131078:MFT131086 MPO131078:MPP131086 MZK131078:MZL131086 NJG131078:NJH131086 NTC131078:NTD131086 OCY131078:OCZ131086 OMU131078:OMV131086 OWQ131078:OWR131086 PGM131078:PGN131086 PQI131078:PQJ131086 QAE131078:QAF131086 QKA131078:QKB131086 QTW131078:QTX131086 RDS131078:RDT131086 RNO131078:RNP131086 RXK131078:RXL131086 SHG131078:SHH131086 SRC131078:SRD131086 TAY131078:TAZ131086 TKU131078:TKV131086 TUQ131078:TUR131086 UEM131078:UEN131086 UOI131078:UOJ131086 UYE131078:UYF131086 VIA131078:VIB131086 VRW131078:VRX131086 WBS131078:WBT131086 WLO131078:WLP131086 WVK131078:WVL131086 C196614:D196622 IY196614:IZ196622 SU196614:SV196622 ACQ196614:ACR196622 AMM196614:AMN196622 AWI196614:AWJ196622 BGE196614:BGF196622 BQA196614:BQB196622 BZW196614:BZX196622 CJS196614:CJT196622 CTO196614:CTP196622 DDK196614:DDL196622 DNG196614:DNH196622 DXC196614:DXD196622 EGY196614:EGZ196622 EQU196614:EQV196622 FAQ196614:FAR196622 FKM196614:FKN196622 FUI196614:FUJ196622 GEE196614:GEF196622 GOA196614:GOB196622 GXW196614:GXX196622 HHS196614:HHT196622 HRO196614:HRP196622 IBK196614:IBL196622 ILG196614:ILH196622 IVC196614:IVD196622 JEY196614:JEZ196622 JOU196614:JOV196622 JYQ196614:JYR196622 KIM196614:KIN196622 KSI196614:KSJ196622 LCE196614:LCF196622 LMA196614:LMB196622 LVW196614:LVX196622 MFS196614:MFT196622 MPO196614:MPP196622 MZK196614:MZL196622 NJG196614:NJH196622 NTC196614:NTD196622 OCY196614:OCZ196622 OMU196614:OMV196622 OWQ196614:OWR196622 PGM196614:PGN196622 PQI196614:PQJ196622 QAE196614:QAF196622 QKA196614:QKB196622 QTW196614:QTX196622 RDS196614:RDT196622 RNO196614:RNP196622 RXK196614:RXL196622 SHG196614:SHH196622 SRC196614:SRD196622 TAY196614:TAZ196622 TKU196614:TKV196622 TUQ196614:TUR196622 UEM196614:UEN196622 UOI196614:UOJ196622 UYE196614:UYF196622 VIA196614:VIB196622 VRW196614:VRX196622 WBS196614:WBT196622 WLO196614:WLP196622 WVK196614:WVL196622 C262150:D262158 IY262150:IZ262158 SU262150:SV262158 ACQ262150:ACR262158 AMM262150:AMN262158 AWI262150:AWJ262158 BGE262150:BGF262158 BQA262150:BQB262158 BZW262150:BZX262158 CJS262150:CJT262158 CTO262150:CTP262158 DDK262150:DDL262158 DNG262150:DNH262158 DXC262150:DXD262158 EGY262150:EGZ262158 EQU262150:EQV262158 FAQ262150:FAR262158 FKM262150:FKN262158 FUI262150:FUJ262158 GEE262150:GEF262158 GOA262150:GOB262158 GXW262150:GXX262158 HHS262150:HHT262158 HRO262150:HRP262158 IBK262150:IBL262158 ILG262150:ILH262158 IVC262150:IVD262158 JEY262150:JEZ262158 JOU262150:JOV262158 JYQ262150:JYR262158 KIM262150:KIN262158 KSI262150:KSJ262158 LCE262150:LCF262158 LMA262150:LMB262158 LVW262150:LVX262158 MFS262150:MFT262158 MPO262150:MPP262158 MZK262150:MZL262158 NJG262150:NJH262158 NTC262150:NTD262158 OCY262150:OCZ262158 OMU262150:OMV262158 OWQ262150:OWR262158 PGM262150:PGN262158 PQI262150:PQJ262158 QAE262150:QAF262158 QKA262150:QKB262158 QTW262150:QTX262158 RDS262150:RDT262158 RNO262150:RNP262158 RXK262150:RXL262158 SHG262150:SHH262158 SRC262150:SRD262158 TAY262150:TAZ262158 TKU262150:TKV262158 TUQ262150:TUR262158 UEM262150:UEN262158 UOI262150:UOJ262158 UYE262150:UYF262158 VIA262150:VIB262158 VRW262150:VRX262158 WBS262150:WBT262158 WLO262150:WLP262158 WVK262150:WVL262158 C327686:D327694 IY327686:IZ327694 SU327686:SV327694 ACQ327686:ACR327694 AMM327686:AMN327694 AWI327686:AWJ327694 BGE327686:BGF327694 BQA327686:BQB327694 BZW327686:BZX327694 CJS327686:CJT327694 CTO327686:CTP327694 DDK327686:DDL327694 DNG327686:DNH327694 DXC327686:DXD327694 EGY327686:EGZ327694 EQU327686:EQV327694 FAQ327686:FAR327694 FKM327686:FKN327694 FUI327686:FUJ327694 GEE327686:GEF327694 GOA327686:GOB327694 GXW327686:GXX327694 HHS327686:HHT327694 HRO327686:HRP327694 IBK327686:IBL327694 ILG327686:ILH327694 IVC327686:IVD327694 JEY327686:JEZ327694 JOU327686:JOV327694 JYQ327686:JYR327694 KIM327686:KIN327694 KSI327686:KSJ327694 LCE327686:LCF327694 LMA327686:LMB327694 LVW327686:LVX327694 MFS327686:MFT327694 MPO327686:MPP327694 MZK327686:MZL327694 NJG327686:NJH327694 NTC327686:NTD327694 OCY327686:OCZ327694 OMU327686:OMV327694 OWQ327686:OWR327694 PGM327686:PGN327694 PQI327686:PQJ327694 QAE327686:QAF327694 QKA327686:QKB327694 QTW327686:QTX327694 RDS327686:RDT327694 RNO327686:RNP327694 RXK327686:RXL327694 SHG327686:SHH327694 SRC327686:SRD327694 TAY327686:TAZ327694 TKU327686:TKV327694 TUQ327686:TUR327694 UEM327686:UEN327694 UOI327686:UOJ327694 UYE327686:UYF327694 VIA327686:VIB327694 VRW327686:VRX327694 WBS327686:WBT327694 WLO327686:WLP327694 WVK327686:WVL327694 C393222:D393230 IY393222:IZ393230 SU393222:SV393230 ACQ393222:ACR393230 AMM393222:AMN393230 AWI393222:AWJ393230 BGE393222:BGF393230 BQA393222:BQB393230 BZW393222:BZX393230 CJS393222:CJT393230 CTO393222:CTP393230 DDK393222:DDL393230 DNG393222:DNH393230 DXC393222:DXD393230 EGY393222:EGZ393230 EQU393222:EQV393230 FAQ393222:FAR393230 FKM393222:FKN393230 FUI393222:FUJ393230 GEE393222:GEF393230 GOA393222:GOB393230 GXW393222:GXX393230 HHS393222:HHT393230 HRO393222:HRP393230 IBK393222:IBL393230 ILG393222:ILH393230 IVC393222:IVD393230 JEY393222:JEZ393230 JOU393222:JOV393230 JYQ393222:JYR393230 KIM393222:KIN393230 KSI393222:KSJ393230 LCE393222:LCF393230 LMA393222:LMB393230 LVW393222:LVX393230 MFS393222:MFT393230 MPO393222:MPP393230 MZK393222:MZL393230 NJG393222:NJH393230 NTC393222:NTD393230 OCY393222:OCZ393230 OMU393222:OMV393230 OWQ393222:OWR393230 PGM393222:PGN393230 PQI393222:PQJ393230 QAE393222:QAF393230 QKA393222:QKB393230 QTW393222:QTX393230 RDS393222:RDT393230 RNO393222:RNP393230 RXK393222:RXL393230 SHG393222:SHH393230 SRC393222:SRD393230 TAY393222:TAZ393230 TKU393222:TKV393230 TUQ393222:TUR393230 UEM393222:UEN393230 UOI393222:UOJ393230 UYE393222:UYF393230 VIA393222:VIB393230 VRW393222:VRX393230 WBS393222:WBT393230 WLO393222:WLP393230 WVK393222:WVL393230 C458758:D458766 IY458758:IZ458766 SU458758:SV458766 ACQ458758:ACR458766 AMM458758:AMN458766 AWI458758:AWJ458766 BGE458758:BGF458766 BQA458758:BQB458766 BZW458758:BZX458766 CJS458758:CJT458766 CTO458758:CTP458766 DDK458758:DDL458766 DNG458758:DNH458766 DXC458758:DXD458766 EGY458758:EGZ458766 EQU458758:EQV458766 FAQ458758:FAR458766 FKM458758:FKN458766 FUI458758:FUJ458766 GEE458758:GEF458766 GOA458758:GOB458766 GXW458758:GXX458766 HHS458758:HHT458766 HRO458758:HRP458766 IBK458758:IBL458766 ILG458758:ILH458766 IVC458758:IVD458766 JEY458758:JEZ458766 JOU458758:JOV458766 JYQ458758:JYR458766 KIM458758:KIN458766 KSI458758:KSJ458766 LCE458758:LCF458766 LMA458758:LMB458766 LVW458758:LVX458766 MFS458758:MFT458766 MPO458758:MPP458766 MZK458758:MZL458766 NJG458758:NJH458766 NTC458758:NTD458766 OCY458758:OCZ458766 OMU458758:OMV458766 OWQ458758:OWR458766 PGM458758:PGN458766 PQI458758:PQJ458766 QAE458758:QAF458766 QKA458758:QKB458766 QTW458758:QTX458766 RDS458758:RDT458766 RNO458758:RNP458766 RXK458758:RXL458766 SHG458758:SHH458766 SRC458758:SRD458766 TAY458758:TAZ458766 TKU458758:TKV458766 TUQ458758:TUR458766 UEM458758:UEN458766 UOI458758:UOJ458766 UYE458758:UYF458766 VIA458758:VIB458766 VRW458758:VRX458766 WBS458758:WBT458766 WLO458758:WLP458766 WVK458758:WVL458766 C524294:D524302 IY524294:IZ524302 SU524294:SV524302 ACQ524294:ACR524302 AMM524294:AMN524302 AWI524294:AWJ524302 BGE524294:BGF524302 BQA524294:BQB524302 BZW524294:BZX524302 CJS524294:CJT524302 CTO524294:CTP524302 DDK524294:DDL524302 DNG524294:DNH524302 DXC524294:DXD524302 EGY524294:EGZ524302 EQU524294:EQV524302 FAQ524294:FAR524302 FKM524294:FKN524302 FUI524294:FUJ524302 GEE524294:GEF524302 GOA524294:GOB524302 GXW524294:GXX524302 HHS524294:HHT524302 HRO524294:HRP524302 IBK524294:IBL524302 ILG524294:ILH524302 IVC524294:IVD524302 JEY524294:JEZ524302 JOU524294:JOV524302 JYQ524294:JYR524302 KIM524294:KIN524302 KSI524294:KSJ524302 LCE524294:LCF524302 LMA524294:LMB524302 LVW524294:LVX524302 MFS524294:MFT524302 MPO524294:MPP524302 MZK524294:MZL524302 NJG524294:NJH524302 NTC524294:NTD524302 OCY524294:OCZ524302 OMU524294:OMV524302 OWQ524294:OWR524302 PGM524294:PGN524302 PQI524294:PQJ524302 QAE524294:QAF524302 QKA524294:QKB524302 QTW524294:QTX524302 RDS524294:RDT524302 RNO524294:RNP524302 RXK524294:RXL524302 SHG524294:SHH524302 SRC524294:SRD524302 TAY524294:TAZ524302 TKU524294:TKV524302 TUQ524294:TUR524302 UEM524294:UEN524302 UOI524294:UOJ524302 UYE524294:UYF524302 VIA524294:VIB524302 VRW524294:VRX524302 WBS524294:WBT524302 WLO524294:WLP524302 WVK524294:WVL524302 C589830:D589838 IY589830:IZ589838 SU589830:SV589838 ACQ589830:ACR589838 AMM589830:AMN589838 AWI589830:AWJ589838 BGE589830:BGF589838 BQA589830:BQB589838 BZW589830:BZX589838 CJS589830:CJT589838 CTO589830:CTP589838 DDK589830:DDL589838 DNG589830:DNH589838 DXC589830:DXD589838 EGY589830:EGZ589838 EQU589830:EQV589838 FAQ589830:FAR589838 FKM589830:FKN589838 FUI589830:FUJ589838 GEE589830:GEF589838 GOA589830:GOB589838 GXW589830:GXX589838 HHS589830:HHT589838 HRO589830:HRP589838 IBK589830:IBL589838 ILG589830:ILH589838 IVC589830:IVD589838 JEY589830:JEZ589838 JOU589830:JOV589838 JYQ589830:JYR589838 KIM589830:KIN589838 KSI589830:KSJ589838 LCE589830:LCF589838 LMA589830:LMB589838 LVW589830:LVX589838 MFS589830:MFT589838 MPO589830:MPP589838 MZK589830:MZL589838 NJG589830:NJH589838 NTC589830:NTD589838 OCY589830:OCZ589838 OMU589830:OMV589838 OWQ589830:OWR589838 PGM589830:PGN589838 PQI589830:PQJ589838 QAE589830:QAF589838 QKA589830:QKB589838 QTW589830:QTX589838 RDS589830:RDT589838 RNO589830:RNP589838 RXK589830:RXL589838 SHG589830:SHH589838 SRC589830:SRD589838 TAY589830:TAZ589838 TKU589830:TKV589838 TUQ589830:TUR589838 UEM589830:UEN589838 UOI589830:UOJ589838 UYE589830:UYF589838 VIA589830:VIB589838 VRW589830:VRX589838 WBS589830:WBT589838 WLO589830:WLP589838 WVK589830:WVL589838 C655366:D655374 IY655366:IZ655374 SU655366:SV655374 ACQ655366:ACR655374 AMM655366:AMN655374 AWI655366:AWJ655374 BGE655366:BGF655374 BQA655366:BQB655374 BZW655366:BZX655374 CJS655366:CJT655374 CTO655366:CTP655374 DDK655366:DDL655374 DNG655366:DNH655374 DXC655366:DXD655374 EGY655366:EGZ655374 EQU655366:EQV655374 FAQ655366:FAR655374 FKM655366:FKN655374 FUI655366:FUJ655374 GEE655366:GEF655374 GOA655366:GOB655374 GXW655366:GXX655374 HHS655366:HHT655374 HRO655366:HRP655374 IBK655366:IBL655374 ILG655366:ILH655374 IVC655366:IVD655374 JEY655366:JEZ655374 JOU655366:JOV655374 JYQ655366:JYR655374 KIM655366:KIN655374 KSI655366:KSJ655374 LCE655366:LCF655374 LMA655366:LMB655374 LVW655366:LVX655374 MFS655366:MFT655374 MPO655366:MPP655374 MZK655366:MZL655374 NJG655366:NJH655374 NTC655366:NTD655374 OCY655366:OCZ655374 OMU655366:OMV655374 OWQ655366:OWR655374 PGM655366:PGN655374 PQI655366:PQJ655374 QAE655366:QAF655374 QKA655366:QKB655374 QTW655366:QTX655374 RDS655366:RDT655374 RNO655366:RNP655374 RXK655366:RXL655374 SHG655366:SHH655374 SRC655366:SRD655374 TAY655366:TAZ655374 TKU655366:TKV655374 TUQ655366:TUR655374 UEM655366:UEN655374 UOI655366:UOJ655374 UYE655366:UYF655374 VIA655366:VIB655374 VRW655366:VRX655374 WBS655366:WBT655374 WLO655366:WLP655374 WVK655366:WVL655374 C720902:D720910 IY720902:IZ720910 SU720902:SV720910 ACQ720902:ACR720910 AMM720902:AMN720910 AWI720902:AWJ720910 BGE720902:BGF720910 BQA720902:BQB720910 BZW720902:BZX720910 CJS720902:CJT720910 CTO720902:CTP720910 DDK720902:DDL720910 DNG720902:DNH720910 DXC720902:DXD720910 EGY720902:EGZ720910 EQU720902:EQV720910 FAQ720902:FAR720910 FKM720902:FKN720910 FUI720902:FUJ720910 GEE720902:GEF720910 GOA720902:GOB720910 GXW720902:GXX720910 HHS720902:HHT720910 HRO720902:HRP720910 IBK720902:IBL720910 ILG720902:ILH720910 IVC720902:IVD720910 JEY720902:JEZ720910 JOU720902:JOV720910 JYQ720902:JYR720910 KIM720902:KIN720910 KSI720902:KSJ720910 LCE720902:LCF720910 LMA720902:LMB720910 LVW720902:LVX720910 MFS720902:MFT720910 MPO720902:MPP720910 MZK720902:MZL720910 NJG720902:NJH720910 NTC720902:NTD720910 OCY720902:OCZ720910 OMU720902:OMV720910 OWQ720902:OWR720910 PGM720902:PGN720910 PQI720902:PQJ720910 QAE720902:QAF720910 QKA720902:QKB720910 QTW720902:QTX720910 RDS720902:RDT720910 RNO720902:RNP720910 RXK720902:RXL720910 SHG720902:SHH720910 SRC720902:SRD720910 TAY720902:TAZ720910 TKU720902:TKV720910 TUQ720902:TUR720910 UEM720902:UEN720910 UOI720902:UOJ720910 UYE720902:UYF720910 VIA720902:VIB720910 VRW720902:VRX720910 WBS720902:WBT720910 WLO720902:WLP720910 WVK720902:WVL720910 C786438:D786446 IY786438:IZ786446 SU786438:SV786446 ACQ786438:ACR786446 AMM786438:AMN786446 AWI786438:AWJ786446 BGE786438:BGF786446 BQA786438:BQB786446 BZW786438:BZX786446 CJS786438:CJT786446 CTO786438:CTP786446 DDK786438:DDL786446 DNG786438:DNH786446 DXC786438:DXD786446 EGY786438:EGZ786446 EQU786438:EQV786446 FAQ786438:FAR786446 FKM786438:FKN786446 FUI786438:FUJ786446 GEE786438:GEF786446 GOA786438:GOB786446 GXW786438:GXX786446 HHS786438:HHT786446 HRO786438:HRP786446 IBK786438:IBL786446 ILG786438:ILH786446 IVC786438:IVD786446 JEY786438:JEZ786446 JOU786438:JOV786446 JYQ786438:JYR786446 KIM786438:KIN786446 KSI786438:KSJ786446 LCE786438:LCF786446 LMA786438:LMB786446 LVW786438:LVX786446 MFS786438:MFT786446 MPO786438:MPP786446 MZK786438:MZL786446 NJG786438:NJH786446 NTC786438:NTD786446 OCY786438:OCZ786446 OMU786438:OMV786446 OWQ786438:OWR786446 PGM786438:PGN786446 PQI786438:PQJ786446 QAE786438:QAF786446 QKA786438:QKB786446 QTW786438:QTX786446 RDS786438:RDT786446 RNO786438:RNP786446 RXK786438:RXL786446 SHG786438:SHH786446 SRC786438:SRD786446 TAY786438:TAZ786446 TKU786438:TKV786446 TUQ786438:TUR786446 UEM786438:UEN786446 UOI786438:UOJ786446 UYE786438:UYF786446 VIA786438:VIB786446 VRW786438:VRX786446 WBS786438:WBT786446 WLO786438:WLP786446 WVK786438:WVL786446 C851974:D851982 IY851974:IZ851982 SU851974:SV851982 ACQ851974:ACR851982 AMM851974:AMN851982 AWI851974:AWJ851982 BGE851974:BGF851982 BQA851974:BQB851982 BZW851974:BZX851982 CJS851974:CJT851982 CTO851974:CTP851982 DDK851974:DDL851982 DNG851974:DNH851982 DXC851974:DXD851982 EGY851974:EGZ851982 EQU851974:EQV851982 FAQ851974:FAR851982 FKM851974:FKN851982 FUI851974:FUJ851982 GEE851974:GEF851982 GOA851974:GOB851982 GXW851974:GXX851982 HHS851974:HHT851982 HRO851974:HRP851982 IBK851974:IBL851982 ILG851974:ILH851982 IVC851974:IVD851982 JEY851974:JEZ851982 JOU851974:JOV851982 JYQ851974:JYR851982 KIM851974:KIN851982 KSI851974:KSJ851982 LCE851974:LCF851982 LMA851974:LMB851982 LVW851974:LVX851982 MFS851974:MFT851982 MPO851974:MPP851982 MZK851974:MZL851982 NJG851974:NJH851982 NTC851974:NTD851982 OCY851974:OCZ851982 OMU851974:OMV851982 OWQ851974:OWR851982 PGM851974:PGN851982 PQI851974:PQJ851982 QAE851974:QAF851982 QKA851974:QKB851982 QTW851974:QTX851982 RDS851974:RDT851982 RNO851974:RNP851982 RXK851974:RXL851982 SHG851974:SHH851982 SRC851974:SRD851982 TAY851974:TAZ851982 TKU851974:TKV851982 TUQ851974:TUR851982 UEM851974:UEN851982 UOI851974:UOJ851982 UYE851974:UYF851982 VIA851974:VIB851982 VRW851974:VRX851982 WBS851974:WBT851982 WLO851974:WLP851982 WVK851974:WVL851982 C917510:D917518 IY917510:IZ917518 SU917510:SV917518 ACQ917510:ACR917518 AMM917510:AMN917518 AWI917510:AWJ917518 BGE917510:BGF917518 BQA917510:BQB917518 BZW917510:BZX917518 CJS917510:CJT917518 CTO917510:CTP917518 DDK917510:DDL917518 DNG917510:DNH917518 DXC917510:DXD917518 EGY917510:EGZ917518 EQU917510:EQV917518 FAQ917510:FAR917518 FKM917510:FKN917518 FUI917510:FUJ917518 GEE917510:GEF917518 GOA917510:GOB917518 GXW917510:GXX917518 HHS917510:HHT917518 HRO917510:HRP917518 IBK917510:IBL917518 ILG917510:ILH917518 IVC917510:IVD917518 JEY917510:JEZ917518 JOU917510:JOV917518 JYQ917510:JYR917518 KIM917510:KIN917518 KSI917510:KSJ917518 LCE917510:LCF917518 LMA917510:LMB917518 LVW917510:LVX917518 MFS917510:MFT917518 MPO917510:MPP917518 MZK917510:MZL917518 NJG917510:NJH917518 NTC917510:NTD917518 OCY917510:OCZ917518 OMU917510:OMV917518 OWQ917510:OWR917518 PGM917510:PGN917518 PQI917510:PQJ917518 QAE917510:QAF917518 QKA917510:QKB917518 QTW917510:QTX917518 RDS917510:RDT917518 RNO917510:RNP917518 RXK917510:RXL917518 SHG917510:SHH917518 SRC917510:SRD917518 TAY917510:TAZ917518 TKU917510:TKV917518 TUQ917510:TUR917518 UEM917510:UEN917518 UOI917510:UOJ917518 UYE917510:UYF917518 VIA917510:VIB917518 VRW917510:VRX917518 WBS917510:WBT917518 WLO917510:WLP917518 WVK917510:WVL917518 C983046:D983054 IY983046:IZ983054 SU983046:SV983054 ACQ983046:ACR983054 AMM983046:AMN983054 AWI983046:AWJ983054 BGE983046:BGF983054 BQA983046:BQB983054 BZW983046:BZX983054 CJS983046:CJT983054 CTO983046:CTP983054 DDK983046:DDL983054 DNG983046:DNH983054 DXC983046:DXD983054 EGY983046:EGZ983054 EQU983046:EQV983054 FAQ983046:FAR983054 FKM983046:FKN983054 FUI983046:FUJ983054 GEE983046:GEF983054 GOA983046:GOB983054 GXW983046:GXX983054 HHS983046:HHT983054 HRO983046:HRP983054 IBK983046:IBL983054 ILG983046:ILH983054 IVC983046:IVD983054 JEY983046:JEZ983054 JOU983046:JOV983054 JYQ983046:JYR983054 KIM983046:KIN983054 KSI983046:KSJ983054 LCE983046:LCF983054 LMA983046:LMB983054 LVW983046:LVX983054 MFS983046:MFT983054 MPO983046:MPP983054 MZK983046:MZL983054 NJG983046:NJH983054 NTC983046:NTD983054 OCY983046:OCZ983054 OMU983046:OMV983054 OWQ983046:OWR983054 PGM983046:PGN983054 PQI983046:PQJ983054 QAE983046:QAF983054 QKA983046:QKB983054 QTW983046:QTX983054 RDS983046:RDT983054 RNO983046:RNP983054 RXK983046:RXL983054 SHG983046:SHH983054 SRC983046:SRD983054 TAY983046:TAZ983054 TKU983046:TKV983054 TUQ983046:TUR983054 UEM983046:UEN983054 UOI983046:UOJ983054 UYE983046:UYF983054 VIA983046:VIB983054 VRW983046:VRX983054 WBS983046:WBT983054 WLO983046:WLP983054 WVK983046:WVL983054 C25:D33 IY25:IZ33 SU25:SV33 ACQ25:ACR33 AMM25:AMN33 AWI25:AWJ33 BGE25:BGF33 BQA25:BQB33 BZW25:BZX33 CJS25:CJT33 CTO25:CTP33 DDK25:DDL33 DNG25:DNH33 DXC25:DXD33 EGY25:EGZ33 EQU25:EQV33 FAQ25:FAR33 FKM25:FKN33 FUI25:FUJ33 GEE25:GEF33 GOA25:GOB33 GXW25:GXX33 HHS25:HHT33 HRO25:HRP33 IBK25:IBL33 ILG25:ILH33 IVC25:IVD33 JEY25:JEZ33 JOU25:JOV33 JYQ25:JYR33 KIM25:KIN33 KSI25:KSJ33 LCE25:LCF33 LMA25:LMB33 LVW25:LVX33 MFS25:MFT33 MPO25:MPP33 MZK25:MZL33 NJG25:NJH33 NTC25:NTD33 OCY25:OCZ33 OMU25:OMV33 OWQ25:OWR33 PGM25:PGN33 PQI25:PQJ33 QAE25:QAF33 QKA25:QKB33 QTW25:QTX33 RDS25:RDT33 RNO25:RNP33 RXK25:RXL33 SHG25:SHH33 SRC25:SRD33 TAY25:TAZ33 TKU25:TKV33 TUQ25:TUR33 UEM25:UEN33 UOI25:UOJ33 UYE25:UYF33 VIA25:VIB33 VRW25:VRX33 WBS25:WBT33 WLO25:WLP33 WVK25:WVL33 C65558:D65566 IY65558:IZ65566 SU65558:SV65566 ACQ65558:ACR65566 AMM65558:AMN65566 AWI65558:AWJ65566 BGE65558:BGF65566 BQA65558:BQB65566 BZW65558:BZX65566 CJS65558:CJT65566 CTO65558:CTP65566 DDK65558:DDL65566 DNG65558:DNH65566 DXC65558:DXD65566 EGY65558:EGZ65566 EQU65558:EQV65566 FAQ65558:FAR65566 FKM65558:FKN65566 FUI65558:FUJ65566 GEE65558:GEF65566 GOA65558:GOB65566 GXW65558:GXX65566 HHS65558:HHT65566 HRO65558:HRP65566 IBK65558:IBL65566 ILG65558:ILH65566 IVC65558:IVD65566 JEY65558:JEZ65566 JOU65558:JOV65566 JYQ65558:JYR65566 KIM65558:KIN65566 KSI65558:KSJ65566 LCE65558:LCF65566 LMA65558:LMB65566 LVW65558:LVX65566 MFS65558:MFT65566 MPO65558:MPP65566 MZK65558:MZL65566 NJG65558:NJH65566 NTC65558:NTD65566 OCY65558:OCZ65566 OMU65558:OMV65566 OWQ65558:OWR65566 PGM65558:PGN65566 PQI65558:PQJ65566 QAE65558:QAF65566 QKA65558:QKB65566 QTW65558:QTX65566 RDS65558:RDT65566 RNO65558:RNP65566 RXK65558:RXL65566 SHG65558:SHH65566 SRC65558:SRD65566 TAY65558:TAZ65566 TKU65558:TKV65566 TUQ65558:TUR65566 UEM65558:UEN65566 UOI65558:UOJ65566 UYE65558:UYF65566 VIA65558:VIB65566 VRW65558:VRX65566 WBS65558:WBT65566 WLO65558:WLP65566 WVK65558:WVL65566 C131094:D131102 IY131094:IZ131102 SU131094:SV131102 ACQ131094:ACR131102 AMM131094:AMN131102 AWI131094:AWJ131102 BGE131094:BGF131102 BQA131094:BQB131102 BZW131094:BZX131102 CJS131094:CJT131102 CTO131094:CTP131102 DDK131094:DDL131102 DNG131094:DNH131102 DXC131094:DXD131102 EGY131094:EGZ131102 EQU131094:EQV131102 FAQ131094:FAR131102 FKM131094:FKN131102 FUI131094:FUJ131102 GEE131094:GEF131102 GOA131094:GOB131102 GXW131094:GXX131102 HHS131094:HHT131102 HRO131094:HRP131102 IBK131094:IBL131102 ILG131094:ILH131102 IVC131094:IVD131102 JEY131094:JEZ131102 JOU131094:JOV131102 JYQ131094:JYR131102 KIM131094:KIN131102 KSI131094:KSJ131102 LCE131094:LCF131102 LMA131094:LMB131102 LVW131094:LVX131102 MFS131094:MFT131102 MPO131094:MPP131102 MZK131094:MZL131102 NJG131094:NJH131102 NTC131094:NTD131102 OCY131094:OCZ131102 OMU131094:OMV131102 OWQ131094:OWR131102 PGM131094:PGN131102 PQI131094:PQJ131102 QAE131094:QAF131102 QKA131094:QKB131102 QTW131094:QTX131102 RDS131094:RDT131102 RNO131094:RNP131102 RXK131094:RXL131102 SHG131094:SHH131102 SRC131094:SRD131102 TAY131094:TAZ131102 TKU131094:TKV131102 TUQ131094:TUR131102 UEM131094:UEN131102 UOI131094:UOJ131102 UYE131094:UYF131102 VIA131094:VIB131102 VRW131094:VRX131102 WBS131094:WBT131102 WLO131094:WLP131102 WVK131094:WVL131102 C196630:D196638 IY196630:IZ196638 SU196630:SV196638 ACQ196630:ACR196638 AMM196630:AMN196638 AWI196630:AWJ196638 BGE196630:BGF196638 BQA196630:BQB196638 BZW196630:BZX196638 CJS196630:CJT196638 CTO196630:CTP196638 DDK196630:DDL196638 DNG196630:DNH196638 DXC196630:DXD196638 EGY196630:EGZ196638 EQU196630:EQV196638 FAQ196630:FAR196638 FKM196630:FKN196638 FUI196630:FUJ196638 GEE196630:GEF196638 GOA196630:GOB196638 GXW196630:GXX196638 HHS196630:HHT196638 HRO196630:HRP196638 IBK196630:IBL196638 ILG196630:ILH196638 IVC196630:IVD196638 JEY196630:JEZ196638 JOU196630:JOV196638 JYQ196630:JYR196638 KIM196630:KIN196638 KSI196630:KSJ196638 LCE196630:LCF196638 LMA196630:LMB196638 LVW196630:LVX196638 MFS196630:MFT196638 MPO196630:MPP196638 MZK196630:MZL196638 NJG196630:NJH196638 NTC196630:NTD196638 OCY196630:OCZ196638 OMU196630:OMV196638 OWQ196630:OWR196638 PGM196630:PGN196638 PQI196630:PQJ196638 QAE196630:QAF196638 QKA196630:QKB196638 QTW196630:QTX196638 RDS196630:RDT196638 RNO196630:RNP196638 RXK196630:RXL196638 SHG196630:SHH196638 SRC196630:SRD196638 TAY196630:TAZ196638 TKU196630:TKV196638 TUQ196630:TUR196638 UEM196630:UEN196638 UOI196630:UOJ196638 UYE196630:UYF196638 VIA196630:VIB196638 VRW196630:VRX196638 WBS196630:WBT196638 WLO196630:WLP196638 WVK196630:WVL196638 C262166:D262174 IY262166:IZ262174 SU262166:SV262174 ACQ262166:ACR262174 AMM262166:AMN262174 AWI262166:AWJ262174 BGE262166:BGF262174 BQA262166:BQB262174 BZW262166:BZX262174 CJS262166:CJT262174 CTO262166:CTP262174 DDK262166:DDL262174 DNG262166:DNH262174 DXC262166:DXD262174 EGY262166:EGZ262174 EQU262166:EQV262174 FAQ262166:FAR262174 FKM262166:FKN262174 FUI262166:FUJ262174 GEE262166:GEF262174 GOA262166:GOB262174 GXW262166:GXX262174 HHS262166:HHT262174 HRO262166:HRP262174 IBK262166:IBL262174 ILG262166:ILH262174 IVC262166:IVD262174 JEY262166:JEZ262174 JOU262166:JOV262174 JYQ262166:JYR262174 KIM262166:KIN262174 KSI262166:KSJ262174 LCE262166:LCF262174 LMA262166:LMB262174 LVW262166:LVX262174 MFS262166:MFT262174 MPO262166:MPP262174 MZK262166:MZL262174 NJG262166:NJH262174 NTC262166:NTD262174 OCY262166:OCZ262174 OMU262166:OMV262174 OWQ262166:OWR262174 PGM262166:PGN262174 PQI262166:PQJ262174 QAE262166:QAF262174 QKA262166:QKB262174 QTW262166:QTX262174 RDS262166:RDT262174 RNO262166:RNP262174 RXK262166:RXL262174 SHG262166:SHH262174 SRC262166:SRD262174 TAY262166:TAZ262174 TKU262166:TKV262174 TUQ262166:TUR262174 UEM262166:UEN262174 UOI262166:UOJ262174 UYE262166:UYF262174 VIA262166:VIB262174 VRW262166:VRX262174 WBS262166:WBT262174 WLO262166:WLP262174 WVK262166:WVL262174 C327702:D327710 IY327702:IZ327710 SU327702:SV327710 ACQ327702:ACR327710 AMM327702:AMN327710 AWI327702:AWJ327710 BGE327702:BGF327710 BQA327702:BQB327710 BZW327702:BZX327710 CJS327702:CJT327710 CTO327702:CTP327710 DDK327702:DDL327710 DNG327702:DNH327710 DXC327702:DXD327710 EGY327702:EGZ327710 EQU327702:EQV327710 FAQ327702:FAR327710 FKM327702:FKN327710 FUI327702:FUJ327710 GEE327702:GEF327710 GOA327702:GOB327710 GXW327702:GXX327710 HHS327702:HHT327710 HRO327702:HRP327710 IBK327702:IBL327710 ILG327702:ILH327710 IVC327702:IVD327710 JEY327702:JEZ327710 JOU327702:JOV327710 JYQ327702:JYR327710 KIM327702:KIN327710 KSI327702:KSJ327710 LCE327702:LCF327710 LMA327702:LMB327710 LVW327702:LVX327710 MFS327702:MFT327710 MPO327702:MPP327710 MZK327702:MZL327710 NJG327702:NJH327710 NTC327702:NTD327710 OCY327702:OCZ327710 OMU327702:OMV327710 OWQ327702:OWR327710 PGM327702:PGN327710 PQI327702:PQJ327710 QAE327702:QAF327710 QKA327702:QKB327710 QTW327702:QTX327710 RDS327702:RDT327710 RNO327702:RNP327710 RXK327702:RXL327710 SHG327702:SHH327710 SRC327702:SRD327710 TAY327702:TAZ327710 TKU327702:TKV327710 TUQ327702:TUR327710 UEM327702:UEN327710 UOI327702:UOJ327710 UYE327702:UYF327710 VIA327702:VIB327710 VRW327702:VRX327710 WBS327702:WBT327710 WLO327702:WLP327710 WVK327702:WVL327710 C393238:D393246 IY393238:IZ393246 SU393238:SV393246 ACQ393238:ACR393246 AMM393238:AMN393246 AWI393238:AWJ393246 BGE393238:BGF393246 BQA393238:BQB393246 BZW393238:BZX393246 CJS393238:CJT393246 CTO393238:CTP393246 DDK393238:DDL393246 DNG393238:DNH393246 DXC393238:DXD393246 EGY393238:EGZ393246 EQU393238:EQV393246 FAQ393238:FAR393246 FKM393238:FKN393246 FUI393238:FUJ393246 GEE393238:GEF393246 GOA393238:GOB393246 GXW393238:GXX393246 HHS393238:HHT393246 HRO393238:HRP393246 IBK393238:IBL393246 ILG393238:ILH393246 IVC393238:IVD393246 JEY393238:JEZ393246 JOU393238:JOV393246 JYQ393238:JYR393246 KIM393238:KIN393246 KSI393238:KSJ393246 LCE393238:LCF393246 LMA393238:LMB393246 LVW393238:LVX393246 MFS393238:MFT393246 MPO393238:MPP393246 MZK393238:MZL393246 NJG393238:NJH393246 NTC393238:NTD393246 OCY393238:OCZ393246 OMU393238:OMV393246 OWQ393238:OWR393246 PGM393238:PGN393246 PQI393238:PQJ393246 QAE393238:QAF393246 QKA393238:QKB393246 QTW393238:QTX393246 RDS393238:RDT393246 RNO393238:RNP393246 RXK393238:RXL393246 SHG393238:SHH393246 SRC393238:SRD393246 TAY393238:TAZ393246 TKU393238:TKV393246 TUQ393238:TUR393246 UEM393238:UEN393246 UOI393238:UOJ393246 UYE393238:UYF393246 VIA393238:VIB393246 VRW393238:VRX393246 WBS393238:WBT393246 WLO393238:WLP393246 WVK393238:WVL393246 C458774:D458782 IY458774:IZ458782 SU458774:SV458782 ACQ458774:ACR458782 AMM458774:AMN458782 AWI458774:AWJ458782 BGE458774:BGF458782 BQA458774:BQB458782 BZW458774:BZX458782 CJS458774:CJT458782 CTO458774:CTP458782 DDK458774:DDL458782 DNG458774:DNH458782 DXC458774:DXD458782 EGY458774:EGZ458782 EQU458774:EQV458782 FAQ458774:FAR458782 FKM458774:FKN458782 FUI458774:FUJ458782 GEE458774:GEF458782 GOA458774:GOB458782 GXW458774:GXX458782 HHS458774:HHT458782 HRO458774:HRP458782 IBK458774:IBL458782 ILG458774:ILH458782 IVC458774:IVD458782 JEY458774:JEZ458782 JOU458774:JOV458782 JYQ458774:JYR458782 KIM458774:KIN458782 KSI458774:KSJ458782 LCE458774:LCF458782 LMA458774:LMB458782 LVW458774:LVX458782 MFS458774:MFT458782 MPO458774:MPP458782 MZK458774:MZL458782 NJG458774:NJH458782 NTC458774:NTD458782 OCY458774:OCZ458782 OMU458774:OMV458782 OWQ458774:OWR458782 PGM458774:PGN458782 PQI458774:PQJ458782 QAE458774:QAF458782 QKA458774:QKB458782 QTW458774:QTX458782 RDS458774:RDT458782 RNO458774:RNP458782 RXK458774:RXL458782 SHG458774:SHH458782 SRC458774:SRD458782 TAY458774:TAZ458782 TKU458774:TKV458782 TUQ458774:TUR458782 UEM458774:UEN458782 UOI458774:UOJ458782 UYE458774:UYF458782 VIA458774:VIB458782 VRW458774:VRX458782 WBS458774:WBT458782 WLO458774:WLP458782 WVK458774:WVL458782 C524310:D524318 IY524310:IZ524318 SU524310:SV524318 ACQ524310:ACR524318 AMM524310:AMN524318 AWI524310:AWJ524318 BGE524310:BGF524318 BQA524310:BQB524318 BZW524310:BZX524318 CJS524310:CJT524318 CTO524310:CTP524318 DDK524310:DDL524318 DNG524310:DNH524318 DXC524310:DXD524318 EGY524310:EGZ524318 EQU524310:EQV524318 FAQ524310:FAR524318 FKM524310:FKN524318 FUI524310:FUJ524318 GEE524310:GEF524318 GOA524310:GOB524318 GXW524310:GXX524318 HHS524310:HHT524318 HRO524310:HRP524318 IBK524310:IBL524318 ILG524310:ILH524318 IVC524310:IVD524318 JEY524310:JEZ524318 JOU524310:JOV524318 JYQ524310:JYR524318 KIM524310:KIN524318 KSI524310:KSJ524318 LCE524310:LCF524318 LMA524310:LMB524318 LVW524310:LVX524318 MFS524310:MFT524318 MPO524310:MPP524318 MZK524310:MZL524318 NJG524310:NJH524318 NTC524310:NTD524318 OCY524310:OCZ524318 OMU524310:OMV524318 OWQ524310:OWR524318 PGM524310:PGN524318 PQI524310:PQJ524318 QAE524310:QAF524318 QKA524310:QKB524318 QTW524310:QTX524318 RDS524310:RDT524318 RNO524310:RNP524318 RXK524310:RXL524318 SHG524310:SHH524318 SRC524310:SRD524318 TAY524310:TAZ524318 TKU524310:TKV524318 TUQ524310:TUR524318 UEM524310:UEN524318 UOI524310:UOJ524318 UYE524310:UYF524318 VIA524310:VIB524318 VRW524310:VRX524318 WBS524310:WBT524318 WLO524310:WLP524318 WVK524310:WVL524318 C589846:D589854 IY589846:IZ589854 SU589846:SV589854 ACQ589846:ACR589854 AMM589846:AMN589854 AWI589846:AWJ589854 BGE589846:BGF589854 BQA589846:BQB589854 BZW589846:BZX589854 CJS589846:CJT589854 CTO589846:CTP589854 DDK589846:DDL589854 DNG589846:DNH589854 DXC589846:DXD589854 EGY589846:EGZ589854 EQU589846:EQV589854 FAQ589846:FAR589854 FKM589846:FKN589854 FUI589846:FUJ589854 GEE589846:GEF589854 GOA589846:GOB589854 GXW589846:GXX589854 HHS589846:HHT589854 HRO589846:HRP589854 IBK589846:IBL589854 ILG589846:ILH589854 IVC589846:IVD589854 JEY589846:JEZ589854 JOU589846:JOV589854 JYQ589846:JYR589854 KIM589846:KIN589854 KSI589846:KSJ589854 LCE589846:LCF589854 LMA589846:LMB589854 LVW589846:LVX589854 MFS589846:MFT589854 MPO589846:MPP589854 MZK589846:MZL589854 NJG589846:NJH589854 NTC589846:NTD589854 OCY589846:OCZ589854 OMU589846:OMV589854 OWQ589846:OWR589854 PGM589846:PGN589854 PQI589846:PQJ589854 QAE589846:QAF589854 QKA589846:QKB589854 QTW589846:QTX589854 RDS589846:RDT589854 RNO589846:RNP589854 RXK589846:RXL589854 SHG589846:SHH589854 SRC589846:SRD589854 TAY589846:TAZ589854 TKU589846:TKV589854 TUQ589846:TUR589854 UEM589846:UEN589854 UOI589846:UOJ589854 UYE589846:UYF589854 VIA589846:VIB589854 VRW589846:VRX589854 WBS589846:WBT589854 WLO589846:WLP589854 WVK589846:WVL589854 C655382:D655390 IY655382:IZ655390 SU655382:SV655390 ACQ655382:ACR655390 AMM655382:AMN655390 AWI655382:AWJ655390 BGE655382:BGF655390 BQA655382:BQB655390 BZW655382:BZX655390 CJS655382:CJT655390 CTO655382:CTP655390 DDK655382:DDL655390 DNG655382:DNH655390 DXC655382:DXD655390 EGY655382:EGZ655390 EQU655382:EQV655390 FAQ655382:FAR655390 FKM655382:FKN655390 FUI655382:FUJ655390 GEE655382:GEF655390 GOA655382:GOB655390 GXW655382:GXX655390 HHS655382:HHT655390 HRO655382:HRP655390 IBK655382:IBL655390 ILG655382:ILH655390 IVC655382:IVD655390 JEY655382:JEZ655390 JOU655382:JOV655390 JYQ655382:JYR655390 KIM655382:KIN655390 KSI655382:KSJ655390 LCE655382:LCF655390 LMA655382:LMB655390 LVW655382:LVX655390 MFS655382:MFT655390 MPO655382:MPP655390 MZK655382:MZL655390 NJG655382:NJH655390 NTC655382:NTD655390 OCY655382:OCZ655390 OMU655382:OMV655390 OWQ655382:OWR655390 PGM655382:PGN655390 PQI655382:PQJ655390 QAE655382:QAF655390 QKA655382:QKB655390 QTW655382:QTX655390 RDS655382:RDT655390 RNO655382:RNP655390 RXK655382:RXL655390 SHG655382:SHH655390 SRC655382:SRD655390 TAY655382:TAZ655390 TKU655382:TKV655390 TUQ655382:TUR655390 UEM655382:UEN655390 UOI655382:UOJ655390 UYE655382:UYF655390 VIA655382:VIB655390 VRW655382:VRX655390 WBS655382:WBT655390 WLO655382:WLP655390 WVK655382:WVL655390 C720918:D720926 IY720918:IZ720926 SU720918:SV720926 ACQ720918:ACR720926 AMM720918:AMN720926 AWI720918:AWJ720926 BGE720918:BGF720926 BQA720918:BQB720926 BZW720918:BZX720926 CJS720918:CJT720926 CTO720918:CTP720926 DDK720918:DDL720926 DNG720918:DNH720926 DXC720918:DXD720926 EGY720918:EGZ720926 EQU720918:EQV720926 FAQ720918:FAR720926 FKM720918:FKN720926 FUI720918:FUJ720926 GEE720918:GEF720926 GOA720918:GOB720926 GXW720918:GXX720926 HHS720918:HHT720926 HRO720918:HRP720926 IBK720918:IBL720926 ILG720918:ILH720926 IVC720918:IVD720926 JEY720918:JEZ720926 JOU720918:JOV720926 JYQ720918:JYR720926 KIM720918:KIN720926 KSI720918:KSJ720926 LCE720918:LCF720926 LMA720918:LMB720926 LVW720918:LVX720926 MFS720918:MFT720926 MPO720918:MPP720926 MZK720918:MZL720926 NJG720918:NJH720926 NTC720918:NTD720926 OCY720918:OCZ720926 OMU720918:OMV720926 OWQ720918:OWR720926 PGM720918:PGN720926 PQI720918:PQJ720926 QAE720918:QAF720926 QKA720918:QKB720926 QTW720918:QTX720926 RDS720918:RDT720926 RNO720918:RNP720926 RXK720918:RXL720926 SHG720918:SHH720926 SRC720918:SRD720926 TAY720918:TAZ720926 TKU720918:TKV720926 TUQ720918:TUR720926 UEM720918:UEN720926 UOI720918:UOJ720926 UYE720918:UYF720926 VIA720918:VIB720926 VRW720918:VRX720926 WBS720918:WBT720926 WLO720918:WLP720926 WVK720918:WVL720926 C786454:D786462 IY786454:IZ786462 SU786454:SV786462 ACQ786454:ACR786462 AMM786454:AMN786462 AWI786454:AWJ786462 BGE786454:BGF786462 BQA786454:BQB786462 BZW786454:BZX786462 CJS786454:CJT786462 CTO786454:CTP786462 DDK786454:DDL786462 DNG786454:DNH786462 DXC786454:DXD786462 EGY786454:EGZ786462 EQU786454:EQV786462 FAQ786454:FAR786462 FKM786454:FKN786462 FUI786454:FUJ786462 GEE786454:GEF786462 GOA786454:GOB786462 GXW786454:GXX786462 HHS786454:HHT786462 HRO786454:HRP786462 IBK786454:IBL786462 ILG786454:ILH786462 IVC786454:IVD786462 JEY786454:JEZ786462 JOU786454:JOV786462 JYQ786454:JYR786462 KIM786454:KIN786462 KSI786454:KSJ786462 LCE786454:LCF786462 LMA786454:LMB786462 LVW786454:LVX786462 MFS786454:MFT786462 MPO786454:MPP786462 MZK786454:MZL786462 NJG786454:NJH786462 NTC786454:NTD786462 OCY786454:OCZ786462 OMU786454:OMV786462 OWQ786454:OWR786462 PGM786454:PGN786462 PQI786454:PQJ786462 QAE786454:QAF786462 QKA786454:QKB786462 QTW786454:QTX786462 RDS786454:RDT786462 RNO786454:RNP786462 RXK786454:RXL786462 SHG786454:SHH786462 SRC786454:SRD786462 TAY786454:TAZ786462 TKU786454:TKV786462 TUQ786454:TUR786462 UEM786454:UEN786462 UOI786454:UOJ786462 UYE786454:UYF786462 VIA786454:VIB786462 VRW786454:VRX786462 WBS786454:WBT786462 WLO786454:WLP786462 WVK786454:WVL786462 C851990:D851998 IY851990:IZ851998 SU851990:SV851998 ACQ851990:ACR851998 AMM851990:AMN851998 AWI851990:AWJ851998 BGE851990:BGF851998 BQA851990:BQB851998 BZW851990:BZX851998 CJS851990:CJT851998 CTO851990:CTP851998 DDK851990:DDL851998 DNG851990:DNH851998 DXC851990:DXD851998 EGY851990:EGZ851998 EQU851990:EQV851998 FAQ851990:FAR851998 FKM851990:FKN851998 FUI851990:FUJ851998 GEE851990:GEF851998 GOA851990:GOB851998 GXW851990:GXX851998 HHS851990:HHT851998 HRO851990:HRP851998 IBK851990:IBL851998 ILG851990:ILH851998 IVC851990:IVD851998 JEY851990:JEZ851998 JOU851990:JOV851998 JYQ851990:JYR851998 KIM851990:KIN851998 KSI851990:KSJ851998 LCE851990:LCF851998 LMA851990:LMB851998 LVW851990:LVX851998 MFS851990:MFT851998 MPO851990:MPP851998 MZK851990:MZL851998 NJG851990:NJH851998 NTC851990:NTD851998 OCY851990:OCZ851998 OMU851990:OMV851998 OWQ851990:OWR851998 PGM851990:PGN851998 PQI851990:PQJ851998 QAE851990:QAF851998 QKA851990:QKB851998 QTW851990:QTX851998 RDS851990:RDT851998 RNO851990:RNP851998 RXK851990:RXL851998 SHG851990:SHH851998 SRC851990:SRD851998 TAY851990:TAZ851998 TKU851990:TKV851998 TUQ851990:TUR851998 UEM851990:UEN851998 UOI851990:UOJ851998 UYE851990:UYF851998 VIA851990:VIB851998 VRW851990:VRX851998 WBS851990:WBT851998 WLO851990:WLP851998 WVK851990:WVL851998 C917526:D917534 IY917526:IZ917534 SU917526:SV917534 ACQ917526:ACR917534 AMM917526:AMN917534 AWI917526:AWJ917534 BGE917526:BGF917534 BQA917526:BQB917534 BZW917526:BZX917534 CJS917526:CJT917534 CTO917526:CTP917534 DDK917526:DDL917534 DNG917526:DNH917534 DXC917526:DXD917534 EGY917526:EGZ917534 EQU917526:EQV917534 FAQ917526:FAR917534 FKM917526:FKN917534 FUI917526:FUJ917534 GEE917526:GEF917534 GOA917526:GOB917534 GXW917526:GXX917534 HHS917526:HHT917534 HRO917526:HRP917534 IBK917526:IBL917534 ILG917526:ILH917534 IVC917526:IVD917534 JEY917526:JEZ917534 JOU917526:JOV917534 JYQ917526:JYR917534 KIM917526:KIN917534 KSI917526:KSJ917534 LCE917526:LCF917534 LMA917526:LMB917534 LVW917526:LVX917534 MFS917526:MFT917534 MPO917526:MPP917534 MZK917526:MZL917534 NJG917526:NJH917534 NTC917526:NTD917534 OCY917526:OCZ917534 OMU917526:OMV917534 OWQ917526:OWR917534 PGM917526:PGN917534 PQI917526:PQJ917534 QAE917526:QAF917534 QKA917526:QKB917534 QTW917526:QTX917534 RDS917526:RDT917534 RNO917526:RNP917534 RXK917526:RXL917534 SHG917526:SHH917534 SRC917526:SRD917534 TAY917526:TAZ917534 TKU917526:TKV917534 TUQ917526:TUR917534 UEM917526:UEN917534 UOI917526:UOJ917534 UYE917526:UYF917534 VIA917526:VIB917534 VRW917526:VRX917534 WBS917526:WBT917534 WLO917526:WLP917534 WVK917526:WVL917534 C983062:D983070 IY983062:IZ983070 SU983062:SV983070 ACQ983062:ACR983070 AMM983062:AMN983070 AWI983062:AWJ983070 BGE983062:BGF983070 BQA983062:BQB983070 BZW983062:BZX983070 CJS983062:CJT983070 CTO983062:CTP983070 DDK983062:DDL983070 DNG983062:DNH983070 DXC983062:DXD983070 EGY983062:EGZ983070 EQU983062:EQV983070 FAQ983062:FAR983070 FKM983062:FKN983070 FUI983062:FUJ983070 GEE983062:GEF983070 GOA983062:GOB983070 GXW983062:GXX983070 HHS983062:HHT983070 HRO983062:HRP983070 IBK983062:IBL983070 ILG983062:ILH983070 IVC983062:IVD983070 JEY983062:JEZ983070 JOU983062:JOV983070 JYQ983062:JYR983070 KIM983062:KIN983070 KSI983062:KSJ983070 LCE983062:LCF983070 LMA983062:LMB983070 LVW983062:LVX983070 MFS983062:MFT983070 MPO983062:MPP983070 MZK983062:MZL983070 NJG983062:NJH983070 NTC983062:NTD983070 OCY983062:OCZ983070 OMU983062:OMV983070 OWQ983062:OWR983070 PGM983062:PGN983070 PQI983062:PQJ983070 QAE983062:QAF983070 QKA983062:QKB983070 QTW983062:QTX983070 RDS983062:RDT983070 RNO983062:RNP983070 RXK983062:RXL983070 SHG983062:SHH983070 SRC983062:SRD983070 TAY983062:TAZ983070 TKU983062:TKV983070 TUQ983062:TUR983070 UEM983062:UEN983070 UOI983062:UOJ983070 UYE983062:UYF983070 VIA983062:VIB983070 VRW983062:VRX983070 WBS983062:WBT983070 WLO983062:WLP983070 WVK983062:WVL983070">
      <formula1>0</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FG36"/>
  <sheetViews>
    <sheetView showGridLines="0" rightToLeft="1" view="pageBreakPreview" zoomScale="90" zoomScaleNormal="100" zoomScaleSheetLayoutView="90" workbookViewId="0">
      <selection activeCell="K2" sqref="K2"/>
    </sheetView>
  </sheetViews>
  <sheetFormatPr defaultRowHeight="12.75"/>
  <cols>
    <col min="1" max="1" width="4.42578125" style="192" customWidth="1"/>
    <col min="2" max="2" width="19" style="192" customWidth="1"/>
    <col min="3" max="3" width="16.5703125" style="192" customWidth="1"/>
    <col min="4" max="4" width="15.42578125" style="192" customWidth="1"/>
    <col min="5" max="5" width="16.28515625" style="206" customWidth="1"/>
    <col min="6" max="6" width="17.42578125" style="206" customWidth="1"/>
    <col min="7" max="7" width="15.42578125" style="206" customWidth="1"/>
    <col min="8" max="8" width="19.85546875" style="206" customWidth="1"/>
    <col min="9" max="9" width="17.7109375" style="206" customWidth="1"/>
    <col min="10" max="10" width="15.5703125" style="192" customWidth="1"/>
    <col min="11" max="11" width="22.42578125" style="206" customWidth="1"/>
    <col min="12" max="12" width="19.28515625" style="192" customWidth="1"/>
    <col min="13" max="13" width="23.140625" style="206" customWidth="1"/>
    <col min="14" max="14" width="17.7109375" style="206" customWidth="1"/>
    <col min="15" max="16" width="5" style="206" bestFit="1" customWidth="1"/>
    <col min="17" max="17" width="5" style="192" bestFit="1" customWidth="1"/>
    <col min="18" max="19" width="6" style="192" customWidth="1"/>
    <col min="20" max="20" width="5.42578125" style="192" customWidth="1"/>
    <col min="21" max="21" width="7.7109375" style="192" customWidth="1"/>
    <col min="22" max="22" width="7.28515625" style="192" customWidth="1"/>
    <col min="23" max="207" width="9" style="192"/>
    <col min="208" max="208" width="10.5703125" style="192" customWidth="1"/>
    <col min="209" max="256" width="9" style="192"/>
    <col min="257" max="257" width="4.42578125" style="192" customWidth="1"/>
    <col min="258" max="258" width="13.42578125" style="192" customWidth="1"/>
    <col min="259" max="259" width="16.5703125" style="192" customWidth="1"/>
    <col min="260" max="260" width="15.42578125" style="192" customWidth="1"/>
    <col min="261" max="261" width="16.28515625" style="192" customWidth="1"/>
    <col min="262" max="262" width="17.42578125" style="192" customWidth="1"/>
    <col min="263" max="263" width="15.42578125" style="192" customWidth="1"/>
    <col min="264" max="264" width="19.85546875" style="192" customWidth="1"/>
    <col min="265" max="265" width="14.85546875" style="192" customWidth="1"/>
    <col min="266" max="266" width="15.5703125" style="192" customWidth="1"/>
    <col min="267" max="267" width="15.42578125" style="192" bestFit="1" customWidth="1"/>
    <col min="268" max="268" width="14.42578125" style="192" customWidth="1"/>
    <col min="269" max="269" width="19.85546875" style="192" customWidth="1"/>
    <col min="270" max="270" width="17.7109375" style="192" customWidth="1"/>
    <col min="271" max="273" width="5" style="192" bestFit="1" customWidth="1"/>
    <col min="274" max="275" width="6" style="192" customWidth="1"/>
    <col min="276" max="276" width="5.42578125" style="192" customWidth="1"/>
    <col min="277" max="277" width="7.7109375" style="192" customWidth="1"/>
    <col min="278" max="278" width="7.28515625" style="192" customWidth="1"/>
    <col min="279" max="463" width="9" style="192"/>
    <col min="464" max="464" width="10.5703125" style="192" customWidth="1"/>
    <col min="465" max="512" width="9" style="192"/>
    <col min="513" max="513" width="4.42578125" style="192" customWidth="1"/>
    <col min="514" max="514" width="13.42578125" style="192" customWidth="1"/>
    <col min="515" max="515" width="16.5703125" style="192" customWidth="1"/>
    <col min="516" max="516" width="15.42578125" style="192" customWidth="1"/>
    <col min="517" max="517" width="16.28515625" style="192" customWidth="1"/>
    <col min="518" max="518" width="17.42578125" style="192" customWidth="1"/>
    <col min="519" max="519" width="15.42578125" style="192" customWidth="1"/>
    <col min="520" max="520" width="19.85546875" style="192" customWidth="1"/>
    <col min="521" max="521" width="14.85546875" style="192" customWidth="1"/>
    <col min="522" max="522" width="15.5703125" style="192" customWidth="1"/>
    <col min="523" max="523" width="15.42578125" style="192" bestFit="1" customWidth="1"/>
    <col min="524" max="524" width="14.42578125" style="192" customWidth="1"/>
    <col min="525" max="525" width="19.85546875" style="192" customWidth="1"/>
    <col min="526" max="526" width="17.7109375" style="192" customWidth="1"/>
    <col min="527" max="529" width="5" style="192" bestFit="1" customWidth="1"/>
    <col min="530" max="531" width="6" style="192" customWidth="1"/>
    <col min="532" max="532" width="5.42578125" style="192" customWidth="1"/>
    <col min="533" max="533" width="7.7109375" style="192" customWidth="1"/>
    <col min="534" max="534" width="7.28515625" style="192" customWidth="1"/>
    <col min="535" max="719" width="9" style="192"/>
    <col min="720" max="720" width="10.5703125" style="192" customWidth="1"/>
    <col min="721" max="768" width="9" style="192"/>
    <col min="769" max="769" width="4.42578125" style="192" customWidth="1"/>
    <col min="770" max="770" width="13.42578125" style="192" customWidth="1"/>
    <col min="771" max="771" width="16.5703125" style="192" customWidth="1"/>
    <col min="772" max="772" width="15.42578125" style="192" customWidth="1"/>
    <col min="773" max="773" width="16.28515625" style="192" customWidth="1"/>
    <col min="774" max="774" width="17.42578125" style="192" customWidth="1"/>
    <col min="775" max="775" width="15.42578125" style="192" customWidth="1"/>
    <col min="776" max="776" width="19.85546875" style="192" customWidth="1"/>
    <col min="777" max="777" width="14.85546875" style="192" customWidth="1"/>
    <col min="778" max="778" width="15.5703125" style="192" customWidth="1"/>
    <col min="779" max="779" width="15.42578125" style="192" bestFit="1" customWidth="1"/>
    <col min="780" max="780" width="14.42578125" style="192" customWidth="1"/>
    <col min="781" max="781" width="19.85546875" style="192" customWidth="1"/>
    <col min="782" max="782" width="17.7109375" style="192" customWidth="1"/>
    <col min="783" max="785" width="5" style="192" bestFit="1" customWidth="1"/>
    <col min="786" max="787" width="6" style="192" customWidth="1"/>
    <col min="788" max="788" width="5.42578125" style="192" customWidth="1"/>
    <col min="789" max="789" width="7.7109375" style="192" customWidth="1"/>
    <col min="790" max="790" width="7.28515625" style="192" customWidth="1"/>
    <col min="791" max="975" width="9" style="192"/>
    <col min="976" max="976" width="10.5703125" style="192" customWidth="1"/>
    <col min="977" max="1024" width="9" style="192"/>
    <col min="1025" max="1025" width="4.42578125" style="192" customWidth="1"/>
    <col min="1026" max="1026" width="13.42578125" style="192" customWidth="1"/>
    <col min="1027" max="1027" width="16.5703125" style="192" customWidth="1"/>
    <col min="1028" max="1028" width="15.42578125" style="192" customWidth="1"/>
    <col min="1029" max="1029" width="16.28515625" style="192" customWidth="1"/>
    <col min="1030" max="1030" width="17.42578125" style="192" customWidth="1"/>
    <col min="1031" max="1031" width="15.42578125" style="192" customWidth="1"/>
    <col min="1032" max="1032" width="19.85546875" style="192" customWidth="1"/>
    <col min="1033" max="1033" width="14.85546875" style="192" customWidth="1"/>
    <col min="1034" max="1034" width="15.5703125" style="192" customWidth="1"/>
    <col min="1035" max="1035" width="15.42578125" style="192" bestFit="1" customWidth="1"/>
    <col min="1036" max="1036" width="14.42578125" style="192" customWidth="1"/>
    <col min="1037" max="1037" width="19.85546875" style="192" customWidth="1"/>
    <col min="1038" max="1038" width="17.7109375" style="192" customWidth="1"/>
    <col min="1039" max="1041" width="5" style="192" bestFit="1" customWidth="1"/>
    <col min="1042" max="1043" width="6" style="192" customWidth="1"/>
    <col min="1044" max="1044" width="5.42578125" style="192" customWidth="1"/>
    <col min="1045" max="1045" width="7.7109375" style="192" customWidth="1"/>
    <col min="1046" max="1046" width="7.28515625" style="192" customWidth="1"/>
    <col min="1047" max="1231" width="9" style="192"/>
    <col min="1232" max="1232" width="10.5703125" style="192" customWidth="1"/>
    <col min="1233" max="1280" width="9" style="192"/>
    <col min="1281" max="1281" width="4.42578125" style="192" customWidth="1"/>
    <col min="1282" max="1282" width="13.42578125" style="192" customWidth="1"/>
    <col min="1283" max="1283" width="16.5703125" style="192" customWidth="1"/>
    <col min="1284" max="1284" width="15.42578125" style="192" customWidth="1"/>
    <col min="1285" max="1285" width="16.28515625" style="192" customWidth="1"/>
    <col min="1286" max="1286" width="17.42578125" style="192" customWidth="1"/>
    <col min="1287" max="1287" width="15.42578125" style="192" customWidth="1"/>
    <col min="1288" max="1288" width="19.85546875" style="192" customWidth="1"/>
    <col min="1289" max="1289" width="14.85546875" style="192" customWidth="1"/>
    <col min="1290" max="1290" width="15.5703125" style="192" customWidth="1"/>
    <col min="1291" max="1291" width="15.42578125" style="192" bestFit="1" customWidth="1"/>
    <col min="1292" max="1292" width="14.42578125" style="192" customWidth="1"/>
    <col min="1293" max="1293" width="19.85546875" style="192" customWidth="1"/>
    <col min="1294" max="1294" width="17.7109375" style="192" customWidth="1"/>
    <col min="1295" max="1297" width="5" style="192" bestFit="1" customWidth="1"/>
    <col min="1298" max="1299" width="6" style="192" customWidth="1"/>
    <col min="1300" max="1300" width="5.42578125" style="192" customWidth="1"/>
    <col min="1301" max="1301" width="7.7109375" style="192" customWidth="1"/>
    <col min="1302" max="1302" width="7.28515625" style="192" customWidth="1"/>
    <col min="1303" max="1487" width="9" style="192"/>
    <col min="1488" max="1488" width="10.5703125" style="192" customWidth="1"/>
    <col min="1489" max="1536" width="9" style="192"/>
    <col min="1537" max="1537" width="4.42578125" style="192" customWidth="1"/>
    <col min="1538" max="1538" width="13.42578125" style="192" customWidth="1"/>
    <col min="1539" max="1539" width="16.5703125" style="192" customWidth="1"/>
    <col min="1540" max="1540" width="15.42578125" style="192" customWidth="1"/>
    <col min="1541" max="1541" width="16.28515625" style="192" customWidth="1"/>
    <col min="1542" max="1542" width="17.42578125" style="192" customWidth="1"/>
    <col min="1543" max="1543" width="15.42578125" style="192" customWidth="1"/>
    <col min="1544" max="1544" width="19.85546875" style="192" customWidth="1"/>
    <col min="1545" max="1545" width="14.85546875" style="192" customWidth="1"/>
    <col min="1546" max="1546" width="15.5703125" style="192" customWidth="1"/>
    <col min="1547" max="1547" width="15.42578125" style="192" bestFit="1" customWidth="1"/>
    <col min="1548" max="1548" width="14.42578125" style="192" customWidth="1"/>
    <col min="1549" max="1549" width="19.85546875" style="192" customWidth="1"/>
    <col min="1550" max="1550" width="17.7109375" style="192" customWidth="1"/>
    <col min="1551" max="1553" width="5" style="192" bestFit="1" customWidth="1"/>
    <col min="1554" max="1555" width="6" style="192" customWidth="1"/>
    <col min="1556" max="1556" width="5.42578125" style="192" customWidth="1"/>
    <col min="1557" max="1557" width="7.7109375" style="192" customWidth="1"/>
    <col min="1558" max="1558" width="7.28515625" style="192" customWidth="1"/>
    <col min="1559" max="1743" width="9" style="192"/>
    <col min="1744" max="1744" width="10.5703125" style="192" customWidth="1"/>
    <col min="1745" max="1792" width="9" style="192"/>
    <col min="1793" max="1793" width="4.42578125" style="192" customWidth="1"/>
    <col min="1794" max="1794" width="13.42578125" style="192" customWidth="1"/>
    <col min="1795" max="1795" width="16.5703125" style="192" customWidth="1"/>
    <col min="1796" max="1796" width="15.42578125" style="192" customWidth="1"/>
    <col min="1797" max="1797" width="16.28515625" style="192" customWidth="1"/>
    <col min="1798" max="1798" width="17.42578125" style="192" customWidth="1"/>
    <col min="1799" max="1799" width="15.42578125" style="192" customWidth="1"/>
    <col min="1800" max="1800" width="19.85546875" style="192" customWidth="1"/>
    <col min="1801" max="1801" width="14.85546875" style="192" customWidth="1"/>
    <col min="1802" max="1802" width="15.5703125" style="192" customWidth="1"/>
    <col min="1803" max="1803" width="15.42578125" style="192" bestFit="1" customWidth="1"/>
    <col min="1804" max="1804" width="14.42578125" style="192" customWidth="1"/>
    <col min="1805" max="1805" width="19.85546875" style="192" customWidth="1"/>
    <col min="1806" max="1806" width="17.7109375" style="192" customWidth="1"/>
    <col min="1807" max="1809" width="5" style="192" bestFit="1" customWidth="1"/>
    <col min="1810" max="1811" width="6" style="192" customWidth="1"/>
    <col min="1812" max="1812" width="5.42578125" style="192" customWidth="1"/>
    <col min="1813" max="1813" width="7.7109375" style="192" customWidth="1"/>
    <col min="1814" max="1814" width="7.28515625" style="192" customWidth="1"/>
    <col min="1815" max="1999" width="9" style="192"/>
    <col min="2000" max="2000" width="10.5703125" style="192" customWidth="1"/>
    <col min="2001" max="2048" width="9" style="192"/>
    <col min="2049" max="2049" width="4.42578125" style="192" customWidth="1"/>
    <col min="2050" max="2050" width="13.42578125" style="192" customWidth="1"/>
    <col min="2051" max="2051" width="16.5703125" style="192" customWidth="1"/>
    <col min="2052" max="2052" width="15.42578125" style="192" customWidth="1"/>
    <col min="2053" max="2053" width="16.28515625" style="192" customWidth="1"/>
    <col min="2054" max="2054" width="17.42578125" style="192" customWidth="1"/>
    <col min="2055" max="2055" width="15.42578125" style="192" customWidth="1"/>
    <col min="2056" max="2056" width="19.85546875" style="192" customWidth="1"/>
    <col min="2057" max="2057" width="14.85546875" style="192" customWidth="1"/>
    <col min="2058" max="2058" width="15.5703125" style="192" customWidth="1"/>
    <col min="2059" max="2059" width="15.42578125" style="192" bestFit="1" customWidth="1"/>
    <col min="2060" max="2060" width="14.42578125" style="192" customWidth="1"/>
    <col min="2061" max="2061" width="19.85546875" style="192" customWidth="1"/>
    <col min="2062" max="2062" width="17.7109375" style="192" customWidth="1"/>
    <col min="2063" max="2065" width="5" style="192" bestFit="1" customWidth="1"/>
    <col min="2066" max="2067" width="6" style="192" customWidth="1"/>
    <col min="2068" max="2068" width="5.42578125" style="192" customWidth="1"/>
    <col min="2069" max="2069" width="7.7109375" style="192" customWidth="1"/>
    <col min="2070" max="2070" width="7.28515625" style="192" customWidth="1"/>
    <col min="2071" max="2255" width="9" style="192"/>
    <col min="2256" max="2256" width="10.5703125" style="192" customWidth="1"/>
    <col min="2257" max="2304" width="9" style="192"/>
    <col min="2305" max="2305" width="4.42578125" style="192" customWidth="1"/>
    <col min="2306" max="2306" width="13.42578125" style="192" customWidth="1"/>
    <col min="2307" max="2307" width="16.5703125" style="192" customWidth="1"/>
    <col min="2308" max="2308" width="15.42578125" style="192" customWidth="1"/>
    <col min="2309" max="2309" width="16.28515625" style="192" customWidth="1"/>
    <col min="2310" max="2310" width="17.42578125" style="192" customWidth="1"/>
    <col min="2311" max="2311" width="15.42578125" style="192" customWidth="1"/>
    <col min="2312" max="2312" width="19.85546875" style="192" customWidth="1"/>
    <col min="2313" max="2313" width="14.85546875" style="192" customWidth="1"/>
    <col min="2314" max="2314" width="15.5703125" style="192" customWidth="1"/>
    <col min="2315" max="2315" width="15.42578125" style="192" bestFit="1" customWidth="1"/>
    <col min="2316" max="2316" width="14.42578125" style="192" customWidth="1"/>
    <col min="2317" max="2317" width="19.85546875" style="192" customWidth="1"/>
    <col min="2318" max="2318" width="17.7109375" style="192" customWidth="1"/>
    <col min="2319" max="2321" width="5" style="192" bestFit="1" customWidth="1"/>
    <col min="2322" max="2323" width="6" style="192" customWidth="1"/>
    <col min="2324" max="2324" width="5.42578125" style="192" customWidth="1"/>
    <col min="2325" max="2325" width="7.7109375" style="192" customWidth="1"/>
    <col min="2326" max="2326" width="7.28515625" style="192" customWidth="1"/>
    <col min="2327" max="2511" width="9" style="192"/>
    <col min="2512" max="2512" width="10.5703125" style="192" customWidth="1"/>
    <col min="2513" max="2560" width="9" style="192"/>
    <col min="2561" max="2561" width="4.42578125" style="192" customWidth="1"/>
    <col min="2562" max="2562" width="13.42578125" style="192" customWidth="1"/>
    <col min="2563" max="2563" width="16.5703125" style="192" customWidth="1"/>
    <col min="2564" max="2564" width="15.42578125" style="192" customWidth="1"/>
    <col min="2565" max="2565" width="16.28515625" style="192" customWidth="1"/>
    <col min="2566" max="2566" width="17.42578125" style="192" customWidth="1"/>
    <col min="2567" max="2567" width="15.42578125" style="192" customWidth="1"/>
    <col min="2568" max="2568" width="19.85546875" style="192" customWidth="1"/>
    <col min="2569" max="2569" width="14.85546875" style="192" customWidth="1"/>
    <col min="2570" max="2570" width="15.5703125" style="192" customWidth="1"/>
    <col min="2571" max="2571" width="15.42578125" style="192" bestFit="1" customWidth="1"/>
    <col min="2572" max="2572" width="14.42578125" style="192" customWidth="1"/>
    <col min="2573" max="2573" width="19.85546875" style="192" customWidth="1"/>
    <col min="2574" max="2574" width="17.7109375" style="192" customWidth="1"/>
    <col min="2575" max="2577" width="5" style="192" bestFit="1" customWidth="1"/>
    <col min="2578" max="2579" width="6" style="192" customWidth="1"/>
    <col min="2580" max="2580" width="5.42578125" style="192" customWidth="1"/>
    <col min="2581" max="2581" width="7.7109375" style="192" customWidth="1"/>
    <col min="2582" max="2582" width="7.28515625" style="192" customWidth="1"/>
    <col min="2583" max="2767" width="9" style="192"/>
    <col min="2768" max="2768" width="10.5703125" style="192" customWidth="1"/>
    <col min="2769" max="2816" width="9" style="192"/>
    <col min="2817" max="2817" width="4.42578125" style="192" customWidth="1"/>
    <col min="2818" max="2818" width="13.42578125" style="192" customWidth="1"/>
    <col min="2819" max="2819" width="16.5703125" style="192" customWidth="1"/>
    <col min="2820" max="2820" width="15.42578125" style="192" customWidth="1"/>
    <col min="2821" max="2821" width="16.28515625" style="192" customWidth="1"/>
    <col min="2822" max="2822" width="17.42578125" style="192" customWidth="1"/>
    <col min="2823" max="2823" width="15.42578125" style="192" customWidth="1"/>
    <col min="2824" max="2824" width="19.85546875" style="192" customWidth="1"/>
    <col min="2825" max="2825" width="14.85546875" style="192" customWidth="1"/>
    <col min="2826" max="2826" width="15.5703125" style="192" customWidth="1"/>
    <col min="2827" max="2827" width="15.42578125" style="192" bestFit="1" customWidth="1"/>
    <col min="2828" max="2828" width="14.42578125" style="192" customWidth="1"/>
    <col min="2829" max="2829" width="19.85546875" style="192" customWidth="1"/>
    <col min="2830" max="2830" width="17.7109375" style="192" customWidth="1"/>
    <col min="2831" max="2833" width="5" style="192" bestFit="1" customWidth="1"/>
    <col min="2834" max="2835" width="6" style="192" customWidth="1"/>
    <col min="2836" max="2836" width="5.42578125" style="192" customWidth="1"/>
    <col min="2837" max="2837" width="7.7109375" style="192" customWidth="1"/>
    <col min="2838" max="2838" width="7.28515625" style="192" customWidth="1"/>
    <col min="2839" max="3023" width="9" style="192"/>
    <col min="3024" max="3024" width="10.5703125" style="192" customWidth="1"/>
    <col min="3025" max="3072" width="9" style="192"/>
    <col min="3073" max="3073" width="4.42578125" style="192" customWidth="1"/>
    <col min="3074" max="3074" width="13.42578125" style="192" customWidth="1"/>
    <col min="3075" max="3075" width="16.5703125" style="192" customWidth="1"/>
    <col min="3076" max="3076" width="15.42578125" style="192" customWidth="1"/>
    <col min="3077" max="3077" width="16.28515625" style="192" customWidth="1"/>
    <col min="3078" max="3078" width="17.42578125" style="192" customWidth="1"/>
    <col min="3079" max="3079" width="15.42578125" style="192" customWidth="1"/>
    <col min="3080" max="3080" width="19.85546875" style="192" customWidth="1"/>
    <col min="3081" max="3081" width="14.85546875" style="192" customWidth="1"/>
    <col min="3082" max="3082" width="15.5703125" style="192" customWidth="1"/>
    <col min="3083" max="3083" width="15.42578125" style="192" bestFit="1" customWidth="1"/>
    <col min="3084" max="3084" width="14.42578125" style="192" customWidth="1"/>
    <col min="3085" max="3085" width="19.85546875" style="192" customWidth="1"/>
    <col min="3086" max="3086" width="17.7109375" style="192" customWidth="1"/>
    <col min="3087" max="3089" width="5" style="192" bestFit="1" customWidth="1"/>
    <col min="3090" max="3091" width="6" style="192" customWidth="1"/>
    <col min="3092" max="3092" width="5.42578125" style="192" customWidth="1"/>
    <col min="3093" max="3093" width="7.7109375" style="192" customWidth="1"/>
    <col min="3094" max="3094" width="7.28515625" style="192" customWidth="1"/>
    <col min="3095" max="3279" width="9" style="192"/>
    <col min="3280" max="3280" width="10.5703125" style="192" customWidth="1"/>
    <col min="3281" max="3328" width="9" style="192"/>
    <col min="3329" max="3329" width="4.42578125" style="192" customWidth="1"/>
    <col min="3330" max="3330" width="13.42578125" style="192" customWidth="1"/>
    <col min="3331" max="3331" width="16.5703125" style="192" customWidth="1"/>
    <col min="3332" max="3332" width="15.42578125" style="192" customWidth="1"/>
    <col min="3333" max="3333" width="16.28515625" style="192" customWidth="1"/>
    <col min="3334" max="3334" width="17.42578125" style="192" customWidth="1"/>
    <col min="3335" max="3335" width="15.42578125" style="192" customWidth="1"/>
    <col min="3336" max="3336" width="19.85546875" style="192" customWidth="1"/>
    <col min="3337" max="3337" width="14.85546875" style="192" customWidth="1"/>
    <col min="3338" max="3338" width="15.5703125" style="192" customWidth="1"/>
    <col min="3339" max="3339" width="15.42578125" style="192" bestFit="1" customWidth="1"/>
    <col min="3340" max="3340" width="14.42578125" style="192" customWidth="1"/>
    <col min="3341" max="3341" width="19.85546875" style="192" customWidth="1"/>
    <col min="3342" max="3342" width="17.7109375" style="192" customWidth="1"/>
    <col min="3343" max="3345" width="5" style="192" bestFit="1" customWidth="1"/>
    <col min="3346" max="3347" width="6" style="192" customWidth="1"/>
    <col min="3348" max="3348" width="5.42578125" style="192" customWidth="1"/>
    <col min="3349" max="3349" width="7.7109375" style="192" customWidth="1"/>
    <col min="3350" max="3350" width="7.28515625" style="192" customWidth="1"/>
    <col min="3351" max="3535" width="9" style="192"/>
    <col min="3536" max="3536" width="10.5703125" style="192" customWidth="1"/>
    <col min="3537" max="3584" width="9" style="192"/>
    <col min="3585" max="3585" width="4.42578125" style="192" customWidth="1"/>
    <col min="3586" max="3586" width="13.42578125" style="192" customWidth="1"/>
    <col min="3587" max="3587" width="16.5703125" style="192" customWidth="1"/>
    <col min="3588" max="3588" width="15.42578125" style="192" customWidth="1"/>
    <col min="3589" max="3589" width="16.28515625" style="192" customWidth="1"/>
    <col min="3590" max="3590" width="17.42578125" style="192" customWidth="1"/>
    <col min="3591" max="3591" width="15.42578125" style="192" customWidth="1"/>
    <col min="3592" max="3592" width="19.85546875" style="192" customWidth="1"/>
    <col min="3593" max="3593" width="14.85546875" style="192" customWidth="1"/>
    <col min="3594" max="3594" width="15.5703125" style="192" customWidth="1"/>
    <col min="3595" max="3595" width="15.42578125" style="192" bestFit="1" customWidth="1"/>
    <col min="3596" max="3596" width="14.42578125" style="192" customWidth="1"/>
    <col min="3597" max="3597" width="19.85546875" style="192" customWidth="1"/>
    <col min="3598" max="3598" width="17.7109375" style="192" customWidth="1"/>
    <col min="3599" max="3601" width="5" style="192" bestFit="1" customWidth="1"/>
    <col min="3602" max="3603" width="6" style="192" customWidth="1"/>
    <col min="3604" max="3604" width="5.42578125" style="192" customWidth="1"/>
    <col min="3605" max="3605" width="7.7109375" style="192" customWidth="1"/>
    <col min="3606" max="3606" width="7.28515625" style="192" customWidth="1"/>
    <col min="3607" max="3791" width="9" style="192"/>
    <col min="3792" max="3792" width="10.5703125" style="192" customWidth="1"/>
    <col min="3793" max="3840" width="9" style="192"/>
    <col min="3841" max="3841" width="4.42578125" style="192" customWidth="1"/>
    <col min="3842" max="3842" width="13.42578125" style="192" customWidth="1"/>
    <col min="3843" max="3843" width="16.5703125" style="192" customWidth="1"/>
    <col min="3844" max="3844" width="15.42578125" style="192" customWidth="1"/>
    <col min="3845" max="3845" width="16.28515625" style="192" customWidth="1"/>
    <col min="3846" max="3846" width="17.42578125" style="192" customWidth="1"/>
    <col min="3847" max="3847" width="15.42578125" style="192" customWidth="1"/>
    <col min="3848" max="3848" width="19.85546875" style="192" customWidth="1"/>
    <col min="3849" max="3849" width="14.85546875" style="192" customWidth="1"/>
    <col min="3850" max="3850" width="15.5703125" style="192" customWidth="1"/>
    <col min="3851" max="3851" width="15.42578125" style="192" bestFit="1" customWidth="1"/>
    <col min="3852" max="3852" width="14.42578125" style="192" customWidth="1"/>
    <col min="3853" max="3853" width="19.85546875" style="192" customWidth="1"/>
    <col min="3854" max="3854" width="17.7109375" style="192" customWidth="1"/>
    <col min="3855" max="3857" width="5" style="192" bestFit="1" customWidth="1"/>
    <col min="3858" max="3859" width="6" style="192" customWidth="1"/>
    <col min="3860" max="3860" width="5.42578125" style="192" customWidth="1"/>
    <col min="3861" max="3861" width="7.7109375" style="192" customWidth="1"/>
    <col min="3862" max="3862" width="7.28515625" style="192" customWidth="1"/>
    <col min="3863" max="4047" width="9" style="192"/>
    <col min="4048" max="4048" width="10.5703125" style="192" customWidth="1"/>
    <col min="4049" max="4096" width="9" style="192"/>
    <col min="4097" max="4097" width="4.42578125" style="192" customWidth="1"/>
    <col min="4098" max="4098" width="13.42578125" style="192" customWidth="1"/>
    <col min="4099" max="4099" width="16.5703125" style="192" customWidth="1"/>
    <col min="4100" max="4100" width="15.42578125" style="192" customWidth="1"/>
    <col min="4101" max="4101" width="16.28515625" style="192" customWidth="1"/>
    <col min="4102" max="4102" width="17.42578125" style="192" customWidth="1"/>
    <col min="4103" max="4103" width="15.42578125" style="192" customWidth="1"/>
    <col min="4104" max="4104" width="19.85546875" style="192" customWidth="1"/>
    <col min="4105" max="4105" width="14.85546875" style="192" customWidth="1"/>
    <col min="4106" max="4106" width="15.5703125" style="192" customWidth="1"/>
    <col min="4107" max="4107" width="15.42578125" style="192" bestFit="1" customWidth="1"/>
    <col min="4108" max="4108" width="14.42578125" style="192" customWidth="1"/>
    <col min="4109" max="4109" width="19.85546875" style="192" customWidth="1"/>
    <col min="4110" max="4110" width="17.7109375" style="192" customWidth="1"/>
    <col min="4111" max="4113" width="5" style="192" bestFit="1" customWidth="1"/>
    <col min="4114" max="4115" width="6" style="192" customWidth="1"/>
    <col min="4116" max="4116" width="5.42578125" style="192" customWidth="1"/>
    <col min="4117" max="4117" width="7.7109375" style="192" customWidth="1"/>
    <col min="4118" max="4118" width="7.28515625" style="192" customWidth="1"/>
    <col min="4119" max="4303" width="9" style="192"/>
    <col min="4304" max="4304" width="10.5703125" style="192" customWidth="1"/>
    <col min="4305" max="4352" width="9" style="192"/>
    <col min="4353" max="4353" width="4.42578125" style="192" customWidth="1"/>
    <col min="4354" max="4354" width="13.42578125" style="192" customWidth="1"/>
    <col min="4355" max="4355" width="16.5703125" style="192" customWidth="1"/>
    <col min="4356" max="4356" width="15.42578125" style="192" customWidth="1"/>
    <col min="4357" max="4357" width="16.28515625" style="192" customWidth="1"/>
    <col min="4358" max="4358" width="17.42578125" style="192" customWidth="1"/>
    <col min="4359" max="4359" width="15.42578125" style="192" customWidth="1"/>
    <col min="4360" max="4360" width="19.85546875" style="192" customWidth="1"/>
    <col min="4361" max="4361" width="14.85546875" style="192" customWidth="1"/>
    <col min="4362" max="4362" width="15.5703125" style="192" customWidth="1"/>
    <col min="4363" max="4363" width="15.42578125" style="192" bestFit="1" customWidth="1"/>
    <col min="4364" max="4364" width="14.42578125" style="192" customWidth="1"/>
    <col min="4365" max="4365" width="19.85546875" style="192" customWidth="1"/>
    <col min="4366" max="4366" width="17.7109375" style="192" customWidth="1"/>
    <col min="4367" max="4369" width="5" style="192" bestFit="1" customWidth="1"/>
    <col min="4370" max="4371" width="6" style="192" customWidth="1"/>
    <col min="4372" max="4372" width="5.42578125" style="192" customWidth="1"/>
    <col min="4373" max="4373" width="7.7109375" style="192" customWidth="1"/>
    <col min="4374" max="4374" width="7.28515625" style="192" customWidth="1"/>
    <col min="4375" max="4559" width="9" style="192"/>
    <col min="4560" max="4560" width="10.5703125" style="192" customWidth="1"/>
    <col min="4561" max="4608" width="9" style="192"/>
    <col min="4609" max="4609" width="4.42578125" style="192" customWidth="1"/>
    <col min="4610" max="4610" width="13.42578125" style="192" customWidth="1"/>
    <col min="4611" max="4611" width="16.5703125" style="192" customWidth="1"/>
    <col min="4612" max="4612" width="15.42578125" style="192" customWidth="1"/>
    <col min="4613" max="4613" width="16.28515625" style="192" customWidth="1"/>
    <col min="4614" max="4614" width="17.42578125" style="192" customWidth="1"/>
    <col min="4615" max="4615" width="15.42578125" style="192" customWidth="1"/>
    <col min="4616" max="4616" width="19.85546875" style="192" customWidth="1"/>
    <col min="4617" max="4617" width="14.85546875" style="192" customWidth="1"/>
    <col min="4618" max="4618" width="15.5703125" style="192" customWidth="1"/>
    <col min="4619" max="4619" width="15.42578125" style="192" bestFit="1" customWidth="1"/>
    <col min="4620" max="4620" width="14.42578125" style="192" customWidth="1"/>
    <col min="4621" max="4621" width="19.85546875" style="192" customWidth="1"/>
    <col min="4622" max="4622" width="17.7109375" style="192" customWidth="1"/>
    <col min="4623" max="4625" width="5" style="192" bestFit="1" customWidth="1"/>
    <col min="4626" max="4627" width="6" style="192" customWidth="1"/>
    <col min="4628" max="4628" width="5.42578125" style="192" customWidth="1"/>
    <col min="4629" max="4629" width="7.7109375" style="192" customWidth="1"/>
    <col min="4630" max="4630" width="7.28515625" style="192" customWidth="1"/>
    <col min="4631" max="4815" width="9" style="192"/>
    <col min="4816" max="4816" width="10.5703125" style="192" customWidth="1"/>
    <col min="4817" max="4864" width="9" style="192"/>
    <col min="4865" max="4865" width="4.42578125" style="192" customWidth="1"/>
    <col min="4866" max="4866" width="13.42578125" style="192" customWidth="1"/>
    <col min="4867" max="4867" width="16.5703125" style="192" customWidth="1"/>
    <col min="4868" max="4868" width="15.42578125" style="192" customWidth="1"/>
    <col min="4869" max="4869" width="16.28515625" style="192" customWidth="1"/>
    <col min="4870" max="4870" width="17.42578125" style="192" customWidth="1"/>
    <col min="4871" max="4871" width="15.42578125" style="192" customWidth="1"/>
    <col min="4872" max="4872" width="19.85546875" style="192" customWidth="1"/>
    <col min="4873" max="4873" width="14.85546875" style="192" customWidth="1"/>
    <col min="4874" max="4874" width="15.5703125" style="192" customWidth="1"/>
    <col min="4875" max="4875" width="15.42578125" style="192" bestFit="1" customWidth="1"/>
    <col min="4876" max="4876" width="14.42578125" style="192" customWidth="1"/>
    <col min="4877" max="4877" width="19.85546875" style="192" customWidth="1"/>
    <col min="4878" max="4878" width="17.7109375" style="192" customWidth="1"/>
    <col min="4879" max="4881" width="5" style="192" bestFit="1" customWidth="1"/>
    <col min="4882" max="4883" width="6" style="192" customWidth="1"/>
    <col min="4884" max="4884" width="5.42578125" style="192" customWidth="1"/>
    <col min="4885" max="4885" width="7.7109375" style="192" customWidth="1"/>
    <col min="4886" max="4886" width="7.28515625" style="192" customWidth="1"/>
    <col min="4887" max="5071" width="9" style="192"/>
    <col min="5072" max="5072" width="10.5703125" style="192" customWidth="1"/>
    <col min="5073" max="5120" width="9" style="192"/>
    <col min="5121" max="5121" width="4.42578125" style="192" customWidth="1"/>
    <col min="5122" max="5122" width="13.42578125" style="192" customWidth="1"/>
    <col min="5123" max="5123" width="16.5703125" style="192" customWidth="1"/>
    <col min="5124" max="5124" width="15.42578125" style="192" customWidth="1"/>
    <col min="5125" max="5125" width="16.28515625" style="192" customWidth="1"/>
    <col min="5126" max="5126" width="17.42578125" style="192" customWidth="1"/>
    <col min="5127" max="5127" width="15.42578125" style="192" customWidth="1"/>
    <col min="5128" max="5128" width="19.85546875" style="192" customWidth="1"/>
    <col min="5129" max="5129" width="14.85546875" style="192" customWidth="1"/>
    <col min="5130" max="5130" width="15.5703125" style="192" customWidth="1"/>
    <col min="5131" max="5131" width="15.42578125" style="192" bestFit="1" customWidth="1"/>
    <col min="5132" max="5132" width="14.42578125" style="192" customWidth="1"/>
    <col min="5133" max="5133" width="19.85546875" style="192" customWidth="1"/>
    <col min="5134" max="5134" width="17.7109375" style="192" customWidth="1"/>
    <col min="5135" max="5137" width="5" style="192" bestFit="1" customWidth="1"/>
    <col min="5138" max="5139" width="6" style="192" customWidth="1"/>
    <col min="5140" max="5140" width="5.42578125" style="192" customWidth="1"/>
    <col min="5141" max="5141" width="7.7109375" style="192" customWidth="1"/>
    <col min="5142" max="5142" width="7.28515625" style="192" customWidth="1"/>
    <col min="5143" max="5327" width="9" style="192"/>
    <col min="5328" max="5328" width="10.5703125" style="192" customWidth="1"/>
    <col min="5329" max="5376" width="9" style="192"/>
    <col min="5377" max="5377" width="4.42578125" style="192" customWidth="1"/>
    <col min="5378" max="5378" width="13.42578125" style="192" customWidth="1"/>
    <col min="5379" max="5379" width="16.5703125" style="192" customWidth="1"/>
    <col min="5380" max="5380" width="15.42578125" style="192" customWidth="1"/>
    <col min="5381" max="5381" width="16.28515625" style="192" customWidth="1"/>
    <col min="5382" max="5382" width="17.42578125" style="192" customWidth="1"/>
    <col min="5383" max="5383" width="15.42578125" style="192" customWidth="1"/>
    <col min="5384" max="5384" width="19.85546875" style="192" customWidth="1"/>
    <col min="5385" max="5385" width="14.85546875" style="192" customWidth="1"/>
    <col min="5386" max="5386" width="15.5703125" style="192" customWidth="1"/>
    <col min="5387" max="5387" width="15.42578125" style="192" bestFit="1" customWidth="1"/>
    <col min="5388" max="5388" width="14.42578125" style="192" customWidth="1"/>
    <col min="5389" max="5389" width="19.85546875" style="192" customWidth="1"/>
    <col min="5390" max="5390" width="17.7109375" style="192" customWidth="1"/>
    <col min="5391" max="5393" width="5" style="192" bestFit="1" customWidth="1"/>
    <col min="5394" max="5395" width="6" style="192" customWidth="1"/>
    <col min="5396" max="5396" width="5.42578125" style="192" customWidth="1"/>
    <col min="5397" max="5397" width="7.7109375" style="192" customWidth="1"/>
    <col min="5398" max="5398" width="7.28515625" style="192" customWidth="1"/>
    <col min="5399" max="5583" width="9" style="192"/>
    <col min="5584" max="5584" width="10.5703125" style="192" customWidth="1"/>
    <col min="5585" max="5632" width="9" style="192"/>
    <col min="5633" max="5633" width="4.42578125" style="192" customWidth="1"/>
    <col min="5634" max="5634" width="13.42578125" style="192" customWidth="1"/>
    <col min="5635" max="5635" width="16.5703125" style="192" customWidth="1"/>
    <col min="5636" max="5636" width="15.42578125" style="192" customWidth="1"/>
    <col min="5637" max="5637" width="16.28515625" style="192" customWidth="1"/>
    <col min="5638" max="5638" width="17.42578125" style="192" customWidth="1"/>
    <col min="5639" max="5639" width="15.42578125" style="192" customWidth="1"/>
    <col min="5640" max="5640" width="19.85546875" style="192" customWidth="1"/>
    <col min="5641" max="5641" width="14.85546875" style="192" customWidth="1"/>
    <col min="5642" max="5642" width="15.5703125" style="192" customWidth="1"/>
    <col min="5643" max="5643" width="15.42578125" style="192" bestFit="1" customWidth="1"/>
    <col min="5644" max="5644" width="14.42578125" style="192" customWidth="1"/>
    <col min="5645" max="5645" width="19.85546875" style="192" customWidth="1"/>
    <col min="5646" max="5646" width="17.7109375" style="192" customWidth="1"/>
    <col min="5647" max="5649" width="5" style="192" bestFit="1" customWidth="1"/>
    <col min="5650" max="5651" width="6" style="192" customWidth="1"/>
    <col min="5652" max="5652" width="5.42578125" style="192" customWidth="1"/>
    <col min="5653" max="5653" width="7.7109375" style="192" customWidth="1"/>
    <col min="5654" max="5654" width="7.28515625" style="192" customWidth="1"/>
    <col min="5655" max="5839" width="9" style="192"/>
    <col min="5840" max="5840" width="10.5703125" style="192" customWidth="1"/>
    <col min="5841" max="5888" width="9" style="192"/>
    <col min="5889" max="5889" width="4.42578125" style="192" customWidth="1"/>
    <col min="5890" max="5890" width="13.42578125" style="192" customWidth="1"/>
    <col min="5891" max="5891" width="16.5703125" style="192" customWidth="1"/>
    <col min="5892" max="5892" width="15.42578125" style="192" customWidth="1"/>
    <col min="5893" max="5893" width="16.28515625" style="192" customWidth="1"/>
    <col min="5894" max="5894" width="17.42578125" style="192" customWidth="1"/>
    <col min="5895" max="5895" width="15.42578125" style="192" customWidth="1"/>
    <col min="5896" max="5896" width="19.85546875" style="192" customWidth="1"/>
    <col min="5897" max="5897" width="14.85546875" style="192" customWidth="1"/>
    <col min="5898" max="5898" width="15.5703125" style="192" customWidth="1"/>
    <col min="5899" max="5899" width="15.42578125" style="192" bestFit="1" customWidth="1"/>
    <col min="5900" max="5900" width="14.42578125" style="192" customWidth="1"/>
    <col min="5901" max="5901" width="19.85546875" style="192" customWidth="1"/>
    <col min="5902" max="5902" width="17.7109375" style="192" customWidth="1"/>
    <col min="5903" max="5905" width="5" style="192" bestFit="1" customWidth="1"/>
    <col min="5906" max="5907" width="6" style="192" customWidth="1"/>
    <col min="5908" max="5908" width="5.42578125" style="192" customWidth="1"/>
    <col min="5909" max="5909" width="7.7109375" style="192" customWidth="1"/>
    <col min="5910" max="5910" width="7.28515625" style="192" customWidth="1"/>
    <col min="5911" max="6095" width="9" style="192"/>
    <col min="6096" max="6096" width="10.5703125" style="192" customWidth="1"/>
    <col min="6097" max="6144" width="9" style="192"/>
    <col min="6145" max="6145" width="4.42578125" style="192" customWidth="1"/>
    <col min="6146" max="6146" width="13.42578125" style="192" customWidth="1"/>
    <col min="6147" max="6147" width="16.5703125" style="192" customWidth="1"/>
    <col min="6148" max="6148" width="15.42578125" style="192" customWidth="1"/>
    <col min="6149" max="6149" width="16.28515625" style="192" customWidth="1"/>
    <col min="6150" max="6150" width="17.42578125" style="192" customWidth="1"/>
    <col min="6151" max="6151" width="15.42578125" style="192" customWidth="1"/>
    <col min="6152" max="6152" width="19.85546875" style="192" customWidth="1"/>
    <col min="6153" max="6153" width="14.85546875" style="192" customWidth="1"/>
    <col min="6154" max="6154" width="15.5703125" style="192" customWidth="1"/>
    <col min="6155" max="6155" width="15.42578125" style="192" bestFit="1" customWidth="1"/>
    <col min="6156" max="6156" width="14.42578125" style="192" customWidth="1"/>
    <col min="6157" max="6157" width="19.85546875" style="192" customWidth="1"/>
    <col min="6158" max="6158" width="17.7109375" style="192" customWidth="1"/>
    <col min="6159" max="6161" width="5" style="192" bestFit="1" customWidth="1"/>
    <col min="6162" max="6163" width="6" style="192" customWidth="1"/>
    <col min="6164" max="6164" width="5.42578125" style="192" customWidth="1"/>
    <col min="6165" max="6165" width="7.7109375" style="192" customWidth="1"/>
    <col min="6166" max="6166" width="7.28515625" style="192" customWidth="1"/>
    <col min="6167" max="6351" width="9" style="192"/>
    <col min="6352" max="6352" width="10.5703125" style="192" customWidth="1"/>
    <col min="6353" max="6400" width="9" style="192"/>
    <col min="6401" max="6401" width="4.42578125" style="192" customWidth="1"/>
    <col min="6402" max="6402" width="13.42578125" style="192" customWidth="1"/>
    <col min="6403" max="6403" width="16.5703125" style="192" customWidth="1"/>
    <col min="6404" max="6404" width="15.42578125" style="192" customWidth="1"/>
    <col min="6405" max="6405" width="16.28515625" style="192" customWidth="1"/>
    <col min="6406" max="6406" width="17.42578125" style="192" customWidth="1"/>
    <col min="6407" max="6407" width="15.42578125" style="192" customWidth="1"/>
    <col min="6408" max="6408" width="19.85546875" style="192" customWidth="1"/>
    <col min="6409" max="6409" width="14.85546875" style="192" customWidth="1"/>
    <col min="6410" max="6410" width="15.5703125" style="192" customWidth="1"/>
    <col min="6411" max="6411" width="15.42578125" style="192" bestFit="1" customWidth="1"/>
    <col min="6412" max="6412" width="14.42578125" style="192" customWidth="1"/>
    <col min="6413" max="6413" width="19.85546875" style="192" customWidth="1"/>
    <col min="6414" max="6414" width="17.7109375" style="192" customWidth="1"/>
    <col min="6415" max="6417" width="5" style="192" bestFit="1" customWidth="1"/>
    <col min="6418" max="6419" width="6" style="192" customWidth="1"/>
    <col min="6420" max="6420" width="5.42578125" style="192" customWidth="1"/>
    <col min="6421" max="6421" width="7.7109375" style="192" customWidth="1"/>
    <col min="6422" max="6422" width="7.28515625" style="192" customWidth="1"/>
    <col min="6423" max="6607" width="9" style="192"/>
    <col min="6608" max="6608" width="10.5703125" style="192" customWidth="1"/>
    <col min="6609" max="6656" width="9" style="192"/>
    <col min="6657" max="6657" width="4.42578125" style="192" customWidth="1"/>
    <col min="6658" max="6658" width="13.42578125" style="192" customWidth="1"/>
    <col min="6659" max="6659" width="16.5703125" style="192" customWidth="1"/>
    <col min="6660" max="6660" width="15.42578125" style="192" customWidth="1"/>
    <col min="6661" max="6661" width="16.28515625" style="192" customWidth="1"/>
    <col min="6662" max="6662" width="17.42578125" style="192" customWidth="1"/>
    <col min="6663" max="6663" width="15.42578125" style="192" customWidth="1"/>
    <col min="6664" max="6664" width="19.85546875" style="192" customWidth="1"/>
    <col min="6665" max="6665" width="14.85546875" style="192" customWidth="1"/>
    <col min="6666" max="6666" width="15.5703125" style="192" customWidth="1"/>
    <col min="6667" max="6667" width="15.42578125" style="192" bestFit="1" customWidth="1"/>
    <col min="6668" max="6668" width="14.42578125" style="192" customWidth="1"/>
    <col min="6669" max="6669" width="19.85546875" style="192" customWidth="1"/>
    <col min="6670" max="6670" width="17.7109375" style="192" customWidth="1"/>
    <col min="6671" max="6673" width="5" style="192" bestFit="1" customWidth="1"/>
    <col min="6674" max="6675" width="6" style="192" customWidth="1"/>
    <col min="6676" max="6676" width="5.42578125" style="192" customWidth="1"/>
    <col min="6677" max="6677" width="7.7109375" style="192" customWidth="1"/>
    <col min="6678" max="6678" width="7.28515625" style="192" customWidth="1"/>
    <col min="6679" max="6863" width="9" style="192"/>
    <col min="6864" max="6864" width="10.5703125" style="192" customWidth="1"/>
    <col min="6865" max="6912" width="9" style="192"/>
    <col min="6913" max="6913" width="4.42578125" style="192" customWidth="1"/>
    <col min="6914" max="6914" width="13.42578125" style="192" customWidth="1"/>
    <col min="6915" max="6915" width="16.5703125" style="192" customWidth="1"/>
    <col min="6916" max="6916" width="15.42578125" style="192" customWidth="1"/>
    <col min="6917" max="6917" width="16.28515625" style="192" customWidth="1"/>
    <col min="6918" max="6918" width="17.42578125" style="192" customWidth="1"/>
    <col min="6919" max="6919" width="15.42578125" style="192" customWidth="1"/>
    <col min="6920" max="6920" width="19.85546875" style="192" customWidth="1"/>
    <col min="6921" max="6921" width="14.85546875" style="192" customWidth="1"/>
    <col min="6922" max="6922" width="15.5703125" style="192" customWidth="1"/>
    <col min="6923" max="6923" width="15.42578125" style="192" bestFit="1" customWidth="1"/>
    <col min="6924" max="6924" width="14.42578125" style="192" customWidth="1"/>
    <col min="6925" max="6925" width="19.85546875" style="192" customWidth="1"/>
    <col min="6926" max="6926" width="17.7109375" style="192" customWidth="1"/>
    <col min="6927" max="6929" width="5" style="192" bestFit="1" customWidth="1"/>
    <col min="6930" max="6931" width="6" style="192" customWidth="1"/>
    <col min="6932" max="6932" width="5.42578125" style="192" customWidth="1"/>
    <col min="6933" max="6933" width="7.7109375" style="192" customWidth="1"/>
    <col min="6934" max="6934" width="7.28515625" style="192" customWidth="1"/>
    <col min="6935" max="7119" width="9" style="192"/>
    <col min="7120" max="7120" width="10.5703125" style="192" customWidth="1"/>
    <col min="7121" max="7168" width="9" style="192"/>
    <col min="7169" max="7169" width="4.42578125" style="192" customWidth="1"/>
    <col min="7170" max="7170" width="13.42578125" style="192" customWidth="1"/>
    <col min="7171" max="7171" width="16.5703125" style="192" customWidth="1"/>
    <col min="7172" max="7172" width="15.42578125" style="192" customWidth="1"/>
    <col min="7173" max="7173" width="16.28515625" style="192" customWidth="1"/>
    <col min="7174" max="7174" width="17.42578125" style="192" customWidth="1"/>
    <col min="7175" max="7175" width="15.42578125" style="192" customWidth="1"/>
    <col min="7176" max="7176" width="19.85546875" style="192" customWidth="1"/>
    <col min="7177" max="7177" width="14.85546875" style="192" customWidth="1"/>
    <col min="7178" max="7178" width="15.5703125" style="192" customWidth="1"/>
    <col min="7179" max="7179" width="15.42578125" style="192" bestFit="1" customWidth="1"/>
    <col min="7180" max="7180" width="14.42578125" style="192" customWidth="1"/>
    <col min="7181" max="7181" width="19.85546875" style="192" customWidth="1"/>
    <col min="7182" max="7182" width="17.7109375" style="192" customWidth="1"/>
    <col min="7183" max="7185" width="5" style="192" bestFit="1" customWidth="1"/>
    <col min="7186" max="7187" width="6" style="192" customWidth="1"/>
    <col min="7188" max="7188" width="5.42578125" style="192" customWidth="1"/>
    <col min="7189" max="7189" width="7.7109375" style="192" customWidth="1"/>
    <col min="7190" max="7190" width="7.28515625" style="192" customWidth="1"/>
    <col min="7191" max="7375" width="9" style="192"/>
    <col min="7376" max="7376" width="10.5703125" style="192" customWidth="1"/>
    <col min="7377" max="7424" width="9" style="192"/>
    <col min="7425" max="7425" width="4.42578125" style="192" customWidth="1"/>
    <col min="7426" max="7426" width="13.42578125" style="192" customWidth="1"/>
    <col min="7427" max="7427" width="16.5703125" style="192" customWidth="1"/>
    <col min="7428" max="7428" width="15.42578125" style="192" customWidth="1"/>
    <col min="7429" max="7429" width="16.28515625" style="192" customWidth="1"/>
    <col min="7430" max="7430" width="17.42578125" style="192" customWidth="1"/>
    <col min="7431" max="7431" width="15.42578125" style="192" customWidth="1"/>
    <col min="7432" max="7432" width="19.85546875" style="192" customWidth="1"/>
    <col min="7433" max="7433" width="14.85546875" style="192" customWidth="1"/>
    <col min="7434" max="7434" width="15.5703125" style="192" customWidth="1"/>
    <col min="7435" max="7435" width="15.42578125" style="192" bestFit="1" customWidth="1"/>
    <col min="7436" max="7436" width="14.42578125" style="192" customWidth="1"/>
    <col min="7437" max="7437" width="19.85546875" style="192" customWidth="1"/>
    <col min="7438" max="7438" width="17.7109375" style="192" customWidth="1"/>
    <col min="7439" max="7441" width="5" style="192" bestFit="1" customWidth="1"/>
    <col min="7442" max="7443" width="6" style="192" customWidth="1"/>
    <col min="7444" max="7444" width="5.42578125" style="192" customWidth="1"/>
    <col min="7445" max="7445" width="7.7109375" style="192" customWidth="1"/>
    <col min="7446" max="7446" width="7.28515625" style="192" customWidth="1"/>
    <col min="7447" max="7631" width="9" style="192"/>
    <col min="7632" max="7632" width="10.5703125" style="192" customWidth="1"/>
    <col min="7633" max="7680" width="9" style="192"/>
    <col min="7681" max="7681" width="4.42578125" style="192" customWidth="1"/>
    <col min="7682" max="7682" width="13.42578125" style="192" customWidth="1"/>
    <col min="7683" max="7683" width="16.5703125" style="192" customWidth="1"/>
    <col min="7684" max="7684" width="15.42578125" style="192" customWidth="1"/>
    <col min="7685" max="7685" width="16.28515625" style="192" customWidth="1"/>
    <col min="7686" max="7686" width="17.42578125" style="192" customWidth="1"/>
    <col min="7687" max="7687" width="15.42578125" style="192" customWidth="1"/>
    <col min="7688" max="7688" width="19.85546875" style="192" customWidth="1"/>
    <col min="7689" max="7689" width="14.85546875" style="192" customWidth="1"/>
    <col min="7690" max="7690" width="15.5703125" style="192" customWidth="1"/>
    <col min="7691" max="7691" width="15.42578125" style="192" bestFit="1" customWidth="1"/>
    <col min="7692" max="7692" width="14.42578125" style="192" customWidth="1"/>
    <col min="7693" max="7693" width="19.85546875" style="192" customWidth="1"/>
    <col min="7694" max="7694" width="17.7109375" style="192" customWidth="1"/>
    <col min="7695" max="7697" width="5" style="192" bestFit="1" customWidth="1"/>
    <col min="7698" max="7699" width="6" style="192" customWidth="1"/>
    <col min="7700" max="7700" width="5.42578125" style="192" customWidth="1"/>
    <col min="7701" max="7701" width="7.7109375" style="192" customWidth="1"/>
    <col min="7702" max="7702" width="7.28515625" style="192" customWidth="1"/>
    <col min="7703" max="7887" width="9" style="192"/>
    <col min="7888" max="7888" width="10.5703125" style="192" customWidth="1"/>
    <col min="7889" max="7936" width="9" style="192"/>
    <col min="7937" max="7937" width="4.42578125" style="192" customWidth="1"/>
    <col min="7938" max="7938" width="13.42578125" style="192" customWidth="1"/>
    <col min="7939" max="7939" width="16.5703125" style="192" customWidth="1"/>
    <col min="7940" max="7940" width="15.42578125" style="192" customWidth="1"/>
    <col min="7941" max="7941" width="16.28515625" style="192" customWidth="1"/>
    <col min="7942" max="7942" width="17.42578125" style="192" customWidth="1"/>
    <col min="7943" max="7943" width="15.42578125" style="192" customWidth="1"/>
    <col min="7944" max="7944" width="19.85546875" style="192" customWidth="1"/>
    <col min="7945" max="7945" width="14.85546875" style="192" customWidth="1"/>
    <col min="7946" max="7946" width="15.5703125" style="192" customWidth="1"/>
    <col min="7947" max="7947" width="15.42578125" style="192" bestFit="1" customWidth="1"/>
    <col min="7948" max="7948" width="14.42578125" style="192" customWidth="1"/>
    <col min="7949" max="7949" width="19.85546875" style="192" customWidth="1"/>
    <col min="7950" max="7950" width="17.7109375" style="192" customWidth="1"/>
    <col min="7951" max="7953" width="5" style="192" bestFit="1" customWidth="1"/>
    <col min="7954" max="7955" width="6" style="192" customWidth="1"/>
    <col min="7956" max="7956" width="5.42578125" style="192" customWidth="1"/>
    <col min="7957" max="7957" width="7.7109375" style="192" customWidth="1"/>
    <col min="7958" max="7958" width="7.28515625" style="192" customWidth="1"/>
    <col min="7959" max="8143" width="9" style="192"/>
    <col min="8144" max="8144" width="10.5703125" style="192" customWidth="1"/>
    <col min="8145" max="8192" width="9" style="192"/>
    <col min="8193" max="8193" width="4.42578125" style="192" customWidth="1"/>
    <col min="8194" max="8194" width="13.42578125" style="192" customWidth="1"/>
    <col min="8195" max="8195" width="16.5703125" style="192" customWidth="1"/>
    <col min="8196" max="8196" width="15.42578125" style="192" customWidth="1"/>
    <col min="8197" max="8197" width="16.28515625" style="192" customWidth="1"/>
    <col min="8198" max="8198" width="17.42578125" style="192" customWidth="1"/>
    <col min="8199" max="8199" width="15.42578125" style="192" customWidth="1"/>
    <col min="8200" max="8200" width="19.85546875" style="192" customWidth="1"/>
    <col min="8201" max="8201" width="14.85546875" style="192" customWidth="1"/>
    <col min="8202" max="8202" width="15.5703125" style="192" customWidth="1"/>
    <col min="8203" max="8203" width="15.42578125" style="192" bestFit="1" customWidth="1"/>
    <col min="8204" max="8204" width="14.42578125" style="192" customWidth="1"/>
    <col min="8205" max="8205" width="19.85546875" style="192" customWidth="1"/>
    <col min="8206" max="8206" width="17.7109375" style="192" customWidth="1"/>
    <col min="8207" max="8209" width="5" style="192" bestFit="1" customWidth="1"/>
    <col min="8210" max="8211" width="6" style="192" customWidth="1"/>
    <col min="8212" max="8212" width="5.42578125" style="192" customWidth="1"/>
    <col min="8213" max="8213" width="7.7109375" style="192" customWidth="1"/>
    <col min="8214" max="8214" width="7.28515625" style="192" customWidth="1"/>
    <col min="8215" max="8399" width="9" style="192"/>
    <col min="8400" max="8400" width="10.5703125" style="192" customWidth="1"/>
    <col min="8401" max="8448" width="9" style="192"/>
    <col min="8449" max="8449" width="4.42578125" style="192" customWidth="1"/>
    <col min="8450" max="8450" width="13.42578125" style="192" customWidth="1"/>
    <col min="8451" max="8451" width="16.5703125" style="192" customWidth="1"/>
    <col min="8452" max="8452" width="15.42578125" style="192" customWidth="1"/>
    <col min="8453" max="8453" width="16.28515625" style="192" customWidth="1"/>
    <col min="8454" max="8454" width="17.42578125" style="192" customWidth="1"/>
    <col min="8455" max="8455" width="15.42578125" style="192" customWidth="1"/>
    <col min="8456" max="8456" width="19.85546875" style="192" customWidth="1"/>
    <col min="8457" max="8457" width="14.85546875" style="192" customWidth="1"/>
    <col min="8458" max="8458" width="15.5703125" style="192" customWidth="1"/>
    <col min="8459" max="8459" width="15.42578125" style="192" bestFit="1" customWidth="1"/>
    <col min="8460" max="8460" width="14.42578125" style="192" customWidth="1"/>
    <col min="8461" max="8461" width="19.85546875" style="192" customWidth="1"/>
    <col min="8462" max="8462" width="17.7109375" style="192" customWidth="1"/>
    <col min="8463" max="8465" width="5" style="192" bestFit="1" customWidth="1"/>
    <col min="8466" max="8467" width="6" style="192" customWidth="1"/>
    <col min="8468" max="8468" width="5.42578125" style="192" customWidth="1"/>
    <col min="8469" max="8469" width="7.7109375" style="192" customWidth="1"/>
    <col min="8470" max="8470" width="7.28515625" style="192" customWidth="1"/>
    <col min="8471" max="8655" width="9" style="192"/>
    <col min="8656" max="8656" width="10.5703125" style="192" customWidth="1"/>
    <col min="8657" max="8704" width="9" style="192"/>
    <col min="8705" max="8705" width="4.42578125" style="192" customWidth="1"/>
    <col min="8706" max="8706" width="13.42578125" style="192" customWidth="1"/>
    <col min="8707" max="8707" width="16.5703125" style="192" customWidth="1"/>
    <col min="8708" max="8708" width="15.42578125" style="192" customWidth="1"/>
    <col min="8709" max="8709" width="16.28515625" style="192" customWidth="1"/>
    <col min="8710" max="8710" width="17.42578125" style="192" customWidth="1"/>
    <col min="8711" max="8711" width="15.42578125" style="192" customWidth="1"/>
    <col min="8712" max="8712" width="19.85546875" style="192" customWidth="1"/>
    <col min="8713" max="8713" width="14.85546875" style="192" customWidth="1"/>
    <col min="8714" max="8714" width="15.5703125" style="192" customWidth="1"/>
    <col min="8715" max="8715" width="15.42578125" style="192" bestFit="1" customWidth="1"/>
    <col min="8716" max="8716" width="14.42578125" style="192" customWidth="1"/>
    <col min="8717" max="8717" width="19.85546875" style="192" customWidth="1"/>
    <col min="8718" max="8718" width="17.7109375" style="192" customWidth="1"/>
    <col min="8719" max="8721" width="5" style="192" bestFit="1" customWidth="1"/>
    <col min="8722" max="8723" width="6" style="192" customWidth="1"/>
    <col min="8724" max="8724" width="5.42578125" style="192" customWidth="1"/>
    <col min="8725" max="8725" width="7.7109375" style="192" customWidth="1"/>
    <col min="8726" max="8726" width="7.28515625" style="192" customWidth="1"/>
    <col min="8727" max="8911" width="9" style="192"/>
    <col min="8912" max="8912" width="10.5703125" style="192" customWidth="1"/>
    <col min="8913" max="8960" width="9" style="192"/>
    <col min="8961" max="8961" width="4.42578125" style="192" customWidth="1"/>
    <col min="8962" max="8962" width="13.42578125" style="192" customWidth="1"/>
    <col min="8963" max="8963" width="16.5703125" style="192" customWidth="1"/>
    <col min="8964" max="8964" width="15.42578125" style="192" customWidth="1"/>
    <col min="8965" max="8965" width="16.28515625" style="192" customWidth="1"/>
    <col min="8966" max="8966" width="17.42578125" style="192" customWidth="1"/>
    <col min="8967" max="8967" width="15.42578125" style="192" customWidth="1"/>
    <col min="8968" max="8968" width="19.85546875" style="192" customWidth="1"/>
    <col min="8969" max="8969" width="14.85546875" style="192" customWidth="1"/>
    <col min="8970" max="8970" width="15.5703125" style="192" customWidth="1"/>
    <col min="8971" max="8971" width="15.42578125" style="192" bestFit="1" customWidth="1"/>
    <col min="8972" max="8972" width="14.42578125" style="192" customWidth="1"/>
    <col min="8973" max="8973" width="19.85546875" style="192" customWidth="1"/>
    <col min="8974" max="8974" width="17.7109375" style="192" customWidth="1"/>
    <col min="8975" max="8977" width="5" style="192" bestFit="1" customWidth="1"/>
    <col min="8978" max="8979" width="6" style="192" customWidth="1"/>
    <col min="8980" max="8980" width="5.42578125" style="192" customWidth="1"/>
    <col min="8981" max="8981" width="7.7109375" style="192" customWidth="1"/>
    <col min="8982" max="8982" width="7.28515625" style="192" customWidth="1"/>
    <col min="8983" max="9167" width="9" style="192"/>
    <col min="9168" max="9168" width="10.5703125" style="192" customWidth="1"/>
    <col min="9169" max="9216" width="9" style="192"/>
    <col min="9217" max="9217" width="4.42578125" style="192" customWidth="1"/>
    <col min="9218" max="9218" width="13.42578125" style="192" customWidth="1"/>
    <col min="9219" max="9219" width="16.5703125" style="192" customWidth="1"/>
    <col min="9220" max="9220" width="15.42578125" style="192" customWidth="1"/>
    <col min="9221" max="9221" width="16.28515625" style="192" customWidth="1"/>
    <col min="9222" max="9222" width="17.42578125" style="192" customWidth="1"/>
    <col min="9223" max="9223" width="15.42578125" style="192" customWidth="1"/>
    <col min="9224" max="9224" width="19.85546875" style="192" customWidth="1"/>
    <col min="9225" max="9225" width="14.85546875" style="192" customWidth="1"/>
    <col min="9226" max="9226" width="15.5703125" style="192" customWidth="1"/>
    <col min="9227" max="9227" width="15.42578125" style="192" bestFit="1" customWidth="1"/>
    <col min="9228" max="9228" width="14.42578125" style="192" customWidth="1"/>
    <col min="9229" max="9229" width="19.85546875" style="192" customWidth="1"/>
    <col min="9230" max="9230" width="17.7109375" style="192" customWidth="1"/>
    <col min="9231" max="9233" width="5" style="192" bestFit="1" customWidth="1"/>
    <col min="9234" max="9235" width="6" style="192" customWidth="1"/>
    <col min="9236" max="9236" width="5.42578125" style="192" customWidth="1"/>
    <col min="9237" max="9237" width="7.7109375" style="192" customWidth="1"/>
    <col min="9238" max="9238" width="7.28515625" style="192" customWidth="1"/>
    <col min="9239" max="9423" width="9" style="192"/>
    <col min="9424" max="9424" width="10.5703125" style="192" customWidth="1"/>
    <col min="9425" max="9472" width="9" style="192"/>
    <col min="9473" max="9473" width="4.42578125" style="192" customWidth="1"/>
    <col min="9474" max="9474" width="13.42578125" style="192" customWidth="1"/>
    <col min="9475" max="9475" width="16.5703125" style="192" customWidth="1"/>
    <col min="9476" max="9476" width="15.42578125" style="192" customWidth="1"/>
    <col min="9477" max="9477" width="16.28515625" style="192" customWidth="1"/>
    <col min="9478" max="9478" width="17.42578125" style="192" customWidth="1"/>
    <col min="9479" max="9479" width="15.42578125" style="192" customWidth="1"/>
    <col min="9480" max="9480" width="19.85546875" style="192" customWidth="1"/>
    <col min="9481" max="9481" width="14.85546875" style="192" customWidth="1"/>
    <col min="9482" max="9482" width="15.5703125" style="192" customWidth="1"/>
    <col min="9483" max="9483" width="15.42578125" style="192" bestFit="1" customWidth="1"/>
    <col min="9484" max="9484" width="14.42578125" style="192" customWidth="1"/>
    <col min="9485" max="9485" width="19.85546875" style="192" customWidth="1"/>
    <col min="9486" max="9486" width="17.7109375" style="192" customWidth="1"/>
    <col min="9487" max="9489" width="5" style="192" bestFit="1" customWidth="1"/>
    <col min="9490" max="9491" width="6" style="192" customWidth="1"/>
    <col min="9492" max="9492" width="5.42578125" style="192" customWidth="1"/>
    <col min="9493" max="9493" width="7.7109375" style="192" customWidth="1"/>
    <col min="9494" max="9494" width="7.28515625" style="192" customWidth="1"/>
    <col min="9495" max="9679" width="9" style="192"/>
    <col min="9680" max="9680" width="10.5703125" style="192" customWidth="1"/>
    <col min="9681" max="9728" width="9" style="192"/>
    <col min="9729" max="9729" width="4.42578125" style="192" customWidth="1"/>
    <col min="9730" max="9730" width="13.42578125" style="192" customWidth="1"/>
    <col min="9731" max="9731" width="16.5703125" style="192" customWidth="1"/>
    <col min="9732" max="9732" width="15.42578125" style="192" customWidth="1"/>
    <col min="9733" max="9733" width="16.28515625" style="192" customWidth="1"/>
    <col min="9734" max="9734" width="17.42578125" style="192" customWidth="1"/>
    <col min="9735" max="9735" width="15.42578125" style="192" customWidth="1"/>
    <col min="9736" max="9736" width="19.85546875" style="192" customWidth="1"/>
    <col min="9737" max="9737" width="14.85546875" style="192" customWidth="1"/>
    <col min="9738" max="9738" width="15.5703125" style="192" customWidth="1"/>
    <col min="9739" max="9739" width="15.42578125" style="192" bestFit="1" customWidth="1"/>
    <col min="9740" max="9740" width="14.42578125" style="192" customWidth="1"/>
    <col min="9741" max="9741" width="19.85546875" style="192" customWidth="1"/>
    <col min="9742" max="9742" width="17.7109375" style="192" customWidth="1"/>
    <col min="9743" max="9745" width="5" style="192" bestFit="1" customWidth="1"/>
    <col min="9746" max="9747" width="6" style="192" customWidth="1"/>
    <col min="9748" max="9748" width="5.42578125" style="192" customWidth="1"/>
    <col min="9749" max="9749" width="7.7109375" style="192" customWidth="1"/>
    <col min="9750" max="9750" width="7.28515625" style="192" customWidth="1"/>
    <col min="9751" max="9935" width="9" style="192"/>
    <col min="9936" max="9936" width="10.5703125" style="192" customWidth="1"/>
    <col min="9937" max="9984" width="9" style="192"/>
    <col min="9985" max="9985" width="4.42578125" style="192" customWidth="1"/>
    <col min="9986" max="9986" width="13.42578125" style="192" customWidth="1"/>
    <col min="9987" max="9987" width="16.5703125" style="192" customWidth="1"/>
    <col min="9988" max="9988" width="15.42578125" style="192" customWidth="1"/>
    <col min="9989" max="9989" width="16.28515625" style="192" customWidth="1"/>
    <col min="9990" max="9990" width="17.42578125" style="192" customWidth="1"/>
    <col min="9991" max="9991" width="15.42578125" style="192" customWidth="1"/>
    <col min="9992" max="9992" width="19.85546875" style="192" customWidth="1"/>
    <col min="9993" max="9993" width="14.85546875" style="192" customWidth="1"/>
    <col min="9994" max="9994" width="15.5703125" style="192" customWidth="1"/>
    <col min="9995" max="9995" width="15.42578125" style="192" bestFit="1" customWidth="1"/>
    <col min="9996" max="9996" width="14.42578125" style="192" customWidth="1"/>
    <col min="9997" max="9997" width="19.85546875" style="192" customWidth="1"/>
    <col min="9998" max="9998" width="17.7109375" style="192" customWidth="1"/>
    <col min="9999" max="10001" width="5" style="192" bestFit="1" customWidth="1"/>
    <col min="10002" max="10003" width="6" style="192" customWidth="1"/>
    <col min="10004" max="10004" width="5.42578125" style="192" customWidth="1"/>
    <col min="10005" max="10005" width="7.7109375" style="192" customWidth="1"/>
    <col min="10006" max="10006" width="7.28515625" style="192" customWidth="1"/>
    <col min="10007" max="10191" width="9" style="192"/>
    <col min="10192" max="10192" width="10.5703125" style="192" customWidth="1"/>
    <col min="10193" max="10240" width="9" style="192"/>
    <col min="10241" max="10241" width="4.42578125" style="192" customWidth="1"/>
    <col min="10242" max="10242" width="13.42578125" style="192" customWidth="1"/>
    <col min="10243" max="10243" width="16.5703125" style="192" customWidth="1"/>
    <col min="10244" max="10244" width="15.42578125" style="192" customWidth="1"/>
    <col min="10245" max="10245" width="16.28515625" style="192" customWidth="1"/>
    <col min="10246" max="10246" width="17.42578125" style="192" customWidth="1"/>
    <col min="10247" max="10247" width="15.42578125" style="192" customWidth="1"/>
    <col min="10248" max="10248" width="19.85546875" style="192" customWidth="1"/>
    <col min="10249" max="10249" width="14.85546875" style="192" customWidth="1"/>
    <col min="10250" max="10250" width="15.5703125" style="192" customWidth="1"/>
    <col min="10251" max="10251" width="15.42578125" style="192" bestFit="1" customWidth="1"/>
    <col min="10252" max="10252" width="14.42578125" style="192" customWidth="1"/>
    <col min="10253" max="10253" width="19.85546875" style="192" customWidth="1"/>
    <col min="10254" max="10254" width="17.7109375" style="192" customWidth="1"/>
    <col min="10255" max="10257" width="5" style="192" bestFit="1" customWidth="1"/>
    <col min="10258" max="10259" width="6" style="192" customWidth="1"/>
    <col min="10260" max="10260" width="5.42578125" style="192" customWidth="1"/>
    <col min="10261" max="10261" width="7.7109375" style="192" customWidth="1"/>
    <col min="10262" max="10262" width="7.28515625" style="192" customWidth="1"/>
    <col min="10263" max="10447" width="9" style="192"/>
    <col min="10448" max="10448" width="10.5703125" style="192" customWidth="1"/>
    <col min="10449" max="10496" width="9" style="192"/>
    <col min="10497" max="10497" width="4.42578125" style="192" customWidth="1"/>
    <col min="10498" max="10498" width="13.42578125" style="192" customWidth="1"/>
    <col min="10499" max="10499" width="16.5703125" style="192" customWidth="1"/>
    <col min="10500" max="10500" width="15.42578125" style="192" customWidth="1"/>
    <col min="10501" max="10501" width="16.28515625" style="192" customWidth="1"/>
    <col min="10502" max="10502" width="17.42578125" style="192" customWidth="1"/>
    <col min="10503" max="10503" width="15.42578125" style="192" customWidth="1"/>
    <col min="10504" max="10504" width="19.85546875" style="192" customWidth="1"/>
    <col min="10505" max="10505" width="14.85546875" style="192" customWidth="1"/>
    <col min="10506" max="10506" width="15.5703125" style="192" customWidth="1"/>
    <col min="10507" max="10507" width="15.42578125" style="192" bestFit="1" customWidth="1"/>
    <col min="10508" max="10508" width="14.42578125" style="192" customWidth="1"/>
    <col min="10509" max="10509" width="19.85546875" style="192" customWidth="1"/>
    <col min="10510" max="10510" width="17.7109375" style="192" customWidth="1"/>
    <col min="10511" max="10513" width="5" style="192" bestFit="1" customWidth="1"/>
    <col min="10514" max="10515" width="6" style="192" customWidth="1"/>
    <col min="10516" max="10516" width="5.42578125" style="192" customWidth="1"/>
    <col min="10517" max="10517" width="7.7109375" style="192" customWidth="1"/>
    <col min="10518" max="10518" width="7.28515625" style="192" customWidth="1"/>
    <col min="10519" max="10703" width="9" style="192"/>
    <col min="10704" max="10704" width="10.5703125" style="192" customWidth="1"/>
    <col min="10705" max="10752" width="9" style="192"/>
    <col min="10753" max="10753" width="4.42578125" style="192" customWidth="1"/>
    <col min="10754" max="10754" width="13.42578125" style="192" customWidth="1"/>
    <col min="10755" max="10755" width="16.5703125" style="192" customWidth="1"/>
    <col min="10756" max="10756" width="15.42578125" style="192" customWidth="1"/>
    <col min="10757" max="10757" width="16.28515625" style="192" customWidth="1"/>
    <col min="10758" max="10758" width="17.42578125" style="192" customWidth="1"/>
    <col min="10759" max="10759" width="15.42578125" style="192" customWidth="1"/>
    <col min="10760" max="10760" width="19.85546875" style="192" customWidth="1"/>
    <col min="10761" max="10761" width="14.85546875" style="192" customWidth="1"/>
    <col min="10762" max="10762" width="15.5703125" style="192" customWidth="1"/>
    <col min="10763" max="10763" width="15.42578125" style="192" bestFit="1" customWidth="1"/>
    <col min="10764" max="10764" width="14.42578125" style="192" customWidth="1"/>
    <col min="10765" max="10765" width="19.85546875" style="192" customWidth="1"/>
    <col min="10766" max="10766" width="17.7109375" style="192" customWidth="1"/>
    <col min="10767" max="10769" width="5" style="192" bestFit="1" customWidth="1"/>
    <col min="10770" max="10771" width="6" style="192" customWidth="1"/>
    <col min="10772" max="10772" width="5.42578125" style="192" customWidth="1"/>
    <col min="10773" max="10773" width="7.7109375" style="192" customWidth="1"/>
    <col min="10774" max="10774" width="7.28515625" style="192" customWidth="1"/>
    <col min="10775" max="10959" width="9" style="192"/>
    <col min="10960" max="10960" width="10.5703125" style="192" customWidth="1"/>
    <col min="10961" max="11008" width="9" style="192"/>
    <col min="11009" max="11009" width="4.42578125" style="192" customWidth="1"/>
    <col min="11010" max="11010" width="13.42578125" style="192" customWidth="1"/>
    <col min="11011" max="11011" width="16.5703125" style="192" customWidth="1"/>
    <col min="11012" max="11012" width="15.42578125" style="192" customWidth="1"/>
    <col min="11013" max="11013" width="16.28515625" style="192" customWidth="1"/>
    <col min="11014" max="11014" width="17.42578125" style="192" customWidth="1"/>
    <col min="11015" max="11015" width="15.42578125" style="192" customWidth="1"/>
    <col min="11016" max="11016" width="19.85546875" style="192" customWidth="1"/>
    <col min="11017" max="11017" width="14.85546875" style="192" customWidth="1"/>
    <col min="11018" max="11018" width="15.5703125" style="192" customWidth="1"/>
    <col min="11019" max="11019" width="15.42578125" style="192" bestFit="1" customWidth="1"/>
    <col min="11020" max="11020" width="14.42578125" style="192" customWidth="1"/>
    <col min="11021" max="11021" width="19.85546875" style="192" customWidth="1"/>
    <col min="11022" max="11022" width="17.7109375" style="192" customWidth="1"/>
    <col min="11023" max="11025" width="5" style="192" bestFit="1" customWidth="1"/>
    <col min="11026" max="11027" width="6" style="192" customWidth="1"/>
    <col min="11028" max="11028" width="5.42578125" style="192" customWidth="1"/>
    <col min="11029" max="11029" width="7.7109375" style="192" customWidth="1"/>
    <col min="11030" max="11030" width="7.28515625" style="192" customWidth="1"/>
    <col min="11031" max="11215" width="9" style="192"/>
    <col min="11216" max="11216" width="10.5703125" style="192" customWidth="1"/>
    <col min="11217" max="11264" width="9" style="192"/>
    <col min="11265" max="11265" width="4.42578125" style="192" customWidth="1"/>
    <col min="11266" max="11266" width="13.42578125" style="192" customWidth="1"/>
    <col min="11267" max="11267" width="16.5703125" style="192" customWidth="1"/>
    <col min="11268" max="11268" width="15.42578125" style="192" customWidth="1"/>
    <col min="11269" max="11269" width="16.28515625" style="192" customWidth="1"/>
    <col min="11270" max="11270" width="17.42578125" style="192" customWidth="1"/>
    <col min="11271" max="11271" width="15.42578125" style="192" customWidth="1"/>
    <col min="11272" max="11272" width="19.85546875" style="192" customWidth="1"/>
    <col min="11273" max="11273" width="14.85546875" style="192" customWidth="1"/>
    <col min="11274" max="11274" width="15.5703125" style="192" customWidth="1"/>
    <col min="11275" max="11275" width="15.42578125" style="192" bestFit="1" customWidth="1"/>
    <col min="11276" max="11276" width="14.42578125" style="192" customWidth="1"/>
    <col min="11277" max="11277" width="19.85546875" style="192" customWidth="1"/>
    <col min="11278" max="11278" width="17.7109375" style="192" customWidth="1"/>
    <col min="11279" max="11281" width="5" style="192" bestFit="1" customWidth="1"/>
    <col min="11282" max="11283" width="6" style="192" customWidth="1"/>
    <col min="11284" max="11284" width="5.42578125" style="192" customWidth="1"/>
    <col min="11285" max="11285" width="7.7109375" style="192" customWidth="1"/>
    <col min="11286" max="11286" width="7.28515625" style="192" customWidth="1"/>
    <col min="11287" max="11471" width="9" style="192"/>
    <col min="11472" max="11472" width="10.5703125" style="192" customWidth="1"/>
    <col min="11473" max="11520" width="9" style="192"/>
    <col min="11521" max="11521" width="4.42578125" style="192" customWidth="1"/>
    <col min="11522" max="11522" width="13.42578125" style="192" customWidth="1"/>
    <col min="11523" max="11523" width="16.5703125" style="192" customWidth="1"/>
    <col min="11524" max="11524" width="15.42578125" style="192" customWidth="1"/>
    <col min="11525" max="11525" width="16.28515625" style="192" customWidth="1"/>
    <col min="11526" max="11526" width="17.42578125" style="192" customWidth="1"/>
    <col min="11527" max="11527" width="15.42578125" style="192" customWidth="1"/>
    <col min="11528" max="11528" width="19.85546875" style="192" customWidth="1"/>
    <col min="11529" max="11529" width="14.85546875" style="192" customWidth="1"/>
    <col min="11530" max="11530" width="15.5703125" style="192" customWidth="1"/>
    <col min="11531" max="11531" width="15.42578125" style="192" bestFit="1" customWidth="1"/>
    <col min="11532" max="11532" width="14.42578125" style="192" customWidth="1"/>
    <col min="11533" max="11533" width="19.85546875" style="192" customWidth="1"/>
    <col min="11534" max="11534" width="17.7109375" style="192" customWidth="1"/>
    <col min="11535" max="11537" width="5" style="192" bestFit="1" customWidth="1"/>
    <col min="11538" max="11539" width="6" style="192" customWidth="1"/>
    <col min="11540" max="11540" width="5.42578125" style="192" customWidth="1"/>
    <col min="11541" max="11541" width="7.7109375" style="192" customWidth="1"/>
    <col min="11542" max="11542" width="7.28515625" style="192" customWidth="1"/>
    <col min="11543" max="11727" width="9" style="192"/>
    <col min="11728" max="11728" width="10.5703125" style="192" customWidth="1"/>
    <col min="11729" max="11776" width="9" style="192"/>
    <col min="11777" max="11777" width="4.42578125" style="192" customWidth="1"/>
    <col min="11778" max="11778" width="13.42578125" style="192" customWidth="1"/>
    <col min="11779" max="11779" width="16.5703125" style="192" customWidth="1"/>
    <col min="11780" max="11780" width="15.42578125" style="192" customWidth="1"/>
    <col min="11781" max="11781" width="16.28515625" style="192" customWidth="1"/>
    <col min="11782" max="11782" width="17.42578125" style="192" customWidth="1"/>
    <col min="11783" max="11783" width="15.42578125" style="192" customWidth="1"/>
    <col min="11784" max="11784" width="19.85546875" style="192" customWidth="1"/>
    <col min="11785" max="11785" width="14.85546875" style="192" customWidth="1"/>
    <col min="11786" max="11786" width="15.5703125" style="192" customWidth="1"/>
    <col min="11787" max="11787" width="15.42578125" style="192" bestFit="1" customWidth="1"/>
    <col min="11788" max="11788" width="14.42578125" style="192" customWidth="1"/>
    <col min="11789" max="11789" width="19.85546875" style="192" customWidth="1"/>
    <col min="11790" max="11790" width="17.7109375" style="192" customWidth="1"/>
    <col min="11791" max="11793" width="5" style="192" bestFit="1" customWidth="1"/>
    <col min="11794" max="11795" width="6" style="192" customWidth="1"/>
    <col min="11796" max="11796" width="5.42578125" style="192" customWidth="1"/>
    <col min="11797" max="11797" width="7.7109375" style="192" customWidth="1"/>
    <col min="11798" max="11798" width="7.28515625" style="192" customWidth="1"/>
    <col min="11799" max="11983" width="9" style="192"/>
    <col min="11984" max="11984" width="10.5703125" style="192" customWidth="1"/>
    <col min="11985" max="12032" width="9" style="192"/>
    <col min="12033" max="12033" width="4.42578125" style="192" customWidth="1"/>
    <col min="12034" max="12034" width="13.42578125" style="192" customWidth="1"/>
    <col min="12035" max="12035" width="16.5703125" style="192" customWidth="1"/>
    <col min="12036" max="12036" width="15.42578125" style="192" customWidth="1"/>
    <col min="12037" max="12037" width="16.28515625" style="192" customWidth="1"/>
    <col min="12038" max="12038" width="17.42578125" style="192" customWidth="1"/>
    <col min="12039" max="12039" width="15.42578125" style="192" customWidth="1"/>
    <col min="12040" max="12040" width="19.85546875" style="192" customWidth="1"/>
    <col min="12041" max="12041" width="14.85546875" style="192" customWidth="1"/>
    <col min="12042" max="12042" width="15.5703125" style="192" customWidth="1"/>
    <col min="12043" max="12043" width="15.42578125" style="192" bestFit="1" customWidth="1"/>
    <col min="12044" max="12044" width="14.42578125" style="192" customWidth="1"/>
    <col min="12045" max="12045" width="19.85546875" style="192" customWidth="1"/>
    <col min="12046" max="12046" width="17.7109375" style="192" customWidth="1"/>
    <col min="12047" max="12049" width="5" style="192" bestFit="1" customWidth="1"/>
    <col min="12050" max="12051" width="6" style="192" customWidth="1"/>
    <col min="12052" max="12052" width="5.42578125" style="192" customWidth="1"/>
    <col min="12053" max="12053" width="7.7109375" style="192" customWidth="1"/>
    <col min="12054" max="12054" width="7.28515625" style="192" customWidth="1"/>
    <col min="12055" max="12239" width="9" style="192"/>
    <col min="12240" max="12240" width="10.5703125" style="192" customWidth="1"/>
    <col min="12241" max="12288" width="9" style="192"/>
    <col min="12289" max="12289" width="4.42578125" style="192" customWidth="1"/>
    <col min="12290" max="12290" width="13.42578125" style="192" customWidth="1"/>
    <col min="12291" max="12291" width="16.5703125" style="192" customWidth="1"/>
    <col min="12292" max="12292" width="15.42578125" style="192" customWidth="1"/>
    <col min="12293" max="12293" width="16.28515625" style="192" customWidth="1"/>
    <col min="12294" max="12294" width="17.42578125" style="192" customWidth="1"/>
    <col min="12295" max="12295" width="15.42578125" style="192" customWidth="1"/>
    <col min="12296" max="12296" width="19.85546875" style="192" customWidth="1"/>
    <col min="12297" max="12297" width="14.85546875" style="192" customWidth="1"/>
    <col min="12298" max="12298" width="15.5703125" style="192" customWidth="1"/>
    <col min="12299" max="12299" width="15.42578125" style="192" bestFit="1" customWidth="1"/>
    <col min="12300" max="12300" width="14.42578125" style="192" customWidth="1"/>
    <col min="12301" max="12301" width="19.85546875" style="192" customWidth="1"/>
    <col min="12302" max="12302" width="17.7109375" style="192" customWidth="1"/>
    <col min="12303" max="12305" width="5" style="192" bestFit="1" customWidth="1"/>
    <col min="12306" max="12307" width="6" style="192" customWidth="1"/>
    <col min="12308" max="12308" width="5.42578125" style="192" customWidth="1"/>
    <col min="12309" max="12309" width="7.7109375" style="192" customWidth="1"/>
    <col min="12310" max="12310" width="7.28515625" style="192" customWidth="1"/>
    <col min="12311" max="12495" width="9" style="192"/>
    <col min="12496" max="12496" width="10.5703125" style="192" customWidth="1"/>
    <col min="12497" max="12544" width="9" style="192"/>
    <col min="12545" max="12545" width="4.42578125" style="192" customWidth="1"/>
    <col min="12546" max="12546" width="13.42578125" style="192" customWidth="1"/>
    <col min="12547" max="12547" width="16.5703125" style="192" customWidth="1"/>
    <col min="12548" max="12548" width="15.42578125" style="192" customWidth="1"/>
    <col min="12549" max="12549" width="16.28515625" style="192" customWidth="1"/>
    <col min="12550" max="12550" width="17.42578125" style="192" customWidth="1"/>
    <col min="12551" max="12551" width="15.42578125" style="192" customWidth="1"/>
    <col min="12552" max="12552" width="19.85546875" style="192" customWidth="1"/>
    <col min="12553" max="12553" width="14.85546875" style="192" customWidth="1"/>
    <col min="12554" max="12554" width="15.5703125" style="192" customWidth="1"/>
    <col min="12555" max="12555" width="15.42578125" style="192" bestFit="1" customWidth="1"/>
    <col min="12556" max="12556" width="14.42578125" style="192" customWidth="1"/>
    <col min="12557" max="12557" width="19.85546875" style="192" customWidth="1"/>
    <col min="12558" max="12558" width="17.7109375" style="192" customWidth="1"/>
    <col min="12559" max="12561" width="5" style="192" bestFit="1" customWidth="1"/>
    <col min="12562" max="12563" width="6" style="192" customWidth="1"/>
    <col min="12564" max="12564" width="5.42578125" style="192" customWidth="1"/>
    <col min="12565" max="12565" width="7.7109375" style="192" customWidth="1"/>
    <col min="12566" max="12566" width="7.28515625" style="192" customWidth="1"/>
    <col min="12567" max="12751" width="9" style="192"/>
    <col min="12752" max="12752" width="10.5703125" style="192" customWidth="1"/>
    <col min="12753" max="12800" width="9" style="192"/>
    <col min="12801" max="12801" width="4.42578125" style="192" customWidth="1"/>
    <col min="12802" max="12802" width="13.42578125" style="192" customWidth="1"/>
    <col min="12803" max="12803" width="16.5703125" style="192" customWidth="1"/>
    <col min="12804" max="12804" width="15.42578125" style="192" customWidth="1"/>
    <col min="12805" max="12805" width="16.28515625" style="192" customWidth="1"/>
    <col min="12806" max="12806" width="17.42578125" style="192" customWidth="1"/>
    <col min="12807" max="12807" width="15.42578125" style="192" customWidth="1"/>
    <col min="12808" max="12808" width="19.85546875" style="192" customWidth="1"/>
    <col min="12809" max="12809" width="14.85546875" style="192" customWidth="1"/>
    <col min="12810" max="12810" width="15.5703125" style="192" customWidth="1"/>
    <col min="12811" max="12811" width="15.42578125" style="192" bestFit="1" customWidth="1"/>
    <col min="12812" max="12812" width="14.42578125" style="192" customWidth="1"/>
    <col min="12813" max="12813" width="19.85546875" style="192" customWidth="1"/>
    <col min="12814" max="12814" width="17.7109375" style="192" customWidth="1"/>
    <col min="12815" max="12817" width="5" style="192" bestFit="1" customWidth="1"/>
    <col min="12818" max="12819" width="6" style="192" customWidth="1"/>
    <col min="12820" max="12820" width="5.42578125" style="192" customWidth="1"/>
    <col min="12821" max="12821" width="7.7109375" style="192" customWidth="1"/>
    <col min="12822" max="12822" width="7.28515625" style="192" customWidth="1"/>
    <col min="12823" max="13007" width="9" style="192"/>
    <col min="13008" max="13008" width="10.5703125" style="192" customWidth="1"/>
    <col min="13009" max="13056" width="9" style="192"/>
    <col min="13057" max="13057" width="4.42578125" style="192" customWidth="1"/>
    <col min="13058" max="13058" width="13.42578125" style="192" customWidth="1"/>
    <col min="13059" max="13059" width="16.5703125" style="192" customWidth="1"/>
    <col min="13060" max="13060" width="15.42578125" style="192" customWidth="1"/>
    <col min="13061" max="13061" width="16.28515625" style="192" customWidth="1"/>
    <col min="13062" max="13062" width="17.42578125" style="192" customWidth="1"/>
    <col min="13063" max="13063" width="15.42578125" style="192" customWidth="1"/>
    <col min="13064" max="13064" width="19.85546875" style="192" customWidth="1"/>
    <col min="13065" max="13065" width="14.85546875" style="192" customWidth="1"/>
    <col min="13066" max="13066" width="15.5703125" style="192" customWidth="1"/>
    <col min="13067" max="13067" width="15.42578125" style="192" bestFit="1" customWidth="1"/>
    <col min="13068" max="13068" width="14.42578125" style="192" customWidth="1"/>
    <col min="13069" max="13069" width="19.85546875" style="192" customWidth="1"/>
    <col min="13070" max="13070" width="17.7109375" style="192" customWidth="1"/>
    <col min="13071" max="13073" width="5" style="192" bestFit="1" customWidth="1"/>
    <col min="13074" max="13075" width="6" style="192" customWidth="1"/>
    <col min="13076" max="13076" width="5.42578125" style="192" customWidth="1"/>
    <col min="13077" max="13077" width="7.7109375" style="192" customWidth="1"/>
    <col min="13078" max="13078" width="7.28515625" style="192" customWidth="1"/>
    <col min="13079" max="13263" width="9" style="192"/>
    <col min="13264" max="13264" width="10.5703125" style="192" customWidth="1"/>
    <col min="13265" max="13312" width="9" style="192"/>
    <col min="13313" max="13313" width="4.42578125" style="192" customWidth="1"/>
    <col min="13314" max="13314" width="13.42578125" style="192" customWidth="1"/>
    <col min="13315" max="13315" width="16.5703125" style="192" customWidth="1"/>
    <col min="13316" max="13316" width="15.42578125" style="192" customWidth="1"/>
    <col min="13317" max="13317" width="16.28515625" style="192" customWidth="1"/>
    <col min="13318" max="13318" width="17.42578125" style="192" customWidth="1"/>
    <col min="13319" max="13319" width="15.42578125" style="192" customWidth="1"/>
    <col min="13320" max="13320" width="19.85546875" style="192" customWidth="1"/>
    <col min="13321" max="13321" width="14.85546875" style="192" customWidth="1"/>
    <col min="13322" max="13322" width="15.5703125" style="192" customWidth="1"/>
    <col min="13323" max="13323" width="15.42578125" style="192" bestFit="1" customWidth="1"/>
    <col min="13324" max="13324" width="14.42578125" style="192" customWidth="1"/>
    <col min="13325" max="13325" width="19.85546875" style="192" customWidth="1"/>
    <col min="13326" max="13326" width="17.7109375" style="192" customWidth="1"/>
    <col min="13327" max="13329" width="5" style="192" bestFit="1" customWidth="1"/>
    <col min="13330" max="13331" width="6" style="192" customWidth="1"/>
    <col min="13332" max="13332" width="5.42578125" style="192" customWidth="1"/>
    <col min="13333" max="13333" width="7.7109375" style="192" customWidth="1"/>
    <col min="13334" max="13334" width="7.28515625" style="192" customWidth="1"/>
    <col min="13335" max="13519" width="9" style="192"/>
    <col min="13520" max="13520" width="10.5703125" style="192" customWidth="1"/>
    <col min="13521" max="13568" width="9" style="192"/>
    <col min="13569" max="13569" width="4.42578125" style="192" customWidth="1"/>
    <col min="13570" max="13570" width="13.42578125" style="192" customWidth="1"/>
    <col min="13571" max="13571" width="16.5703125" style="192" customWidth="1"/>
    <col min="13572" max="13572" width="15.42578125" style="192" customWidth="1"/>
    <col min="13573" max="13573" width="16.28515625" style="192" customWidth="1"/>
    <col min="13574" max="13574" width="17.42578125" style="192" customWidth="1"/>
    <col min="13575" max="13575" width="15.42578125" style="192" customWidth="1"/>
    <col min="13576" max="13576" width="19.85546875" style="192" customWidth="1"/>
    <col min="13577" max="13577" width="14.85546875" style="192" customWidth="1"/>
    <col min="13578" max="13578" width="15.5703125" style="192" customWidth="1"/>
    <col min="13579" max="13579" width="15.42578125" style="192" bestFit="1" customWidth="1"/>
    <col min="13580" max="13580" width="14.42578125" style="192" customWidth="1"/>
    <col min="13581" max="13581" width="19.85546875" style="192" customWidth="1"/>
    <col min="13582" max="13582" width="17.7109375" style="192" customWidth="1"/>
    <col min="13583" max="13585" width="5" style="192" bestFit="1" customWidth="1"/>
    <col min="13586" max="13587" width="6" style="192" customWidth="1"/>
    <col min="13588" max="13588" width="5.42578125" style="192" customWidth="1"/>
    <col min="13589" max="13589" width="7.7109375" style="192" customWidth="1"/>
    <col min="13590" max="13590" width="7.28515625" style="192" customWidth="1"/>
    <col min="13591" max="13775" width="9" style="192"/>
    <col min="13776" max="13776" width="10.5703125" style="192" customWidth="1"/>
    <col min="13777" max="13824" width="9" style="192"/>
    <col min="13825" max="13825" width="4.42578125" style="192" customWidth="1"/>
    <col min="13826" max="13826" width="13.42578125" style="192" customWidth="1"/>
    <col min="13827" max="13827" width="16.5703125" style="192" customWidth="1"/>
    <col min="13828" max="13828" width="15.42578125" style="192" customWidth="1"/>
    <col min="13829" max="13829" width="16.28515625" style="192" customWidth="1"/>
    <col min="13830" max="13830" width="17.42578125" style="192" customWidth="1"/>
    <col min="13831" max="13831" width="15.42578125" style="192" customWidth="1"/>
    <col min="13832" max="13832" width="19.85546875" style="192" customWidth="1"/>
    <col min="13833" max="13833" width="14.85546875" style="192" customWidth="1"/>
    <col min="13834" max="13834" width="15.5703125" style="192" customWidth="1"/>
    <col min="13835" max="13835" width="15.42578125" style="192" bestFit="1" customWidth="1"/>
    <col min="13836" max="13836" width="14.42578125" style="192" customWidth="1"/>
    <col min="13837" max="13837" width="19.85546875" style="192" customWidth="1"/>
    <col min="13838" max="13838" width="17.7109375" style="192" customWidth="1"/>
    <col min="13839" max="13841" width="5" style="192" bestFit="1" customWidth="1"/>
    <col min="13842" max="13843" width="6" style="192" customWidth="1"/>
    <col min="13844" max="13844" width="5.42578125" style="192" customWidth="1"/>
    <col min="13845" max="13845" width="7.7109375" style="192" customWidth="1"/>
    <col min="13846" max="13846" width="7.28515625" style="192" customWidth="1"/>
    <col min="13847" max="14031" width="9" style="192"/>
    <col min="14032" max="14032" width="10.5703125" style="192" customWidth="1"/>
    <col min="14033" max="14080" width="9" style="192"/>
    <col min="14081" max="14081" width="4.42578125" style="192" customWidth="1"/>
    <col min="14082" max="14082" width="13.42578125" style="192" customWidth="1"/>
    <col min="14083" max="14083" width="16.5703125" style="192" customWidth="1"/>
    <col min="14084" max="14084" width="15.42578125" style="192" customWidth="1"/>
    <col min="14085" max="14085" width="16.28515625" style="192" customWidth="1"/>
    <col min="14086" max="14086" width="17.42578125" style="192" customWidth="1"/>
    <col min="14087" max="14087" width="15.42578125" style="192" customWidth="1"/>
    <col min="14088" max="14088" width="19.85546875" style="192" customWidth="1"/>
    <col min="14089" max="14089" width="14.85546875" style="192" customWidth="1"/>
    <col min="14090" max="14090" width="15.5703125" style="192" customWidth="1"/>
    <col min="14091" max="14091" width="15.42578125" style="192" bestFit="1" customWidth="1"/>
    <col min="14092" max="14092" width="14.42578125" style="192" customWidth="1"/>
    <col min="14093" max="14093" width="19.85546875" style="192" customWidth="1"/>
    <col min="14094" max="14094" width="17.7109375" style="192" customWidth="1"/>
    <col min="14095" max="14097" width="5" style="192" bestFit="1" customWidth="1"/>
    <col min="14098" max="14099" width="6" style="192" customWidth="1"/>
    <col min="14100" max="14100" width="5.42578125" style="192" customWidth="1"/>
    <col min="14101" max="14101" width="7.7109375" style="192" customWidth="1"/>
    <col min="14102" max="14102" width="7.28515625" style="192" customWidth="1"/>
    <col min="14103" max="14287" width="9" style="192"/>
    <col min="14288" max="14288" width="10.5703125" style="192" customWidth="1"/>
    <col min="14289" max="14336" width="9" style="192"/>
    <col min="14337" max="14337" width="4.42578125" style="192" customWidth="1"/>
    <col min="14338" max="14338" width="13.42578125" style="192" customWidth="1"/>
    <col min="14339" max="14339" width="16.5703125" style="192" customWidth="1"/>
    <col min="14340" max="14340" width="15.42578125" style="192" customWidth="1"/>
    <col min="14341" max="14341" width="16.28515625" style="192" customWidth="1"/>
    <col min="14342" max="14342" width="17.42578125" style="192" customWidth="1"/>
    <col min="14343" max="14343" width="15.42578125" style="192" customWidth="1"/>
    <col min="14344" max="14344" width="19.85546875" style="192" customWidth="1"/>
    <col min="14345" max="14345" width="14.85546875" style="192" customWidth="1"/>
    <col min="14346" max="14346" width="15.5703125" style="192" customWidth="1"/>
    <col min="14347" max="14347" width="15.42578125" style="192" bestFit="1" customWidth="1"/>
    <col min="14348" max="14348" width="14.42578125" style="192" customWidth="1"/>
    <col min="14349" max="14349" width="19.85546875" style="192" customWidth="1"/>
    <col min="14350" max="14350" width="17.7109375" style="192" customWidth="1"/>
    <col min="14351" max="14353" width="5" style="192" bestFit="1" customWidth="1"/>
    <col min="14354" max="14355" width="6" style="192" customWidth="1"/>
    <col min="14356" max="14356" width="5.42578125" style="192" customWidth="1"/>
    <col min="14357" max="14357" width="7.7109375" style="192" customWidth="1"/>
    <col min="14358" max="14358" width="7.28515625" style="192" customWidth="1"/>
    <col min="14359" max="14543" width="9" style="192"/>
    <col min="14544" max="14544" width="10.5703125" style="192" customWidth="1"/>
    <col min="14545" max="14592" width="9" style="192"/>
    <col min="14593" max="14593" width="4.42578125" style="192" customWidth="1"/>
    <col min="14594" max="14594" width="13.42578125" style="192" customWidth="1"/>
    <col min="14595" max="14595" width="16.5703125" style="192" customWidth="1"/>
    <col min="14596" max="14596" width="15.42578125" style="192" customWidth="1"/>
    <col min="14597" max="14597" width="16.28515625" style="192" customWidth="1"/>
    <col min="14598" max="14598" width="17.42578125" style="192" customWidth="1"/>
    <col min="14599" max="14599" width="15.42578125" style="192" customWidth="1"/>
    <col min="14600" max="14600" width="19.85546875" style="192" customWidth="1"/>
    <col min="14601" max="14601" width="14.85546875" style="192" customWidth="1"/>
    <col min="14602" max="14602" width="15.5703125" style="192" customWidth="1"/>
    <col min="14603" max="14603" width="15.42578125" style="192" bestFit="1" customWidth="1"/>
    <col min="14604" max="14604" width="14.42578125" style="192" customWidth="1"/>
    <col min="14605" max="14605" width="19.85546875" style="192" customWidth="1"/>
    <col min="14606" max="14606" width="17.7109375" style="192" customWidth="1"/>
    <col min="14607" max="14609" width="5" style="192" bestFit="1" customWidth="1"/>
    <col min="14610" max="14611" width="6" style="192" customWidth="1"/>
    <col min="14612" max="14612" width="5.42578125" style="192" customWidth="1"/>
    <col min="14613" max="14613" width="7.7109375" style="192" customWidth="1"/>
    <col min="14614" max="14614" width="7.28515625" style="192" customWidth="1"/>
    <col min="14615" max="14799" width="9" style="192"/>
    <col min="14800" max="14800" width="10.5703125" style="192" customWidth="1"/>
    <col min="14801" max="14848" width="9" style="192"/>
    <col min="14849" max="14849" width="4.42578125" style="192" customWidth="1"/>
    <col min="14850" max="14850" width="13.42578125" style="192" customWidth="1"/>
    <col min="14851" max="14851" width="16.5703125" style="192" customWidth="1"/>
    <col min="14852" max="14852" width="15.42578125" style="192" customWidth="1"/>
    <col min="14853" max="14853" width="16.28515625" style="192" customWidth="1"/>
    <col min="14854" max="14854" width="17.42578125" style="192" customWidth="1"/>
    <col min="14855" max="14855" width="15.42578125" style="192" customWidth="1"/>
    <col min="14856" max="14856" width="19.85546875" style="192" customWidth="1"/>
    <col min="14857" max="14857" width="14.85546875" style="192" customWidth="1"/>
    <col min="14858" max="14858" width="15.5703125" style="192" customWidth="1"/>
    <col min="14859" max="14859" width="15.42578125" style="192" bestFit="1" customWidth="1"/>
    <col min="14860" max="14860" width="14.42578125" style="192" customWidth="1"/>
    <col min="14861" max="14861" width="19.85546875" style="192" customWidth="1"/>
    <col min="14862" max="14862" width="17.7109375" style="192" customWidth="1"/>
    <col min="14863" max="14865" width="5" style="192" bestFit="1" customWidth="1"/>
    <col min="14866" max="14867" width="6" style="192" customWidth="1"/>
    <col min="14868" max="14868" width="5.42578125" style="192" customWidth="1"/>
    <col min="14869" max="14869" width="7.7109375" style="192" customWidth="1"/>
    <col min="14870" max="14870" width="7.28515625" style="192" customWidth="1"/>
    <col min="14871" max="15055" width="9" style="192"/>
    <col min="15056" max="15056" width="10.5703125" style="192" customWidth="1"/>
    <col min="15057" max="15104" width="9" style="192"/>
    <col min="15105" max="15105" width="4.42578125" style="192" customWidth="1"/>
    <col min="15106" max="15106" width="13.42578125" style="192" customWidth="1"/>
    <col min="15107" max="15107" width="16.5703125" style="192" customWidth="1"/>
    <col min="15108" max="15108" width="15.42578125" style="192" customWidth="1"/>
    <col min="15109" max="15109" width="16.28515625" style="192" customWidth="1"/>
    <col min="15110" max="15110" width="17.42578125" style="192" customWidth="1"/>
    <col min="15111" max="15111" width="15.42578125" style="192" customWidth="1"/>
    <col min="15112" max="15112" width="19.85546875" style="192" customWidth="1"/>
    <col min="15113" max="15113" width="14.85546875" style="192" customWidth="1"/>
    <col min="15114" max="15114" width="15.5703125" style="192" customWidth="1"/>
    <col min="15115" max="15115" width="15.42578125" style="192" bestFit="1" customWidth="1"/>
    <col min="15116" max="15116" width="14.42578125" style="192" customWidth="1"/>
    <col min="15117" max="15117" width="19.85546875" style="192" customWidth="1"/>
    <col min="15118" max="15118" width="17.7109375" style="192" customWidth="1"/>
    <col min="15119" max="15121" width="5" style="192" bestFit="1" customWidth="1"/>
    <col min="15122" max="15123" width="6" style="192" customWidth="1"/>
    <col min="15124" max="15124" width="5.42578125" style="192" customWidth="1"/>
    <col min="15125" max="15125" width="7.7109375" style="192" customWidth="1"/>
    <col min="15126" max="15126" width="7.28515625" style="192" customWidth="1"/>
    <col min="15127" max="15311" width="9" style="192"/>
    <col min="15312" max="15312" width="10.5703125" style="192" customWidth="1"/>
    <col min="15313" max="15360" width="9" style="192"/>
    <col min="15361" max="15361" width="4.42578125" style="192" customWidth="1"/>
    <col min="15362" max="15362" width="13.42578125" style="192" customWidth="1"/>
    <col min="15363" max="15363" width="16.5703125" style="192" customWidth="1"/>
    <col min="15364" max="15364" width="15.42578125" style="192" customWidth="1"/>
    <col min="15365" max="15365" width="16.28515625" style="192" customWidth="1"/>
    <col min="15366" max="15366" width="17.42578125" style="192" customWidth="1"/>
    <col min="15367" max="15367" width="15.42578125" style="192" customWidth="1"/>
    <col min="15368" max="15368" width="19.85546875" style="192" customWidth="1"/>
    <col min="15369" max="15369" width="14.85546875" style="192" customWidth="1"/>
    <col min="15370" max="15370" width="15.5703125" style="192" customWidth="1"/>
    <col min="15371" max="15371" width="15.42578125" style="192" bestFit="1" customWidth="1"/>
    <col min="15372" max="15372" width="14.42578125" style="192" customWidth="1"/>
    <col min="15373" max="15373" width="19.85546875" style="192" customWidth="1"/>
    <col min="15374" max="15374" width="17.7109375" style="192" customWidth="1"/>
    <col min="15375" max="15377" width="5" style="192" bestFit="1" customWidth="1"/>
    <col min="15378" max="15379" width="6" style="192" customWidth="1"/>
    <col min="15380" max="15380" width="5.42578125" style="192" customWidth="1"/>
    <col min="15381" max="15381" width="7.7109375" style="192" customWidth="1"/>
    <col min="15382" max="15382" width="7.28515625" style="192" customWidth="1"/>
    <col min="15383" max="15567" width="9" style="192"/>
    <col min="15568" max="15568" width="10.5703125" style="192" customWidth="1"/>
    <col min="15569" max="15616" width="9" style="192"/>
    <col min="15617" max="15617" width="4.42578125" style="192" customWidth="1"/>
    <col min="15618" max="15618" width="13.42578125" style="192" customWidth="1"/>
    <col min="15619" max="15619" width="16.5703125" style="192" customWidth="1"/>
    <col min="15620" max="15620" width="15.42578125" style="192" customWidth="1"/>
    <col min="15621" max="15621" width="16.28515625" style="192" customWidth="1"/>
    <col min="15622" max="15622" width="17.42578125" style="192" customWidth="1"/>
    <col min="15623" max="15623" width="15.42578125" style="192" customWidth="1"/>
    <col min="15624" max="15624" width="19.85546875" style="192" customWidth="1"/>
    <col min="15625" max="15625" width="14.85546875" style="192" customWidth="1"/>
    <col min="15626" max="15626" width="15.5703125" style="192" customWidth="1"/>
    <col min="15627" max="15627" width="15.42578125" style="192" bestFit="1" customWidth="1"/>
    <col min="15628" max="15628" width="14.42578125" style="192" customWidth="1"/>
    <col min="15629" max="15629" width="19.85546875" style="192" customWidth="1"/>
    <col min="15630" max="15630" width="17.7109375" style="192" customWidth="1"/>
    <col min="15631" max="15633" width="5" style="192" bestFit="1" customWidth="1"/>
    <col min="15634" max="15635" width="6" style="192" customWidth="1"/>
    <col min="15636" max="15636" width="5.42578125" style="192" customWidth="1"/>
    <col min="15637" max="15637" width="7.7109375" style="192" customWidth="1"/>
    <col min="15638" max="15638" width="7.28515625" style="192" customWidth="1"/>
    <col min="15639" max="15823" width="9" style="192"/>
    <col min="15824" max="15824" width="10.5703125" style="192" customWidth="1"/>
    <col min="15825" max="15872" width="9" style="192"/>
    <col min="15873" max="15873" width="4.42578125" style="192" customWidth="1"/>
    <col min="15874" max="15874" width="13.42578125" style="192" customWidth="1"/>
    <col min="15875" max="15875" width="16.5703125" style="192" customWidth="1"/>
    <col min="15876" max="15876" width="15.42578125" style="192" customWidth="1"/>
    <col min="15877" max="15877" width="16.28515625" style="192" customWidth="1"/>
    <col min="15878" max="15878" width="17.42578125" style="192" customWidth="1"/>
    <col min="15879" max="15879" width="15.42578125" style="192" customWidth="1"/>
    <col min="15880" max="15880" width="19.85546875" style="192" customWidth="1"/>
    <col min="15881" max="15881" width="14.85546875" style="192" customWidth="1"/>
    <col min="15882" max="15882" width="15.5703125" style="192" customWidth="1"/>
    <col min="15883" max="15883" width="15.42578125" style="192" bestFit="1" customWidth="1"/>
    <col min="15884" max="15884" width="14.42578125" style="192" customWidth="1"/>
    <col min="15885" max="15885" width="19.85546875" style="192" customWidth="1"/>
    <col min="15886" max="15886" width="17.7109375" style="192" customWidth="1"/>
    <col min="15887" max="15889" width="5" style="192" bestFit="1" customWidth="1"/>
    <col min="15890" max="15891" width="6" style="192" customWidth="1"/>
    <col min="15892" max="15892" width="5.42578125" style="192" customWidth="1"/>
    <col min="15893" max="15893" width="7.7109375" style="192" customWidth="1"/>
    <col min="15894" max="15894" width="7.28515625" style="192" customWidth="1"/>
    <col min="15895" max="16079" width="9" style="192"/>
    <col min="16080" max="16080" width="10.5703125" style="192" customWidth="1"/>
    <col min="16081" max="16128" width="9" style="192"/>
    <col min="16129" max="16129" width="4.42578125" style="192" customWidth="1"/>
    <col min="16130" max="16130" width="13.42578125" style="192" customWidth="1"/>
    <col min="16131" max="16131" width="16.5703125" style="192" customWidth="1"/>
    <col min="16132" max="16132" width="15.42578125" style="192" customWidth="1"/>
    <col min="16133" max="16133" width="16.28515625" style="192" customWidth="1"/>
    <col min="16134" max="16134" width="17.42578125" style="192" customWidth="1"/>
    <col min="16135" max="16135" width="15.42578125" style="192" customWidth="1"/>
    <col min="16136" max="16136" width="19.85546875" style="192" customWidth="1"/>
    <col min="16137" max="16137" width="14.85546875" style="192" customWidth="1"/>
    <col min="16138" max="16138" width="15.5703125" style="192" customWidth="1"/>
    <col min="16139" max="16139" width="15.42578125" style="192" bestFit="1" customWidth="1"/>
    <col min="16140" max="16140" width="14.42578125" style="192" customWidth="1"/>
    <col min="16141" max="16141" width="19.85546875" style="192" customWidth="1"/>
    <col min="16142" max="16142" width="17.7109375" style="192" customWidth="1"/>
    <col min="16143" max="16145" width="5" style="192" bestFit="1" customWidth="1"/>
    <col min="16146" max="16147" width="6" style="192" customWidth="1"/>
    <col min="16148" max="16148" width="5.42578125" style="192" customWidth="1"/>
    <col min="16149" max="16149" width="7.7109375" style="192" customWidth="1"/>
    <col min="16150" max="16150" width="7.28515625" style="192" customWidth="1"/>
    <col min="16151" max="16335" width="9" style="192"/>
    <col min="16336" max="16336" width="10.5703125" style="192" customWidth="1"/>
    <col min="16337" max="16384" width="9" style="192"/>
  </cols>
  <sheetData>
    <row r="1" spans="1:163" ht="27.75" thickTop="1" thickBot="1">
      <c r="A1" s="2291" t="s">
        <v>1</v>
      </c>
      <c r="B1" s="2292"/>
      <c r="C1" s="2144">
        <f>'بيانات عامة'!D5</f>
        <v>0</v>
      </c>
      <c r="D1" s="2145"/>
      <c r="E1" s="193"/>
      <c r="F1" s="193"/>
      <c r="G1" s="193"/>
      <c r="H1" s="193"/>
      <c r="I1" s="193"/>
      <c r="J1" s="193"/>
      <c r="K1" s="1965" t="s">
        <v>654</v>
      </c>
      <c r="L1" s="2069"/>
      <c r="M1" s="193"/>
      <c r="N1" s="193"/>
      <c r="O1" s="193"/>
      <c r="P1" s="193"/>
      <c r="Q1" s="193"/>
      <c r="R1" s="193"/>
      <c r="S1" s="193"/>
      <c r="T1" s="193"/>
      <c r="U1" s="193"/>
      <c r="V1" s="206"/>
      <c r="W1" s="206"/>
    </row>
    <row r="2" spans="1:163" ht="27.75" thickTop="1" thickBot="1">
      <c r="A2" s="2293" t="s">
        <v>430</v>
      </c>
      <c r="B2" s="2294"/>
      <c r="C2" s="2204">
        <f>'بيانات عامة'!D15</f>
        <v>0</v>
      </c>
      <c r="D2" s="2205"/>
      <c r="E2" s="193"/>
      <c r="F2" s="193"/>
      <c r="G2" s="193"/>
      <c r="H2" s="193"/>
      <c r="I2" s="193"/>
      <c r="J2" s="193"/>
      <c r="K2" s="193"/>
      <c r="L2" s="193"/>
      <c r="M2" s="193"/>
      <c r="N2" s="193"/>
      <c r="O2" s="193"/>
      <c r="P2" s="193"/>
      <c r="Q2" s="193"/>
      <c r="R2" s="193"/>
      <c r="S2" s="193"/>
      <c r="T2" s="193"/>
      <c r="U2" s="193"/>
      <c r="V2" s="206"/>
      <c r="W2" s="206"/>
    </row>
    <row r="3" spans="1:163" ht="24" thickTop="1">
      <c r="B3" s="2280" t="s">
        <v>337</v>
      </c>
      <c r="C3" s="2280"/>
      <c r="D3" s="2280"/>
      <c r="E3" s="2280"/>
      <c r="F3" s="2280"/>
      <c r="G3" s="2280"/>
      <c r="H3" s="2280"/>
      <c r="I3" s="2280"/>
      <c r="J3" s="2280"/>
      <c r="K3" s="2280"/>
      <c r="L3" s="2280"/>
      <c r="M3" s="2280"/>
      <c r="N3" s="1573"/>
      <c r="O3" s="193"/>
      <c r="P3" s="193"/>
      <c r="Q3" s="193"/>
      <c r="R3" s="193"/>
      <c r="S3" s="193"/>
      <c r="T3" s="193"/>
      <c r="U3" s="193"/>
      <c r="V3" s="206"/>
      <c r="W3" s="206"/>
    </row>
    <row r="4" spans="1:163" ht="13.5" thickBot="1">
      <c r="B4" s="194"/>
      <c r="C4" s="195"/>
      <c r="D4" s="195"/>
      <c r="E4" s="195"/>
      <c r="F4" s="195"/>
      <c r="G4" s="195"/>
      <c r="H4" s="195"/>
      <c r="I4" s="195"/>
      <c r="J4" s="195"/>
      <c r="K4" s="195"/>
      <c r="L4" s="195"/>
      <c r="M4" s="195"/>
      <c r="N4" s="195"/>
      <c r="O4" s="195"/>
      <c r="P4" s="195"/>
      <c r="Q4" s="1571"/>
      <c r="R4" s="1571"/>
      <c r="S4" s="1571"/>
      <c r="T4" s="1571"/>
      <c r="U4" s="1571"/>
      <c r="V4" s="196"/>
      <c r="W4" s="196"/>
      <c r="X4" s="197"/>
    </row>
    <row r="5" spans="1:163" s="198" customFormat="1" ht="24" thickTop="1">
      <c r="B5" s="2295"/>
      <c r="C5" s="2281" t="s">
        <v>277</v>
      </c>
      <c r="D5" s="2282"/>
      <c r="E5" s="2282"/>
      <c r="F5" s="2282"/>
      <c r="G5" s="2282"/>
      <c r="H5" s="2282"/>
      <c r="I5" s="2282"/>
      <c r="J5" s="2282"/>
      <c r="K5" s="2283" t="s">
        <v>338</v>
      </c>
      <c r="L5" s="2283" t="s">
        <v>339</v>
      </c>
      <c r="M5" s="1578" t="s">
        <v>256</v>
      </c>
      <c r="N5" s="1574"/>
      <c r="O5" s="1572"/>
      <c r="P5" s="1572"/>
      <c r="Q5" s="1572"/>
      <c r="R5" s="1572"/>
      <c r="S5" s="1572"/>
      <c r="T5" s="1572"/>
      <c r="U5" s="1572"/>
      <c r="V5" s="199"/>
      <c r="W5" s="199"/>
      <c r="X5" s="199"/>
    </row>
    <row r="6" spans="1:163" s="200" customFormat="1" ht="41.25" thickBot="1">
      <c r="B6" s="2296"/>
      <c r="C6" s="1579" t="s">
        <v>340</v>
      </c>
      <c r="D6" s="1580" t="s">
        <v>341</v>
      </c>
      <c r="E6" s="1580" t="s">
        <v>342</v>
      </c>
      <c r="F6" s="1580" t="s">
        <v>343</v>
      </c>
      <c r="G6" s="1580" t="s">
        <v>344</v>
      </c>
      <c r="H6" s="1580" t="s">
        <v>345</v>
      </c>
      <c r="I6" s="1580" t="s">
        <v>346</v>
      </c>
      <c r="J6" s="1580" t="s">
        <v>143</v>
      </c>
      <c r="K6" s="2284"/>
      <c r="L6" s="2284"/>
      <c r="M6" s="1581" t="s">
        <v>347</v>
      </c>
      <c r="N6" s="1574"/>
      <c r="O6" s="2278"/>
      <c r="P6" s="2278"/>
      <c r="Q6" s="2278"/>
      <c r="R6" s="2278"/>
      <c r="S6" s="2278"/>
      <c r="T6" s="2278"/>
      <c r="U6" s="2278"/>
      <c r="V6" s="201"/>
      <c r="W6" s="201"/>
      <c r="X6" s="201"/>
    </row>
    <row r="7" spans="1:163" s="202" customFormat="1" ht="40.5">
      <c r="B7" s="1582" t="s">
        <v>348</v>
      </c>
      <c r="C7" s="1583">
        <f>'MR مخاطر أسعار الصرف- ميزانية'!D47</f>
        <v>0</v>
      </c>
      <c r="D7" s="1583">
        <f>'MR مخاطر أسعار الصرف- ميزانية'!E47</f>
        <v>0</v>
      </c>
      <c r="E7" s="1583">
        <f>'MR مخاطر أسعار الصرف- ميزانية'!F47</f>
        <v>0</v>
      </c>
      <c r="F7" s="1583">
        <f>'MR مخاطر أسعار الصرف- ميزانية'!G47</f>
        <v>0</v>
      </c>
      <c r="G7" s="1583">
        <f>'MR مخاطر أسعار الصرف- ميزانية'!H47</f>
        <v>0</v>
      </c>
      <c r="H7" s="1583">
        <f>'MR مخاطر أسعار الصرف- ميزانية'!I47</f>
        <v>0</v>
      </c>
      <c r="I7" s="1583">
        <f>'MR مخاطر أسعار الصرف- ميزانية'!J47</f>
        <v>0</v>
      </c>
      <c r="J7" s="1583">
        <f>+'MR مخاطر أسعار الصرف- ميزانية'!K22</f>
        <v>0</v>
      </c>
      <c r="K7" s="1584">
        <f>IF((SUM(C8:I8))&gt;(SUM(C9:I9)),(SUM(C8:I8)+ABS(J7)),(SUM(C9:I9)+ABS(J7)))</f>
        <v>0</v>
      </c>
      <c r="L7" s="1583">
        <f>'معيار كفاية رأس المال'!C7</f>
        <v>0</v>
      </c>
      <c r="M7" s="1585">
        <f>IF((K7)-0.02*(L7)&gt;0,(K7*0.08),0)</f>
        <v>0</v>
      </c>
      <c r="N7" s="204"/>
      <c r="O7" s="204"/>
      <c r="P7" s="204"/>
      <c r="Q7" s="204"/>
      <c r="R7" s="204"/>
      <c r="S7" s="204"/>
      <c r="T7" s="204"/>
      <c r="U7" s="204"/>
      <c r="V7" s="203"/>
      <c r="W7" s="203"/>
      <c r="X7" s="203"/>
    </row>
    <row r="8" spans="1:163" s="204" customFormat="1" ht="20.25">
      <c r="B8" s="1582" t="s">
        <v>349</v>
      </c>
      <c r="C8" s="1586">
        <f t="shared" ref="C8:I8" si="0">IF(C7&gt;0,C7,0)</f>
        <v>0</v>
      </c>
      <c r="D8" s="1586">
        <f t="shared" si="0"/>
        <v>0</v>
      </c>
      <c r="E8" s="1586">
        <f t="shared" si="0"/>
        <v>0</v>
      </c>
      <c r="F8" s="1586">
        <f t="shared" si="0"/>
        <v>0</v>
      </c>
      <c r="G8" s="1586">
        <f t="shared" si="0"/>
        <v>0</v>
      </c>
      <c r="H8" s="1586">
        <f t="shared" si="0"/>
        <v>0</v>
      </c>
      <c r="I8" s="1586">
        <f t="shared" si="0"/>
        <v>0</v>
      </c>
      <c r="J8" s="2285"/>
      <c r="K8" s="2286"/>
      <c r="L8" s="2286"/>
      <c r="M8" s="2287"/>
      <c r="N8" s="1575"/>
      <c r="O8" s="205"/>
      <c r="P8" s="205"/>
      <c r="Q8" s="205"/>
      <c r="R8" s="205"/>
      <c r="S8" s="205"/>
      <c r="T8" s="205"/>
      <c r="U8" s="205"/>
      <c r="V8" s="205"/>
      <c r="W8" s="205"/>
      <c r="X8" s="205"/>
    </row>
    <row r="9" spans="1:163" s="204" customFormat="1" ht="21" thickBot="1">
      <c r="B9" s="1587" t="s">
        <v>350</v>
      </c>
      <c r="C9" s="1588">
        <f t="shared" ref="C9:I9" si="1">IF(C7&lt;0,ABS(C7),0)</f>
        <v>0</v>
      </c>
      <c r="D9" s="1588">
        <f t="shared" si="1"/>
        <v>0</v>
      </c>
      <c r="E9" s="1588">
        <f t="shared" si="1"/>
        <v>0</v>
      </c>
      <c r="F9" s="1588">
        <f t="shared" si="1"/>
        <v>0</v>
      </c>
      <c r="G9" s="1588">
        <f t="shared" si="1"/>
        <v>0</v>
      </c>
      <c r="H9" s="1588">
        <f t="shared" si="1"/>
        <v>0</v>
      </c>
      <c r="I9" s="1588">
        <f t="shared" si="1"/>
        <v>0</v>
      </c>
      <c r="J9" s="2288"/>
      <c r="K9" s="2289"/>
      <c r="L9" s="2289"/>
      <c r="M9" s="2290"/>
      <c r="N9" s="1575"/>
      <c r="O9" s="205"/>
      <c r="P9" s="205"/>
      <c r="Q9" s="205"/>
      <c r="R9" s="205"/>
      <c r="S9" s="205"/>
      <c r="T9" s="205"/>
      <c r="U9" s="205"/>
      <c r="V9" s="205"/>
      <c r="W9" s="205"/>
      <c r="X9" s="205"/>
    </row>
    <row r="10" spans="1:163" s="206" customFormat="1" ht="13.5" thickTop="1">
      <c r="C10" s="1576"/>
      <c r="D10" s="1576"/>
      <c r="E10" s="1576"/>
      <c r="F10" s="1576"/>
      <c r="G10" s="1576"/>
      <c r="H10" s="1576"/>
      <c r="I10" s="1576"/>
      <c r="J10" s="1576"/>
      <c r="K10" s="1577"/>
      <c r="L10" s="1576"/>
      <c r="M10" s="1577"/>
      <c r="N10" s="193"/>
      <c r="O10" s="193"/>
      <c r="P10" s="193"/>
      <c r="Q10" s="193"/>
      <c r="R10" s="193"/>
      <c r="S10" s="193"/>
      <c r="T10" s="193"/>
      <c r="U10" s="193"/>
      <c r="V10" s="207"/>
      <c r="W10" s="207"/>
      <c r="X10" s="207"/>
    </row>
    <row r="11" spans="1:163">
      <c r="B11" s="2279"/>
      <c r="C11" s="2279"/>
      <c r="D11" s="2279"/>
      <c r="E11" s="2279"/>
      <c r="F11" s="2279"/>
      <c r="G11" s="208"/>
      <c r="J11" s="206"/>
      <c r="L11" s="206"/>
      <c r="N11" s="193"/>
      <c r="O11" s="193"/>
      <c r="P11" s="193"/>
      <c r="Q11" s="193"/>
      <c r="R11" s="193"/>
      <c r="S11" s="193"/>
      <c r="T11" s="193"/>
      <c r="U11" s="193"/>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row>
    <row r="12" spans="1:163" s="206" customFormat="1"/>
    <row r="13" spans="1:163">
      <c r="E13" s="192"/>
      <c r="F13" s="192"/>
      <c r="G13" s="192"/>
      <c r="H13" s="192"/>
      <c r="I13" s="192"/>
      <c r="K13" s="192"/>
      <c r="Q13" s="206"/>
      <c r="R13" s="206"/>
      <c r="S13" s="206"/>
      <c r="T13" s="206"/>
      <c r="U13" s="206"/>
      <c r="V13" s="206"/>
      <c r="W13" s="206"/>
    </row>
    <row r="14" spans="1:163">
      <c r="E14" s="192"/>
      <c r="F14" s="192"/>
      <c r="G14" s="192"/>
      <c r="H14" s="192"/>
      <c r="I14" s="192"/>
      <c r="K14" s="192"/>
      <c r="Q14" s="206"/>
      <c r="R14" s="206"/>
      <c r="S14" s="206"/>
      <c r="T14" s="206"/>
      <c r="U14" s="206"/>
      <c r="V14" s="206"/>
      <c r="W14" s="206"/>
    </row>
    <row r="15" spans="1:163">
      <c r="B15" s="209"/>
      <c r="E15" s="192"/>
      <c r="F15" s="192"/>
      <c r="G15" s="192"/>
      <c r="H15" s="192"/>
      <c r="I15" s="192"/>
      <c r="K15" s="192"/>
      <c r="Q15" s="206"/>
      <c r="R15" s="206"/>
      <c r="S15" s="206"/>
      <c r="T15" s="206"/>
      <c r="U15" s="206"/>
      <c r="V15" s="206"/>
      <c r="W15" s="206"/>
    </row>
    <row r="16" spans="1:163">
      <c r="E16" s="192"/>
      <c r="F16" s="192"/>
      <c r="G16" s="192"/>
      <c r="H16" s="192"/>
      <c r="I16" s="192"/>
      <c r="K16" s="192"/>
      <c r="Q16" s="206"/>
      <c r="R16" s="206"/>
      <c r="S16" s="206"/>
      <c r="T16" s="206"/>
      <c r="U16" s="206"/>
      <c r="V16" s="206"/>
      <c r="W16" s="206"/>
    </row>
    <row r="17" spans="5:23">
      <c r="E17" s="192"/>
      <c r="F17" s="192"/>
      <c r="G17" s="192"/>
      <c r="H17" s="192"/>
      <c r="I17" s="192"/>
      <c r="K17" s="192"/>
      <c r="Q17" s="206"/>
      <c r="R17" s="206"/>
      <c r="S17" s="206"/>
      <c r="T17" s="206"/>
      <c r="U17" s="206"/>
      <c r="V17" s="206"/>
      <c r="W17" s="206"/>
    </row>
    <row r="18" spans="5:23">
      <c r="E18" s="192"/>
      <c r="F18" s="192"/>
      <c r="G18" s="192"/>
      <c r="H18" s="192"/>
      <c r="I18" s="192"/>
      <c r="K18" s="192"/>
      <c r="Q18" s="206"/>
      <c r="R18" s="206"/>
      <c r="S18" s="206"/>
      <c r="T18" s="206"/>
      <c r="U18" s="206"/>
      <c r="V18" s="206"/>
      <c r="W18" s="206"/>
    </row>
    <row r="19" spans="5:23">
      <c r="E19" s="192"/>
      <c r="F19" s="192"/>
      <c r="G19" s="192"/>
      <c r="H19" s="192"/>
      <c r="I19" s="192"/>
      <c r="K19" s="192"/>
      <c r="Q19" s="206"/>
      <c r="R19" s="206"/>
      <c r="S19" s="206"/>
      <c r="T19" s="206"/>
      <c r="U19" s="206"/>
      <c r="V19" s="206"/>
      <c r="W19" s="206"/>
    </row>
    <row r="20" spans="5:23">
      <c r="E20" s="192"/>
      <c r="F20" s="192"/>
      <c r="G20" s="192"/>
      <c r="H20" s="192"/>
      <c r="I20" s="192"/>
      <c r="K20" s="192"/>
      <c r="L20" s="210"/>
    </row>
    <row r="21" spans="5:23">
      <c r="E21" s="192"/>
      <c r="F21" s="192"/>
      <c r="G21" s="192"/>
      <c r="H21" s="192"/>
      <c r="I21" s="192"/>
      <c r="K21" s="192"/>
    </row>
    <row r="22" spans="5:23">
      <c r="E22" s="192"/>
      <c r="F22" s="192"/>
      <c r="G22" s="192"/>
      <c r="H22" s="192"/>
      <c r="I22" s="192"/>
      <c r="K22" s="192"/>
    </row>
    <row r="23" spans="5:23">
      <c r="E23" s="192"/>
      <c r="F23" s="192"/>
      <c r="G23" s="192"/>
      <c r="H23" s="192"/>
      <c r="I23" s="192"/>
      <c r="K23" s="192"/>
    </row>
    <row r="24" spans="5:23">
      <c r="E24" s="192"/>
      <c r="F24" s="192"/>
      <c r="G24" s="192"/>
      <c r="H24" s="192"/>
      <c r="I24" s="192"/>
      <c r="K24" s="192"/>
    </row>
    <row r="25" spans="5:23">
      <c r="E25" s="192"/>
      <c r="F25" s="192"/>
      <c r="G25" s="192"/>
      <c r="H25" s="192"/>
      <c r="I25" s="192"/>
      <c r="K25" s="192"/>
    </row>
    <row r="26" spans="5:23">
      <c r="E26" s="192"/>
      <c r="F26" s="192"/>
      <c r="G26" s="192"/>
      <c r="H26" s="192"/>
      <c r="I26" s="192"/>
      <c r="K26" s="192"/>
      <c r="M26" s="192"/>
      <c r="N26" s="192"/>
      <c r="O26" s="192"/>
      <c r="P26" s="192"/>
    </row>
    <row r="27" spans="5:23">
      <c r="E27" s="192"/>
      <c r="F27" s="192"/>
      <c r="G27" s="192"/>
      <c r="H27" s="192"/>
      <c r="I27" s="192"/>
      <c r="K27" s="192"/>
      <c r="M27" s="192"/>
      <c r="N27" s="192"/>
      <c r="O27" s="192"/>
      <c r="P27" s="192"/>
    </row>
    <row r="28" spans="5:23">
      <c r="E28" s="192"/>
      <c r="F28" s="192"/>
      <c r="G28" s="192"/>
      <c r="H28" s="192"/>
      <c r="I28" s="192"/>
      <c r="K28" s="192"/>
      <c r="M28" s="192"/>
      <c r="N28" s="192"/>
      <c r="O28" s="192"/>
      <c r="P28" s="192"/>
    </row>
    <row r="29" spans="5:23">
      <c r="E29" s="192"/>
      <c r="F29" s="192"/>
      <c r="G29" s="192"/>
      <c r="H29" s="192"/>
      <c r="I29" s="192"/>
      <c r="K29" s="192"/>
      <c r="M29" s="192"/>
      <c r="N29" s="192"/>
      <c r="O29" s="192"/>
      <c r="P29" s="192"/>
    </row>
    <row r="30" spans="5:23">
      <c r="E30" s="192"/>
      <c r="F30" s="192"/>
      <c r="G30" s="192"/>
      <c r="H30" s="192"/>
      <c r="I30" s="192"/>
      <c r="K30" s="192"/>
      <c r="M30" s="192"/>
      <c r="N30" s="192"/>
      <c r="O30" s="192"/>
      <c r="P30" s="192"/>
    </row>
    <row r="31" spans="5:23">
      <c r="E31" s="192"/>
      <c r="F31" s="192"/>
      <c r="G31" s="192"/>
      <c r="H31" s="192"/>
      <c r="I31" s="192"/>
      <c r="K31" s="192"/>
      <c r="M31" s="192"/>
      <c r="N31" s="192"/>
      <c r="O31" s="192"/>
      <c r="P31" s="192"/>
    </row>
    <row r="32" spans="5:23">
      <c r="E32" s="192"/>
      <c r="F32" s="192"/>
      <c r="G32" s="192"/>
      <c r="H32" s="192"/>
      <c r="I32" s="192"/>
      <c r="K32" s="192"/>
      <c r="M32" s="192"/>
      <c r="N32" s="192"/>
      <c r="O32" s="192"/>
      <c r="P32" s="192"/>
    </row>
    <row r="33" spans="5:16">
      <c r="E33" s="192"/>
      <c r="F33" s="192"/>
      <c r="G33" s="192"/>
      <c r="H33" s="192"/>
      <c r="I33" s="192"/>
      <c r="K33" s="192"/>
      <c r="M33" s="192"/>
      <c r="N33" s="192"/>
      <c r="O33" s="192"/>
      <c r="P33" s="192"/>
    </row>
    <row r="34" spans="5:16">
      <c r="E34" s="192"/>
      <c r="F34" s="192"/>
      <c r="G34" s="192"/>
      <c r="H34" s="192"/>
      <c r="I34" s="192"/>
      <c r="K34" s="192"/>
      <c r="M34" s="192"/>
      <c r="N34" s="192"/>
      <c r="O34" s="192"/>
      <c r="P34" s="192"/>
    </row>
    <row r="35" spans="5:16">
      <c r="E35" s="192"/>
      <c r="F35" s="192"/>
      <c r="G35" s="192"/>
      <c r="H35" s="192"/>
      <c r="I35" s="192"/>
      <c r="K35" s="192"/>
      <c r="M35" s="192"/>
      <c r="N35" s="192"/>
      <c r="O35" s="192"/>
      <c r="P35" s="192"/>
    </row>
    <row r="36" spans="5:16">
      <c r="E36" s="192"/>
      <c r="F36" s="192"/>
      <c r="G36" s="192"/>
      <c r="H36" s="192"/>
      <c r="I36" s="192"/>
      <c r="K36" s="192"/>
      <c r="M36" s="192"/>
      <c r="N36" s="192"/>
      <c r="O36" s="192"/>
      <c r="P36" s="192"/>
    </row>
  </sheetData>
  <sheetProtection password="FCE0" sheet="1" objects="1" scenarios="1"/>
  <mergeCells count="13">
    <mergeCell ref="K1:L1"/>
    <mergeCell ref="O6:U6"/>
    <mergeCell ref="B11:F11"/>
    <mergeCell ref="B3:M3"/>
    <mergeCell ref="C5:J5"/>
    <mergeCell ref="K5:K6"/>
    <mergeCell ref="L5:L6"/>
    <mergeCell ref="J8:M9"/>
    <mergeCell ref="A1:B1"/>
    <mergeCell ref="A2:B2"/>
    <mergeCell ref="B5:B6"/>
    <mergeCell ref="C2:D2"/>
    <mergeCell ref="C1:D1"/>
  </mergeCells>
  <pageMargins left="0.7" right="0.7" top="0.75" bottom="0.75" header="0.3" footer="0.3"/>
  <pageSetup scale="3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S167"/>
  <sheetViews>
    <sheetView showGridLines="0" rightToLeft="1" zoomScale="70" zoomScaleNormal="70" workbookViewId="0">
      <pane xSplit="3" ySplit="6" topLeftCell="D27" activePane="bottomRight" state="frozen"/>
      <selection activeCell="G1" sqref="G1"/>
      <selection pane="topRight" activeCell="G1" sqref="G1"/>
      <selection pane="bottomLeft" activeCell="G1" sqref="G1"/>
      <selection pane="bottomRight" activeCell="I1" sqref="I1:J1"/>
    </sheetView>
  </sheetViews>
  <sheetFormatPr defaultRowHeight="12.75"/>
  <cols>
    <col min="1" max="1" width="12.7109375" style="835" customWidth="1"/>
    <col min="2" max="2" width="15.42578125" style="219" customWidth="1"/>
    <col min="3" max="3" width="77.28515625" style="218" customWidth="1"/>
    <col min="4" max="4" width="17.42578125" style="841" customWidth="1"/>
    <col min="5" max="5" width="17.42578125" style="220" customWidth="1"/>
    <col min="6" max="6" width="17.42578125" style="221" customWidth="1"/>
    <col min="7" max="7" width="17.42578125" style="222" customWidth="1"/>
    <col min="8" max="8" width="17.42578125" style="841" customWidth="1"/>
    <col min="9" max="9" width="22.7109375" style="841" customWidth="1"/>
    <col min="10" max="10" width="17.42578125" style="841" customWidth="1"/>
    <col min="11" max="11" width="30.28515625" style="841" customWidth="1"/>
    <col min="12" max="12" width="24" style="835" customWidth="1"/>
    <col min="13" max="256" width="9" style="835"/>
    <col min="257" max="257" width="3.42578125" style="835" customWidth="1"/>
    <col min="258" max="258" width="9.42578125" style="835" customWidth="1"/>
    <col min="259" max="259" width="77.28515625" style="835" customWidth="1"/>
    <col min="260" max="261" width="15.42578125" style="835" customWidth="1"/>
    <col min="262" max="265" width="13.7109375" style="835" customWidth="1"/>
    <col min="266" max="266" width="12.42578125" style="835" customWidth="1"/>
    <col min="267" max="267" width="20.28515625" style="835" customWidth="1"/>
    <col min="268" max="268" width="24" style="835" customWidth="1"/>
    <col min="269" max="512" width="9" style="835"/>
    <col min="513" max="513" width="3.42578125" style="835" customWidth="1"/>
    <col min="514" max="514" width="9.42578125" style="835" customWidth="1"/>
    <col min="515" max="515" width="77.28515625" style="835" customWidth="1"/>
    <col min="516" max="517" width="15.42578125" style="835" customWidth="1"/>
    <col min="518" max="521" width="13.7109375" style="835" customWidth="1"/>
    <col min="522" max="522" width="12.42578125" style="835" customWidth="1"/>
    <col min="523" max="523" width="20.28515625" style="835" customWidth="1"/>
    <col min="524" max="524" width="24" style="835" customWidth="1"/>
    <col min="525" max="768" width="9" style="835"/>
    <col min="769" max="769" width="3.42578125" style="835" customWidth="1"/>
    <col min="770" max="770" width="9.42578125" style="835" customWidth="1"/>
    <col min="771" max="771" width="77.28515625" style="835" customWidth="1"/>
    <col min="772" max="773" width="15.42578125" style="835" customWidth="1"/>
    <col min="774" max="777" width="13.7109375" style="835" customWidth="1"/>
    <col min="778" max="778" width="12.42578125" style="835" customWidth="1"/>
    <col min="779" max="779" width="20.28515625" style="835" customWidth="1"/>
    <col min="780" max="780" width="24" style="835" customWidth="1"/>
    <col min="781" max="1024" width="9" style="835"/>
    <col min="1025" max="1025" width="3.42578125" style="835" customWidth="1"/>
    <col min="1026" max="1026" width="9.42578125" style="835" customWidth="1"/>
    <col min="1027" max="1027" width="77.28515625" style="835" customWidth="1"/>
    <col min="1028" max="1029" width="15.42578125" style="835" customWidth="1"/>
    <col min="1030" max="1033" width="13.7109375" style="835" customWidth="1"/>
    <col min="1034" max="1034" width="12.42578125" style="835" customWidth="1"/>
    <col min="1035" max="1035" width="20.28515625" style="835" customWidth="1"/>
    <col min="1036" max="1036" width="24" style="835" customWidth="1"/>
    <col min="1037" max="1280" width="9" style="835"/>
    <col min="1281" max="1281" width="3.42578125" style="835" customWidth="1"/>
    <col min="1282" max="1282" width="9.42578125" style="835" customWidth="1"/>
    <col min="1283" max="1283" width="77.28515625" style="835" customWidth="1"/>
    <col min="1284" max="1285" width="15.42578125" style="835" customWidth="1"/>
    <col min="1286" max="1289" width="13.7109375" style="835" customWidth="1"/>
    <col min="1290" max="1290" width="12.42578125" style="835" customWidth="1"/>
    <col min="1291" max="1291" width="20.28515625" style="835" customWidth="1"/>
    <col min="1292" max="1292" width="24" style="835" customWidth="1"/>
    <col min="1293" max="1536" width="9" style="835"/>
    <col min="1537" max="1537" width="3.42578125" style="835" customWidth="1"/>
    <col min="1538" max="1538" width="9.42578125" style="835" customWidth="1"/>
    <col min="1539" max="1539" width="77.28515625" style="835" customWidth="1"/>
    <col min="1540" max="1541" width="15.42578125" style="835" customWidth="1"/>
    <col min="1542" max="1545" width="13.7109375" style="835" customWidth="1"/>
    <col min="1546" max="1546" width="12.42578125" style="835" customWidth="1"/>
    <col min="1547" max="1547" width="20.28515625" style="835" customWidth="1"/>
    <col min="1548" max="1548" width="24" style="835" customWidth="1"/>
    <col min="1549" max="1792" width="9" style="835"/>
    <col min="1793" max="1793" width="3.42578125" style="835" customWidth="1"/>
    <col min="1794" max="1794" width="9.42578125" style="835" customWidth="1"/>
    <col min="1795" max="1795" width="77.28515625" style="835" customWidth="1"/>
    <col min="1796" max="1797" width="15.42578125" style="835" customWidth="1"/>
    <col min="1798" max="1801" width="13.7109375" style="835" customWidth="1"/>
    <col min="1802" max="1802" width="12.42578125" style="835" customWidth="1"/>
    <col min="1803" max="1803" width="20.28515625" style="835" customWidth="1"/>
    <col min="1804" max="1804" width="24" style="835" customWidth="1"/>
    <col min="1805" max="2048" width="9" style="835"/>
    <col min="2049" max="2049" width="3.42578125" style="835" customWidth="1"/>
    <col min="2050" max="2050" width="9.42578125" style="835" customWidth="1"/>
    <col min="2051" max="2051" width="77.28515625" style="835" customWidth="1"/>
    <col min="2052" max="2053" width="15.42578125" style="835" customWidth="1"/>
    <col min="2054" max="2057" width="13.7109375" style="835" customWidth="1"/>
    <col min="2058" max="2058" width="12.42578125" style="835" customWidth="1"/>
    <col min="2059" max="2059" width="20.28515625" style="835" customWidth="1"/>
    <col min="2060" max="2060" width="24" style="835" customWidth="1"/>
    <col min="2061" max="2304" width="9" style="835"/>
    <col min="2305" max="2305" width="3.42578125" style="835" customWidth="1"/>
    <col min="2306" max="2306" width="9.42578125" style="835" customWidth="1"/>
    <col min="2307" max="2307" width="77.28515625" style="835" customWidth="1"/>
    <col min="2308" max="2309" width="15.42578125" style="835" customWidth="1"/>
    <col min="2310" max="2313" width="13.7109375" style="835" customWidth="1"/>
    <col min="2314" max="2314" width="12.42578125" style="835" customWidth="1"/>
    <col min="2315" max="2315" width="20.28515625" style="835" customWidth="1"/>
    <col min="2316" max="2316" width="24" style="835" customWidth="1"/>
    <col min="2317" max="2560" width="9" style="835"/>
    <col min="2561" max="2561" width="3.42578125" style="835" customWidth="1"/>
    <col min="2562" max="2562" width="9.42578125" style="835" customWidth="1"/>
    <col min="2563" max="2563" width="77.28515625" style="835" customWidth="1"/>
    <col min="2564" max="2565" width="15.42578125" style="835" customWidth="1"/>
    <col min="2566" max="2569" width="13.7109375" style="835" customWidth="1"/>
    <col min="2570" max="2570" width="12.42578125" style="835" customWidth="1"/>
    <col min="2571" max="2571" width="20.28515625" style="835" customWidth="1"/>
    <col min="2572" max="2572" width="24" style="835" customWidth="1"/>
    <col min="2573" max="2816" width="9" style="835"/>
    <col min="2817" max="2817" width="3.42578125" style="835" customWidth="1"/>
    <col min="2818" max="2818" width="9.42578125" style="835" customWidth="1"/>
    <col min="2819" max="2819" width="77.28515625" style="835" customWidth="1"/>
    <col min="2820" max="2821" width="15.42578125" style="835" customWidth="1"/>
    <col min="2822" max="2825" width="13.7109375" style="835" customWidth="1"/>
    <col min="2826" max="2826" width="12.42578125" style="835" customWidth="1"/>
    <col min="2827" max="2827" width="20.28515625" style="835" customWidth="1"/>
    <col min="2828" max="2828" width="24" style="835" customWidth="1"/>
    <col min="2829" max="3072" width="9" style="835"/>
    <col min="3073" max="3073" width="3.42578125" style="835" customWidth="1"/>
    <col min="3074" max="3074" width="9.42578125" style="835" customWidth="1"/>
    <col min="3075" max="3075" width="77.28515625" style="835" customWidth="1"/>
    <col min="3076" max="3077" width="15.42578125" style="835" customWidth="1"/>
    <col min="3078" max="3081" width="13.7109375" style="835" customWidth="1"/>
    <col min="3082" max="3082" width="12.42578125" style="835" customWidth="1"/>
    <col min="3083" max="3083" width="20.28515625" style="835" customWidth="1"/>
    <col min="3084" max="3084" width="24" style="835" customWidth="1"/>
    <col min="3085" max="3328" width="9" style="835"/>
    <col min="3329" max="3329" width="3.42578125" style="835" customWidth="1"/>
    <col min="3330" max="3330" width="9.42578125" style="835" customWidth="1"/>
    <col min="3331" max="3331" width="77.28515625" style="835" customWidth="1"/>
    <col min="3332" max="3333" width="15.42578125" style="835" customWidth="1"/>
    <col min="3334" max="3337" width="13.7109375" style="835" customWidth="1"/>
    <col min="3338" max="3338" width="12.42578125" style="835" customWidth="1"/>
    <col min="3339" max="3339" width="20.28515625" style="835" customWidth="1"/>
    <col min="3340" max="3340" width="24" style="835" customWidth="1"/>
    <col min="3341" max="3584" width="9" style="835"/>
    <col min="3585" max="3585" width="3.42578125" style="835" customWidth="1"/>
    <col min="3586" max="3586" width="9.42578125" style="835" customWidth="1"/>
    <col min="3587" max="3587" width="77.28515625" style="835" customWidth="1"/>
    <col min="3588" max="3589" width="15.42578125" style="835" customWidth="1"/>
    <col min="3590" max="3593" width="13.7109375" style="835" customWidth="1"/>
    <col min="3594" max="3594" width="12.42578125" style="835" customWidth="1"/>
    <col min="3595" max="3595" width="20.28515625" style="835" customWidth="1"/>
    <col min="3596" max="3596" width="24" style="835" customWidth="1"/>
    <col min="3597" max="3840" width="9" style="835"/>
    <col min="3841" max="3841" width="3.42578125" style="835" customWidth="1"/>
    <col min="3842" max="3842" width="9.42578125" style="835" customWidth="1"/>
    <col min="3843" max="3843" width="77.28515625" style="835" customWidth="1"/>
    <col min="3844" max="3845" width="15.42578125" style="835" customWidth="1"/>
    <col min="3846" max="3849" width="13.7109375" style="835" customWidth="1"/>
    <col min="3850" max="3850" width="12.42578125" style="835" customWidth="1"/>
    <col min="3851" max="3851" width="20.28515625" style="835" customWidth="1"/>
    <col min="3852" max="3852" width="24" style="835" customWidth="1"/>
    <col min="3853" max="4096" width="9" style="835"/>
    <col min="4097" max="4097" width="3.42578125" style="835" customWidth="1"/>
    <col min="4098" max="4098" width="9.42578125" style="835" customWidth="1"/>
    <col min="4099" max="4099" width="77.28515625" style="835" customWidth="1"/>
    <col min="4100" max="4101" width="15.42578125" style="835" customWidth="1"/>
    <col min="4102" max="4105" width="13.7109375" style="835" customWidth="1"/>
    <col min="4106" max="4106" width="12.42578125" style="835" customWidth="1"/>
    <col min="4107" max="4107" width="20.28515625" style="835" customWidth="1"/>
    <col min="4108" max="4108" width="24" style="835" customWidth="1"/>
    <col min="4109" max="4352" width="9" style="835"/>
    <col min="4353" max="4353" width="3.42578125" style="835" customWidth="1"/>
    <col min="4354" max="4354" width="9.42578125" style="835" customWidth="1"/>
    <col min="4355" max="4355" width="77.28515625" style="835" customWidth="1"/>
    <col min="4356" max="4357" width="15.42578125" style="835" customWidth="1"/>
    <col min="4358" max="4361" width="13.7109375" style="835" customWidth="1"/>
    <col min="4362" max="4362" width="12.42578125" style="835" customWidth="1"/>
    <col min="4363" max="4363" width="20.28515625" style="835" customWidth="1"/>
    <col min="4364" max="4364" width="24" style="835" customWidth="1"/>
    <col min="4365" max="4608" width="9" style="835"/>
    <col min="4609" max="4609" width="3.42578125" style="835" customWidth="1"/>
    <col min="4610" max="4610" width="9.42578125" style="835" customWidth="1"/>
    <col min="4611" max="4611" width="77.28515625" style="835" customWidth="1"/>
    <col min="4612" max="4613" width="15.42578125" style="835" customWidth="1"/>
    <col min="4614" max="4617" width="13.7109375" style="835" customWidth="1"/>
    <col min="4618" max="4618" width="12.42578125" style="835" customWidth="1"/>
    <col min="4619" max="4619" width="20.28515625" style="835" customWidth="1"/>
    <col min="4620" max="4620" width="24" style="835" customWidth="1"/>
    <col min="4621" max="4864" width="9" style="835"/>
    <col min="4865" max="4865" width="3.42578125" style="835" customWidth="1"/>
    <col min="4866" max="4866" width="9.42578125" style="835" customWidth="1"/>
    <col min="4867" max="4867" width="77.28515625" style="835" customWidth="1"/>
    <col min="4868" max="4869" width="15.42578125" style="835" customWidth="1"/>
    <col min="4870" max="4873" width="13.7109375" style="835" customWidth="1"/>
    <col min="4874" max="4874" width="12.42578125" style="835" customWidth="1"/>
    <col min="4875" max="4875" width="20.28515625" style="835" customWidth="1"/>
    <col min="4876" max="4876" width="24" style="835" customWidth="1"/>
    <col min="4877" max="5120" width="9" style="835"/>
    <col min="5121" max="5121" width="3.42578125" style="835" customWidth="1"/>
    <col min="5122" max="5122" width="9.42578125" style="835" customWidth="1"/>
    <col min="5123" max="5123" width="77.28515625" style="835" customWidth="1"/>
    <col min="5124" max="5125" width="15.42578125" style="835" customWidth="1"/>
    <col min="5126" max="5129" width="13.7109375" style="835" customWidth="1"/>
    <col min="5130" max="5130" width="12.42578125" style="835" customWidth="1"/>
    <col min="5131" max="5131" width="20.28515625" style="835" customWidth="1"/>
    <col min="5132" max="5132" width="24" style="835" customWidth="1"/>
    <col min="5133" max="5376" width="9" style="835"/>
    <col min="5377" max="5377" width="3.42578125" style="835" customWidth="1"/>
    <col min="5378" max="5378" width="9.42578125" style="835" customWidth="1"/>
    <col min="5379" max="5379" width="77.28515625" style="835" customWidth="1"/>
    <col min="5380" max="5381" width="15.42578125" style="835" customWidth="1"/>
    <col min="5382" max="5385" width="13.7109375" style="835" customWidth="1"/>
    <col min="5386" max="5386" width="12.42578125" style="835" customWidth="1"/>
    <col min="5387" max="5387" width="20.28515625" style="835" customWidth="1"/>
    <col min="5388" max="5388" width="24" style="835" customWidth="1"/>
    <col min="5389" max="5632" width="9" style="835"/>
    <col min="5633" max="5633" width="3.42578125" style="835" customWidth="1"/>
    <col min="5634" max="5634" width="9.42578125" style="835" customWidth="1"/>
    <col min="5635" max="5635" width="77.28515625" style="835" customWidth="1"/>
    <col min="5636" max="5637" width="15.42578125" style="835" customWidth="1"/>
    <col min="5638" max="5641" width="13.7109375" style="835" customWidth="1"/>
    <col min="5642" max="5642" width="12.42578125" style="835" customWidth="1"/>
    <col min="5643" max="5643" width="20.28515625" style="835" customWidth="1"/>
    <col min="5644" max="5644" width="24" style="835" customWidth="1"/>
    <col min="5645" max="5888" width="9" style="835"/>
    <col min="5889" max="5889" width="3.42578125" style="835" customWidth="1"/>
    <col min="5890" max="5890" width="9.42578125" style="835" customWidth="1"/>
    <col min="5891" max="5891" width="77.28515625" style="835" customWidth="1"/>
    <col min="5892" max="5893" width="15.42578125" style="835" customWidth="1"/>
    <col min="5894" max="5897" width="13.7109375" style="835" customWidth="1"/>
    <col min="5898" max="5898" width="12.42578125" style="835" customWidth="1"/>
    <col min="5899" max="5899" width="20.28515625" style="835" customWidth="1"/>
    <col min="5900" max="5900" width="24" style="835" customWidth="1"/>
    <col min="5901" max="6144" width="9" style="835"/>
    <col min="6145" max="6145" width="3.42578125" style="835" customWidth="1"/>
    <col min="6146" max="6146" width="9.42578125" style="835" customWidth="1"/>
    <col min="6147" max="6147" width="77.28515625" style="835" customWidth="1"/>
    <col min="6148" max="6149" width="15.42578125" style="835" customWidth="1"/>
    <col min="6150" max="6153" width="13.7109375" style="835" customWidth="1"/>
    <col min="6154" max="6154" width="12.42578125" style="835" customWidth="1"/>
    <col min="6155" max="6155" width="20.28515625" style="835" customWidth="1"/>
    <col min="6156" max="6156" width="24" style="835" customWidth="1"/>
    <col min="6157" max="6400" width="9" style="835"/>
    <col min="6401" max="6401" width="3.42578125" style="835" customWidth="1"/>
    <col min="6402" max="6402" width="9.42578125" style="835" customWidth="1"/>
    <col min="6403" max="6403" width="77.28515625" style="835" customWidth="1"/>
    <col min="6404" max="6405" width="15.42578125" style="835" customWidth="1"/>
    <col min="6406" max="6409" width="13.7109375" style="835" customWidth="1"/>
    <col min="6410" max="6410" width="12.42578125" style="835" customWidth="1"/>
    <col min="6411" max="6411" width="20.28515625" style="835" customWidth="1"/>
    <col min="6412" max="6412" width="24" style="835" customWidth="1"/>
    <col min="6413" max="6656" width="9" style="835"/>
    <col min="6657" max="6657" width="3.42578125" style="835" customWidth="1"/>
    <col min="6658" max="6658" width="9.42578125" style="835" customWidth="1"/>
    <col min="6659" max="6659" width="77.28515625" style="835" customWidth="1"/>
    <col min="6660" max="6661" width="15.42578125" style="835" customWidth="1"/>
    <col min="6662" max="6665" width="13.7109375" style="835" customWidth="1"/>
    <col min="6666" max="6666" width="12.42578125" style="835" customWidth="1"/>
    <col min="6667" max="6667" width="20.28515625" style="835" customWidth="1"/>
    <col min="6668" max="6668" width="24" style="835" customWidth="1"/>
    <col min="6669" max="6912" width="9" style="835"/>
    <col min="6913" max="6913" width="3.42578125" style="835" customWidth="1"/>
    <col min="6914" max="6914" width="9.42578125" style="835" customWidth="1"/>
    <col min="6915" max="6915" width="77.28515625" style="835" customWidth="1"/>
    <col min="6916" max="6917" width="15.42578125" style="835" customWidth="1"/>
    <col min="6918" max="6921" width="13.7109375" style="835" customWidth="1"/>
    <col min="6922" max="6922" width="12.42578125" style="835" customWidth="1"/>
    <col min="6923" max="6923" width="20.28515625" style="835" customWidth="1"/>
    <col min="6924" max="6924" width="24" style="835" customWidth="1"/>
    <col min="6925" max="7168" width="9" style="835"/>
    <col min="7169" max="7169" width="3.42578125" style="835" customWidth="1"/>
    <col min="7170" max="7170" width="9.42578125" style="835" customWidth="1"/>
    <col min="7171" max="7171" width="77.28515625" style="835" customWidth="1"/>
    <col min="7172" max="7173" width="15.42578125" style="835" customWidth="1"/>
    <col min="7174" max="7177" width="13.7109375" style="835" customWidth="1"/>
    <col min="7178" max="7178" width="12.42578125" style="835" customWidth="1"/>
    <col min="7179" max="7179" width="20.28515625" style="835" customWidth="1"/>
    <col min="7180" max="7180" width="24" style="835" customWidth="1"/>
    <col min="7181" max="7424" width="9" style="835"/>
    <col min="7425" max="7425" width="3.42578125" style="835" customWidth="1"/>
    <col min="7426" max="7426" width="9.42578125" style="835" customWidth="1"/>
    <col min="7427" max="7427" width="77.28515625" style="835" customWidth="1"/>
    <col min="7428" max="7429" width="15.42578125" style="835" customWidth="1"/>
    <col min="7430" max="7433" width="13.7109375" style="835" customWidth="1"/>
    <col min="7434" max="7434" width="12.42578125" style="835" customWidth="1"/>
    <col min="7435" max="7435" width="20.28515625" style="835" customWidth="1"/>
    <col min="7436" max="7436" width="24" style="835" customWidth="1"/>
    <col min="7437" max="7680" width="9" style="835"/>
    <col min="7681" max="7681" width="3.42578125" style="835" customWidth="1"/>
    <col min="7682" max="7682" width="9.42578125" style="835" customWidth="1"/>
    <col min="7683" max="7683" width="77.28515625" style="835" customWidth="1"/>
    <col min="7684" max="7685" width="15.42578125" style="835" customWidth="1"/>
    <col min="7686" max="7689" width="13.7109375" style="835" customWidth="1"/>
    <col min="7690" max="7690" width="12.42578125" style="835" customWidth="1"/>
    <col min="7691" max="7691" width="20.28515625" style="835" customWidth="1"/>
    <col min="7692" max="7692" width="24" style="835" customWidth="1"/>
    <col min="7693" max="7936" width="9" style="835"/>
    <col min="7937" max="7937" width="3.42578125" style="835" customWidth="1"/>
    <col min="7938" max="7938" width="9.42578125" style="835" customWidth="1"/>
    <col min="7939" max="7939" width="77.28515625" style="835" customWidth="1"/>
    <col min="7940" max="7941" width="15.42578125" style="835" customWidth="1"/>
    <col min="7942" max="7945" width="13.7109375" style="835" customWidth="1"/>
    <col min="7946" max="7946" width="12.42578125" style="835" customWidth="1"/>
    <col min="7947" max="7947" width="20.28515625" style="835" customWidth="1"/>
    <col min="7948" max="7948" width="24" style="835" customWidth="1"/>
    <col min="7949" max="8192" width="9" style="835"/>
    <col min="8193" max="8193" width="3.42578125" style="835" customWidth="1"/>
    <col min="8194" max="8194" width="9.42578125" style="835" customWidth="1"/>
    <col min="8195" max="8195" width="77.28515625" style="835" customWidth="1"/>
    <col min="8196" max="8197" width="15.42578125" style="835" customWidth="1"/>
    <col min="8198" max="8201" width="13.7109375" style="835" customWidth="1"/>
    <col min="8202" max="8202" width="12.42578125" style="835" customWidth="1"/>
    <col min="8203" max="8203" width="20.28515625" style="835" customWidth="1"/>
    <col min="8204" max="8204" width="24" style="835" customWidth="1"/>
    <col min="8205" max="8448" width="9" style="835"/>
    <col min="8449" max="8449" width="3.42578125" style="835" customWidth="1"/>
    <col min="8450" max="8450" width="9.42578125" style="835" customWidth="1"/>
    <col min="8451" max="8451" width="77.28515625" style="835" customWidth="1"/>
    <col min="8452" max="8453" width="15.42578125" style="835" customWidth="1"/>
    <col min="8454" max="8457" width="13.7109375" style="835" customWidth="1"/>
    <col min="8458" max="8458" width="12.42578125" style="835" customWidth="1"/>
    <col min="8459" max="8459" width="20.28515625" style="835" customWidth="1"/>
    <col min="8460" max="8460" width="24" style="835" customWidth="1"/>
    <col min="8461" max="8704" width="9" style="835"/>
    <col min="8705" max="8705" width="3.42578125" style="835" customWidth="1"/>
    <col min="8706" max="8706" width="9.42578125" style="835" customWidth="1"/>
    <col min="8707" max="8707" width="77.28515625" style="835" customWidth="1"/>
    <col min="8708" max="8709" width="15.42578125" style="835" customWidth="1"/>
    <col min="8710" max="8713" width="13.7109375" style="835" customWidth="1"/>
    <col min="8714" max="8714" width="12.42578125" style="835" customWidth="1"/>
    <col min="8715" max="8715" width="20.28515625" style="835" customWidth="1"/>
    <col min="8716" max="8716" width="24" style="835" customWidth="1"/>
    <col min="8717" max="8960" width="9" style="835"/>
    <col min="8961" max="8961" width="3.42578125" style="835" customWidth="1"/>
    <col min="8962" max="8962" width="9.42578125" style="835" customWidth="1"/>
    <col min="8963" max="8963" width="77.28515625" style="835" customWidth="1"/>
    <col min="8964" max="8965" width="15.42578125" style="835" customWidth="1"/>
    <col min="8966" max="8969" width="13.7109375" style="835" customWidth="1"/>
    <col min="8970" max="8970" width="12.42578125" style="835" customWidth="1"/>
    <col min="8971" max="8971" width="20.28515625" style="835" customWidth="1"/>
    <col min="8972" max="8972" width="24" style="835" customWidth="1"/>
    <col min="8973" max="9216" width="9" style="835"/>
    <col min="9217" max="9217" width="3.42578125" style="835" customWidth="1"/>
    <col min="9218" max="9218" width="9.42578125" style="835" customWidth="1"/>
    <col min="9219" max="9219" width="77.28515625" style="835" customWidth="1"/>
    <col min="9220" max="9221" width="15.42578125" style="835" customWidth="1"/>
    <col min="9222" max="9225" width="13.7109375" style="835" customWidth="1"/>
    <col min="9226" max="9226" width="12.42578125" style="835" customWidth="1"/>
    <col min="9227" max="9227" width="20.28515625" style="835" customWidth="1"/>
    <col min="9228" max="9228" width="24" style="835" customWidth="1"/>
    <col min="9229" max="9472" width="9" style="835"/>
    <col min="9473" max="9473" width="3.42578125" style="835" customWidth="1"/>
    <col min="9474" max="9474" width="9.42578125" style="835" customWidth="1"/>
    <col min="9475" max="9475" width="77.28515625" style="835" customWidth="1"/>
    <col min="9476" max="9477" width="15.42578125" style="835" customWidth="1"/>
    <col min="9478" max="9481" width="13.7109375" style="835" customWidth="1"/>
    <col min="9482" max="9482" width="12.42578125" style="835" customWidth="1"/>
    <col min="9483" max="9483" width="20.28515625" style="835" customWidth="1"/>
    <col min="9484" max="9484" width="24" style="835" customWidth="1"/>
    <col min="9485" max="9728" width="9" style="835"/>
    <col min="9729" max="9729" width="3.42578125" style="835" customWidth="1"/>
    <col min="9730" max="9730" width="9.42578125" style="835" customWidth="1"/>
    <col min="9731" max="9731" width="77.28515625" style="835" customWidth="1"/>
    <col min="9732" max="9733" width="15.42578125" style="835" customWidth="1"/>
    <col min="9734" max="9737" width="13.7109375" style="835" customWidth="1"/>
    <col min="9738" max="9738" width="12.42578125" style="835" customWidth="1"/>
    <col min="9739" max="9739" width="20.28515625" style="835" customWidth="1"/>
    <col min="9740" max="9740" width="24" style="835" customWidth="1"/>
    <col min="9741" max="9984" width="9" style="835"/>
    <col min="9985" max="9985" width="3.42578125" style="835" customWidth="1"/>
    <col min="9986" max="9986" width="9.42578125" style="835" customWidth="1"/>
    <col min="9987" max="9987" width="77.28515625" style="835" customWidth="1"/>
    <col min="9988" max="9989" width="15.42578125" style="835" customWidth="1"/>
    <col min="9990" max="9993" width="13.7109375" style="835" customWidth="1"/>
    <col min="9994" max="9994" width="12.42578125" style="835" customWidth="1"/>
    <col min="9995" max="9995" width="20.28515625" style="835" customWidth="1"/>
    <col min="9996" max="9996" width="24" style="835" customWidth="1"/>
    <col min="9997" max="10240" width="9" style="835"/>
    <col min="10241" max="10241" width="3.42578125" style="835" customWidth="1"/>
    <col min="10242" max="10242" width="9.42578125" style="835" customWidth="1"/>
    <col min="10243" max="10243" width="77.28515625" style="835" customWidth="1"/>
    <col min="10244" max="10245" width="15.42578125" style="835" customWidth="1"/>
    <col min="10246" max="10249" width="13.7109375" style="835" customWidth="1"/>
    <col min="10250" max="10250" width="12.42578125" style="835" customWidth="1"/>
    <col min="10251" max="10251" width="20.28515625" style="835" customWidth="1"/>
    <col min="10252" max="10252" width="24" style="835" customWidth="1"/>
    <col min="10253" max="10496" width="9" style="835"/>
    <col min="10497" max="10497" width="3.42578125" style="835" customWidth="1"/>
    <col min="10498" max="10498" width="9.42578125" style="835" customWidth="1"/>
    <col min="10499" max="10499" width="77.28515625" style="835" customWidth="1"/>
    <col min="10500" max="10501" width="15.42578125" style="835" customWidth="1"/>
    <col min="10502" max="10505" width="13.7109375" style="835" customWidth="1"/>
    <col min="10506" max="10506" width="12.42578125" style="835" customWidth="1"/>
    <col min="10507" max="10507" width="20.28515625" style="835" customWidth="1"/>
    <col min="10508" max="10508" width="24" style="835" customWidth="1"/>
    <col min="10509" max="10752" width="9" style="835"/>
    <col min="10753" max="10753" width="3.42578125" style="835" customWidth="1"/>
    <col min="10754" max="10754" width="9.42578125" style="835" customWidth="1"/>
    <col min="10755" max="10755" width="77.28515625" style="835" customWidth="1"/>
    <col min="10756" max="10757" width="15.42578125" style="835" customWidth="1"/>
    <col min="10758" max="10761" width="13.7109375" style="835" customWidth="1"/>
    <col min="10762" max="10762" width="12.42578125" style="835" customWidth="1"/>
    <col min="10763" max="10763" width="20.28515625" style="835" customWidth="1"/>
    <col min="10764" max="10764" width="24" style="835" customWidth="1"/>
    <col min="10765" max="11008" width="9" style="835"/>
    <col min="11009" max="11009" width="3.42578125" style="835" customWidth="1"/>
    <col min="11010" max="11010" width="9.42578125" style="835" customWidth="1"/>
    <col min="11011" max="11011" width="77.28515625" style="835" customWidth="1"/>
    <col min="11012" max="11013" width="15.42578125" style="835" customWidth="1"/>
    <col min="11014" max="11017" width="13.7109375" style="835" customWidth="1"/>
    <col min="11018" max="11018" width="12.42578125" style="835" customWidth="1"/>
    <col min="11019" max="11019" width="20.28515625" style="835" customWidth="1"/>
    <col min="11020" max="11020" width="24" style="835" customWidth="1"/>
    <col min="11021" max="11264" width="9" style="835"/>
    <col min="11265" max="11265" width="3.42578125" style="835" customWidth="1"/>
    <col min="11266" max="11266" width="9.42578125" style="835" customWidth="1"/>
    <col min="11267" max="11267" width="77.28515625" style="835" customWidth="1"/>
    <col min="11268" max="11269" width="15.42578125" style="835" customWidth="1"/>
    <col min="11270" max="11273" width="13.7109375" style="835" customWidth="1"/>
    <col min="11274" max="11274" width="12.42578125" style="835" customWidth="1"/>
    <col min="11275" max="11275" width="20.28515625" style="835" customWidth="1"/>
    <col min="11276" max="11276" width="24" style="835" customWidth="1"/>
    <col min="11277" max="11520" width="9" style="835"/>
    <col min="11521" max="11521" width="3.42578125" style="835" customWidth="1"/>
    <col min="11522" max="11522" width="9.42578125" style="835" customWidth="1"/>
    <col min="11523" max="11523" width="77.28515625" style="835" customWidth="1"/>
    <col min="11524" max="11525" width="15.42578125" style="835" customWidth="1"/>
    <col min="11526" max="11529" width="13.7109375" style="835" customWidth="1"/>
    <col min="11530" max="11530" width="12.42578125" style="835" customWidth="1"/>
    <col min="11531" max="11531" width="20.28515625" style="835" customWidth="1"/>
    <col min="11532" max="11532" width="24" style="835" customWidth="1"/>
    <col min="11533" max="11776" width="9" style="835"/>
    <col min="11777" max="11777" width="3.42578125" style="835" customWidth="1"/>
    <col min="11778" max="11778" width="9.42578125" style="835" customWidth="1"/>
    <col min="11779" max="11779" width="77.28515625" style="835" customWidth="1"/>
    <col min="11780" max="11781" width="15.42578125" style="835" customWidth="1"/>
    <col min="11782" max="11785" width="13.7109375" style="835" customWidth="1"/>
    <col min="11786" max="11786" width="12.42578125" style="835" customWidth="1"/>
    <col min="11787" max="11787" width="20.28515625" style="835" customWidth="1"/>
    <col min="11788" max="11788" width="24" style="835" customWidth="1"/>
    <col min="11789" max="12032" width="9" style="835"/>
    <col min="12033" max="12033" width="3.42578125" style="835" customWidth="1"/>
    <col min="12034" max="12034" width="9.42578125" style="835" customWidth="1"/>
    <col min="12035" max="12035" width="77.28515625" style="835" customWidth="1"/>
    <col min="12036" max="12037" width="15.42578125" style="835" customWidth="1"/>
    <col min="12038" max="12041" width="13.7109375" style="835" customWidth="1"/>
    <col min="12042" max="12042" width="12.42578125" style="835" customWidth="1"/>
    <col min="12043" max="12043" width="20.28515625" style="835" customWidth="1"/>
    <col min="12044" max="12044" width="24" style="835" customWidth="1"/>
    <col min="12045" max="12288" width="9" style="835"/>
    <col min="12289" max="12289" width="3.42578125" style="835" customWidth="1"/>
    <col min="12290" max="12290" width="9.42578125" style="835" customWidth="1"/>
    <col min="12291" max="12291" width="77.28515625" style="835" customWidth="1"/>
    <col min="12292" max="12293" width="15.42578125" style="835" customWidth="1"/>
    <col min="12294" max="12297" width="13.7109375" style="835" customWidth="1"/>
    <col min="12298" max="12298" width="12.42578125" style="835" customWidth="1"/>
    <col min="12299" max="12299" width="20.28515625" style="835" customWidth="1"/>
    <col min="12300" max="12300" width="24" style="835" customWidth="1"/>
    <col min="12301" max="12544" width="9" style="835"/>
    <col min="12545" max="12545" width="3.42578125" style="835" customWidth="1"/>
    <col min="12546" max="12546" width="9.42578125" style="835" customWidth="1"/>
    <col min="12547" max="12547" width="77.28515625" style="835" customWidth="1"/>
    <col min="12548" max="12549" width="15.42578125" style="835" customWidth="1"/>
    <col min="12550" max="12553" width="13.7109375" style="835" customWidth="1"/>
    <col min="12554" max="12554" width="12.42578125" style="835" customWidth="1"/>
    <col min="12555" max="12555" width="20.28515625" style="835" customWidth="1"/>
    <col min="12556" max="12556" width="24" style="835" customWidth="1"/>
    <col min="12557" max="12800" width="9" style="835"/>
    <col min="12801" max="12801" width="3.42578125" style="835" customWidth="1"/>
    <col min="12802" max="12802" width="9.42578125" style="835" customWidth="1"/>
    <col min="12803" max="12803" width="77.28515625" style="835" customWidth="1"/>
    <col min="12804" max="12805" width="15.42578125" style="835" customWidth="1"/>
    <col min="12806" max="12809" width="13.7109375" style="835" customWidth="1"/>
    <col min="12810" max="12810" width="12.42578125" style="835" customWidth="1"/>
    <col min="12811" max="12811" width="20.28515625" style="835" customWidth="1"/>
    <col min="12812" max="12812" width="24" style="835" customWidth="1"/>
    <col min="12813" max="13056" width="9" style="835"/>
    <col min="13057" max="13057" width="3.42578125" style="835" customWidth="1"/>
    <col min="13058" max="13058" width="9.42578125" style="835" customWidth="1"/>
    <col min="13059" max="13059" width="77.28515625" style="835" customWidth="1"/>
    <col min="13060" max="13061" width="15.42578125" style="835" customWidth="1"/>
    <col min="13062" max="13065" width="13.7109375" style="835" customWidth="1"/>
    <col min="13066" max="13066" width="12.42578125" style="835" customWidth="1"/>
    <col min="13067" max="13067" width="20.28515625" style="835" customWidth="1"/>
    <col min="13068" max="13068" width="24" style="835" customWidth="1"/>
    <col min="13069" max="13312" width="9" style="835"/>
    <col min="13313" max="13313" width="3.42578125" style="835" customWidth="1"/>
    <col min="13314" max="13314" width="9.42578125" style="835" customWidth="1"/>
    <col min="13315" max="13315" width="77.28515625" style="835" customWidth="1"/>
    <col min="13316" max="13317" width="15.42578125" style="835" customWidth="1"/>
    <col min="13318" max="13321" width="13.7109375" style="835" customWidth="1"/>
    <col min="13322" max="13322" width="12.42578125" style="835" customWidth="1"/>
    <col min="13323" max="13323" width="20.28515625" style="835" customWidth="1"/>
    <col min="13324" max="13324" width="24" style="835" customWidth="1"/>
    <col min="13325" max="13568" width="9" style="835"/>
    <col min="13569" max="13569" width="3.42578125" style="835" customWidth="1"/>
    <col min="13570" max="13570" width="9.42578125" style="835" customWidth="1"/>
    <col min="13571" max="13571" width="77.28515625" style="835" customWidth="1"/>
    <col min="13572" max="13573" width="15.42578125" style="835" customWidth="1"/>
    <col min="13574" max="13577" width="13.7109375" style="835" customWidth="1"/>
    <col min="13578" max="13578" width="12.42578125" style="835" customWidth="1"/>
    <col min="13579" max="13579" width="20.28515625" style="835" customWidth="1"/>
    <col min="13580" max="13580" width="24" style="835" customWidth="1"/>
    <col min="13581" max="13824" width="9" style="835"/>
    <col min="13825" max="13825" width="3.42578125" style="835" customWidth="1"/>
    <col min="13826" max="13826" width="9.42578125" style="835" customWidth="1"/>
    <col min="13827" max="13827" width="77.28515625" style="835" customWidth="1"/>
    <col min="13828" max="13829" width="15.42578125" style="835" customWidth="1"/>
    <col min="13830" max="13833" width="13.7109375" style="835" customWidth="1"/>
    <col min="13834" max="13834" width="12.42578125" style="835" customWidth="1"/>
    <col min="13835" max="13835" width="20.28515625" style="835" customWidth="1"/>
    <col min="13836" max="13836" width="24" style="835" customWidth="1"/>
    <col min="13837" max="14080" width="9" style="835"/>
    <col min="14081" max="14081" width="3.42578125" style="835" customWidth="1"/>
    <col min="14082" max="14082" width="9.42578125" style="835" customWidth="1"/>
    <col min="14083" max="14083" width="77.28515625" style="835" customWidth="1"/>
    <col min="14084" max="14085" width="15.42578125" style="835" customWidth="1"/>
    <col min="14086" max="14089" width="13.7109375" style="835" customWidth="1"/>
    <col min="14090" max="14090" width="12.42578125" style="835" customWidth="1"/>
    <col min="14091" max="14091" width="20.28515625" style="835" customWidth="1"/>
    <col min="14092" max="14092" width="24" style="835" customWidth="1"/>
    <col min="14093" max="14336" width="9" style="835"/>
    <col min="14337" max="14337" width="3.42578125" style="835" customWidth="1"/>
    <col min="14338" max="14338" width="9.42578125" style="835" customWidth="1"/>
    <col min="14339" max="14339" width="77.28515625" style="835" customWidth="1"/>
    <col min="14340" max="14341" width="15.42578125" style="835" customWidth="1"/>
    <col min="14342" max="14345" width="13.7109375" style="835" customWidth="1"/>
    <col min="14346" max="14346" width="12.42578125" style="835" customWidth="1"/>
    <col min="14347" max="14347" width="20.28515625" style="835" customWidth="1"/>
    <col min="14348" max="14348" width="24" style="835" customWidth="1"/>
    <col min="14349" max="14592" width="9" style="835"/>
    <col min="14593" max="14593" width="3.42578125" style="835" customWidth="1"/>
    <col min="14594" max="14594" width="9.42578125" style="835" customWidth="1"/>
    <col min="14595" max="14595" width="77.28515625" style="835" customWidth="1"/>
    <col min="14596" max="14597" width="15.42578125" style="835" customWidth="1"/>
    <col min="14598" max="14601" width="13.7109375" style="835" customWidth="1"/>
    <col min="14602" max="14602" width="12.42578125" style="835" customWidth="1"/>
    <col min="14603" max="14603" width="20.28515625" style="835" customWidth="1"/>
    <col min="14604" max="14604" width="24" style="835" customWidth="1"/>
    <col min="14605" max="14848" width="9" style="835"/>
    <col min="14849" max="14849" width="3.42578125" style="835" customWidth="1"/>
    <col min="14850" max="14850" width="9.42578125" style="835" customWidth="1"/>
    <col min="14851" max="14851" width="77.28515625" style="835" customWidth="1"/>
    <col min="14852" max="14853" width="15.42578125" style="835" customWidth="1"/>
    <col min="14854" max="14857" width="13.7109375" style="835" customWidth="1"/>
    <col min="14858" max="14858" width="12.42578125" style="835" customWidth="1"/>
    <col min="14859" max="14859" width="20.28515625" style="835" customWidth="1"/>
    <col min="14860" max="14860" width="24" style="835" customWidth="1"/>
    <col min="14861" max="15104" width="9" style="835"/>
    <col min="15105" max="15105" width="3.42578125" style="835" customWidth="1"/>
    <col min="15106" max="15106" width="9.42578125" style="835" customWidth="1"/>
    <col min="15107" max="15107" width="77.28515625" style="835" customWidth="1"/>
    <col min="15108" max="15109" width="15.42578125" style="835" customWidth="1"/>
    <col min="15110" max="15113" width="13.7109375" style="835" customWidth="1"/>
    <col min="15114" max="15114" width="12.42578125" style="835" customWidth="1"/>
    <col min="15115" max="15115" width="20.28515625" style="835" customWidth="1"/>
    <col min="15116" max="15116" width="24" style="835" customWidth="1"/>
    <col min="15117" max="15360" width="9" style="835"/>
    <col min="15361" max="15361" width="3.42578125" style="835" customWidth="1"/>
    <col min="15362" max="15362" width="9.42578125" style="835" customWidth="1"/>
    <col min="15363" max="15363" width="77.28515625" style="835" customWidth="1"/>
    <col min="15364" max="15365" width="15.42578125" style="835" customWidth="1"/>
    <col min="15366" max="15369" width="13.7109375" style="835" customWidth="1"/>
    <col min="15370" max="15370" width="12.42578125" style="835" customWidth="1"/>
    <col min="15371" max="15371" width="20.28515625" style="835" customWidth="1"/>
    <col min="15372" max="15372" width="24" style="835" customWidth="1"/>
    <col min="15373" max="15616" width="9" style="835"/>
    <col min="15617" max="15617" width="3.42578125" style="835" customWidth="1"/>
    <col min="15618" max="15618" width="9.42578125" style="835" customWidth="1"/>
    <col min="15619" max="15619" width="77.28515625" style="835" customWidth="1"/>
    <col min="15620" max="15621" width="15.42578125" style="835" customWidth="1"/>
    <col min="15622" max="15625" width="13.7109375" style="835" customWidth="1"/>
    <col min="15626" max="15626" width="12.42578125" style="835" customWidth="1"/>
    <col min="15627" max="15627" width="20.28515625" style="835" customWidth="1"/>
    <col min="15628" max="15628" width="24" style="835" customWidth="1"/>
    <col min="15629" max="15872" width="9" style="835"/>
    <col min="15873" max="15873" width="3.42578125" style="835" customWidth="1"/>
    <col min="15874" max="15874" width="9.42578125" style="835" customWidth="1"/>
    <col min="15875" max="15875" width="77.28515625" style="835" customWidth="1"/>
    <col min="15876" max="15877" width="15.42578125" style="835" customWidth="1"/>
    <col min="15878" max="15881" width="13.7109375" style="835" customWidth="1"/>
    <col min="15882" max="15882" width="12.42578125" style="835" customWidth="1"/>
    <col min="15883" max="15883" width="20.28515625" style="835" customWidth="1"/>
    <col min="15884" max="15884" width="24" style="835" customWidth="1"/>
    <col min="15885" max="16128" width="9" style="835"/>
    <col min="16129" max="16129" width="3.42578125" style="835" customWidth="1"/>
    <col min="16130" max="16130" width="9.42578125" style="835" customWidth="1"/>
    <col min="16131" max="16131" width="77.28515625" style="835" customWidth="1"/>
    <col min="16132" max="16133" width="15.42578125" style="835" customWidth="1"/>
    <col min="16134" max="16137" width="13.7109375" style="835" customWidth="1"/>
    <col min="16138" max="16138" width="12.42578125" style="835" customWidth="1"/>
    <col min="16139" max="16139" width="20.28515625" style="835" customWidth="1"/>
    <col min="16140" max="16140" width="24" style="835" customWidth="1"/>
    <col min="16141" max="16384" width="9" style="835"/>
  </cols>
  <sheetData>
    <row r="1" spans="1:250" ht="27.75" thickTop="1" thickBot="1">
      <c r="A1" s="2291" t="s">
        <v>1</v>
      </c>
      <c r="B1" s="2292"/>
      <c r="C1" s="1245">
        <f>'بيانات عامة'!D5</f>
        <v>0</v>
      </c>
      <c r="D1" s="834"/>
      <c r="E1" s="834"/>
      <c r="F1" s="834"/>
      <c r="G1" s="834"/>
      <c r="H1" s="834"/>
      <c r="I1" s="1965" t="s">
        <v>654</v>
      </c>
      <c r="J1" s="2069"/>
      <c r="K1" s="834"/>
      <c r="L1" s="2297"/>
      <c r="M1" s="2297"/>
      <c r="N1" s="2297"/>
      <c r="O1" s="2297"/>
      <c r="P1" s="2297"/>
      <c r="Q1" s="2297"/>
      <c r="R1" s="2297"/>
      <c r="S1" s="2297"/>
      <c r="T1" s="2297"/>
      <c r="U1" s="2297"/>
      <c r="V1" s="2297"/>
      <c r="W1" s="2297"/>
      <c r="X1" s="2297"/>
      <c r="Y1" s="2297"/>
      <c r="Z1" s="2297"/>
      <c r="AA1" s="2297"/>
      <c r="AB1" s="2297"/>
      <c r="AC1" s="2297"/>
      <c r="AD1" s="2297"/>
      <c r="AE1" s="2297"/>
      <c r="AF1" s="2297"/>
      <c r="AG1" s="2297"/>
      <c r="AH1" s="2297"/>
      <c r="AI1" s="2297"/>
      <c r="AJ1" s="2297"/>
      <c r="AK1" s="2297"/>
      <c r="AL1" s="2297"/>
      <c r="AM1" s="2297"/>
      <c r="AN1" s="2297"/>
      <c r="AO1" s="2297"/>
      <c r="AP1" s="2297"/>
      <c r="AQ1" s="2297"/>
      <c r="AR1" s="2297"/>
      <c r="AS1" s="2297"/>
      <c r="AT1" s="2297"/>
      <c r="AU1" s="2297"/>
      <c r="AV1" s="2297"/>
      <c r="AW1" s="2297"/>
      <c r="AX1" s="2297"/>
      <c r="AY1" s="2297"/>
      <c r="AZ1" s="2297"/>
      <c r="BA1" s="2297"/>
      <c r="BB1" s="2297"/>
      <c r="BC1" s="2297"/>
      <c r="BD1" s="2297"/>
      <c r="BE1" s="2297"/>
      <c r="BF1" s="2297"/>
      <c r="BG1" s="2297"/>
      <c r="BH1" s="2297"/>
      <c r="BI1" s="2297"/>
      <c r="BJ1" s="2297"/>
      <c r="BK1" s="2297"/>
      <c r="BL1" s="2297"/>
      <c r="BM1" s="2297"/>
      <c r="BN1" s="2297"/>
      <c r="BO1" s="2297"/>
      <c r="BP1" s="2297"/>
      <c r="BQ1" s="2297"/>
      <c r="BR1" s="2297"/>
      <c r="BS1" s="2297"/>
      <c r="BT1" s="2297"/>
      <c r="BU1" s="2297"/>
      <c r="BV1" s="2297"/>
      <c r="BW1" s="2297"/>
      <c r="BX1" s="2297"/>
      <c r="BY1" s="2297"/>
      <c r="BZ1" s="2297"/>
      <c r="CA1" s="2297"/>
      <c r="CB1" s="2297"/>
      <c r="CC1" s="2297"/>
      <c r="CD1" s="2297"/>
      <c r="CE1" s="2297"/>
      <c r="CF1" s="2297"/>
      <c r="CG1" s="2297"/>
      <c r="CH1" s="2297"/>
      <c r="CI1" s="2297"/>
      <c r="CJ1" s="2297"/>
      <c r="CK1" s="2297"/>
      <c r="CL1" s="2297"/>
      <c r="CM1" s="2297"/>
      <c r="CN1" s="2297"/>
      <c r="CO1" s="2297"/>
      <c r="CP1" s="2297"/>
      <c r="CQ1" s="2297"/>
      <c r="CR1" s="2297"/>
      <c r="CS1" s="2297"/>
      <c r="CT1" s="2297"/>
      <c r="CU1" s="2297"/>
      <c r="CV1" s="2297"/>
      <c r="CW1" s="2297"/>
      <c r="CX1" s="2297"/>
      <c r="CY1" s="2297"/>
      <c r="CZ1" s="2297"/>
      <c r="DA1" s="2297"/>
      <c r="DB1" s="2297"/>
      <c r="DC1" s="2297"/>
      <c r="DD1" s="2297"/>
      <c r="DE1" s="2297"/>
      <c r="DF1" s="2297"/>
      <c r="DG1" s="2297"/>
      <c r="DH1" s="2297"/>
      <c r="DI1" s="2297"/>
      <c r="DJ1" s="2297"/>
      <c r="DK1" s="2297"/>
      <c r="DL1" s="2297"/>
      <c r="DM1" s="2297"/>
      <c r="DN1" s="2297"/>
      <c r="DO1" s="2297"/>
      <c r="DP1" s="2297"/>
      <c r="DQ1" s="2297"/>
      <c r="DR1" s="2297"/>
      <c r="DS1" s="2297"/>
      <c r="DT1" s="2297"/>
      <c r="DU1" s="2297"/>
      <c r="DV1" s="2297"/>
      <c r="DW1" s="2297"/>
      <c r="DX1" s="2297"/>
      <c r="DY1" s="2297"/>
      <c r="DZ1" s="2297"/>
      <c r="EA1" s="2297"/>
      <c r="EB1" s="2297"/>
      <c r="EC1" s="2297"/>
      <c r="ED1" s="2297"/>
      <c r="EE1" s="2297"/>
      <c r="EF1" s="2297"/>
      <c r="EG1" s="2297"/>
      <c r="EH1" s="2297"/>
      <c r="EI1" s="2297"/>
      <c r="EJ1" s="2297"/>
      <c r="EK1" s="2297"/>
      <c r="EL1" s="2297"/>
      <c r="EM1" s="2297"/>
      <c r="EN1" s="2297"/>
      <c r="EO1" s="2297"/>
      <c r="EP1" s="2297"/>
      <c r="EQ1" s="2297"/>
      <c r="ER1" s="2297"/>
      <c r="ES1" s="2297"/>
      <c r="ET1" s="2297"/>
      <c r="EU1" s="2297"/>
      <c r="EV1" s="2297"/>
      <c r="EW1" s="2297"/>
      <c r="EX1" s="2297"/>
      <c r="EY1" s="2297"/>
      <c r="EZ1" s="2297"/>
      <c r="FA1" s="2297"/>
      <c r="FB1" s="2297"/>
      <c r="FC1" s="2297"/>
      <c r="FD1" s="2297"/>
      <c r="FE1" s="2297"/>
      <c r="FF1" s="2297"/>
      <c r="FG1" s="2297"/>
      <c r="FH1" s="2297"/>
      <c r="FI1" s="2297"/>
      <c r="FJ1" s="2297"/>
      <c r="FK1" s="2297"/>
      <c r="FL1" s="2297"/>
      <c r="FM1" s="2297"/>
      <c r="FN1" s="2297"/>
      <c r="FO1" s="2297"/>
      <c r="FP1" s="2297"/>
      <c r="FQ1" s="2297"/>
      <c r="FR1" s="2297"/>
      <c r="FS1" s="2297"/>
      <c r="FT1" s="2297"/>
      <c r="FU1" s="2297"/>
      <c r="FV1" s="2297"/>
      <c r="FW1" s="2297"/>
      <c r="FX1" s="2297"/>
      <c r="FY1" s="2297"/>
      <c r="FZ1" s="2297"/>
      <c r="GA1" s="2297"/>
      <c r="GB1" s="2297"/>
      <c r="GC1" s="2297"/>
      <c r="GD1" s="2297"/>
      <c r="GE1" s="2297"/>
      <c r="GF1" s="2297"/>
      <c r="GG1" s="2297"/>
      <c r="GH1" s="2297"/>
      <c r="GI1" s="2297"/>
      <c r="GJ1" s="2297"/>
      <c r="GK1" s="2297"/>
      <c r="GL1" s="2297"/>
      <c r="GM1" s="2297"/>
      <c r="GN1" s="2297"/>
      <c r="GO1" s="2297"/>
      <c r="GP1" s="2297"/>
      <c r="GQ1" s="2297"/>
      <c r="GR1" s="2297"/>
      <c r="GS1" s="2297"/>
      <c r="GT1" s="2297"/>
      <c r="GU1" s="2297"/>
      <c r="GV1" s="2297"/>
      <c r="GW1" s="2297"/>
      <c r="GX1" s="2297"/>
      <c r="GY1" s="2297"/>
      <c r="GZ1" s="2297"/>
      <c r="HA1" s="2297"/>
      <c r="HB1" s="2297"/>
      <c r="HC1" s="2297"/>
      <c r="HD1" s="2297"/>
      <c r="HE1" s="2297"/>
      <c r="HF1" s="2297"/>
      <c r="HG1" s="2297"/>
      <c r="HH1" s="2297"/>
      <c r="HI1" s="2297"/>
      <c r="HJ1" s="2297"/>
      <c r="HK1" s="2297"/>
      <c r="HL1" s="2297"/>
      <c r="HM1" s="2297"/>
      <c r="HN1" s="2297"/>
      <c r="HO1" s="2297"/>
      <c r="HP1" s="2297"/>
      <c r="HQ1" s="2297"/>
      <c r="HR1" s="2297"/>
      <c r="HS1" s="2297"/>
      <c r="HT1" s="2297"/>
      <c r="HU1" s="2297"/>
      <c r="HV1" s="2297"/>
      <c r="HW1" s="2297"/>
      <c r="HX1" s="2297"/>
      <c r="HY1" s="2297"/>
      <c r="HZ1" s="2297"/>
      <c r="IA1" s="2297"/>
      <c r="IB1" s="2297"/>
      <c r="IC1" s="2297"/>
      <c r="ID1" s="2297"/>
      <c r="IE1" s="2297"/>
      <c r="IF1" s="2297"/>
      <c r="IG1" s="2297"/>
      <c r="IH1" s="2297"/>
      <c r="II1" s="2297"/>
      <c r="IJ1" s="2297"/>
      <c r="IK1" s="2297"/>
      <c r="IL1" s="2297"/>
      <c r="IM1" s="2297"/>
      <c r="IN1" s="2297"/>
      <c r="IO1" s="2297"/>
      <c r="IP1" s="2297"/>
    </row>
    <row r="2" spans="1:250" ht="27.75" thickTop="1" thickBot="1">
      <c r="A2" s="2293" t="s">
        <v>430</v>
      </c>
      <c r="B2" s="2294"/>
      <c r="C2" s="1564">
        <f>'بيانات عامة'!D15</f>
        <v>0</v>
      </c>
      <c r="D2" s="1246"/>
      <c r="E2" s="124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836"/>
      <c r="AR2" s="836"/>
      <c r="AS2" s="836"/>
      <c r="AT2" s="836"/>
      <c r="AU2" s="836"/>
      <c r="AV2" s="836"/>
      <c r="AW2" s="836"/>
      <c r="AX2" s="836"/>
      <c r="AY2" s="836"/>
      <c r="AZ2" s="836"/>
      <c r="BA2" s="836"/>
      <c r="BB2" s="836"/>
      <c r="BC2" s="836"/>
      <c r="BD2" s="836"/>
      <c r="BE2" s="836"/>
      <c r="BF2" s="836"/>
      <c r="BG2" s="836"/>
      <c r="BH2" s="836"/>
      <c r="BI2" s="836"/>
      <c r="BJ2" s="836"/>
      <c r="BK2" s="836"/>
      <c r="BL2" s="836"/>
      <c r="BM2" s="836"/>
      <c r="BN2" s="836"/>
      <c r="BO2" s="836"/>
      <c r="BP2" s="836"/>
      <c r="BQ2" s="836"/>
      <c r="BR2" s="836"/>
      <c r="BS2" s="836"/>
      <c r="BT2" s="836"/>
      <c r="BU2" s="836"/>
      <c r="BV2" s="836"/>
      <c r="BW2" s="836"/>
      <c r="BX2" s="836"/>
      <c r="BY2" s="836"/>
      <c r="BZ2" s="836"/>
      <c r="CA2" s="836"/>
      <c r="CB2" s="836"/>
      <c r="CC2" s="836"/>
      <c r="CD2" s="836"/>
      <c r="CE2" s="836"/>
      <c r="CF2" s="836"/>
      <c r="CG2" s="836"/>
      <c r="CH2" s="836"/>
      <c r="CI2" s="836"/>
      <c r="CJ2" s="836"/>
      <c r="CK2" s="836"/>
      <c r="CL2" s="836"/>
      <c r="CM2" s="836"/>
      <c r="CN2" s="836"/>
      <c r="CO2" s="836"/>
      <c r="CP2" s="836"/>
      <c r="CQ2" s="836"/>
      <c r="CR2" s="836"/>
      <c r="CS2" s="836"/>
      <c r="CT2" s="836"/>
      <c r="CU2" s="836"/>
      <c r="CV2" s="836"/>
      <c r="CW2" s="836"/>
      <c r="CX2" s="836"/>
      <c r="CY2" s="836"/>
      <c r="CZ2" s="836"/>
      <c r="DA2" s="836"/>
      <c r="DB2" s="836"/>
      <c r="DC2" s="836"/>
      <c r="DD2" s="836"/>
      <c r="DE2" s="836"/>
      <c r="DF2" s="836"/>
      <c r="DG2" s="836"/>
      <c r="DH2" s="836"/>
      <c r="DI2" s="836"/>
      <c r="DJ2" s="836"/>
      <c r="DK2" s="836"/>
      <c r="DL2" s="836"/>
      <c r="DM2" s="836"/>
      <c r="DN2" s="836"/>
      <c r="DO2" s="836"/>
      <c r="DP2" s="836"/>
      <c r="DQ2" s="836"/>
      <c r="DR2" s="836"/>
      <c r="DS2" s="836"/>
      <c r="DT2" s="836"/>
      <c r="DU2" s="836"/>
      <c r="DV2" s="836"/>
      <c r="DW2" s="836"/>
      <c r="DX2" s="836"/>
      <c r="DY2" s="836"/>
      <c r="DZ2" s="836"/>
      <c r="EA2" s="836"/>
      <c r="EB2" s="836"/>
      <c r="EC2" s="836"/>
      <c r="ED2" s="836"/>
      <c r="EE2" s="836"/>
      <c r="EF2" s="836"/>
      <c r="EG2" s="836"/>
      <c r="EH2" s="836"/>
      <c r="EI2" s="836"/>
      <c r="EJ2" s="836"/>
      <c r="EK2" s="836"/>
      <c r="EL2" s="836"/>
      <c r="EM2" s="836"/>
      <c r="EN2" s="836"/>
      <c r="EO2" s="836"/>
      <c r="EP2" s="836"/>
      <c r="EQ2" s="836"/>
      <c r="ER2" s="836"/>
      <c r="ES2" s="836"/>
      <c r="ET2" s="836"/>
      <c r="EU2" s="836"/>
      <c r="EV2" s="836"/>
      <c r="EW2" s="836"/>
      <c r="EX2" s="836"/>
      <c r="EY2" s="836"/>
      <c r="EZ2" s="836"/>
      <c r="FA2" s="836"/>
      <c r="FB2" s="836"/>
      <c r="FC2" s="836"/>
      <c r="FD2" s="836"/>
      <c r="FE2" s="836"/>
      <c r="FF2" s="836"/>
      <c r="FG2" s="836"/>
      <c r="FH2" s="836"/>
      <c r="FI2" s="836"/>
      <c r="FJ2" s="836"/>
      <c r="FK2" s="836"/>
      <c r="FL2" s="836"/>
      <c r="FM2" s="836"/>
      <c r="FN2" s="836"/>
      <c r="FO2" s="836"/>
      <c r="FP2" s="836"/>
      <c r="FQ2" s="836"/>
      <c r="FR2" s="836"/>
      <c r="FS2" s="836"/>
      <c r="FT2" s="836"/>
      <c r="FU2" s="836"/>
      <c r="FV2" s="836"/>
      <c r="FW2" s="836"/>
      <c r="FX2" s="836"/>
      <c r="FY2" s="836"/>
      <c r="FZ2" s="836"/>
      <c r="GA2" s="836"/>
      <c r="GB2" s="836"/>
      <c r="GC2" s="836"/>
      <c r="GD2" s="836"/>
      <c r="GE2" s="836"/>
      <c r="GF2" s="836"/>
      <c r="GG2" s="836"/>
      <c r="GH2" s="836"/>
      <c r="GI2" s="836"/>
      <c r="GJ2" s="836"/>
      <c r="GK2" s="836"/>
      <c r="GL2" s="836"/>
      <c r="GM2" s="836"/>
      <c r="GN2" s="836"/>
      <c r="GO2" s="836"/>
      <c r="GP2" s="836"/>
      <c r="GQ2" s="836"/>
      <c r="GR2" s="836"/>
      <c r="GS2" s="836"/>
      <c r="GT2" s="836"/>
      <c r="GU2" s="836"/>
      <c r="GV2" s="836"/>
      <c r="GW2" s="836"/>
      <c r="GX2" s="836"/>
      <c r="GY2" s="836"/>
      <c r="GZ2" s="836"/>
      <c r="HA2" s="836"/>
      <c r="HB2" s="836"/>
      <c r="HC2" s="836"/>
      <c r="HD2" s="836"/>
      <c r="HE2" s="836"/>
      <c r="HF2" s="836"/>
      <c r="HG2" s="836"/>
      <c r="HH2" s="836"/>
      <c r="HI2" s="836"/>
      <c r="HJ2" s="836"/>
      <c r="HK2" s="836"/>
      <c r="HL2" s="836"/>
      <c r="HM2" s="836"/>
      <c r="HN2" s="836"/>
      <c r="HO2" s="836"/>
      <c r="HP2" s="836"/>
      <c r="HQ2" s="836"/>
      <c r="HR2" s="836"/>
      <c r="HS2" s="836"/>
      <c r="HT2" s="836"/>
      <c r="HU2" s="836"/>
      <c r="HV2" s="836"/>
      <c r="HW2" s="836"/>
      <c r="HX2" s="836"/>
      <c r="HY2" s="836"/>
      <c r="HZ2" s="836"/>
      <c r="IA2" s="836"/>
      <c r="IB2" s="836"/>
      <c r="IC2" s="836"/>
      <c r="ID2" s="836"/>
      <c r="IE2" s="836"/>
      <c r="IF2" s="836"/>
      <c r="IG2" s="836"/>
      <c r="IH2" s="836"/>
      <c r="II2" s="836"/>
      <c r="IJ2" s="836"/>
      <c r="IK2" s="836"/>
      <c r="IL2" s="836"/>
      <c r="IM2" s="836"/>
      <c r="IN2" s="836"/>
      <c r="IO2" s="836"/>
      <c r="IP2" s="836"/>
    </row>
    <row r="3" spans="1:250" s="837" customFormat="1" ht="28.5" customHeight="1" thickTop="1" thickBot="1">
      <c r="B3" s="2306" t="s">
        <v>351</v>
      </c>
      <c r="C3" s="2306"/>
      <c r="D3" s="2306"/>
      <c r="E3" s="2306"/>
      <c r="F3" s="2306"/>
      <c r="G3" s="2306"/>
      <c r="H3" s="2306"/>
      <c r="I3" s="2306"/>
      <c r="J3" s="2306"/>
      <c r="K3" s="2306"/>
    </row>
    <row r="4" spans="1:250" s="837" customFormat="1" ht="15" customHeight="1" thickBot="1">
      <c r="B4" s="832"/>
      <c r="C4" s="838"/>
      <c r="D4" s="2307" t="s">
        <v>501</v>
      </c>
      <c r="E4" s="2308"/>
      <c r="F4" s="2308"/>
      <c r="G4" s="2308"/>
      <c r="H4" s="2308"/>
      <c r="I4" s="2308"/>
      <c r="J4" s="2309"/>
      <c r="K4" s="833"/>
    </row>
    <row r="5" spans="1:250" s="915" customFormat="1" ht="27" customHeight="1" thickBot="1">
      <c r="A5" s="2320"/>
      <c r="B5" s="2327" t="s">
        <v>352</v>
      </c>
      <c r="C5" s="2328"/>
      <c r="D5" s="910" t="s">
        <v>353</v>
      </c>
      <c r="E5" s="911" t="s">
        <v>341</v>
      </c>
      <c r="F5" s="910" t="s">
        <v>342</v>
      </c>
      <c r="G5" s="912" t="s">
        <v>343</v>
      </c>
      <c r="H5" s="910" t="s">
        <v>344</v>
      </c>
      <c r="I5" s="910" t="s">
        <v>354</v>
      </c>
      <c r="J5" s="913" t="s">
        <v>346</v>
      </c>
      <c r="K5" s="914" t="s">
        <v>534</v>
      </c>
    </row>
    <row r="6" spans="1:250" s="916" customFormat="1" ht="25.5" customHeight="1" thickBot="1">
      <c r="A6" s="2321"/>
      <c r="B6" s="2325" t="s">
        <v>355</v>
      </c>
      <c r="C6" s="2312"/>
      <c r="D6" s="2312"/>
      <c r="E6" s="2312"/>
      <c r="F6" s="2312"/>
      <c r="G6" s="2312"/>
      <c r="H6" s="2312"/>
      <c r="I6" s="2312"/>
      <c r="J6" s="2312"/>
      <c r="K6" s="2326"/>
    </row>
    <row r="7" spans="1:250" s="916" customFormat="1" ht="18">
      <c r="A7" s="2322"/>
      <c r="B7" s="917"/>
      <c r="C7" s="918" t="s">
        <v>513</v>
      </c>
      <c r="D7" s="1677"/>
      <c r="E7" s="1677"/>
      <c r="F7" s="1677"/>
      <c r="G7" s="1677"/>
      <c r="H7" s="1677"/>
      <c r="I7" s="1677"/>
      <c r="J7" s="1677"/>
      <c r="K7" s="2298"/>
    </row>
    <row r="8" spans="1:250" s="916" customFormat="1" ht="18">
      <c r="A8" s="2323"/>
      <c r="B8" s="917"/>
      <c r="C8" s="919" t="s">
        <v>356</v>
      </c>
      <c r="D8" s="1677"/>
      <c r="E8" s="1677"/>
      <c r="F8" s="1677"/>
      <c r="G8" s="1677"/>
      <c r="H8" s="1677"/>
      <c r="I8" s="1677"/>
      <c r="J8" s="1677"/>
      <c r="K8" s="2299"/>
    </row>
    <row r="9" spans="1:250" s="916" customFormat="1" ht="18">
      <c r="A9" s="2323"/>
      <c r="B9" s="917"/>
      <c r="C9" s="919" t="s">
        <v>357</v>
      </c>
      <c r="D9" s="1677"/>
      <c r="E9" s="1677"/>
      <c r="F9" s="1677"/>
      <c r="G9" s="1677"/>
      <c r="H9" s="1677"/>
      <c r="I9" s="1677"/>
      <c r="J9" s="1677"/>
      <c r="K9" s="2299"/>
    </row>
    <row r="10" spans="1:250" s="916" customFormat="1" ht="18">
      <c r="A10" s="2323"/>
      <c r="B10" s="917"/>
      <c r="C10" s="920" t="s">
        <v>358</v>
      </c>
      <c r="D10" s="1677"/>
      <c r="E10" s="1677"/>
      <c r="F10" s="1677"/>
      <c r="G10" s="1677"/>
      <c r="H10" s="1677"/>
      <c r="I10" s="1677"/>
      <c r="J10" s="1677"/>
      <c r="K10" s="2299"/>
    </row>
    <row r="11" spans="1:250" s="916" customFormat="1" ht="18">
      <c r="A11" s="2323"/>
      <c r="B11" s="917"/>
      <c r="C11" s="920" t="s">
        <v>359</v>
      </c>
      <c r="D11" s="1677"/>
      <c r="E11" s="1677"/>
      <c r="F11" s="1677"/>
      <c r="G11" s="1677"/>
      <c r="H11" s="1677"/>
      <c r="I11" s="1677"/>
      <c r="J11" s="1677"/>
      <c r="K11" s="2299"/>
    </row>
    <row r="12" spans="1:250" s="916" customFormat="1" ht="18">
      <c r="A12" s="2323"/>
      <c r="B12" s="917"/>
      <c r="C12" s="920" t="s">
        <v>360</v>
      </c>
      <c r="D12" s="1677"/>
      <c r="E12" s="1677"/>
      <c r="F12" s="1677"/>
      <c r="G12" s="1677"/>
      <c r="H12" s="1677"/>
      <c r="I12" s="1677"/>
      <c r="J12" s="1677"/>
      <c r="K12" s="2299"/>
    </row>
    <row r="13" spans="1:250" s="916" customFormat="1" ht="18">
      <c r="A13" s="2323"/>
      <c r="B13" s="917"/>
      <c r="C13" s="920" t="s">
        <v>361</v>
      </c>
      <c r="D13" s="1677"/>
      <c r="E13" s="1677"/>
      <c r="F13" s="1677"/>
      <c r="G13" s="1677"/>
      <c r="H13" s="1677"/>
      <c r="I13" s="1677"/>
      <c r="J13" s="1677"/>
      <c r="K13" s="2299"/>
    </row>
    <row r="14" spans="1:250" s="916" customFormat="1" ht="18">
      <c r="A14" s="2323"/>
      <c r="B14" s="917"/>
      <c r="C14" s="921" t="s">
        <v>362</v>
      </c>
      <c r="D14" s="922">
        <f t="shared" ref="D14:J14" si="0">SUM(D15:D17)</f>
        <v>0</v>
      </c>
      <c r="E14" s="923">
        <f t="shared" si="0"/>
        <v>0</v>
      </c>
      <c r="F14" s="923">
        <f t="shared" si="0"/>
        <v>0</v>
      </c>
      <c r="G14" s="923">
        <f t="shared" si="0"/>
        <v>0</v>
      </c>
      <c r="H14" s="923">
        <f t="shared" si="0"/>
        <v>0</v>
      </c>
      <c r="I14" s="923">
        <f t="shared" si="0"/>
        <v>0</v>
      </c>
      <c r="J14" s="923">
        <f t="shared" si="0"/>
        <v>0</v>
      </c>
      <c r="K14" s="2299"/>
    </row>
    <row r="15" spans="1:250" s="916" customFormat="1" ht="18">
      <c r="A15" s="2323"/>
      <c r="B15" s="917"/>
      <c r="C15" s="1595" t="s">
        <v>505</v>
      </c>
      <c r="D15" s="1677"/>
      <c r="E15" s="1677"/>
      <c r="F15" s="1677"/>
      <c r="G15" s="1677"/>
      <c r="H15" s="1677"/>
      <c r="I15" s="1677"/>
      <c r="J15" s="1677"/>
      <c r="K15" s="2299"/>
    </row>
    <row r="16" spans="1:250" s="916" customFormat="1" ht="18">
      <c r="A16" s="2323"/>
      <c r="B16" s="917"/>
      <c r="C16" s="920" t="s">
        <v>363</v>
      </c>
      <c r="D16" s="1677"/>
      <c r="E16" s="1677"/>
      <c r="F16" s="1677"/>
      <c r="G16" s="1677"/>
      <c r="H16" s="1677"/>
      <c r="I16" s="1677"/>
      <c r="J16" s="1677"/>
      <c r="K16" s="2299"/>
    </row>
    <row r="17" spans="1:253" s="916" customFormat="1" ht="18">
      <c r="A17" s="2323"/>
      <c r="B17" s="917"/>
      <c r="C17" s="920" t="s">
        <v>364</v>
      </c>
      <c r="D17" s="1677"/>
      <c r="E17" s="1677"/>
      <c r="F17" s="1677"/>
      <c r="G17" s="1677"/>
      <c r="H17" s="1677"/>
      <c r="I17" s="1677"/>
      <c r="J17" s="1677"/>
      <c r="K17" s="2299"/>
    </row>
    <row r="18" spans="1:253" s="916" customFormat="1" ht="18">
      <c r="A18" s="2323"/>
      <c r="B18" s="917"/>
      <c r="C18" s="921" t="s">
        <v>644</v>
      </c>
      <c r="D18" s="922">
        <f>D19+D20</f>
        <v>0</v>
      </c>
      <c r="E18" s="923">
        <f t="shared" ref="E18:J18" si="1">E19+E20</f>
        <v>0</v>
      </c>
      <c r="F18" s="923">
        <f t="shared" si="1"/>
        <v>0</v>
      </c>
      <c r="G18" s="923">
        <f t="shared" si="1"/>
        <v>0</v>
      </c>
      <c r="H18" s="923">
        <f t="shared" si="1"/>
        <v>0</v>
      </c>
      <c r="I18" s="923">
        <f t="shared" si="1"/>
        <v>0</v>
      </c>
      <c r="J18" s="923">
        <f t="shared" si="1"/>
        <v>0</v>
      </c>
      <c r="K18" s="2299"/>
    </row>
    <row r="19" spans="1:253" s="916" customFormat="1" ht="18">
      <c r="A19" s="2323"/>
      <c r="B19" s="917"/>
      <c r="C19" s="920" t="s">
        <v>645</v>
      </c>
      <c r="D19" s="1677"/>
      <c r="E19" s="1677"/>
      <c r="F19" s="1677"/>
      <c r="G19" s="1677"/>
      <c r="H19" s="1677"/>
      <c r="I19" s="1677"/>
      <c r="J19" s="1677"/>
      <c r="K19" s="2299"/>
    </row>
    <row r="20" spans="1:253" s="916" customFormat="1" ht="18">
      <c r="A20" s="2323"/>
      <c r="B20" s="917"/>
      <c r="C20" s="920" t="s">
        <v>646</v>
      </c>
      <c r="D20" s="1677"/>
      <c r="E20" s="1677"/>
      <c r="F20" s="1677"/>
      <c r="G20" s="1677"/>
      <c r="H20" s="1677"/>
      <c r="I20" s="1677"/>
      <c r="J20" s="1677"/>
      <c r="K20" s="2299"/>
    </row>
    <row r="21" spans="1:253" s="925" customFormat="1" ht="18">
      <c r="A21" s="2323"/>
      <c r="B21" s="924"/>
      <c r="C21" s="920" t="s">
        <v>365</v>
      </c>
      <c r="D21" s="1677"/>
      <c r="E21" s="1677"/>
      <c r="F21" s="1677"/>
      <c r="G21" s="1677"/>
      <c r="H21" s="1677"/>
      <c r="I21" s="1677"/>
      <c r="J21" s="1677"/>
      <c r="K21" s="2300"/>
      <c r="L21" s="1598"/>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6"/>
      <c r="AJ21" s="916"/>
      <c r="AK21" s="916"/>
      <c r="AL21" s="916"/>
      <c r="AM21" s="916"/>
      <c r="AN21" s="916"/>
      <c r="AO21" s="916"/>
      <c r="AP21" s="916"/>
      <c r="AQ21" s="916"/>
      <c r="AR21" s="916"/>
      <c r="AS21" s="916"/>
      <c r="AT21" s="916"/>
      <c r="AU21" s="916"/>
      <c r="AV21" s="916"/>
      <c r="AW21" s="916"/>
      <c r="AX21" s="916"/>
      <c r="AY21" s="916"/>
      <c r="AZ21" s="916"/>
      <c r="BA21" s="916"/>
      <c r="BB21" s="916"/>
      <c r="BC21" s="916"/>
      <c r="BD21" s="916"/>
      <c r="BE21" s="916"/>
      <c r="BF21" s="916"/>
      <c r="BG21" s="916"/>
      <c r="BH21" s="916"/>
      <c r="BI21" s="916"/>
      <c r="BJ21" s="916"/>
      <c r="BK21" s="916"/>
      <c r="BL21" s="916"/>
      <c r="BM21" s="916"/>
      <c r="BN21" s="916"/>
      <c r="BO21" s="916"/>
      <c r="BP21" s="916"/>
      <c r="BQ21" s="916"/>
      <c r="BR21" s="916"/>
      <c r="BS21" s="916"/>
      <c r="BT21" s="916"/>
      <c r="BU21" s="916"/>
      <c r="BV21" s="916"/>
      <c r="BW21" s="916"/>
      <c r="BX21" s="916"/>
      <c r="BY21" s="916"/>
      <c r="BZ21" s="916"/>
      <c r="CA21" s="916"/>
      <c r="CB21" s="916"/>
      <c r="CC21" s="916"/>
      <c r="CD21" s="916"/>
      <c r="CE21" s="916"/>
      <c r="CF21" s="916"/>
      <c r="CG21" s="916"/>
      <c r="CH21" s="916"/>
      <c r="CI21" s="916"/>
      <c r="CJ21" s="916"/>
      <c r="CK21" s="916"/>
      <c r="CL21" s="916"/>
      <c r="CM21" s="916"/>
      <c r="CN21" s="916"/>
      <c r="CO21" s="916"/>
      <c r="CP21" s="916"/>
      <c r="CQ21" s="916"/>
      <c r="CR21" s="916"/>
      <c r="CS21" s="916"/>
      <c r="CT21" s="916"/>
      <c r="CU21" s="916"/>
      <c r="CV21" s="916"/>
      <c r="CW21" s="916"/>
      <c r="CX21" s="916"/>
      <c r="CY21" s="916"/>
      <c r="CZ21" s="916"/>
      <c r="DA21" s="916"/>
      <c r="DB21" s="916"/>
      <c r="DC21" s="916"/>
      <c r="DD21" s="916"/>
      <c r="DE21" s="916"/>
      <c r="DF21" s="916"/>
      <c r="DG21" s="916"/>
      <c r="DH21" s="916"/>
      <c r="DI21" s="916"/>
      <c r="DJ21" s="916"/>
      <c r="DK21" s="916"/>
      <c r="DL21" s="916"/>
      <c r="DM21" s="916"/>
      <c r="DN21" s="916"/>
      <c r="DO21" s="916"/>
      <c r="DP21" s="916"/>
      <c r="DQ21" s="916"/>
      <c r="DR21" s="916"/>
      <c r="DS21" s="916"/>
      <c r="DT21" s="916"/>
      <c r="DU21" s="916"/>
      <c r="DV21" s="916"/>
      <c r="DW21" s="916"/>
      <c r="DX21" s="916"/>
      <c r="DY21" s="916"/>
      <c r="DZ21" s="916"/>
      <c r="EA21" s="916"/>
      <c r="EB21" s="916"/>
      <c r="EC21" s="916"/>
      <c r="ED21" s="916"/>
      <c r="EE21" s="916"/>
      <c r="EF21" s="916"/>
      <c r="EG21" s="916"/>
      <c r="EH21" s="916"/>
      <c r="EI21" s="916"/>
      <c r="EJ21" s="916"/>
      <c r="EK21" s="916"/>
      <c r="EL21" s="916"/>
      <c r="EM21" s="916"/>
      <c r="EN21" s="916"/>
      <c r="EO21" s="916"/>
      <c r="EP21" s="916"/>
      <c r="EQ21" s="916"/>
      <c r="ER21" s="916"/>
      <c r="ES21" s="916"/>
      <c r="ET21" s="916"/>
      <c r="EU21" s="916"/>
      <c r="EV21" s="916"/>
      <c r="EW21" s="916"/>
      <c r="EX21" s="916"/>
      <c r="EY21" s="916"/>
      <c r="EZ21" s="916"/>
      <c r="FA21" s="916"/>
      <c r="FB21" s="916"/>
      <c r="FC21" s="916"/>
      <c r="FD21" s="916"/>
      <c r="FE21" s="916"/>
      <c r="FF21" s="916"/>
      <c r="FG21" s="916"/>
      <c r="FH21" s="916"/>
      <c r="FI21" s="916"/>
      <c r="FJ21" s="916"/>
      <c r="FK21" s="916"/>
      <c r="FL21" s="916"/>
      <c r="FM21" s="916"/>
      <c r="FN21" s="916"/>
      <c r="FO21" s="916"/>
      <c r="FP21" s="916"/>
      <c r="FQ21" s="916"/>
      <c r="FR21" s="916"/>
      <c r="FS21" s="916"/>
      <c r="FT21" s="916"/>
      <c r="FU21" s="916"/>
      <c r="FV21" s="916"/>
      <c r="FW21" s="916"/>
      <c r="FX21" s="916"/>
      <c r="FY21" s="916"/>
      <c r="FZ21" s="916"/>
      <c r="GA21" s="916"/>
      <c r="GB21" s="916"/>
      <c r="GC21" s="916"/>
      <c r="GD21" s="916"/>
      <c r="GE21" s="916"/>
      <c r="GF21" s="916"/>
      <c r="GG21" s="916"/>
      <c r="GH21" s="916"/>
      <c r="GI21" s="916"/>
      <c r="GJ21" s="916"/>
      <c r="GK21" s="916"/>
      <c r="GL21" s="916"/>
      <c r="GM21" s="916"/>
      <c r="GN21" s="916"/>
      <c r="GO21" s="916"/>
      <c r="GP21" s="916"/>
      <c r="GQ21" s="916"/>
      <c r="GR21" s="916"/>
      <c r="GS21" s="916"/>
      <c r="GT21" s="916"/>
      <c r="GU21" s="916"/>
      <c r="GV21" s="916"/>
      <c r="GW21" s="916"/>
      <c r="GX21" s="916"/>
      <c r="GY21" s="916"/>
      <c r="GZ21" s="916"/>
      <c r="HA21" s="916"/>
      <c r="HB21" s="916"/>
      <c r="HC21" s="916"/>
      <c r="HD21" s="916"/>
      <c r="HE21" s="916"/>
      <c r="HF21" s="916"/>
      <c r="HG21" s="916"/>
      <c r="HH21" s="916"/>
      <c r="HI21" s="916"/>
      <c r="HJ21" s="916"/>
      <c r="HK21" s="916"/>
      <c r="HL21" s="916"/>
      <c r="HM21" s="916"/>
      <c r="HN21" s="916"/>
      <c r="HO21" s="916"/>
      <c r="HP21" s="916"/>
      <c r="HQ21" s="916"/>
      <c r="HR21" s="916"/>
      <c r="HS21" s="916"/>
      <c r="HT21" s="916"/>
      <c r="HU21" s="916"/>
      <c r="HV21" s="916"/>
      <c r="HW21" s="916"/>
      <c r="HX21" s="916"/>
      <c r="HY21" s="916"/>
      <c r="HZ21" s="916"/>
      <c r="IA21" s="916"/>
      <c r="IB21" s="916"/>
      <c r="IC21" s="916"/>
      <c r="ID21" s="916"/>
      <c r="IE21" s="916"/>
      <c r="IF21" s="916"/>
      <c r="IG21" s="916"/>
      <c r="IH21" s="916"/>
      <c r="II21" s="916"/>
      <c r="IJ21" s="916"/>
      <c r="IK21" s="916"/>
      <c r="IL21" s="916"/>
      <c r="IM21" s="916"/>
      <c r="IN21" s="916"/>
      <c r="IO21" s="916"/>
      <c r="IP21" s="916"/>
      <c r="IQ21" s="916"/>
      <c r="IR21" s="916"/>
      <c r="IS21" s="916"/>
    </row>
    <row r="22" spans="1:253" s="916" customFormat="1" ht="18.75" thickBot="1">
      <c r="A22" s="2323"/>
      <c r="B22" s="917"/>
      <c r="C22" s="926" t="s">
        <v>366</v>
      </c>
      <c r="D22" s="1677"/>
      <c r="E22" s="1677"/>
      <c r="F22" s="1677"/>
      <c r="G22" s="1677"/>
      <c r="H22" s="1677"/>
      <c r="I22" s="1677"/>
      <c r="J22" s="1677"/>
      <c r="K22" s="1677"/>
      <c r="L22" s="1599"/>
    </row>
    <row r="23" spans="1:253" s="916" customFormat="1" ht="49.5" customHeight="1" thickBot="1">
      <c r="A23" s="2323"/>
      <c r="B23" s="927"/>
      <c r="C23" s="928" t="s">
        <v>367</v>
      </c>
      <c r="D23" s="929">
        <f>D7+D8+D9+D10+D11+D12+D13+D14+D18+D21+D22</f>
        <v>0</v>
      </c>
      <c r="E23" s="929">
        <f t="shared" ref="E23:J23" si="2">E7+E8+E9+E10+E11+E12+E13+E14+E18+E21+E22</f>
        <v>0</v>
      </c>
      <c r="F23" s="929">
        <f t="shared" si="2"/>
        <v>0</v>
      </c>
      <c r="G23" s="929">
        <f t="shared" si="2"/>
        <v>0</v>
      </c>
      <c r="H23" s="929">
        <f t="shared" si="2"/>
        <v>0</v>
      </c>
      <c r="I23" s="929">
        <f t="shared" si="2"/>
        <v>0</v>
      </c>
      <c r="J23" s="929">
        <f t="shared" si="2"/>
        <v>0</v>
      </c>
      <c r="K23" s="930"/>
      <c r="L23" s="1598"/>
    </row>
    <row r="24" spans="1:253" s="916" customFormat="1" ht="21" customHeight="1" thickTop="1">
      <c r="A24" s="2323"/>
      <c r="B24" s="927"/>
      <c r="C24" s="931" t="s">
        <v>368</v>
      </c>
      <c r="D24" s="932"/>
      <c r="E24" s="932"/>
      <c r="F24" s="932"/>
      <c r="G24" s="932"/>
      <c r="H24" s="932"/>
      <c r="I24" s="932"/>
      <c r="J24" s="933"/>
      <c r="K24" s="2301"/>
    </row>
    <row r="25" spans="1:253" s="916" customFormat="1" ht="15" customHeight="1">
      <c r="A25" s="2323"/>
      <c r="B25" s="927"/>
      <c r="C25" s="934" t="s">
        <v>369</v>
      </c>
      <c r="D25" s="1677"/>
      <c r="E25" s="1677"/>
      <c r="F25" s="1677"/>
      <c r="G25" s="1677"/>
      <c r="H25" s="1677"/>
      <c r="I25" s="1677"/>
      <c r="J25" s="1677"/>
      <c r="K25" s="2302"/>
    </row>
    <row r="26" spans="1:253" s="916" customFormat="1" ht="39.75" customHeight="1" thickBot="1">
      <c r="A26" s="2323"/>
      <c r="B26" s="927"/>
      <c r="C26" s="935" t="s">
        <v>370</v>
      </c>
      <c r="D26" s="1677"/>
      <c r="E26" s="1677"/>
      <c r="F26" s="1677"/>
      <c r="G26" s="1677"/>
      <c r="H26" s="1677"/>
      <c r="I26" s="1677"/>
      <c r="J26" s="1677"/>
      <c r="K26" s="2303"/>
    </row>
    <row r="27" spans="1:253" s="916" customFormat="1" ht="21.75" customHeight="1" thickBot="1">
      <c r="A27" s="2323"/>
      <c r="B27" s="927"/>
      <c r="C27" s="936" t="s">
        <v>371</v>
      </c>
      <c r="D27" s="929">
        <f>D25+D26</f>
        <v>0</v>
      </c>
      <c r="E27" s="929">
        <f t="shared" ref="E27:J27" si="3">E25+E26</f>
        <v>0</v>
      </c>
      <c r="F27" s="929">
        <f t="shared" si="3"/>
        <v>0</v>
      </c>
      <c r="G27" s="929">
        <f t="shared" si="3"/>
        <v>0</v>
      </c>
      <c r="H27" s="929">
        <f t="shared" si="3"/>
        <v>0</v>
      </c>
      <c r="I27" s="929">
        <f t="shared" si="3"/>
        <v>0</v>
      </c>
      <c r="J27" s="929">
        <f t="shared" si="3"/>
        <v>0</v>
      </c>
      <c r="K27" s="2304"/>
    </row>
    <row r="28" spans="1:253" s="916" customFormat="1" ht="27" customHeight="1" thickTop="1" thickBot="1">
      <c r="A28" s="2323"/>
      <c r="B28" s="917"/>
      <c r="C28" s="1597" t="s">
        <v>372</v>
      </c>
      <c r="D28" s="1602">
        <f t="shared" ref="D28:J28" si="4">D23-D27</f>
        <v>0</v>
      </c>
      <c r="E28" s="1602">
        <f t="shared" si="4"/>
        <v>0</v>
      </c>
      <c r="F28" s="1602">
        <f t="shared" si="4"/>
        <v>0</v>
      </c>
      <c r="G28" s="1602">
        <f t="shared" si="4"/>
        <v>0</v>
      </c>
      <c r="H28" s="1602">
        <f t="shared" si="4"/>
        <v>0</v>
      </c>
      <c r="I28" s="1602">
        <f t="shared" si="4"/>
        <v>0</v>
      </c>
      <c r="J28" s="1602">
        <f t="shared" si="4"/>
        <v>0</v>
      </c>
      <c r="K28" s="2305"/>
    </row>
    <row r="29" spans="1:253" s="916" customFormat="1" ht="24.75" customHeight="1" thickBot="1">
      <c r="A29" s="2323"/>
      <c r="B29" s="2310" t="s">
        <v>373</v>
      </c>
      <c r="C29" s="2311"/>
      <c r="D29" s="2312"/>
      <c r="E29" s="2312"/>
      <c r="F29" s="2312"/>
      <c r="G29" s="2312"/>
      <c r="H29" s="2312"/>
      <c r="I29" s="2312"/>
      <c r="J29" s="2312"/>
      <c r="K29" s="2313"/>
    </row>
    <row r="30" spans="1:253" s="916" customFormat="1" ht="15" customHeight="1">
      <c r="A30" s="2323"/>
      <c r="B30" s="927"/>
      <c r="C30" s="937" t="s">
        <v>374</v>
      </c>
      <c r="D30" s="1677"/>
      <c r="E30" s="1677"/>
      <c r="F30" s="1677"/>
      <c r="G30" s="1677"/>
      <c r="H30" s="1677"/>
      <c r="I30" s="1677"/>
      <c r="J30" s="1677"/>
      <c r="K30" s="2329"/>
    </row>
    <row r="31" spans="1:253" s="916" customFormat="1" ht="15" customHeight="1">
      <c r="A31" s="2323"/>
      <c r="B31" s="927"/>
      <c r="C31" s="938" t="s">
        <v>375</v>
      </c>
      <c r="D31" s="1678"/>
      <c r="E31" s="1678"/>
      <c r="F31" s="1678"/>
      <c r="G31" s="1678"/>
      <c r="H31" s="1678"/>
      <c r="I31" s="1678"/>
      <c r="J31" s="1678"/>
      <c r="K31" s="2330"/>
    </row>
    <row r="32" spans="1:253" s="916" customFormat="1" ht="15" customHeight="1">
      <c r="A32" s="2323"/>
      <c r="B32" s="927"/>
      <c r="C32" s="939" t="s">
        <v>376</v>
      </c>
      <c r="D32" s="923">
        <f>SUM(D33:D35)</f>
        <v>0</v>
      </c>
      <c r="E32" s="923">
        <f t="shared" ref="E32:J32" si="5">SUM(E33:E35)</f>
        <v>0</v>
      </c>
      <c r="F32" s="923">
        <f t="shared" si="5"/>
        <v>0</v>
      </c>
      <c r="G32" s="923">
        <f t="shared" si="5"/>
        <v>0</v>
      </c>
      <c r="H32" s="923">
        <f t="shared" si="5"/>
        <v>0</v>
      </c>
      <c r="I32" s="923">
        <f t="shared" si="5"/>
        <v>0</v>
      </c>
      <c r="J32" s="923">
        <f t="shared" si="5"/>
        <v>0</v>
      </c>
      <c r="K32" s="2330"/>
    </row>
    <row r="33" spans="1:15" s="916" customFormat="1" ht="15" customHeight="1">
      <c r="A33" s="2323"/>
      <c r="B33" s="927"/>
      <c r="C33" s="1596" t="s">
        <v>511</v>
      </c>
      <c r="D33" s="1679"/>
      <c r="E33" s="1679"/>
      <c r="F33" s="1679"/>
      <c r="G33" s="1679"/>
      <c r="H33" s="1679"/>
      <c r="I33" s="1679"/>
      <c r="J33" s="1677"/>
      <c r="K33" s="2330"/>
    </row>
    <row r="34" spans="1:15" s="916" customFormat="1" ht="15" customHeight="1">
      <c r="A34" s="2323"/>
      <c r="B34" s="927"/>
      <c r="C34" s="938" t="s">
        <v>363</v>
      </c>
      <c r="D34" s="1677"/>
      <c r="E34" s="1677"/>
      <c r="F34" s="1677"/>
      <c r="G34" s="1677"/>
      <c r="H34" s="1677"/>
      <c r="I34" s="1677"/>
      <c r="J34" s="1677"/>
      <c r="K34" s="2330"/>
    </row>
    <row r="35" spans="1:15" s="916" customFormat="1" ht="15" customHeight="1">
      <c r="A35" s="2323"/>
      <c r="B35" s="927"/>
      <c r="C35" s="1596" t="s">
        <v>377</v>
      </c>
      <c r="D35" s="1677"/>
      <c r="E35" s="1677"/>
      <c r="F35" s="1677"/>
      <c r="G35" s="1677"/>
      <c r="H35" s="1677"/>
      <c r="I35" s="1677"/>
      <c r="J35" s="1677"/>
      <c r="K35" s="2330"/>
    </row>
    <row r="36" spans="1:15" s="916" customFormat="1" ht="26.25" customHeight="1">
      <c r="A36" s="2323"/>
      <c r="B36" s="927"/>
      <c r="C36" s="938" t="s">
        <v>378</v>
      </c>
      <c r="D36" s="1677"/>
      <c r="E36" s="1677"/>
      <c r="F36" s="1677"/>
      <c r="G36" s="1677"/>
      <c r="H36" s="1677"/>
      <c r="I36" s="1677"/>
      <c r="J36" s="1677"/>
      <c r="K36" s="2330"/>
    </row>
    <row r="37" spans="1:15" s="916" customFormat="1" ht="15.75" customHeight="1">
      <c r="A37" s="2323"/>
      <c r="B37" s="927"/>
      <c r="C37" s="938" t="s">
        <v>647</v>
      </c>
      <c r="D37" s="1677"/>
      <c r="E37" s="1677"/>
      <c r="F37" s="1677"/>
      <c r="G37" s="1677"/>
      <c r="H37" s="1677"/>
      <c r="I37" s="1677"/>
      <c r="J37" s="1677"/>
      <c r="K37" s="2330"/>
    </row>
    <row r="38" spans="1:15" s="916" customFormat="1" ht="15" customHeight="1">
      <c r="A38" s="2323"/>
      <c r="B38" s="927"/>
      <c r="C38" s="938" t="s">
        <v>491</v>
      </c>
      <c r="D38" s="1677"/>
      <c r="E38" s="1677"/>
      <c r="F38" s="1677"/>
      <c r="G38" s="1677"/>
      <c r="H38" s="1677"/>
      <c r="I38" s="1677"/>
      <c r="J38" s="1677"/>
      <c r="K38" s="2330"/>
    </row>
    <row r="39" spans="1:15" s="916" customFormat="1" ht="15" customHeight="1">
      <c r="A39" s="2323"/>
      <c r="B39" s="927"/>
      <c r="C39" s="938" t="s">
        <v>379</v>
      </c>
      <c r="D39" s="1677"/>
      <c r="E39" s="1677"/>
      <c r="F39" s="1677"/>
      <c r="G39" s="1677"/>
      <c r="H39" s="1677"/>
      <c r="I39" s="1677"/>
      <c r="J39" s="1677"/>
      <c r="K39" s="2330"/>
    </row>
    <row r="40" spans="1:15" s="916" customFormat="1" ht="15" customHeight="1">
      <c r="A40" s="2323"/>
      <c r="B40" s="927"/>
      <c r="C40" s="938" t="s">
        <v>380</v>
      </c>
      <c r="D40" s="1677"/>
      <c r="E40" s="1677"/>
      <c r="F40" s="1677"/>
      <c r="G40" s="1677"/>
      <c r="H40" s="1677"/>
      <c r="I40" s="1677"/>
      <c r="J40" s="1677"/>
      <c r="K40" s="2330"/>
    </row>
    <row r="41" spans="1:15" s="916" customFormat="1" ht="15" customHeight="1">
      <c r="A41" s="2323"/>
      <c r="B41" s="927"/>
      <c r="C41" s="938" t="s">
        <v>381</v>
      </c>
      <c r="D41" s="1677"/>
      <c r="E41" s="1677"/>
      <c r="F41" s="1677"/>
      <c r="G41" s="1677"/>
      <c r="H41" s="1677"/>
      <c r="I41" s="1677"/>
      <c r="J41" s="1677"/>
      <c r="K41" s="2330"/>
    </row>
    <row r="42" spans="1:15" s="916" customFormat="1" ht="15" customHeight="1">
      <c r="A42" s="2323"/>
      <c r="B42" s="927"/>
      <c r="C42" s="940" t="s">
        <v>365</v>
      </c>
      <c r="D42" s="1677"/>
      <c r="E42" s="1677"/>
      <c r="F42" s="1677"/>
      <c r="G42" s="1677"/>
      <c r="H42" s="1677"/>
      <c r="I42" s="1677"/>
      <c r="J42" s="1677"/>
      <c r="K42" s="2330"/>
    </row>
    <row r="43" spans="1:15" s="916" customFormat="1" ht="18.75" thickBot="1">
      <c r="A43" s="2323"/>
      <c r="B43" s="927"/>
      <c r="C43" s="941" t="s">
        <v>382</v>
      </c>
      <c r="D43" s="1678"/>
      <c r="E43" s="1677"/>
      <c r="F43" s="1678"/>
      <c r="G43" s="1678"/>
      <c r="H43" s="1678"/>
      <c r="I43" s="1678"/>
      <c r="J43" s="1677"/>
      <c r="K43" s="2331"/>
    </row>
    <row r="44" spans="1:15" s="916" customFormat="1" ht="26.25" customHeight="1" thickBot="1">
      <c r="A44" s="2324"/>
      <c r="B44" s="927"/>
      <c r="C44" s="845" t="s">
        <v>383</v>
      </c>
      <c r="D44" s="1604">
        <f>D30+D31+D32+D36+D37+D38+D39+D40+D41+D42+D43</f>
        <v>0</v>
      </c>
      <c r="E44" s="1604">
        <f t="shared" ref="E44:J44" si="6">E30+E31+E32+E36+E37+E38+E39+E40+E41+E42+E43</f>
        <v>0</v>
      </c>
      <c r="F44" s="1604">
        <f t="shared" si="6"/>
        <v>0</v>
      </c>
      <c r="G44" s="1604">
        <f t="shared" si="6"/>
        <v>0</v>
      </c>
      <c r="H44" s="1604">
        <f t="shared" si="6"/>
        <v>0</v>
      </c>
      <c r="I44" s="1604">
        <f t="shared" si="6"/>
        <v>0</v>
      </c>
      <c r="J44" s="1604">
        <f t="shared" si="6"/>
        <v>0</v>
      </c>
      <c r="K44" s="943"/>
    </row>
    <row r="45" spans="1:15" s="916" customFormat="1" ht="33" customHeight="1" thickTop="1" thickBot="1">
      <c r="B45" s="2318" t="s">
        <v>503</v>
      </c>
      <c r="C45" s="2319"/>
      <c r="D45" s="1603">
        <f>D28-D44</f>
        <v>0</v>
      </c>
      <c r="E45" s="1603">
        <f t="shared" ref="E45:J45" si="7">E28-E44</f>
        <v>0</v>
      </c>
      <c r="F45" s="1603">
        <f t="shared" si="7"/>
        <v>0</v>
      </c>
      <c r="G45" s="1603">
        <f t="shared" si="7"/>
        <v>0</v>
      </c>
      <c r="H45" s="1603">
        <f t="shared" si="7"/>
        <v>0</v>
      </c>
      <c r="I45" s="1603">
        <f t="shared" si="7"/>
        <v>0</v>
      </c>
      <c r="J45" s="1603">
        <f t="shared" si="7"/>
        <v>0</v>
      </c>
      <c r="K45" s="944"/>
    </row>
    <row r="46" spans="1:15" s="916" customFormat="1" ht="21" thickBot="1">
      <c r="B46" s="2314" t="s">
        <v>384</v>
      </c>
      <c r="C46" s="2315"/>
      <c r="D46" s="942"/>
      <c r="E46" s="942"/>
      <c r="F46" s="942"/>
      <c r="G46" s="942"/>
      <c r="H46" s="942"/>
      <c r="I46" s="942"/>
      <c r="J46" s="942"/>
      <c r="K46" s="945"/>
    </row>
    <row r="47" spans="1:15" s="916" customFormat="1" ht="21" thickBot="1">
      <c r="B47" s="2316" t="s">
        <v>512</v>
      </c>
      <c r="C47" s="2317"/>
      <c r="D47" s="1605">
        <f>D45*D46</f>
        <v>0</v>
      </c>
      <c r="E47" s="1605">
        <f t="shared" ref="E47:J47" si="8">E45*E46</f>
        <v>0</v>
      </c>
      <c r="F47" s="1605">
        <f t="shared" si="8"/>
        <v>0</v>
      </c>
      <c r="G47" s="1605">
        <f t="shared" si="8"/>
        <v>0</v>
      </c>
      <c r="H47" s="1605">
        <f t="shared" si="8"/>
        <v>0</v>
      </c>
      <c r="I47" s="1605">
        <f t="shared" si="8"/>
        <v>0</v>
      </c>
      <c r="J47" s="1605">
        <f t="shared" si="8"/>
        <v>0</v>
      </c>
      <c r="K47" s="946"/>
    </row>
    <row r="48" spans="1:15" ht="14.25">
      <c r="B48" s="839"/>
      <c r="C48" s="842"/>
      <c r="D48" s="843"/>
      <c r="E48" s="843"/>
      <c r="F48" s="843"/>
      <c r="G48" s="843"/>
      <c r="H48" s="843"/>
      <c r="I48" s="843"/>
      <c r="J48" s="843"/>
      <c r="K48" s="843"/>
      <c r="L48" s="211"/>
      <c r="M48" s="211"/>
      <c r="N48" s="211"/>
      <c r="O48" s="211"/>
    </row>
    <row r="49" spans="2:15" ht="15">
      <c r="B49" s="844"/>
      <c r="C49" s="212"/>
      <c r="D49" s="213"/>
      <c r="E49" s="213"/>
      <c r="F49" s="213"/>
      <c r="G49" s="213"/>
      <c r="H49" s="213"/>
      <c r="I49" s="213"/>
      <c r="J49" s="213"/>
      <c r="K49" s="213"/>
      <c r="L49" s="211"/>
      <c r="M49" s="211"/>
      <c r="N49" s="211"/>
      <c r="O49" s="211"/>
    </row>
    <row r="50" spans="2:15" ht="15">
      <c r="B50" s="214"/>
      <c r="C50" s="213"/>
      <c r="D50" s="213"/>
      <c r="E50" s="213"/>
      <c r="F50" s="213"/>
      <c r="G50" s="213"/>
      <c r="H50" s="213"/>
      <c r="I50" s="213"/>
      <c r="J50" s="213"/>
      <c r="K50" s="213"/>
      <c r="L50" s="211"/>
      <c r="M50" s="211"/>
      <c r="N50" s="211"/>
      <c r="O50" s="211"/>
    </row>
    <row r="51" spans="2:15" ht="15">
      <c r="B51" s="214"/>
      <c r="C51" s="213"/>
      <c r="D51" s="840"/>
      <c r="E51" s="215"/>
      <c r="F51" s="216"/>
      <c r="G51" s="217"/>
      <c r="H51" s="840"/>
      <c r="I51" s="840"/>
      <c r="J51" s="840"/>
      <c r="K51" s="840"/>
      <c r="L51" s="211"/>
      <c r="M51" s="211"/>
      <c r="N51" s="211"/>
      <c r="O51" s="211"/>
    </row>
    <row r="52" spans="2:15" ht="15">
      <c r="B52" s="214"/>
      <c r="C52" s="213"/>
      <c r="D52" s="840"/>
      <c r="E52" s="215"/>
      <c r="F52" s="216"/>
      <c r="G52" s="217"/>
      <c r="H52" s="840"/>
      <c r="I52" s="840"/>
      <c r="J52" s="840"/>
      <c r="K52" s="840"/>
      <c r="L52" s="211"/>
      <c r="M52" s="211"/>
      <c r="N52" s="211"/>
      <c r="O52" s="211"/>
    </row>
    <row r="53" spans="2:15" ht="15">
      <c r="B53" s="214"/>
      <c r="C53" s="213"/>
      <c r="D53" s="840"/>
      <c r="E53" s="215"/>
      <c r="F53" s="216"/>
      <c r="G53" s="217"/>
      <c r="H53" s="840"/>
      <c r="I53" s="840"/>
      <c r="J53" s="840"/>
      <c r="K53" s="840"/>
      <c r="L53" s="211"/>
      <c r="M53" s="211"/>
      <c r="N53" s="211"/>
      <c r="O53" s="211"/>
    </row>
    <row r="54" spans="2:15" ht="15">
      <c r="B54" s="214"/>
      <c r="C54" s="213"/>
      <c r="D54" s="840"/>
      <c r="E54" s="215"/>
      <c r="F54" s="216"/>
      <c r="G54" s="217"/>
      <c r="H54" s="840"/>
      <c r="I54" s="840"/>
      <c r="J54" s="840"/>
      <c r="K54" s="840"/>
      <c r="L54" s="211"/>
      <c r="M54" s="211"/>
      <c r="N54" s="211"/>
      <c r="O54" s="211"/>
    </row>
    <row r="55" spans="2:15" ht="15">
      <c r="B55" s="214"/>
      <c r="C55" s="213"/>
      <c r="D55" s="840"/>
      <c r="E55" s="215"/>
      <c r="F55" s="216"/>
      <c r="G55" s="217"/>
      <c r="H55" s="840"/>
      <c r="I55" s="840"/>
      <c r="J55" s="840"/>
      <c r="K55" s="840"/>
      <c r="L55" s="211"/>
      <c r="M55" s="211"/>
      <c r="N55" s="211"/>
      <c r="O55" s="211"/>
    </row>
    <row r="56" spans="2:15" ht="15">
      <c r="B56" s="214"/>
      <c r="C56" s="213"/>
      <c r="D56" s="840"/>
      <c r="E56" s="215"/>
      <c r="F56" s="216"/>
      <c r="G56" s="217"/>
      <c r="H56" s="840"/>
      <c r="I56" s="840"/>
      <c r="J56" s="840"/>
      <c r="K56" s="840"/>
      <c r="L56" s="211"/>
      <c r="M56" s="211"/>
      <c r="N56" s="211"/>
      <c r="O56" s="211"/>
    </row>
    <row r="57" spans="2:15" ht="15">
      <c r="B57" s="214"/>
      <c r="C57" s="213"/>
      <c r="D57" s="840"/>
      <c r="E57" s="215"/>
      <c r="F57" s="216"/>
      <c r="G57" s="217"/>
      <c r="H57" s="840"/>
      <c r="I57" s="840"/>
      <c r="J57" s="840"/>
      <c r="K57" s="840"/>
      <c r="L57" s="211"/>
      <c r="M57" s="211"/>
      <c r="N57" s="211"/>
      <c r="O57" s="211"/>
    </row>
    <row r="58" spans="2:15" ht="15">
      <c r="B58" s="214"/>
      <c r="C58" s="213"/>
      <c r="D58" s="840"/>
      <c r="E58" s="215"/>
      <c r="F58" s="216"/>
      <c r="G58" s="217"/>
      <c r="H58" s="840"/>
      <c r="I58" s="840"/>
      <c r="J58" s="840"/>
      <c r="K58" s="840"/>
      <c r="L58" s="211"/>
      <c r="M58" s="211"/>
      <c r="N58" s="211"/>
      <c r="O58" s="211"/>
    </row>
    <row r="59" spans="2:15" ht="15">
      <c r="B59" s="214"/>
      <c r="C59" s="213"/>
      <c r="D59" s="840"/>
      <c r="E59" s="215"/>
      <c r="F59" s="216"/>
      <c r="G59" s="217"/>
      <c r="H59" s="840"/>
      <c r="I59" s="840"/>
      <c r="J59" s="840"/>
      <c r="K59" s="840"/>
      <c r="L59" s="211"/>
      <c r="M59" s="211"/>
      <c r="N59" s="211"/>
      <c r="O59" s="211"/>
    </row>
    <row r="60" spans="2:15" ht="15">
      <c r="B60" s="214"/>
      <c r="C60" s="213"/>
      <c r="D60" s="840"/>
      <c r="E60" s="215"/>
      <c r="F60" s="216"/>
      <c r="G60" s="217"/>
      <c r="H60" s="840"/>
      <c r="I60" s="840"/>
      <c r="J60" s="840"/>
      <c r="K60" s="840"/>
      <c r="L60" s="211"/>
      <c r="M60" s="211"/>
      <c r="N60" s="211"/>
      <c r="O60" s="211"/>
    </row>
    <row r="61" spans="2:15" ht="15">
      <c r="B61" s="214"/>
      <c r="C61" s="213"/>
      <c r="D61" s="840"/>
      <c r="E61" s="215"/>
      <c r="F61" s="216"/>
      <c r="G61" s="217"/>
      <c r="H61" s="840"/>
      <c r="I61" s="840"/>
      <c r="J61" s="840"/>
      <c r="K61" s="840"/>
      <c r="L61" s="211"/>
      <c r="M61" s="211"/>
      <c r="N61" s="211"/>
      <c r="O61" s="211"/>
    </row>
    <row r="62" spans="2:15" ht="15">
      <c r="B62" s="214"/>
      <c r="C62" s="213"/>
      <c r="D62" s="840"/>
      <c r="E62" s="215"/>
      <c r="F62" s="216"/>
      <c r="G62" s="217"/>
      <c r="H62" s="840"/>
      <c r="I62" s="840"/>
      <c r="J62" s="840"/>
      <c r="K62" s="840"/>
      <c r="L62" s="211"/>
      <c r="M62" s="211"/>
      <c r="N62" s="211"/>
      <c r="O62" s="211"/>
    </row>
    <row r="63" spans="2:15" ht="15">
      <c r="B63" s="214"/>
      <c r="C63" s="213"/>
      <c r="D63" s="840"/>
      <c r="E63" s="215"/>
      <c r="F63" s="216"/>
      <c r="G63" s="217"/>
      <c r="H63" s="840"/>
      <c r="I63" s="840"/>
      <c r="J63" s="840"/>
      <c r="K63" s="840"/>
      <c r="L63" s="211"/>
      <c r="M63" s="211"/>
      <c r="N63" s="211"/>
      <c r="O63" s="211"/>
    </row>
    <row r="64" spans="2:15" ht="15">
      <c r="B64" s="214"/>
      <c r="C64" s="213"/>
      <c r="D64" s="840"/>
      <c r="E64" s="215"/>
      <c r="F64" s="216"/>
      <c r="G64" s="217"/>
      <c r="H64" s="840"/>
      <c r="I64" s="840"/>
      <c r="J64" s="840"/>
      <c r="K64" s="840"/>
      <c r="L64" s="211"/>
      <c r="M64" s="211"/>
      <c r="N64" s="211"/>
      <c r="O64" s="211"/>
    </row>
    <row r="65" spans="2:15" ht="15">
      <c r="B65" s="214"/>
      <c r="C65" s="213"/>
      <c r="D65" s="840"/>
      <c r="E65" s="215"/>
      <c r="F65" s="216"/>
      <c r="G65" s="217"/>
      <c r="H65" s="840"/>
      <c r="I65" s="840"/>
      <c r="J65" s="840"/>
      <c r="K65" s="840"/>
      <c r="L65" s="211"/>
      <c r="M65" s="211"/>
      <c r="N65" s="211"/>
      <c r="O65" s="211"/>
    </row>
    <row r="66" spans="2:15" ht="15">
      <c r="B66" s="214"/>
      <c r="C66" s="213"/>
      <c r="D66" s="840"/>
      <c r="E66" s="215"/>
      <c r="F66" s="216"/>
      <c r="G66" s="217"/>
      <c r="H66" s="840"/>
      <c r="I66" s="840"/>
      <c r="J66" s="840"/>
      <c r="K66" s="840"/>
      <c r="L66" s="211"/>
      <c r="M66" s="211"/>
      <c r="N66" s="211"/>
      <c r="O66" s="211"/>
    </row>
    <row r="67" spans="2:15" ht="15">
      <c r="B67" s="214"/>
      <c r="C67" s="213"/>
      <c r="D67" s="840"/>
      <c r="E67" s="215"/>
      <c r="F67" s="216"/>
      <c r="G67" s="217"/>
      <c r="H67" s="840"/>
      <c r="I67" s="840"/>
      <c r="J67" s="840"/>
      <c r="K67" s="840"/>
      <c r="L67" s="211"/>
      <c r="M67" s="211"/>
      <c r="N67" s="211"/>
      <c r="O67" s="211"/>
    </row>
    <row r="68" spans="2:15" ht="15">
      <c r="B68" s="214"/>
      <c r="C68" s="213"/>
      <c r="D68" s="840"/>
      <c r="E68" s="215"/>
      <c r="F68" s="216"/>
      <c r="G68" s="217"/>
      <c r="H68" s="840"/>
      <c r="I68" s="840"/>
      <c r="J68" s="840"/>
      <c r="K68" s="840"/>
      <c r="L68" s="211"/>
      <c r="M68" s="211"/>
      <c r="N68" s="211"/>
      <c r="O68" s="211"/>
    </row>
    <row r="69" spans="2:15" ht="15">
      <c r="B69" s="214"/>
      <c r="C69" s="213"/>
      <c r="D69" s="840"/>
      <c r="E69" s="215"/>
      <c r="F69" s="216"/>
      <c r="G69" s="217"/>
      <c r="H69" s="840"/>
      <c r="I69" s="840"/>
      <c r="J69" s="840"/>
      <c r="K69" s="840"/>
      <c r="L69" s="211"/>
      <c r="M69" s="211"/>
      <c r="N69" s="211"/>
      <c r="O69" s="211"/>
    </row>
    <row r="70" spans="2:15" ht="15">
      <c r="B70" s="214"/>
      <c r="C70" s="213"/>
      <c r="D70" s="840"/>
      <c r="E70" s="215"/>
      <c r="F70" s="216"/>
      <c r="G70" s="217"/>
      <c r="H70" s="840"/>
      <c r="I70" s="840"/>
      <c r="J70" s="840"/>
      <c r="K70" s="840"/>
      <c r="L70" s="211"/>
      <c r="M70" s="211"/>
      <c r="N70" s="211"/>
      <c r="O70" s="211"/>
    </row>
    <row r="71" spans="2:15" ht="15">
      <c r="B71" s="214"/>
      <c r="C71" s="213"/>
      <c r="D71" s="840"/>
      <c r="E71" s="215"/>
      <c r="F71" s="216"/>
      <c r="G71" s="217"/>
      <c r="H71" s="840"/>
      <c r="I71" s="840"/>
      <c r="J71" s="840"/>
      <c r="K71" s="840"/>
      <c r="L71" s="211"/>
      <c r="M71" s="211"/>
      <c r="N71" s="211"/>
      <c r="O71" s="211"/>
    </row>
    <row r="72" spans="2:15" ht="15">
      <c r="B72" s="214"/>
      <c r="C72" s="213"/>
      <c r="D72" s="840"/>
      <c r="E72" s="215"/>
      <c r="F72" s="216"/>
      <c r="G72" s="217"/>
      <c r="H72" s="840"/>
      <c r="I72" s="840"/>
      <c r="J72" s="840"/>
      <c r="K72" s="840"/>
      <c r="L72" s="211"/>
      <c r="M72" s="211"/>
      <c r="N72" s="211"/>
      <c r="O72" s="211"/>
    </row>
    <row r="73" spans="2:15" ht="15">
      <c r="B73" s="214"/>
      <c r="C73" s="213"/>
      <c r="D73" s="840"/>
      <c r="E73" s="215"/>
      <c r="F73" s="216"/>
      <c r="G73" s="217"/>
      <c r="H73" s="840"/>
      <c r="I73" s="840"/>
      <c r="J73" s="840"/>
      <c r="K73" s="840"/>
      <c r="L73" s="211"/>
      <c r="M73" s="211"/>
      <c r="N73" s="211"/>
      <c r="O73" s="211"/>
    </row>
    <row r="74" spans="2:15" ht="15">
      <c r="B74" s="214"/>
      <c r="C74" s="213"/>
      <c r="D74" s="840"/>
      <c r="E74" s="215"/>
      <c r="F74" s="216"/>
      <c r="G74" s="217"/>
      <c r="H74" s="840"/>
      <c r="I74" s="840"/>
      <c r="J74" s="840"/>
      <c r="K74" s="840"/>
      <c r="L74" s="211"/>
      <c r="M74" s="211"/>
      <c r="N74" s="211"/>
      <c r="O74" s="211"/>
    </row>
    <row r="75" spans="2:15" ht="15">
      <c r="B75" s="214"/>
      <c r="C75" s="213"/>
      <c r="D75" s="840"/>
      <c r="E75" s="215"/>
      <c r="F75" s="216"/>
      <c r="G75" s="217"/>
      <c r="H75" s="840"/>
      <c r="I75" s="840"/>
      <c r="J75" s="840"/>
      <c r="K75" s="840"/>
      <c r="L75" s="211"/>
      <c r="M75" s="211"/>
      <c r="N75" s="211"/>
      <c r="O75" s="211"/>
    </row>
    <row r="76" spans="2:15" ht="15">
      <c r="B76" s="214"/>
      <c r="C76" s="213"/>
      <c r="D76" s="840"/>
      <c r="E76" s="215"/>
      <c r="F76" s="216"/>
      <c r="G76" s="217"/>
      <c r="H76" s="840"/>
      <c r="I76" s="840"/>
      <c r="J76" s="840"/>
      <c r="K76" s="840"/>
      <c r="L76" s="211"/>
      <c r="M76" s="211"/>
      <c r="N76" s="211"/>
      <c r="O76" s="211"/>
    </row>
    <row r="77" spans="2:15" ht="15">
      <c r="B77" s="214"/>
      <c r="C77" s="213"/>
      <c r="D77" s="840"/>
      <c r="E77" s="215"/>
      <c r="F77" s="216"/>
      <c r="G77" s="217"/>
      <c r="H77" s="840"/>
      <c r="I77" s="840"/>
      <c r="J77" s="840"/>
      <c r="K77" s="840"/>
      <c r="L77" s="211"/>
      <c r="M77" s="211"/>
      <c r="N77" s="211"/>
      <c r="O77" s="211"/>
    </row>
    <row r="78" spans="2:15" ht="15">
      <c r="B78" s="214"/>
      <c r="C78" s="213"/>
      <c r="D78" s="840"/>
      <c r="E78" s="215"/>
      <c r="F78" s="216"/>
      <c r="G78" s="217"/>
      <c r="H78" s="840"/>
      <c r="I78" s="840"/>
      <c r="J78" s="840"/>
      <c r="K78" s="840"/>
      <c r="L78" s="211"/>
      <c r="M78" s="211"/>
      <c r="N78" s="211"/>
      <c r="O78" s="211"/>
    </row>
    <row r="79" spans="2:15" ht="15">
      <c r="B79" s="214"/>
      <c r="C79" s="213"/>
      <c r="D79" s="840"/>
      <c r="E79" s="215"/>
      <c r="F79" s="216"/>
      <c r="G79" s="217"/>
      <c r="H79" s="840"/>
      <c r="I79" s="840"/>
      <c r="J79" s="840"/>
      <c r="K79" s="840"/>
      <c r="L79" s="211"/>
      <c r="M79" s="211"/>
      <c r="N79" s="211"/>
      <c r="O79" s="211"/>
    </row>
    <row r="80" spans="2:15" ht="15">
      <c r="B80" s="214"/>
      <c r="C80" s="213"/>
      <c r="D80" s="840"/>
      <c r="E80" s="215"/>
      <c r="F80" s="216"/>
      <c r="G80" s="217"/>
      <c r="H80" s="840"/>
      <c r="I80" s="840"/>
      <c r="J80" s="840"/>
      <c r="K80" s="840"/>
      <c r="L80" s="211"/>
      <c r="M80" s="211"/>
      <c r="N80" s="211"/>
      <c r="O80" s="211"/>
    </row>
    <row r="81" spans="2:15" ht="15">
      <c r="B81" s="214"/>
      <c r="C81" s="213"/>
      <c r="D81" s="840"/>
      <c r="E81" s="215"/>
      <c r="F81" s="216"/>
      <c r="G81" s="217"/>
      <c r="H81" s="840"/>
      <c r="I81" s="840"/>
      <c r="J81" s="840"/>
      <c r="K81" s="840"/>
      <c r="L81" s="211"/>
      <c r="M81" s="211"/>
      <c r="N81" s="211"/>
      <c r="O81" s="211"/>
    </row>
    <row r="82" spans="2:15" ht="15">
      <c r="B82" s="214"/>
      <c r="C82" s="213"/>
      <c r="D82" s="840"/>
      <c r="E82" s="215"/>
      <c r="F82" s="216"/>
      <c r="G82" s="217"/>
      <c r="H82" s="840"/>
      <c r="I82" s="840"/>
      <c r="J82" s="840"/>
      <c r="K82" s="840"/>
      <c r="L82" s="211"/>
      <c r="M82" s="211"/>
      <c r="N82" s="211"/>
      <c r="O82" s="211"/>
    </row>
    <row r="83" spans="2:15" ht="15">
      <c r="B83" s="214"/>
      <c r="C83" s="213"/>
      <c r="D83" s="840"/>
      <c r="E83" s="215"/>
      <c r="F83" s="216"/>
      <c r="G83" s="217"/>
      <c r="H83" s="840"/>
      <c r="I83" s="840"/>
      <c r="J83" s="840"/>
      <c r="K83" s="840"/>
      <c r="L83" s="211"/>
      <c r="M83" s="211"/>
      <c r="N83" s="211"/>
      <c r="O83" s="211"/>
    </row>
    <row r="84" spans="2:15" ht="15">
      <c r="B84" s="214"/>
      <c r="C84" s="213"/>
      <c r="D84" s="840"/>
      <c r="E84" s="215"/>
      <c r="F84" s="216"/>
      <c r="G84" s="217"/>
      <c r="H84" s="840"/>
      <c r="I84" s="840"/>
      <c r="J84" s="840"/>
      <c r="K84" s="840"/>
      <c r="L84" s="211"/>
      <c r="M84" s="211"/>
      <c r="N84" s="211"/>
      <c r="O84" s="211"/>
    </row>
    <row r="85" spans="2:15" ht="15">
      <c r="B85" s="214"/>
      <c r="C85" s="213"/>
      <c r="D85" s="840"/>
      <c r="E85" s="215"/>
      <c r="F85" s="216"/>
      <c r="G85" s="217"/>
      <c r="H85" s="840"/>
      <c r="I85" s="840"/>
      <c r="J85" s="840"/>
      <c r="K85" s="840"/>
      <c r="L85" s="211"/>
      <c r="M85" s="211"/>
      <c r="N85" s="211"/>
      <c r="O85" s="211"/>
    </row>
    <row r="86" spans="2:15" ht="15">
      <c r="B86" s="214"/>
      <c r="C86" s="213"/>
      <c r="D86" s="840"/>
      <c r="E86" s="215"/>
      <c r="F86" s="216"/>
      <c r="G86" s="217"/>
      <c r="H86" s="840"/>
      <c r="I86" s="840"/>
      <c r="J86" s="840"/>
      <c r="K86" s="840"/>
      <c r="L86" s="211"/>
      <c r="M86" s="211"/>
      <c r="N86" s="211"/>
      <c r="O86" s="211"/>
    </row>
    <row r="87" spans="2:15" ht="15">
      <c r="B87" s="214"/>
      <c r="C87" s="213"/>
      <c r="D87" s="840"/>
      <c r="E87" s="215"/>
      <c r="F87" s="216"/>
      <c r="G87" s="217"/>
      <c r="H87" s="840"/>
      <c r="I87" s="840"/>
      <c r="J87" s="840"/>
      <c r="K87" s="840"/>
      <c r="L87" s="211"/>
      <c r="M87" s="211"/>
      <c r="N87" s="211"/>
      <c r="O87" s="211"/>
    </row>
    <row r="88" spans="2:15" ht="15">
      <c r="B88" s="214"/>
      <c r="C88" s="213"/>
      <c r="D88" s="840"/>
      <c r="E88" s="215"/>
      <c r="F88" s="216"/>
      <c r="G88" s="217"/>
      <c r="H88" s="840"/>
      <c r="I88" s="840"/>
      <c r="J88" s="840"/>
      <c r="K88" s="840"/>
      <c r="L88" s="211"/>
      <c r="M88" s="211"/>
      <c r="N88" s="211"/>
      <c r="O88" s="211"/>
    </row>
    <row r="89" spans="2:15" ht="15">
      <c r="B89" s="214"/>
      <c r="C89" s="213"/>
      <c r="D89" s="840"/>
      <c r="E89" s="215"/>
      <c r="F89" s="216"/>
      <c r="G89" s="217"/>
      <c r="H89" s="840"/>
      <c r="I89" s="840"/>
      <c r="J89" s="840"/>
      <c r="K89" s="840"/>
      <c r="L89" s="211"/>
      <c r="M89" s="211"/>
      <c r="N89" s="211"/>
      <c r="O89" s="211"/>
    </row>
    <row r="90" spans="2:15" ht="15">
      <c r="B90" s="214"/>
      <c r="C90" s="213"/>
      <c r="D90" s="840"/>
      <c r="E90" s="215"/>
      <c r="F90" s="216"/>
      <c r="G90" s="217"/>
      <c r="H90" s="840"/>
      <c r="I90" s="840"/>
      <c r="J90" s="840"/>
      <c r="K90" s="840"/>
      <c r="L90" s="211"/>
      <c r="M90" s="211"/>
      <c r="N90" s="211"/>
      <c r="O90" s="211"/>
    </row>
    <row r="91" spans="2:15" ht="15">
      <c r="B91" s="214"/>
      <c r="C91" s="213"/>
      <c r="D91" s="840"/>
      <c r="E91" s="215"/>
      <c r="F91" s="216"/>
      <c r="G91" s="217"/>
      <c r="H91" s="840"/>
      <c r="I91" s="840"/>
      <c r="J91" s="840"/>
      <c r="K91" s="840"/>
      <c r="L91" s="211"/>
      <c r="M91" s="211"/>
      <c r="N91" s="211"/>
      <c r="O91" s="211"/>
    </row>
    <row r="92" spans="2:15" ht="15">
      <c r="B92" s="214"/>
      <c r="C92" s="213"/>
      <c r="D92" s="840"/>
      <c r="E92" s="215"/>
      <c r="F92" s="216"/>
      <c r="G92" s="217"/>
      <c r="H92" s="840"/>
      <c r="I92" s="840"/>
      <c r="J92" s="840"/>
      <c r="K92" s="840"/>
      <c r="L92" s="211"/>
      <c r="M92" s="211"/>
      <c r="N92" s="211"/>
      <c r="O92" s="211"/>
    </row>
    <row r="93" spans="2:15" ht="15">
      <c r="B93" s="214"/>
      <c r="C93" s="213"/>
      <c r="D93" s="840"/>
      <c r="E93" s="215"/>
      <c r="F93" s="216"/>
      <c r="G93" s="217"/>
      <c r="H93" s="840"/>
      <c r="I93" s="840"/>
      <c r="J93" s="840"/>
      <c r="K93" s="840"/>
      <c r="L93" s="211"/>
      <c r="M93" s="211"/>
      <c r="N93" s="211"/>
      <c r="O93" s="211"/>
    </row>
    <row r="94" spans="2:15" ht="15">
      <c r="B94" s="214"/>
      <c r="C94" s="213"/>
      <c r="D94" s="840"/>
      <c r="E94" s="215"/>
      <c r="F94" s="216"/>
      <c r="G94" s="217"/>
      <c r="H94" s="840"/>
      <c r="I94" s="840"/>
      <c r="J94" s="840"/>
      <c r="K94" s="840"/>
      <c r="L94" s="211"/>
      <c r="M94" s="211"/>
      <c r="N94" s="211"/>
      <c r="O94" s="211"/>
    </row>
    <row r="95" spans="2:15" ht="15">
      <c r="B95" s="214"/>
      <c r="C95" s="213"/>
      <c r="D95" s="840"/>
      <c r="E95" s="215"/>
      <c r="F95" s="216"/>
      <c r="G95" s="217"/>
      <c r="H95" s="840"/>
      <c r="I95" s="840"/>
      <c r="J95" s="840"/>
      <c r="K95" s="840"/>
      <c r="L95" s="211"/>
      <c r="M95" s="211"/>
      <c r="N95" s="211"/>
      <c r="O95" s="211"/>
    </row>
    <row r="96" spans="2:15" ht="15">
      <c r="B96" s="214"/>
      <c r="C96" s="213"/>
      <c r="D96" s="840"/>
      <c r="E96" s="215"/>
      <c r="F96" s="216"/>
      <c r="G96" s="217"/>
      <c r="H96" s="840"/>
      <c r="I96" s="840"/>
      <c r="J96" s="840"/>
      <c r="K96" s="840"/>
      <c r="L96" s="211"/>
      <c r="M96" s="211"/>
      <c r="N96" s="211"/>
      <c r="O96" s="211"/>
    </row>
    <row r="97" spans="2:15" ht="15">
      <c r="B97" s="214"/>
      <c r="C97" s="213"/>
      <c r="D97" s="840"/>
      <c r="E97" s="215"/>
      <c r="F97" s="216"/>
      <c r="G97" s="217"/>
      <c r="H97" s="840"/>
      <c r="I97" s="840"/>
      <c r="J97" s="840"/>
      <c r="K97" s="840"/>
      <c r="L97" s="211"/>
      <c r="M97" s="211"/>
      <c r="N97" s="211"/>
      <c r="O97" s="211"/>
    </row>
    <row r="98" spans="2:15" ht="15">
      <c r="B98" s="214"/>
      <c r="C98" s="213"/>
      <c r="D98" s="840"/>
      <c r="E98" s="215"/>
      <c r="F98" s="216"/>
      <c r="G98" s="217"/>
      <c r="H98" s="840"/>
      <c r="I98" s="840"/>
      <c r="J98" s="840"/>
      <c r="K98" s="840"/>
      <c r="L98" s="211"/>
      <c r="M98" s="211"/>
      <c r="N98" s="211"/>
      <c r="O98" s="211"/>
    </row>
    <row r="99" spans="2:15" ht="15">
      <c r="B99" s="214"/>
      <c r="C99" s="213"/>
      <c r="D99" s="840"/>
      <c r="E99" s="215"/>
      <c r="F99" s="216"/>
      <c r="G99" s="217"/>
      <c r="H99" s="840"/>
      <c r="I99" s="840"/>
      <c r="J99" s="840"/>
      <c r="K99" s="840"/>
      <c r="L99" s="211"/>
      <c r="M99" s="211"/>
      <c r="N99" s="211"/>
      <c r="O99" s="211"/>
    </row>
    <row r="100" spans="2:15" ht="15">
      <c r="B100" s="214"/>
      <c r="C100" s="213"/>
      <c r="D100" s="840"/>
      <c r="E100" s="215"/>
      <c r="F100" s="216"/>
      <c r="G100" s="217"/>
      <c r="H100" s="840"/>
      <c r="I100" s="840"/>
      <c r="J100" s="840"/>
      <c r="K100" s="840"/>
      <c r="L100" s="211"/>
      <c r="M100" s="211"/>
      <c r="N100" s="211"/>
      <c r="O100" s="211"/>
    </row>
    <row r="101" spans="2:15" ht="15">
      <c r="B101" s="214"/>
      <c r="C101" s="213"/>
      <c r="D101" s="840"/>
      <c r="E101" s="215"/>
      <c r="F101" s="216"/>
      <c r="G101" s="217"/>
      <c r="H101" s="840"/>
      <c r="I101" s="840"/>
      <c r="J101" s="840"/>
      <c r="K101" s="840"/>
      <c r="L101" s="211"/>
      <c r="M101" s="211"/>
      <c r="N101" s="211"/>
      <c r="O101" s="211"/>
    </row>
    <row r="102" spans="2:15" ht="15">
      <c r="B102" s="214"/>
      <c r="C102" s="213"/>
      <c r="D102" s="840"/>
      <c r="E102" s="215"/>
      <c r="F102" s="216"/>
      <c r="G102" s="217"/>
      <c r="H102" s="840"/>
      <c r="I102" s="840"/>
      <c r="J102" s="840"/>
      <c r="K102" s="840"/>
      <c r="L102" s="211"/>
      <c r="M102" s="211"/>
      <c r="N102" s="211"/>
      <c r="O102" s="211"/>
    </row>
    <row r="103" spans="2:15" ht="15">
      <c r="B103" s="214"/>
      <c r="C103" s="213"/>
      <c r="D103" s="840"/>
      <c r="E103" s="215"/>
      <c r="F103" s="216"/>
      <c r="G103" s="217"/>
      <c r="H103" s="840"/>
      <c r="I103" s="840"/>
      <c r="J103" s="840"/>
      <c r="K103" s="840"/>
      <c r="L103" s="211"/>
      <c r="M103" s="211"/>
      <c r="N103" s="211"/>
      <c r="O103" s="211"/>
    </row>
    <row r="104" spans="2:15" ht="15">
      <c r="B104" s="214"/>
      <c r="C104" s="213"/>
      <c r="D104" s="840"/>
      <c r="E104" s="215"/>
      <c r="F104" s="216"/>
      <c r="G104" s="217"/>
      <c r="H104" s="840"/>
      <c r="I104" s="840"/>
      <c r="J104" s="840"/>
      <c r="K104" s="840"/>
      <c r="L104" s="211"/>
      <c r="M104" s="211"/>
      <c r="N104" s="211"/>
      <c r="O104" s="211"/>
    </row>
    <row r="105" spans="2:15" ht="15">
      <c r="B105" s="214"/>
      <c r="C105" s="213"/>
      <c r="D105" s="840"/>
      <c r="E105" s="215"/>
      <c r="F105" s="216"/>
      <c r="G105" s="217"/>
      <c r="H105" s="840"/>
      <c r="I105" s="840"/>
      <c r="J105" s="840"/>
      <c r="K105" s="840"/>
      <c r="L105" s="211"/>
      <c r="M105" s="211"/>
      <c r="N105" s="211"/>
      <c r="O105" s="211"/>
    </row>
    <row r="106" spans="2:15" ht="15">
      <c r="B106" s="214"/>
      <c r="C106" s="213"/>
      <c r="D106" s="840"/>
      <c r="E106" s="215"/>
      <c r="F106" s="216"/>
      <c r="G106" s="217"/>
      <c r="H106" s="840"/>
      <c r="I106" s="840"/>
      <c r="J106" s="840"/>
      <c r="K106" s="840"/>
      <c r="L106" s="211"/>
      <c r="M106" s="211"/>
      <c r="N106" s="211"/>
      <c r="O106" s="211"/>
    </row>
    <row r="107" spans="2:15" ht="15">
      <c r="B107" s="214"/>
      <c r="C107" s="213"/>
      <c r="D107" s="840"/>
      <c r="E107" s="215"/>
      <c r="F107" s="216"/>
      <c r="G107" s="217"/>
      <c r="H107" s="840"/>
      <c r="I107" s="840"/>
      <c r="J107" s="840"/>
      <c r="K107" s="840"/>
      <c r="L107" s="211"/>
      <c r="M107" s="211"/>
      <c r="N107" s="211"/>
      <c r="O107" s="211"/>
    </row>
    <row r="108" spans="2:15" ht="15">
      <c r="B108" s="214"/>
      <c r="C108" s="213"/>
      <c r="D108" s="840"/>
      <c r="E108" s="215"/>
      <c r="F108" s="216"/>
      <c r="G108" s="217"/>
      <c r="H108" s="840"/>
      <c r="I108" s="840"/>
      <c r="J108" s="840"/>
      <c r="K108" s="840"/>
      <c r="L108" s="211"/>
      <c r="M108" s="211"/>
      <c r="N108" s="211"/>
      <c r="O108" s="211"/>
    </row>
    <row r="109" spans="2:15" ht="15">
      <c r="B109" s="214"/>
      <c r="C109" s="213"/>
      <c r="D109" s="840"/>
      <c r="E109" s="215"/>
      <c r="F109" s="216"/>
      <c r="G109" s="217"/>
      <c r="H109" s="840"/>
      <c r="I109" s="840"/>
      <c r="J109" s="840"/>
      <c r="K109" s="840"/>
      <c r="L109" s="211"/>
      <c r="M109" s="211"/>
      <c r="N109" s="211"/>
      <c r="O109" s="211"/>
    </row>
    <row r="110" spans="2:15" ht="15">
      <c r="B110" s="214"/>
      <c r="C110" s="213"/>
      <c r="D110" s="840"/>
      <c r="E110" s="215"/>
      <c r="F110" s="216"/>
      <c r="G110" s="217"/>
      <c r="H110" s="840"/>
      <c r="I110" s="840"/>
      <c r="J110" s="840"/>
      <c r="K110" s="840"/>
      <c r="L110" s="211"/>
      <c r="M110" s="211"/>
      <c r="N110" s="211"/>
      <c r="O110" s="211"/>
    </row>
    <row r="111" spans="2:15" ht="15">
      <c r="B111" s="214"/>
      <c r="C111" s="213"/>
      <c r="D111" s="840"/>
      <c r="E111" s="215"/>
      <c r="F111" s="216"/>
      <c r="G111" s="217"/>
      <c r="H111" s="840"/>
      <c r="I111" s="840"/>
      <c r="J111" s="840"/>
      <c r="K111" s="840"/>
      <c r="L111" s="211"/>
      <c r="M111" s="211"/>
      <c r="N111" s="211"/>
      <c r="O111" s="211"/>
    </row>
    <row r="112" spans="2:15" ht="15">
      <c r="B112" s="214"/>
      <c r="C112" s="213"/>
      <c r="D112" s="840"/>
      <c r="E112" s="215"/>
      <c r="F112" s="216"/>
      <c r="G112" s="217"/>
      <c r="H112" s="840"/>
      <c r="I112" s="840"/>
      <c r="J112" s="840"/>
      <c r="K112" s="840"/>
      <c r="L112" s="211"/>
      <c r="M112" s="211"/>
      <c r="N112" s="211"/>
      <c r="O112" s="211"/>
    </row>
    <row r="113" spans="2:15" ht="15">
      <c r="B113" s="214"/>
      <c r="C113" s="213"/>
      <c r="D113" s="840"/>
      <c r="E113" s="215"/>
      <c r="F113" s="216"/>
      <c r="G113" s="217"/>
      <c r="H113" s="840"/>
      <c r="I113" s="840"/>
      <c r="J113" s="840"/>
      <c r="K113" s="840"/>
      <c r="L113" s="211"/>
      <c r="M113" s="211"/>
      <c r="N113" s="211"/>
      <c r="O113" s="211"/>
    </row>
    <row r="114" spans="2:15" ht="15">
      <c r="B114" s="214"/>
      <c r="C114" s="213"/>
      <c r="D114" s="840"/>
      <c r="E114" s="215"/>
      <c r="F114" s="216"/>
      <c r="G114" s="217"/>
      <c r="H114" s="840"/>
      <c r="I114" s="840"/>
      <c r="J114" s="840"/>
      <c r="K114" s="840"/>
      <c r="L114" s="211"/>
      <c r="M114" s="211"/>
      <c r="N114" s="211"/>
      <c r="O114" s="211"/>
    </row>
    <row r="115" spans="2:15" ht="15">
      <c r="B115" s="214"/>
      <c r="C115" s="213"/>
      <c r="D115" s="840"/>
      <c r="E115" s="215"/>
      <c r="F115" s="216"/>
      <c r="G115" s="217"/>
      <c r="H115" s="840"/>
      <c r="I115" s="840"/>
      <c r="J115" s="840"/>
      <c r="K115" s="840"/>
      <c r="L115" s="211"/>
      <c r="M115" s="211"/>
      <c r="N115" s="211"/>
      <c r="O115" s="211"/>
    </row>
    <row r="116" spans="2:15" ht="15">
      <c r="B116" s="214"/>
      <c r="C116" s="213"/>
      <c r="D116" s="840"/>
      <c r="E116" s="215"/>
      <c r="F116" s="216"/>
      <c r="G116" s="217"/>
      <c r="H116" s="840"/>
      <c r="I116" s="840"/>
      <c r="J116" s="840"/>
      <c r="K116" s="840"/>
      <c r="L116" s="211"/>
      <c r="M116" s="211"/>
      <c r="N116" s="211"/>
      <c r="O116" s="211"/>
    </row>
    <row r="117" spans="2:15" ht="15">
      <c r="B117" s="214"/>
      <c r="C117" s="213"/>
      <c r="D117" s="840"/>
      <c r="E117" s="215"/>
      <c r="F117" s="216"/>
      <c r="G117" s="217"/>
      <c r="H117" s="840"/>
      <c r="I117" s="840"/>
      <c r="J117" s="840"/>
      <c r="K117" s="840"/>
      <c r="L117" s="211"/>
      <c r="M117" s="211"/>
      <c r="N117" s="211"/>
      <c r="O117" s="211"/>
    </row>
    <row r="118" spans="2:15" ht="15">
      <c r="B118" s="214"/>
      <c r="C118" s="213"/>
      <c r="D118" s="840"/>
      <c r="E118" s="215"/>
      <c r="F118" s="216"/>
      <c r="G118" s="217"/>
      <c r="H118" s="840"/>
      <c r="I118" s="840"/>
      <c r="J118" s="840"/>
      <c r="K118" s="840"/>
      <c r="L118" s="211"/>
      <c r="M118" s="211"/>
      <c r="N118" s="211"/>
      <c r="O118" s="211"/>
    </row>
    <row r="119" spans="2:15" ht="15">
      <c r="B119" s="214"/>
      <c r="C119" s="213"/>
      <c r="D119" s="840"/>
      <c r="E119" s="215"/>
      <c r="F119" s="216"/>
      <c r="G119" s="217"/>
      <c r="H119" s="840"/>
      <c r="I119" s="840"/>
      <c r="J119" s="840"/>
      <c r="K119" s="840"/>
      <c r="L119" s="211"/>
      <c r="M119" s="211"/>
      <c r="N119" s="211"/>
      <c r="O119" s="211"/>
    </row>
    <row r="120" spans="2:15" ht="15">
      <c r="B120" s="214"/>
      <c r="C120" s="213"/>
      <c r="D120" s="840"/>
      <c r="E120" s="215"/>
      <c r="F120" s="216"/>
      <c r="G120" s="217"/>
      <c r="H120" s="840"/>
      <c r="I120" s="840"/>
      <c r="J120" s="840"/>
      <c r="K120" s="840"/>
      <c r="L120" s="211"/>
      <c r="M120" s="211"/>
      <c r="N120" s="211"/>
      <c r="O120" s="211"/>
    </row>
    <row r="121" spans="2:15" ht="15">
      <c r="B121" s="214"/>
      <c r="C121" s="213"/>
      <c r="D121" s="840"/>
      <c r="E121" s="215"/>
      <c r="F121" s="216"/>
      <c r="G121" s="217"/>
      <c r="H121" s="840"/>
      <c r="I121" s="840"/>
      <c r="J121" s="840"/>
      <c r="K121" s="840"/>
      <c r="L121" s="211"/>
      <c r="M121" s="211"/>
      <c r="N121" s="211"/>
      <c r="O121" s="211"/>
    </row>
    <row r="122" spans="2:15" ht="15">
      <c r="B122" s="214"/>
      <c r="C122" s="213"/>
      <c r="D122" s="840"/>
      <c r="E122" s="215"/>
      <c r="F122" s="216"/>
      <c r="G122" s="217"/>
      <c r="H122" s="840"/>
      <c r="I122" s="840"/>
      <c r="J122" s="840"/>
      <c r="K122" s="840"/>
      <c r="L122" s="211"/>
      <c r="M122" s="211"/>
      <c r="N122" s="211"/>
      <c r="O122" s="211"/>
    </row>
    <row r="123" spans="2:15" ht="15">
      <c r="B123" s="214"/>
      <c r="C123" s="213"/>
      <c r="D123" s="840"/>
      <c r="E123" s="215"/>
      <c r="F123" s="216"/>
      <c r="G123" s="217"/>
      <c r="H123" s="840"/>
      <c r="I123" s="840"/>
      <c r="J123" s="840"/>
      <c r="K123" s="840"/>
      <c r="L123" s="211"/>
      <c r="M123" s="211"/>
      <c r="N123" s="211"/>
      <c r="O123" s="211"/>
    </row>
    <row r="124" spans="2:15" ht="15">
      <c r="B124" s="214"/>
      <c r="C124" s="213"/>
      <c r="D124" s="840"/>
      <c r="E124" s="215"/>
      <c r="F124" s="216"/>
      <c r="G124" s="217"/>
      <c r="H124" s="840"/>
      <c r="I124" s="840"/>
      <c r="J124" s="840"/>
      <c r="K124" s="840"/>
      <c r="L124" s="211"/>
      <c r="M124" s="211"/>
      <c r="N124" s="211"/>
      <c r="O124" s="211"/>
    </row>
    <row r="125" spans="2:15" ht="15">
      <c r="B125" s="214"/>
      <c r="C125" s="213"/>
      <c r="D125" s="840"/>
      <c r="E125" s="215"/>
      <c r="F125" s="216"/>
      <c r="G125" s="217"/>
      <c r="H125" s="840"/>
      <c r="I125" s="840"/>
      <c r="J125" s="840"/>
      <c r="K125" s="840"/>
      <c r="L125" s="211"/>
      <c r="M125" s="211"/>
      <c r="N125" s="211"/>
      <c r="O125" s="211"/>
    </row>
    <row r="126" spans="2:15" ht="15">
      <c r="B126" s="214"/>
      <c r="C126" s="213"/>
      <c r="D126" s="840"/>
      <c r="E126" s="215"/>
      <c r="F126" s="216"/>
      <c r="G126" s="217"/>
      <c r="H126" s="840"/>
      <c r="I126" s="840"/>
      <c r="J126" s="840"/>
      <c r="K126" s="840"/>
      <c r="L126" s="211"/>
      <c r="M126" s="211"/>
      <c r="N126" s="211"/>
      <c r="O126" s="211"/>
    </row>
    <row r="127" spans="2:15" ht="15">
      <c r="B127" s="214"/>
      <c r="C127" s="213"/>
      <c r="D127" s="840"/>
      <c r="E127" s="215"/>
      <c r="F127" s="216"/>
      <c r="G127" s="217"/>
      <c r="H127" s="840"/>
      <c r="I127" s="840"/>
      <c r="J127" s="840"/>
      <c r="K127" s="840"/>
      <c r="L127" s="211"/>
      <c r="M127" s="211"/>
      <c r="N127" s="211"/>
      <c r="O127" s="211"/>
    </row>
    <row r="128" spans="2:15" ht="15">
      <c r="B128" s="214"/>
      <c r="C128" s="213"/>
      <c r="D128" s="840"/>
      <c r="E128" s="215"/>
      <c r="F128" s="216"/>
      <c r="G128" s="217"/>
      <c r="H128" s="840"/>
      <c r="I128" s="840"/>
      <c r="J128" s="840"/>
      <c r="K128" s="840"/>
      <c r="L128" s="211"/>
      <c r="M128" s="211"/>
      <c r="N128" s="211"/>
      <c r="O128" s="211"/>
    </row>
    <row r="129" spans="2:15" ht="15">
      <c r="B129" s="214"/>
      <c r="C129" s="213"/>
      <c r="D129" s="840"/>
      <c r="E129" s="215"/>
      <c r="F129" s="216"/>
      <c r="G129" s="217"/>
      <c r="H129" s="840"/>
      <c r="I129" s="840"/>
      <c r="J129" s="840"/>
      <c r="K129" s="840"/>
      <c r="L129" s="211"/>
      <c r="M129" s="211"/>
      <c r="N129" s="211"/>
      <c r="O129" s="211"/>
    </row>
    <row r="130" spans="2:15" ht="15">
      <c r="B130" s="214"/>
      <c r="C130" s="213"/>
      <c r="D130" s="840"/>
      <c r="E130" s="215"/>
      <c r="F130" s="216"/>
      <c r="G130" s="217"/>
      <c r="H130" s="840"/>
      <c r="I130" s="840"/>
      <c r="J130" s="840"/>
      <c r="K130" s="840"/>
      <c r="L130" s="211"/>
      <c r="M130" s="211"/>
      <c r="N130" s="211"/>
      <c r="O130" s="211"/>
    </row>
    <row r="131" spans="2:15" ht="15">
      <c r="B131" s="214"/>
      <c r="C131" s="213"/>
      <c r="D131" s="840"/>
      <c r="E131" s="215"/>
      <c r="F131" s="216"/>
      <c r="G131" s="217"/>
      <c r="H131" s="840"/>
      <c r="I131" s="840"/>
      <c r="J131" s="840"/>
      <c r="K131" s="840"/>
      <c r="L131" s="211"/>
      <c r="M131" s="211"/>
      <c r="N131" s="211"/>
      <c r="O131" s="211"/>
    </row>
    <row r="132" spans="2:15" ht="15">
      <c r="B132" s="214"/>
      <c r="C132" s="213"/>
      <c r="D132" s="840"/>
      <c r="E132" s="215"/>
      <c r="F132" s="216"/>
      <c r="G132" s="217"/>
      <c r="H132" s="840"/>
      <c r="I132" s="840"/>
      <c r="J132" s="840"/>
      <c r="K132" s="840"/>
      <c r="L132" s="211"/>
      <c r="M132" s="211"/>
      <c r="N132" s="211"/>
      <c r="O132" s="211"/>
    </row>
    <row r="133" spans="2:15" ht="15">
      <c r="B133" s="214"/>
      <c r="C133" s="213"/>
      <c r="D133" s="840"/>
      <c r="E133" s="215"/>
      <c r="F133" s="216"/>
      <c r="G133" s="217"/>
      <c r="H133" s="840"/>
      <c r="I133" s="840"/>
      <c r="J133" s="840"/>
      <c r="K133" s="840"/>
      <c r="L133" s="211"/>
      <c r="M133" s="211"/>
      <c r="N133" s="211"/>
      <c r="O133" s="211"/>
    </row>
    <row r="134" spans="2:15" ht="15">
      <c r="B134" s="214"/>
      <c r="C134" s="213"/>
      <c r="D134" s="840"/>
      <c r="E134" s="215"/>
      <c r="F134" s="216"/>
      <c r="G134" s="217"/>
      <c r="H134" s="840"/>
      <c r="I134" s="840"/>
      <c r="J134" s="840"/>
      <c r="K134" s="840"/>
      <c r="L134" s="211"/>
      <c r="M134" s="211"/>
      <c r="N134" s="211"/>
      <c r="O134" s="211"/>
    </row>
    <row r="135" spans="2:15" ht="15">
      <c r="B135" s="214"/>
      <c r="C135" s="213"/>
      <c r="D135" s="840"/>
      <c r="E135" s="215"/>
      <c r="F135" s="216"/>
      <c r="G135" s="217"/>
      <c r="H135" s="840"/>
      <c r="I135" s="840"/>
      <c r="J135" s="840"/>
      <c r="K135" s="840"/>
      <c r="L135" s="211"/>
      <c r="M135" s="211"/>
      <c r="N135" s="211"/>
      <c r="O135" s="211"/>
    </row>
    <row r="136" spans="2:15" ht="15">
      <c r="B136" s="214"/>
      <c r="C136" s="213"/>
      <c r="D136" s="840"/>
      <c r="E136" s="215"/>
      <c r="F136" s="216"/>
      <c r="G136" s="217"/>
      <c r="H136" s="840"/>
      <c r="I136" s="840"/>
      <c r="J136" s="840"/>
      <c r="K136" s="840"/>
      <c r="L136" s="211"/>
      <c r="M136" s="211"/>
      <c r="N136" s="211"/>
      <c r="O136" s="211"/>
    </row>
    <row r="137" spans="2:15" ht="15">
      <c r="B137" s="214"/>
      <c r="C137" s="213"/>
      <c r="D137" s="840"/>
      <c r="E137" s="215"/>
      <c r="F137" s="216"/>
      <c r="G137" s="217"/>
      <c r="H137" s="840"/>
      <c r="I137" s="840"/>
      <c r="J137" s="840"/>
      <c r="K137" s="840"/>
      <c r="L137" s="211"/>
      <c r="M137" s="211"/>
      <c r="N137" s="211"/>
      <c r="O137" s="211"/>
    </row>
    <row r="138" spans="2:15" ht="15">
      <c r="B138" s="214"/>
      <c r="C138" s="213"/>
      <c r="D138" s="840"/>
      <c r="E138" s="215"/>
      <c r="F138" s="216"/>
      <c r="G138" s="217"/>
      <c r="H138" s="840"/>
      <c r="I138" s="840"/>
      <c r="J138" s="840"/>
      <c r="K138" s="840"/>
      <c r="L138" s="211"/>
      <c r="M138" s="211"/>
      <c r="N138" s="211"/>
      <c r="O138" s="211"/>
    </row>
    <row r="139" spans="2:15" ht="15">
      <c r="B139" s="214"/>
      <c r="C139" s="213"/>
      <c r="D139" s="840"/>
      <c r="E139" s="215"/>
      <c r="F139" s="216"/>
      <c r="G139" s="217"/>
      <c r="H139" s="840"/>
      <c r="I139" s="840"/>
      <c r="J139" s="840"/>
      <c r="K139" s="840"/>
      <c r="L139" s="211"/>
      <c r="M139" s="211"/>
      <c r="N139" s="211"/>
      <c r="O139" s="211"/>
    </row>
    <row r="140" spans="2:15" ht="15">
      <c r="B140" s="214"/>
      <c r="C140" s="213"/>
      <c r="D140" s="840"/>
      <c r="E140" s="215"/>
      <c r="F140" s="216"/>
      <c r="G140" s="217"/>
      <c r="H140" s="840"/>
      <c r="I140" s="840"/>
      <c r="J140" s="840"/>
      <c r="K140" s="840"/>
      <c r="L140" s="211"/>
      <c r="M140" s="211"/>
      <c r="N140" s="211"/>
      <c r="O140" s="211"/>
    </row>
    <row r="141" spans="2:15" ht="15">
      <c r="B141" s="214"/>
      <c r="C141" s="213"/>
      <c r="D141" s="840"/>
      <c r="E141" s="215"/>
      <c r="F141" s="216"/>
      <c r="G141" s="217"/>
      <c r="H141" s="840"/>
      <c r="I141" s="840"/>
      <c r="J141" s="840"/>
      <c r="K141" s="840"/>
      <c r="L141" s="211"/>
      <c r="M141" s="211"/>
      <c r="N141" s="211"/>
      <c r="O141" s="211"/>
    </row>
    <row r="142" spans="2:15" ht="15">
      <c r="B142" s="214"/>
      <c r="C142" s="213"/>
      <c r="D142" s="840"/>
      <c r="E142" s="215"/>
      <c r="F142" s="216"/>
      <c r="G142" s="217"/>
      <c r="H142" s="840"/>
      <c r="I142" s="840"/>
      <c r="J142" s="840"/>
      <c r="K142" s="840"/>
      <c r="L142" s="211"/>
      <c r="M142" s="211"/>
      <c r="N142" s="211"/>
      <c r="O142" s="211"/>
    </row>
    <row r="143" spans="2:15" ht="15">
      <c r="B143" s="214"/>
      <c r="C143" s="213"/>
      <c r="D143" s="840"/>
      <c r="E143" s="215"/>
      <c r="F143" s="216"/>
      <c r="G143" s="217"/>
      <c r="H143" s="840"/>
      <c r="I143" s="840"/>
      <c r="J143" s="840"/>
      <c r="K143" s="840"/>
      <c r="L143" s="211"/>
      <c r="M143" s="211"/>
      <c r="N143" s="211"/>
      <c r="O143" s="211"/>
    </row>
    <row r="144" spans="2:15" ht="15">
      <c r="B144" s="214"/>
      <c r="C144" s="213"/>
      <c r="D144" s="840"/>
      <c r="E144" s="215"/>
      <c r="F144" s="216"/>
      <c r="G144" s="217"/>
      <c r="H144" s="840"/>
      <c r="I144" s="840"/>
      <c r="J144" s="840"/>
      <c r="K144" s="840"/>
      <c r="L144" s="211"/>
      <c r="M144" s="211"/>
      <c r="N144" s="211"/>
      <c r="O144" s="211"/>
    </row>
    <row r="145" spans="2:15" ht="15">
      <c r="B145" s="214"/>
      <c r="C145" s="213"/>
      <c r="D145" s="840"/>
      <c r="E145" s="215"/>
      <c r="F145" s="216"/>
      <c r="G145" s="217"/>
      <c r="H145" s="840"/>
      <c r="I145" s="840"/>
      <c r="J145" s="840"/>
      <c r="K145" s="840"/>
      <c r="L145" s="211"/>
      <c r="M145" s="211"/>
      <c r="N145" s="211"/>
      <c r="O145" s="211"/>
    </row>
    <row r="146" spans="2:15" ht="15">
      <c r="B146" s="214"/>
      <c r="C146" s="213"/>
      <c r="D146" s="840"/>
      <c r="E146" s="215"/>
      <c r="F146" s="216"/>
      <c r="G146" s="217"/>
      <c r="H146" s="840"/>
      <c r="I146" s="840"/>
      <c r="J146" s="840"/>
      <c r="K146" s="840"/>
      <c r="L146" s="211"/>
      <c r="M146" s="211"/>
      <c r="N146" s="211"/>
      <c r="O146" s="211"/>
    </row>
    <row r="147" spans="2:15" ht="15">
      <c r="B147" s="214"/>
      <c r="C147" s="213"/>
      <c r="D147" s="840"/>
      <c r="E147" s="215"/>
      <c r="F147" s="216"/>
      <c r="G147" s="217"/>
      <c r="H147" s="840"/>
      <c r="I147" s="840"/>
      <c r="J147" s="840"/>
      <c r="K147" s="840"/>
      <c r="L147" s="211"/>
      <c r="M147" s="211"/>
      <c r="N147" s="211"/>
      <c r="O147" s="211"/>
    </row>
    <row r="148" spans="2:15" ht="15">
      <c r="B148" s="214"/>
      <c r="C148" s="213"/>
      <c r="D148" s="840"/>
      <c r="E148" s="215"/>
      <c r="F148" s="216"/>
      <c r="G148" s="217"/>
      <c r="H148" s="840"/>
      <c r="I148" s="840"/>
      <c r="J148" s="840"/>
      <c r="K148" s="840"/>
      <c r="L148" s="211"/>
      <c r="M148" s="211"/>
      <c r="N148" s="211"/>
      <c r="O148" s="211"/>
    </row>
    <row r="149" spans="2:15" ht="15">
      <c r="B149" s="214"/>
      <c r="C149" s="213"/>
      <c r="D149" s="840"/>
      <c r="E149" s="215"/>
      <c r="F149" s="216"/>
      <c r="G149" s="217"/>
      <c r="H149" s="840"/>
      <c r="I149" s="840"/>
      <c r="J149" s="840"/>
      <c r="K149" s="840"/>
      <c r="L149" s="211"/>
      <c r="M149" s="211"/>
      <c r="N149" s="211"/>
      <c r="O149" s="211"/>
    </row>
    <row r="150" spans="2:15" ht="15">
      <c r="B150" s="214"/>
      <c r="C150" s="213"/>
      <c r="D150" s="840"/>
      <c r="E150" s="215"/>
      <c r="F150" s="216"/>
      <c r="G150" s="217"/>
      <c r="H150" s="840"/>
      <c r="I150" s="840"/>
      <c r="J150" s="840"/>
      <c r="K150" s="840"/>
      <c r="L150" s="211"/>
      <c r="M150" s="211"/>
      <c r="N150" s="211"/>
      <c r="O150" s="211"/>
    </row>
    <row r="151" spans="2:15" ht="15">
      <c r="B151" s="214"/>
      <c r="C151" s="213"/>
      <c r="D151" s="840"/>
      <c r="E151" s="215"/>
      <c r="F151" s="216"/>
      <c r="G151" s="217"/>
      <c r="H151" s="840"/>
      <c r="I151" s="840"/>
      <c r="J151" s="840"/>
      <c r="K151" s="840"/>
      <c r="L151" s="211"/>
      <c r="M151" s="211"/>
      <c r="N151" s="211"/>
      <c r="O151" s="211"/>
    </row>
    <row r="152" spans="2:15" ht="15">
      <c r="B152" s="214"/>
      <c r="C152" s="213"/>
      <c r="D152" s="840"/>
      <c r="E152" s="215"/>
      <c r="F152" s="216"/>
      <c r="G152" s="217"/>
      <c r="H152" s="840"/>
      <c r="I152" s="840"/>
      <c r="J152" s="840"/>
      <c r="K152" s="840"/>
      <c r="L152" s="211"/>
      <c r="M152" s="211"/>
      <c r="N152" s="211"/>
      <c r="O152" s="211"/>
    </row>
    <row r="153" spans="2:15" ht="15">
      <c r="B153" s="214"/>
      <c r="C153" s="213"/>
      <c r="D153" s="840"/>
      <c r="E153" s="215"/>
      <c r="F153" s="216"/>
      <c r="G153" s="217"/>
      <c r="H153" s="840"/>
      <c r="I153" s="840"/>
      <c r="J153" s="840"/>
      <c r="K153" s="840"/>
      <c r="L153" s="211"/>
      <c r="M153" s="211"/>
      <c r="N153" s="211"/>
      <c r="O153" s="211"/>
    </row>
    <row r="154" spans="2:15" ht="15">
      <c r="B154" s="214"/>
      <c r="C154" s="213"/>
      <c r="D154" s="840"/>
      <c r="E154" s="215"/>
      <c r="F154" s="216"/>
      <c r="G154" s="217"/>
      <c r="H154" s="840"/>
      <c r="I154" s="840"/>
      <c r="J154" s="840"/>
      <c r="K154" s="840"/>
      <c r="L154" s="211"/>
      <c r="M154" s="211"/>
      <c r="N154" s="211"/>
      <c r="O154" s="211"/>
    </row>
    <row r="155" spans="2:15" ht="15">
      <c r="B155" s="214"/>
      <c r="C155" s="213"/>
      <c r="D155" s="840"/>
      <c r="E155" s="215"/>
      <c r="F155" s="216"/>
      <c r="G155" s="217"/>
      <c r="H155" s="840"/>
      <c r="I155" s="840"/>
      <c r="J155" s="840"/>
      <c r="K155" s="840"/>
      <c r="L155" s="211"/>
      <c r="M155" s="211"/>
      <c r="N155" s="211"/>
      <c r="O155" s="211"/>
    </row>
    <row r="156" spans="2:15" ht="15">
      <c r="B156" s="214"/>
      <c r="C156" s="213"/>
      <c r="D156" s="840"/>
      <c r="E156" s="215"/>
      <c r="F156" s="216"/>
      <c r="G156" s="217"/>
      <c r="H156" s="840"/>
      <c r="I156" s="840"/>
      <c r="J156" s="840"/>
      <c r="K156" s="840"/>
      <c r="L156" s="211"/>
      <c r="M156" s="211"/>
      <c r="N156" s="211"/>
      <c r="O156" s="211"/>
    </row>
    <row r="157" spans="2:15" ht="15">
      <c r="B157" s="214"/>
      <c r="C157" s="213"/>
      <c r="D157" s="840"/>
      <c r="E157" s="215"/>
      <c r="F157" s="216"/>
      <c r="G157" s="217"/>
      <c r="H157" s="840"/>
      <c r="I157" s="840"/>
      <c r="J157" s="840"/>
      <c r="K157" s="840"/>
      <c r="L157" s="211"/>
      <c r="M157" s="211"/>
      <c r="N157" s="211"/>
      <c r="O157" s="211"/>
    </row>
    <row r="158" spans="2:15" ht="15">
      <c r="B158" s="214"/>
      <c r="C158" s="213"/>
      <c r="D158" s="840"/>
      <c r="E158" s="215"/>
      <c r="F158" s="216"/>
      <c r="G158" s="217"/>
      <c r="H158" s="840"/>
      <c r="I158" s="840"/>
      <c r="J158" s="840"/>
      <c r="K158" s="840"/>
      <c r="L158" s="211"/>
      <c r="M158" s="211"/>
      <c r="N158" s="211"/>
      <c r="O158" s="211"/>
    </row>
    <row r="159" spans="2:15" ht="15">
      <c r="B159" s="214"/>
      <c r="C159" s="213"/>
      <c r="D159" s="840"/>
      <c r="E159" s="215"/>
      <c r="F159" s="216"/>
      <c r="G159" s="217"/>
      <c r="H159" s="840"/>
      <c r="I159" s="840"/>
      <c r="J159" s="840"/>
      <c r="K159" s="840"/>
      <c r="L159" s="211"/>
      <c r="M159" s="211"/>
      <c r="N159" s="211"/>
      <c r="O159" s="211"/>
    </row>
    <row r="160" spans="2:15" ht="15">
      <c r="B160" s="214"/>
      <c r="C160" s="213"/>
      <c r="D160" s="840"/>
      <c r="E160" s="215"/>
      <c r="F160" s="216"/>
      <c r="G160" s="217"/>
      <c r="H160" s="840"/>
      <c r="I160" s="840"/>
      <c r="J160" s="840"/>
      <c r="K160" s="840"/>
      <c r="L160" s="211"/>
      <c r="M160" s="211"/>
      <c r="N160" s="211"/>
      <c r="O160" s="211"/>
    </row>
    <row r="161" spans="2:15" ht="15">
      <c r="B161" s="214"/>
      <c r="C161" s="213"/>
      <c r="D161" s="840"/>
      <c r="E161" s="215"/>
      <c r="F161" s="216"/>
      <c r="G161" s="217"/>
      <c r="H161" s="840"/>
      <c r="I161" s="840"/>
      <c r="J161" s="840"/>
      <c r="K161" s="840"/>
      <c r="L161" s="211"/>
      <c r="M161" s="211"/>
      <c r="N161" s="211"/>
      <c r="O161" s="211"/>
    </row>
    <row r="162" spans="2:15" ht="15">
      <c r="B162" s="214"/>
      <c r="C162" s="213"/>
      <c r="D162" s="840"/>
      <c r="E162" s="215"/>
      <c r="F162" s="216"/>
      <c r="G162" s="217"/>
      <c r="H162" s="840"/>
      <c r="I162" s="840"/>
      <c r="J162" s="840"/>
      <c r="K162" s="840"/>
      <c r="L162" s="211"/>
      <c r="M162" s="211"/>
      <c r="N162" s="211"/>
      <c r="O162" s="211"/>
    </row>
    <row r="163" spans="2:15" ht="15">
      <c r="B163" s="214"/>
      <c r="C163" s="213"/>
      <c r="D163" s="840"/>
      <c r="E163" s="215"/>
      <c r="F163" s="216"/>
      <c r="G163" s="217"/>
      <c r="H163" s="840"/>
      <c r="I163" s="840"/>
      <c r="J163" s="840"/>
      <c r="K163" s="840"/>
      <c r="L163" s="211"/>
      <c r="M163" s="211"/>
      <c r="N163" s="211"/>
      <c r="O163" s="211"/>
    </row>
    <row r="164" spans="2:15" ht="15">
      <c r="B164" s="214"/>
      <c r="C164" s="213"/>
      <c r="D164" s="840"/>
      <c r="E164" s="215"/>
      <c r="F164" s="216"/>
      <c r="G164" s="217"/>
      <c r="H164" s="840"/>
      <c r="I164" s="840"/>
      <c r="J164" s="840"/>
      <c r="K164" s="840"/>
      <c r="L164" s="211"/>
      <c r="M164" s="211"/>
      <c r="N164" s="211"/>
      <c r="O164" s="211"/>
    </row>
    <row r="165" spans="2:15" ht="15">
      <c r="B165" s="214"/>
      <c r="C165" s="213"/>
      <c r="D165" s="840"/>
      <c r="E165" s="215"/>
      <c r="F165" s="216"/>
      <c r="G165" s="217"/>
      <c r="H165" s="840"/>
      <c r="I165" s="840"/>
      <c r="J165" s="840"/>
      <c r="K165" s="840"/>
      <c r="L165" s="211"/>
      <c r="M165" s="211"/>
      <c r="N165" s="211"/>
      <c r="O165" s="211"/>
    </row>
    <row r="166" spans="2:15" ht="15">
      <c r="B166" s="214"/>
      <c r="C166" s="213"/>
      <c r="D166" s="840"/>
      <c r="E166" s="215"/>
      <c r="F166" s="216"/>
      <c r="G166" s="217"/>
      <c r="H166" s="840"/>
      <c r="I166" s="840"/>
      <c r="J166" s="840"/>
      <c r="K166" s="840"/>
      <c r="L166" s="211"/>
      <c r="M166" s="211"/>
      <c r="N166" s="211"/>
      <c r="O166" s="211"/>
    </row>
    <row r="167" spans="2:15" ht="15">
      <c r="B167" s="214"/>
      <c r="D167" s="840"/>
      <c r="E167" s="215"/>
      <c r="F167" s="216"/>
      <c r="G167" s="217"/>
      <c r="H167" s="840"/>
      <c r="I167" s="840"/>
      <c r="J167" s="840"/>
      <c r="K167" s="840"/>
      <c r="L167" s="211"/>
      <c r="M167" s="211"/>
      <c r="N167" s="211"/>
      <c r="O167" s="211"/>
    </row>
  </sheetData>
  <sheetProtection password="FCE0" sheet="1" objects="1" scenarios="1"/>
  <mergeCells count="47">
    <mergeCell ref="B29:K29"/>
    <mergeCell ref="B46:C46"/>
    <mergeCell ref="B47:C47"/>
    <mergeCell ref="B45:C45"/>
    <mergeCell ref="A5:A6"/>
    <mergeCell ref="A7:A44"/>
    <mergeCell ref="B6:K6"/>
    <mergeCell ref="B5:C5"/>
    <mergeCell ref="K30:K43"/>
    <mergeCell ref="BO1:BV1"/>
    <mergeCell ref="BW1:CD1"/>
    <mergeCell ref="CE1:CL1"/>
    <mergeCell ref="II1:IP1"/>
    <mergeCell ref="DS1:DZ1"/>
    <mergeCell ref="GM1:GT1"/>
    <mergeCell ref="GU1:HB1"/>
    <mergeCell ref="HC1:HJ1"/>
    <mergeCell ref="HK1:HR1"/>
    <mergeCell ref="EQ1:EX1"/>
    <mergeCell ref="EY1:FF1"/>
    <mergeCell ref="FG1:FN1"/>
    <mergeCell ref="FO1:FV1"/>
    <mergeCell ref="FW1:GD1"/>
    <mergeCell ref="GE1:GL1"/>
    <mergeCell ref="HS1:HZ1"/>
    <mergeCell ref="IA1:IH1"/>
    <mergeCell ref="EA1:EH1"/>
    <mergeCell ref="D4:J4"/>
    <mergeCell ref="A1:B1"/>
    <mergeCell ref="AQ1:AX1"/>
    <mergeCell ref="L1:R1"/>
    <mergeCell ref="S1:Z1"/>
    <mergeCell ref="AA1:AH1"/>
    <mergeCell ref="AI1:AP1"/>
    <mergeCell ref="A2:B2"/>
    <mergeCell ref="CM1:CT1"/>
    <mergeCell ref="CU1:DB1"/>
    <mergeCell ref="DC1:DJ1"/>
    <mergeCell ref="DK1:DR1"/>
    <mergeCell ref="EI1:EP1"/>
    <mergeCell ref="AY1:BF1"/>
    <mergeCell ref="BG1:BN1"/>
    <mergeCell ref="K7:K21"/>
    <mergeCell ref="K24:K26"/>
    <mergeCell ref="K27:K28"/>
    <mergeCell ref="B3:K3"/>
    <mergeCell ref="I1:J1"/>
  </mergeCells>
  <dataValidations count="2">
    <dataValidation operator="greaterThan" allowBlank="1" showInputMessage="1" showErrorMessage="1" sqref="D26:J26 IZ26:JF26 SV26:TB26 ACR26:ACX26 AMN26:AMT26 AWJ26:AWP26 BGF26:BGL26 BQB26:BQH26 BZX26:CAD26 CJT26:CJZ26 CTP26:CTV26 DDL26:DDR26 DNH26:DNN26 DXD26:DXJ26 EGZ26:EHF26 EQV26:ERB26 FAR26:FAX26 FKN26:FKT26 FUJ26:FUP26 GEF26:GEL26 GOB26:GOH26 GXX26:GYD26 HHT26:HHZ26 HRP26:HRV26 IBL26:IBR26 ILH26:ILN26 IVD26:IVJ26 JEZ26:JFF26 JOV26:JPB26 JYR26:JYX26 KIN26:KIT26 KSJ26:KSP26 LCF26:LCL26 LMB26:LMH26 LVX26:LWD26 MFT26:MFZ26 MPP26:MPV26 MZL26:MZR26 NJH26:NJN26 NTD26:NTJ26 OCZ26:ODF26 OMV26:ONB26 OWR26:OWX26 PGN26:PGT26 PQJ26:PQP26 QAF26:QAL26 QKB26:QKH26 QTX26:QUD26 RDT26:RDZ26 RNP26:RNV26 RXL26:RXR26 SHH26:SHN26 SRD26:SRJ26 TAZ26:TBF26 TKV26:TLB26 TUR26:TUX26 UEN26:UET26 UOJ26:UOP26 UYF26:UYL26 VIB26:VIH26 VRX26:VSD26 WBT26:WBZ26 WLP26:WLV26 WVL26:WVR26 D65562:J65562 IZ65562:JF65562 SV65562:TB65562 ACR65562:ACX65562 AMN65562:AMT65562 AWJ65562:AWP65562 BGF65562:BGL65562 BQB65562:BQH65562 BZX65562:CAD65562 CJT65562:CJZ65562 CTP65562:CTV65562 DDL65562:DDR65562 DNH65562:DNN65562 DXD65562:DXJ65562 EGZ65562:EHF65562 EQV65562:ERB65562 FAR65562:FAX65562 FKN65562:FKT65562 FUJ65562:FUP65562 GEF65562:GEL65562 GOB65562:GOH65562 GXX65562:GYD65562 HHT65562:HHZ65562 HRP65562:HRV65562 IBL65562:IBR65562 ILH65562:ILN65562 IVD65562:IVJ65562 JEZ65562:JFF65562 JOV65562:JPB65562 JYR65562:JYX65562 KIN65562:KIT65562 KSJ65562:KSP65562 LCF65562:LCL65562 LMB65562:LMH65562 LVX65562:LWD65562 MFT65562:MFZ65562 MPP65562:MPV65562 MZL65562:MZR65562 NJH65562:NJN65562 NTD65562:NTJ65562 OCZ65562:ODF65562 OMV65562:ONB65562 OWR65562:OWX65562 PGN65562:PGT65562 PQJ65562:PQP65562 QAF65562:QAL65562 QKB65562:QKH65562 QTX65562:QUD65562 RDT65562:RDZ65562 RNP65562:RNV65562 RXL65562:RXR65562 SHH65562:SHN65562 SRD65562:SRJ65562 TAZ65562:TBF65562 TKV65562:TLB65562 TUR65562:TUX65562 UEN65562:UET65562 UOJ65562:UOP65562 UYF65562:UYL65562 VIB65562:VIH65562 VRX65562:VSD65562 WBT65562:WBZ65562 WLP65562:WLV65562 WVL65562:WVR65562 D131098:J131098 IZ131098:JF131098 SV131098:TB131098 ACR131098:ACX131098 AMN131098:AMT131098 AWJ131098:AWP131098 BGF131098:BGL131098 BQB131098:BQH131098 BZX131098:CAD131098 CJT131098:CJZ131098 CTP131098:CTV131098 DDL131098:DDR131098 DNH131098:DNN131098 DXD131098:DXJ131098 EGZ131098:EHF131098 EQV131098:ERB131098 FAR131098:FAX131098 FKN131098:FKT131098 FUJ131098:FUP131098 GEF131098:GEL131098 GOB131098:GOH131098 GXX131098:GYD131098 HHT131098:HHZ131098 HRP131098:HRV131098 IBL131098:IBR131098 ILH131098:ILN131098 IVD131098:IVJ131098 JEZ131098:JFF131098 JOV131098:JPB131098 JYR131098:JYX131098 KIN131098:KIT131098 KSJ131098:KSP131098 LCF131098:LCL131098 LMB131098:LMH131098 LVX131098:LWD131098 MFT131098:MFZ131098 MPP131098:MPV131098 MZL131098:MZR131098 NJH131098:NJN131098 NTD131098:NTJ131098 OCZ131098:ODF131098 OMV131098:ONB131098 OWR131098:OWX131098 PGN131098:PGT131098 PQJ131098:PQP131098 QAF131098:QAL131098 QKB131098:QKH131098 QTX131098:QUD131098 RDT131098:RDZ131098 RNP131098:RNV131098 RXL131098:RXR131098 SHH131098:SHN131098 SRD131098:SRJ131098 TAZ131098:TBF131098 TKV131098:TLB131098 TUR131098:TUX131098 UEN131098:UET131098 UOJ131098:UOP131098 UYF131098:UYL131098 VIB131098:VIH131098 VRX131098:VSD131098 WBT131098:WBZ131098 WLP131098:WLV131098 WVL131098:WVR131098 D196634:J196634 IZ196634:JF196634 SV196634:TB196634 ACR196634:ACX196634 AMN196634:AMT196634 AWJ196634:AWP196634 BGF196634:BGL196634 BQB196634:BQH196634 BZX196634:CAD196634 CJT196634:CJZ196634 CTP196634:CTV196634 DDL196634:DDR196634 DNH196634:DNN196634 DXD196634:DXJ196634 EGZ196634:EHF196634 EQV196634:ERB196634 FAR196634:FAX196634 FKN196634:FKT196634 FUJ196634:FUP196634 GEF196634:GEL196634 GOB196634:GOH196634 GXX196634:GYD196634 HHT196634:HHZ196634 HRP196634:HRV196634 IBL196634:IBR196634 ILH196634:ILN196634 IVD196634:IVJ196634 JEZ196634:JFF196634 JOV196634:JPB196634 JYR196634:JYX196634 KIN196634:KIT196634 KSJ196634:KSP196634 LCF196634:LCL196634 LMB196634:LMH196634 LVX196634:LWD196634 MFT196634:MFZ196634 MPP196634:MPV196634 MZL196634:MZR196634 NJH196634:NJN196634 NTD196634:NTJ196634 OCZ196634:ODF196634 OMV196634:ONB196634 OWR196634:OWX196634 PGN196634:PGT196634 PQJ196634:PQP196634 QAF196634:QAL196634 QKB196634:QKH196634 QTX196634:QUD196634 RDT196634:RDZ196634 RNP196634:RNV196634 RXL196634:RXR196634 SHH196634:SHN196634 SRD196634:SRJ196634 TAZ196634:TBF196634 TKV196634:TLB196634 TUR196634:TUX196634 UEN196634:UET196634 UOJ196634:UOP196634 UYF196634:UYL196634 VIB196634:VIH196634 VRX196634:VSD196634 WBT196634:WBZ196634 WLP196634:WLV196634 WVL196634:WVR196634 D262170:J262170 IZ262170:JF262170 SV262170:TB262170 ACR262170:ACX262170 AMN262170:AMT262170 AWJ262170:AWP262170 BGF262170:BGL262170 BQB262170:BQH262170 BZX262170:CAD262170 CJT262170:CJZ262170 CTP262170:CTV262170 DDL262170:DDR262170 DNH262170:DNN262170 DXD262170:DXJ262170 EGZ262170:EHF262170 EQV262170:ERB262170 FAR262170:FAX262170 FKN262170:FKT262170 FUJ262170:FUP262170 GEF262170:GEL262170 GOB262170:GOH262170 GXX262170:GYD262170 HHT262170:HHZ262170 HRP262170:HRV262170 IBL262170:IBR262170 ILH262170:ILN262170 IVD262170:IVJ262170 JEZ262170:JFF262170 JOV262170:JPB262170 JYR262170:JYX262170 KIN262170:KIT262170 KSJ262170:KSP262170 LCF262170:LCL262170 LMB262170:LMH262170 LVX262170:LWD262170 MFT262170:MFZ262170 MPP262170:MPV262170 MZL262170:MZR262170 NJH262170:NJN262170 NTD262170:NTJ262170 OCZ262170:ODF262170 OMV262170:ONB262170 OWR262170:OWX262170 PGN262170:PGT262170 PQJ262170:PQP262170 QAF262170:QAL262170 QKB262170:QKH262170 QTX262170:QUD262170 RDT262170:RDZ262170 RNP262170:RNV262170 RXL262170:RXR262170 SHH262170:SHN262170 SRD262170:SRJ262170 TAZ262170:TBF262170 TKV262170:TLB262170 TUR262170:TUX262170 UEN262170:UET262170 UOJ262170:UOP262170 UYF262170:UYL262170 VIB262170:VIH262170 VRX262170:VSD262170 WBT262170:WBZ262170 WLP262170:WLV262170 WVL262170:WVR262170 D327706:J327706 IZ327706:JF327706 SV327706:TB327706 ACR327706:ACX327706 AMN327706:AMT327706 AWJ327706:AWP327706 BGF327706:BGL327706 BQB327706:BQH327706 BZX327706:CAD327706 CJT327706:CJZ327706 CTP327706:CTV327706 DDL327706:DDR327706 DNH327706:DNN327706 DXD327706:DXJ327706 EGZ327706:EHF327706 EQV327706:ERB327706 FAR327706:FAX327706 FKN327706:FKT327706 FUJ327706:FUP327706 GEF327706:GEL327706 GOB327706:GOH327706 GXX327706:GYD327706 HHT327706:HHZ327706 HRP327706:HRV327706 IBL327706:IBR327706 ILH327706:ILN327706 IVD327706:IVJ327706 JEZ327706:JFF327706 JOV327706:JPB327706 JYR327706:JYX327706 KIN327706:KIT327706 KSJ327706:KSP327706 LCF327706:LCL327706 LMB327706:LMH327706 LVX327706:LWD327706 MFT327706:MFZ327706 MPP327706:MPV327706 MZL327706:MZR327706 NJH327706:NJN327706 NTD327706:NTJ327706 OCZ327706:ODF327706 OMV327706:ONB327706 OWR327706:OWX327706 PGN327706:PGT327706 PQJ327706:PQP327706 QAF327706:QAL327706 QKB327706:QKH327706 QTX327706:QUD327706 RDT327706:RDZ327706 RNP327706:RNV327706 RXL327706:RXR327706 SHH327706:SHN327706 SRD327706:SRJ327706 TAZ327706:TBF327706 TKV327706:TLB327706 TUR327706:TUX327706 UEN327706:UET327706 UOJ327706:UOP327706 UYF327706:UYL327706 VIB327706:VIH327706 VRX327706:VSD327706 WBT327706:WBZ327706 WLP327706:WLV327706 WVL327706:WVR327706 D393242:J393242 IZ393242:JF393242 SV393242:TB393242 ACR393242:ACX393242 AMN393242:AMT393242 AWJ393242:AWP393242 BGF393242:BGL393242 BQB393242:BQH393242 BZX393242:CAD393242 CJT393242:CJZ393242 CTP393242:CTV393242 DDL393242:DDR393242 DNH393242:DNN393242 DXD393242:DXJ393242 EGZ393242:EHF393242 EQV393242:ERB393242 FAR393242:FAX393242 FKN393242:FKT393242 FUJ393242:FUP393242 GEF393242:GEL393242 GOB393242:GOH393242 GXX393242:GYD393242 HHT393242:HHZ393242 HRP393242:HRV393242 IBL393242:IBR393242 ILH393242:ILN393242 IVD393242:IVJ393242 JEZ393242:JFF393242 JOV393242:JPB393242 JYR393242:JYX393242 KIN393242:KIT393242 KSJ393242:KSP393242 LCF393242:LCL393242 LMB393242:LMH393242 LVX393242:LWD393242 MFT393242:MFZ393242 MPP393242:MPV393242 MZL393242:MZR393242 NJH393242:NJN393242 NTD393242:NTJ393242 OCZ393242:ODF393242 OMV393242:ONB393242 OWR393242:OWX393242 PGN393242:PGT393242 PQJ393242:PQP393242 QAF393242:QAL393242 QKB393242:QKH393242 QTX393242:QUD393242 RDT393242:RDZ393242 RNP393242:RNV393242 RXL393242:RXR393242 SHH393242:SHN393242 SRD393242:SRJ393242 TAZ393242:TBF393242 TKV393242:TLB393242 TUR393242:TUX393242 UEN393242:UET393242 UOJ393242:UOP393242 UYF393242:UYL393242 VIB393242:VIH393242 VRX393242:VSD393242 WBT393242:WBZ393242 WLP393242:WLV393242 WVL393242:WVR393242 D458778:J458778 IZ458778:JF458778 SV458778:TB458778 ACR458778:ACX458778 AMN458778:AMT458778 AWJ458778:AWP458778 BGF458778:BGL458778 BQB458778:BQH458778 BZX458778:CAD458778 CJT458778:CJZ458778 CTP458778:CTV458778 DDL458778:DDR458778 DNH458778:DNN458778 DXD458778:DXJ458778 EGZ458778:EHF458778 EQV458778:ERB458778 FAR458778:FAX458778 FKN458778:FKT458778 FUJ458778:FUP458778 GEF458778:GEL458778 GOB458778:GOH458778 GXX458778:GYD458778 HHT458778:HHZ458778 HRP458778:HRV458778 IBL458778:IBR458778 ILH458778:ILN458778 IVD458778:IVJ458778 JEZ458778:JFF458778 JOV458778:JPB458778 JYR458778:JYX458778 KIN458778:KIT458778 KSJ458778:KSP458778 LCF458778:LCL458778 LMB458778:LMH458778 LVX458778:LWD458778 MFT458778:MFZ458778 MPP458778:MPV458778 MZL458778:MZR458778 NJH458778:NJN458778 NTD458778:NTJ458778 OCZ458778:ODF458778 OMV458778:ONB458778 OWR458778:OWX458778 PGN458778:PGT458778 PQJ458778:PQP458778 QAF458778:QAL458778 QKB458778:QKH458778 QTX458778:QUD458778 RDT458778:RDZ458778 RNP458778:RNV458778 RXL458778:RXR458778 SHH458778:SHN458778 SRD458778:SRJ458778 TAZ458778:TBF458778 TKV458778:TLB458778 TUR458778:TUX458778 UEN458778:UET458778 UOJ458778:UOP458778 UYF458778:UYL458778 VIB458778:VIH458778 VRX458778:VSD458778 WBT458778:WBZ458778 WLP458778:WLV458778 WVL458778:WVR458778 D524314:J524314 IZ524314:JF524314 SV524314:TB524314 ACR524314:ACX524314 AMN524314:AMT524314 AWJ524314:AWP524314 BGF524314:BGL524314 BQB524314:BQH524314 BZX524314:CAD524314 CJT524314:CJZ524314 CTP524314:CTV524314 DDL524314:DDR524314 DNH524314:DNN524314 DXD524314:DXJ524314 EGZ524314:EHF524314 EQV524314:ERB524314 FAR524314:FAX524314 FKN524314:FKT524314 FUJ524314:FUP524314 GEF524314:GEL524314 GOB524314:GOH524314 GXX524314:GYD524314 HHT524314:HHZ524314 HRP524314:HRV524314 IBL524314:IBR524314 ILH524314:ILN524314 IVD524314:IVJ524314 JEZ524314:JFF524314 JOV524314:JPB524314 JYR524314:JYX524314 KIN524314:KIT524314 KSJ524314:KSP524314 LCF524314:LCL524314 LMB524314:LMH524314 LVX524314:LWD524314 MFT524314:MFZ524314 MPP524314:MPV524314 MZL524314:MZR524314 NJH524314:NJN524314 NTD524314:NTJ524314 OCZ524314:ODF524314 OMV524314:ONB524314 OWR524314:OWX524314 PGN524314:PGT524314 PQJ524314:PQP524314 QAF524314:QAL524314 QKB524314:QKH524314 QTX524314:QUD524314 RDT524314:RDZ524314 RNP524314:RNV524314 RXL524314:RXR524314 SHH524314:SHN524314 SRD524314:SRJ524314 TAZ524314:TBF524314 TKV524314:TLB524314 TUR524314:TUX524314 UEN524314:UET524314 UOJ524314:UOP524314 UYF524314:UYL524314 VIB524314:VIH524314 VRX524314:VSD524314 WBT524314:WBZ524314 WLP524314:WLV524314 WVL524314:WVR524314 D589850:J589850 IZ589850:JF589850 SV589850:TB589850 ACR589850:ACX589850 AMN589850:AMT589850 AWJ589850:AWP589850 BGF589850:BGL589850 BQB589850:BQH589850 BZX589850:CAD589850 CJT589850:CJZ589850 CTP589850:CTV589850 DDL589850:DDR589850 DNH589850:DNN589850 DXD589850:DXJ589850 EGZ589850:EHF589850 EQV589850:ERB589850 FAR589850:FAX589850 FKN589850:FKT589850 FUJ589850:FUP589850 GEF589850:GEL589850 GOB589850:GOH589850 GXX589850:GYD589850 HHT589850:HHZ589850 HRP589850:HRV589850 IBL589850:IBR589850 ILH589850:ILN589850 IVD589850:IVJ589850 JEZ589850:JFF589850 JOV589850:JPB589850 JYR589850:JYX589850 KIN589850:KIT589850 KSJ589850:KSP589850 LCF589850:LCL589850 LMB589850:LMH589850 LVX589850:LWD589850 MFT589850:MFZ589850 MPP589850:MPV589850 MZL589850:MZR589850 NJH589850:NJN589850 NTD589850:NTJ589850 OCZ589850:ODF589850 OMV589850:ONB589850 OWR589850:OWX589850 PGN589850:PGT589850 PQJ589850:PQP589850 QAF589850:QAL589850 QKB589850:QKH589850 QTX589850:QUD589850 RDT589850:RDZ589850 RNP589850:RNV589850 RXL589850:RXR589850 SHH589850:SHN589850 SRD589850:SRJ589850 TAZ589850:TBF589850 TKV589850:TLB589850 TUR589850:TUX589850 UEN589850:UET589850 UOJ589850:UOP589850 UYF589850:UYL589850 VIB589850:VIH589850 VRX589850:VSD589850 WBT589850:WBZ589850 WLP589850:WLV589850 WVL589850:WVR589850 D655386:J655386 IZ655386:JF655386 SV655386:TB655386 ACR655386:ACX655386 AMN655386:AMT655386 AWJ655386:AWP655386 BGF655386:BGL655386 BQB655386:BQH655386 BZX655386:CAD655386 CJT655386:CJZ655386 CTP655386:CTV655386 DDL655386:DDR655386 DNH655386:DNN655386 DXD655386:DXJ655386 EGZ655386:EHF655386 EQV655386:ERB655386 FAR655386:FAX655386 FKN655386:FKT655386 FUJ655386:FUP655386 GEF655386:GEL655386 GOB655386:GOH655386 GXX655386:GYD655386 HHT655386:HHZ655386 HRP655386:HRV655386 IBL655386:IBR655386 ILH655386:ILN655386 IVD655386:IVJ655386 JEZ655386:JFF655386 JOV655386:JPB655386 JYR655386:JYX655386 KIN655386:KIT655386 KSJ655386:KSP655386 LCF655386:LCL655386 LMB655386:LMH655386 LVX655386:LWD655386 MFT655386:MFZ655386 MPP655386:MPV655386 MZL655386:MZR655386 NJH655386:NJN655386 NTD655386:NTJ655386 OCZ655386:ODF655386 OMV655386:ONB655386 OWR655386:OWX655386 PGN655386:PGT655386 PQJ655386:PQP655386 QAF655386:QAL655386 QKB655386:QKH655386 QTX655386:QUD655386 RDT655386:RDZ655386 RNP655386:RNV655386 RXL655386:RXR655386 SHH655386:SHN655386 SRD655386:SRJ655386 TAZ655386:TBF655386 TKV655386:TLB655386 TUR655386:TUX655386 UEN655386:UET655386 UOJ655386:UOP655386 UYF655386:UYL655386 VIB655386:VIH655386 VRX655386:VSD655386 WBT655386:WBZ655386 WLP655386:WLV655386 WVL655386:WVR655386 D720922:J720922 IZ720922:JF720922 SV720922:TB720922 ACR720922:ACX720922 AMN720922:AMT720922 AWJ720922:AWP720922 BGF720922:BGL720922 BQB720922:BQH720922 BZX720922:CAD720922 CJT720922:CJZ720922 CTP720922:CTV720922 DDL720922:DDR720922 DNH720922:DNN720922 DXD720922:DXJ720922 EGZ720922:EHF720922 EQV720922:ERB720922 FAR720922:FAX720922 FKN720922:FKT720922 FUJ720922:FUP720922 GEF720922:GEL720922 GOB720922:GOH720922 GXX720922:GYD720922 HHT720922:HHZ720922 HRP720922:HRV720922 IBL720922:IBR720922 ILH720922:ILN720922 IVD720922:IVJ720922 JEZ720922:JFF720922 JOV720922:JPB720922 JYR720922:JYX720922 KIN720922:KIT720922 KSJ720922:KSP720922 LCF720922:LCL720922 LMB720922:LMH720922 LVX720922:LWD720922 MFT720922:MFZ720922 MPP720922:MPV720922 MZL720922:MZR720922 NJH720922:NJN720922 NTD720922:NTJ720922 OCZ720922:ODF720922 OMV720922:ONB720922 OWR720922:OWX720922 PGN720922:PGT720922 PQJ720922:PQP720922 QAF720922:QAL720922 QKB720922:QKH720922 QTX720922:QUD720922 RDT720922:RDZ720922 RNP720922:RNV720922 RXL720922:RXR720922 SHH720922:SHN720922 SRD720922:SRJ720922 TAZ720922:TBF720922 TKV720922:TLB720922 TUR720922:TUX720922 UEN720922:UET720922 UOJ720922:UOP720922 UYF720922:UYL720922 VIB720922:VIH720922 VRX720922:VSD720922 WBT720922:WBZ720922 WLP720922:WLV720922 WVL720922:WVR720922 D786458:J786458 IZ786458:JF786458 SV786458:TB786458 ACR786458:ACX786458 AMN786458:AMT786458 AWJ786458:AWP786458 BGF786458:BGL786458 BQB786458:BQH786458 BZX786458:CAD786458 CJT786458:CJZ786458 CTP786458:CTV786458 DDL786458:DDR786458 DNH786458:DNN786458 DXD786458:DXJ786458 EGZ786458:EHF786458 EQV786458:ERB786458 FAR786458:FAX786458 FKN786458:FKT786458 FUJ786458:FUP786458 GEF786458:GEL786458 GOB786458:GOH786458 GXX786458:GYD786458 HHT786458:HHZ786458 HRP786458:HRV786458 IBL786458:IBR786458 ILH786458:ILN786458 IVD786458:IVJ786458 JEZ786458:JFF786458 JOV786458:JPB786458 JYR786458:JYX786458 KIN786458:KIT786458 KSJ786458:KSP786458 LCF786458:LCL786458 LMB786458:LMH786458 LVX786458:LWD786458 MFT786458:MFZ786458 MPP786458:MPV786458 MZL786458:MZR786458 NJH786458:NJN786458 NTD786458:NTJ786458 OCZ786458:ODF786458 OMV786458:ONB786458 OWR786458:OWX786458 PGN786458:PGT786458 PQJ786458:PQP786458 QAF786458:QAL786458 QKB786458:QKH786458 QTX786458:QUD786458 RDT786458:RDZ786458 RNP786458:RNV786458 RXL786458:RXR786458 SHH786458:SHN786458 SRD786458:SRJ786458 TAZ786458:TBF786458 TKV786458:TLB786458 TUR786458:TUX786458 UEN786458:UET786458 UOJ786458:UOP786458 UYF786458:UYL786458 VIB786458:VIH786458 VRX786458:VSD786458 WBT786458:WBZ786458 WLP786458:WLV786458 WVL786458:WVR786458 D851994:J851994 IZ851994:JF851994 SV851994:TB851994 ACR851994:ACX851994 AMN851994:AMT851994 AWJ851994:AWP851994 BGF851994:BGL851994 BQB851994:BQH851994 BZX851994:CAD851994 CJT851994:CJZ851994 CTP851994:CTV851994 DDL851994:DDR851994 DNH851994:DNN851994 DXD851994:DXJ851994 EGZ851994:EHF851994 EQV851994:ERB851994 FAR851994:FAX851994 FKN851994:FKT851994 FUJ851994:FUP851994 GEF851994:GEL851994 GOB851994:GOH851994 GXX851994:GYD851994 HHT851994:HHZ851994 HRP851994:HRV851994 IBL851994:IBR851994 ILH851994:ILN851994 IVD851994:IVJ851994 JEZ851994:JFF851994 JOV851994:JPB851994 JYR851994:JYX851994 KIN851994:KIT851994 KSJ851994:KSP851994 LCF851994:LCL851994 LMB851994:LMH851994 LVX851994:LWD851994 MFT851994:MFZ851994 MPP851994:MPV851994 MZL851994:MZR851994 NJH851994:NJN851994 NTD851994:NTJ851994 OCZ851994:ODF851994 OMV851994:ONB851994 OWR851994:OWX851994 PGN851994:PGT851994 PQJ851994:PQP851994 QAF851994:QAL851994 QKB851994:QKH851994 QTX851994:QUD851994 RDT851994:RDZ851994 RNP851994:RNV851994 RXL851994:RXR851994 SHH851994:SHN851994 SRD851994:SRJ851994 TAZ851994:TBF851994 TKV851994:TLB851994 TUR851994:TUX851994 UEN851994:UET851994 UOJ851994:UOP851994 UYF851994:UYL851994 VIB851994:VIH851994 VRX851994:VSD851994 WBT851994:WBZ851994 WLP851994:WLV851994 WVL851994:WVR851994 D917530:J917530 IZ917530:JF917530 SV917530:TB917530 ACR917530:ACX917530 AMN917530:AMT917530 AWJ917530:AWP917530 BGF917530:BGL917530 BQB917530:BQH917530 BZX917530:CAD917530 CJT917530:CJZ917530 CTP917530:CTV917530 DDL917530:DDR917530 DNH917530:DNN917530 DXD917530:DXJ917530 EGZ917530:EHF917530 EQV917530:ERB917530 FAR917530:FAX917530 FKN917530:FKT917530 FUJ917530:FUP917530 GEF917530:GEL917530 GOB917530:GOH917530 GXX917530:GYD917530 HHT917530:HHZ917530 HRP917530:HRV917530 IBL917530:IBR917530 ILH917530:ILN917530 IVD917530:IVJ917530 JEZ917530:JFF917530 JOV917530:JPB917530 JYR917530:JYX917530 KIN917530:KIT917530 KSJ917530:KSP917530 LCF917530:LCL917530 LMB917530:LMH917530 LVX917530:LWD917530 MFT917530:MFZ917530 MPP917530:MPV917530 MZL917530:MZR917530 NJH917530:NJN917530 NTD917530:NTJ917530 OCZ917530:ODF917530 OMV917530:ONB917530 OWR917530:OWX917530 PGN917530:PGT917530 PQJ917530:PQP917530 QAF917530:QAL917530 QKB917530:QKH917530 QTX917530:QUD917530 RDT917530:RDZ917530 RNP917530:RNV917530 RXL917530:RXR917530 SHH917530:SHN917530 SRD917530:SRJ917530 TAZ917530:TBF917530 TKV917530:TLB917530 TUR917530:TUX917530 UEN917530:UET917530 UOJ917530:UOP917530 UYF917530:UYL917530 VIB917530:VIH917530 VRX917530:VSD917530 WBT917530:WBZ917530 WLP917530:WLV917530 WVL917530:WVR917530 D983066:J983066 IZ983066:JF983066 SV983066:TB983066 ACR983066:ACX983066 AMN983066:AMT983066 AWJ983066:AWP983066 BGF983066:BGL983066 BQB983066:BQH983066 BZX983066:CAD983066 CJT983066:CJZ983066 CTP983066:CTV983066 DDL983066:DDR983066 DNH983066:DNN983066 DXD983066:DXJ983066 EGZ983066:EHF983066 EQV983066:ERB983066 FAR983066:FAX983066 FKN983066:FKT983066 FUJ983066:FUP983066 GEF983066:GEL983066 GOB983066:GOH983066 GXX983066:GYD983066 HHT983066:HHZ983066 HRP983066:HRV983066 IBL983066:IBR983066 ILH983066:ILN983066 IVD983066:IVJ983066 JEZ983066:JFF983066 JOV983066:JPB983066 JYR983066:JYX983066 KIN983066:KIT983066 KSJ983066:KSP983066 LCF983066:LCL983066 LMB983066:LMH983066 LVX983066:LWD983066 MFT983066:MFZ983066 MPP983066:MPV983066 MZL983066:MZR983066 NJH983066:NJN983066 NTD983066:NTJ983066 OCZ983066:ODF983066 OMV983066:ONB983066 OWR983066:OWX983066 PGN983066:PGT983066 PQJ983066:PQP983066 QAF983066:QAL983066 QKB983066:QKH983066 QTX983066:QUD983066 RDT983066:RDZ983066 RNP983066:RNV983066 RXL983066:RXR983066 SHH983066:SHN983066 SRD983066:SRJ983066 TAZ983066:TBF983066 TKV983066:TLB983066 TUR983066:TUX983066 UEN983066:UET983066 UOJ983066:UOP983066 UYF983066:UYL983066 VIB983066:VIH983066 VRX983066:VSD983066 WBT983066:WBZ983066 WLP983066:WLV983066 WVL983066:WVR983066"/>
    <dataValidation type="decimal" operator="greaterThan" allowBlank="1" showInputMessage="1" showErrorMessage="1" sqref="D25:J25 IZ25:JF25 SV25:TB25 ACR25:ACX25 AMN25:AMT25 AWJ25:AWP25 BGF25:BGL25 BQB25:BQH25 BZX25:CAD25 CJT25:CJZ25 CTP25:CTV25 DDL25:DDR25 DNH25:DNN25 DXD25:DXJ25 EGZ25:EHF25 EQV25:ERB25 FAR25:FAX25 FKN25:FKT25 FUJ25:FUP25 GEF25:GEL25 GOB25:GOH25 GXX25:GYD25 HHT25:HHZ25 HRP25:HRV25 IBL25:IBR25 ILH25:ILN25 IVD25:IVJ25 JEZ25:JFF25 JOV25:JPB25 JYR25:JYX25 KIN25:KIT25 KSJ25:KSP25 LCF25:LCL25 LMB25:LMH25 LVX25:LWD25 MFT25:MFZ25 MPP25:MPV25 MZL25:MZR25 NJH25:NJN25 NTD25:NTJ25 OCZ25:ODF25 OMV25:ONB25 OWR25:OWX25 PGN25:PGT25 PQJ25:PQP25 QAF25:QAL25 QKB25:QKH25 QTX25:QUD25 RDT25:RDZ25 RNP25:RNV25 RXL25:RXR25 SHH25:SHN25 SRD25:SRJ25 TAZ25:TBF25 TKV25:TLB25 TUR25:TUX25 UEN25:UET25 UOJ25:UOP25 UYF25:UYL25 VIB25:VIH25 VRX25:VSD25 WBT25:WBZ25 WLP25:WLV25 WVL25:WVR25 D65561:J65561 IZ65561:JF65561 SV65561:TB65561 ACR65561:ACX65561 AMN65561:AMT65561 AWJ65561:AWP65561 BGF65561:BGL65561 BQB65561:BQH65561 BZX65561:CAD65561 CJT65561:CJZ65561 CTP65561:CTV65561 DDL65561:DDR65561 DNH65561:DNN65561 DXD65561:DXJ65561 EGZ65561:EHF65561 EQV65561:ERB65561 FAR65561:FAX65561 FKN65561:FKT65561 FUJ65561:FUP65561 GEF65561:GEL65561 GOB65561:GOH65561 GXX65561:GYD65561 HHT65561:HHZ65561 HRP65561:HRV65561 IBL65561:IBR65561 ILH65561:ILN65561 IVD65561:IVJ65561 JEZ65561:JFF65561 JOV65561:JPB65561 JYR65561:JYX65561 KIN65561:KIT65561 KSJ65561:KSP65561 LCF65561:LCL65561 LMB65561:LMH65561 LVX65561:LWD65561 MFT65561:MFZ65561 MPP65561:MPV65561 MZL65561:MZR65561 NJH65561:NJN65561 NTD65561:NTJ65561 OCZ65561:ODF65561 OMV65561:ONB65561 OWR65561:OWX65561 PGN65561:PGT65561 PQJ65561:PQP65561 QAF65561:QAL65561 QKB65561:QKH65561 QTX65561:QUD65561 RDT65561:RDZ65561 RNP65561:RNV65561 RXL65561:RXR65561 SHH65561:SHN65561 SRD65561:SRJ65561 TAZ65561:TBF65561 TKV65561:TLB65561 TUR65561:TUX65561 UEN65561:UET65561 UOJ65561:UOP65561 UYF65561:UYL65561 VIB65561:VIH65561 VRX65561:VSD65561 WBT65561:WBZ65561 WLP65561:WLV65561 WVL65561:WVR65561 D131097:J131097 IZ131097:JF131097 SV131097:TB131097 ACR131097:ACX131097 AMN131097:AMT131097 AWJ131097:AWP131097 BGF131097:BGL131097 BQB131097:BQH131097 BZX131097:CAD131097 CJT131097:CJZ131097 CTP131097:CTV131097 DDL131097:DDR131097 DNH131097:DNN131097 DXD131097:DXJ131097 EGZ131097:EHF131097 EQV131097:ERB131097 FAR131097:FAX131097 FKN131097:FKT131097 FUJ131097:FUP131097 GEF131097:GEL131097 GOB131097:GOH131097 GXX131097:GYD131097 HHT131097:HHZ131097 HRP131097:HRV131097 IBL131097:IBR131097 ILH131097:ILN131097 IVD131097:IVJ131097 JEZ131097:JFF131097 JOV131097:JPB131097 JYR131097:JYX131097 KIN131097:KIT131097 KSJ131097:KSP131097 LCF131097:LCL131097 LMB131097:LMH131097 LVX131097:LWD131097 MFT131097:MFZ131097 MPP131097:MPV131097 MZL131097:MZR131097 NJH131097:NJN131097 NTD131097:NTJ131097 OCZ131097:ODF131097 OMV131097:ONB131097 OWR131097:OWX131097 PGN131097:PGT131097 PQJ131097:PQP131097 QAF131097:QAL131097 QKB131097:QKH131097 QTX131097:QUD131097 RDT131097:RDZ131097 RNP131097:RNV131097 RXL131097:RXR131097 SHH131097:SHN131097 SRD131097:SRJ131097 TAZ131097:TBF131097 TKV131097:TLB131097 TUR131097:TUX131097 UEN131097:UET131097 UOJ131097:UOP131097 UYF131097:UYL131097 VIB131097:VIH131097 VRX131097:VSD131097 WBT131097:WBZ131097 WLP131097:WLV131097 WVL131097:WVR131097 D196633:J196633 IZ196633:JF196633 SV196633:TB196633 ACR196633:ACX196633 AMN196633:AMT196633 AWJ196633:AWP196633 BGF196633:BGL196633 BQB196633:BQH196633 BZX196633:CAD196633 CJT196633:CJZ196633 CTP196633:CTV196633 DDL196633:DDR196633 DNH196633:DNN196633 DXD196633:DXJ196633 EGZ196633:EHF196633 EQV196633:ERB196633 FAR196633:FAX196633 FKN196633:FKT196633 FUJ196633:FUP196633 GEF196633:GEL196633 GOB196633:GOH196633 GXX196633:GYD196633 HHT196633:HHZ196633 HRP196633:HRV196633 IBL196633:IBR196633 ILH196633:ILN196633 IVD196633:IVJ196633 JEZ196633:JFF196633 JOV196633:JPB196633 JYR196633:JYX196633 KIN196633:KIT196633 KSJ196633:KSP196633 LCF196633:LCL196633 LMB196633:LMH196633 LVX196633:LWD196633 MFT196633:MFZ196633 MPP196633:MPV196633 MZL196633:MZR196633 NJH196633:NJN196633 NTD196633:NTJ196633 OCZ196633:ODF196633 OMV196633:ONB196633 OWR196633:OWX196633 PGN196633:PGT196633 PQJ196633:PQP196633 QAF196633:QAL196633 QKB196633:QKH196633 QTX196633:QUD196633 RDT196633:RDZ196633 RNP196633:RNV196633 RXL196633:RXR196633 SHH196633:SHN196633 SRD196633:SRJ196633 TAZ196633:TBF196633 TKV196633:TLB196633 TUR196633:TUX196633 UEN196633:UET196633 UOJ196633:UOP196633 UYF196633:UYL196633 VIB196633:VIH196633 VRX196633:VSD196633 WBT196633:WBZ196633 WLP196633:WLV196633 WVL196633:WVR196633 D262169:J262169 IZ262169:JF262169 SV262169:TB262169 ACR262169:ACX262169 AMN262169:AMT262169 AWJ262169:AWP262169 BGF262169:BGL262169 BQB262169:BQH262169 BZX262169:CAD262169 CJT262169:CJZ262169 CTP262169:CTV262169 DDL262169:DDR262169 DNH262169:DNN262169 DXD262169:DXJ262169 EGZ262169:EHF262169 EQV262169:ERB262169 FAR262169:FAX262169 FKN262169:FKT262169 FUJ262169:FUP262169 GEF262169:GEL262169 GOB262169:GOH262169 GXX262169:GYD262169 HHT262169:HHZ262169 HRP262169:HRV262169 IBL262169:IBR262169 ILH262169:ILN262169 IVD262169:IVJ262169 JEZ262169:JFF262169 JOV262169:JPB262169 JYR262169:JYX262169 KIN262169:KIT262169 KSJ262169:KSP262169 LCF262169:LCL262169 LMB262169:LMH262169 LVX262169:LWD262169 MFT262169:MFZ262169 MPP262169:MPV262169 MZL262169:MZR262169 NJH262169:NJN262169 NTD262169:NTJ262169 OCZ262169:ODF262169 OMV262169:ONB262169 OWR262169:OWX262169 PGN262169:PGT262169 PQJ262169:PQP262169 QAF262169:QAL262169 QKB262169:QKH262169 QTX262169:QUD262169 RDT262169:RDZ262169 RNP262169:RNV262169 RXL262169:RXR262169 SHH262169:SHN262169 SRD262169:SRJ262169 TAZ262169:TBF262169 TKV262169:TLB262169 TUR262169:TUX262169 UEN262169:UET262169 UOJ262169:UOP262169 UYF262169:UYL262169 VIB262169:VIH262169 VRX262169:VSD262169 WBT262169:WBZ262169 WLP262169:WLV262169 WVL262169:WVR262169 D327705:J327705 IZ327705:JF327705 SV327705:TB327705 ACR327705:ACX327705 AMN327705:AMT327705 AWJ327705:AWP327705 BGF327705:BGL327705 BQB327705:BQH327705 BZX327705:CAD327705 CJT327705:CJZ327705 CTP327705:CTV327705 DDL327705:DDR327705 DNH327705:DNN327705 DXD327705:DXJ327705 EGZ327705:EHF327705 EQV327705:ERB327705 FAR327705:FAX327705 FKN327705:FKT327705 FUJ327705:FUP327705 GEF327705:GEL327705 GOB327705:GOH327705 GXX327705:GYD327705 HHT327705:HHZ327705 HRP327705:HRV327705 IBL327705:IBR327705 ILH327705:ILN327705 IVD327705:IVJ327705 JEZ327705:JFF327705 JOV327705:JPB327705 JYR327705:JYX327705 KIN327705:KIT327705 KSJ327705:KSP327705 LCF327705:LCL327705 LMB327705:LMH327705 LVX327705:LWD327705 MFT327705:MFZ327705 MPP327705:MPV327705 MZL327705:MZR327705 NJH327705:NJN327705 NTD327705:NTJ327705 OCZ327705:ODF327705 OMV327705:ONB327705 OWR327705:OWX327705 PGN327705:PGT327705 PQJ327705:PQP327705 QAF327705:QAL327705 QKB327705:QKH327705 QTX327705:QUD327705 RDT327705:RDZ327705 RNP327705:RNV327705 RXL327705:RXR327705 SHH327705:SHN327705 SRD327705:SRJ327705 TAZ327705:TBF327705 TKV327705:TLB327705 TUR327705:TUX327705 UEN327705:UET327705 UOJ327705:UOP327705 UYF327705:UYL327705 VIB327705:VIH327705 VRX327705:VSD327705 WBT327705:WBZ327705 WLP327705:WLV327705 WVL327705:WVR327705 D393241:J393241 IZ393241:JF393241 SV393241:TB393241 ACR393241:ACX393241 AMN393241:AMT393241 AWJ393241:AWP393241 BGF393241:BGL393241 BQB393241:BQH393241 BZX393241:CAD393241 CJT393241:CJZ393241 CTP393241:CTV393241 DDL393241:DDR393241 DNH393241:DNN393241 DXD393241:DXJ393241 EGZ393241:EHF393241 EQV393241:ERB393241 FAR393241:FAX393241 FKN393241:FKT393241 FUJ393241:FUP393241 GEF393241:GEL393241 GOB393241:GOH393241 GXX393241:GYD393241 HHT393241:HHZ393241 HRP393241:HRV393241 IBL393241:IBR393241 ILH393241:ILN393241 IVD393241:IVJ393241 JEZ393241:JFF393241 JOV393241:JPB393241 JYR393241:JYX393241 KIN393241:KIT393241 KSJ393241:KSP393241 LCF393241:LCL393241 LMB393241:LMH393241 LVX393241:LWD393241 MFT393241:MFZ393241 MPP393241:MPV393241 MZL393241:MZR393241 NJH393241:NJN393241 NTD393241:NTJ393241 OCZ393241:ODF393241 OMV393241:ONB393241 OWR393241:OWX393241 PGN393241:PGT393241 PQJ393241:PQP393241 QAF393241:QAL393241 QKB393241:QKH393241 QTX393241:QUD393241 RDT393241:RDZ393241 RNP393241:RNV393241 RXL393241:RXR393241 SHH393241:SHN393241 SRD393241:SRJ393241 TAZ393241:TBF393241 TKV393241:TLB393241 TUR393241:TUX393241 UEN393241:UET393241 UOJ393241:UOP393241 UYF393241:UYL393241 VIB393241:VIH393241 VRX393241:VSD393241 WBT393241:WBZ393241 WLP393241:WLV393241 WVL393241:WVR393241 D458777:J458777 IZ458777:JF458777 SV458777:TB458777 ACR458777:ACX458777 AMN458777:AMT458777 AWJ458777:AWP458777 BGF458777:BGL458777 BQB458777:BQH458777 BZX458777:CAD458777 CJT458777:CJZ458777 CTP458777:CTV458777 DDL458777:DDR458777 DNH458777:DNN458777 DXD458777:DXJ458777 EGZ458777:EHF458777 EQV458777:ERB458777 FAR458777:FAX458777 FKN458777:FKT458777 FUJ458777:FUP458777 GEF458777:GEL458777 GOB458777:GOH458777 GXX458777:GYD458777 HHT458777:HHZ458777 HRP458777:HRV458777 IBL458777:IBR458777 ILH458777:ILN458777 IVD458777:IVJ458777 JEZ458777:JFF458777 JOV458777:JPB458777 JYR458777:JYX458777 KIN458777:KIT458777 KSJ458777:KSP458777 LCF458777:LCL458777 LMB458777:LMH458777 LVX458777:LWD458777 MFT458777:MFZ458777 MPP458777:MPV458777 MZL458777:MZR458777 NJH458777:NJN458777 NTD458777:NTJ458777 OCZ458777:ODF458777 OMV458777:ONB458777 OWR458777:OWX458777 PGN458777:PGT458777 PQJ458777:PQP458777 QAF458777:QAL458777 QKB458777:QKH458777 QTX458777:QUD458777 RDT458777:RDZ458777 RNP458777:RNV458777 RXL458777:RXR458777 SHH458777:SHN458777 SRD458777:SRJ458777 TAZ458777:TBF458777 TKV458777:TLB458777 TUR458777:TUX458777 UEN458777:UET458777 UOJ458777:UOP458777 UYF458777:UYL458777 VIB458777:VIH458777 VRX458777:VSD458777 WBT458777:WBZ458777 WLP458777:WLV458777 WVL458777:WVR458777 D524313:J524313 IZ524313:JF524313 SV524313:TB524313 ACR524313:ACX524313 AMN524313:AMT524313 AWJ524313:AWP524313 BGF524313:BGL524313 BQB524313:BQH524313 BZX524313:CAD524313 CJT524313:CJZ524313 CTP524313:CTV524313 DDL524313:DDR524313 DNH524313:DNN524313 DXD524313:DXJ524313 EGZ524313:EHF524313 EQV524313:ERB524313 FAR524313:FAX524313 FKN524313:FKT524313 FUJ524313:FUP524313 GEF524313:GEL524313 GOB524313:GOH524313 GXX524313:GYD524313 HHT524313:HHZ524313 HRP524313:HRV524313 IBL524313:IBR524313 ILH524313:ILN524313 IVD524313:IVJ524313 JEZ524313:JFF524313 JOV524313:JPB524313 JYR524313:JYX524313 KIN524313:KIT524313 KSJ524313:KSP524313 LCF524313:LCL524313 LMB524313:LMH524313 LVX524313:LWD524313 MFT524313:MFZ524313 MPP524313:MPV524313 MZL524313:MZR524313 NJH524313:NJN524313 NTD524313:NTJ524313 OCZ524313:ODF524313 OMV524313:ONB524313 OWR524313:OWX524313 PGN524313:PGT524313 PQJ524313:PQP524313 QAF524313:QAL524313 QKB524313:QKH524313 QTX524313:QUD524313 RDT524313:RDZ524313 RNP524313:RNV524313 RXL524313:RXR524313 SHH524313:SHN524313 SRD524313:SRJ524313 TAZ524313:TBF524313 TKV524313:TLB524313 TUR524313:TUX524313 UEN524313:UET524313 UOJ524313:UOP524313 UYF524313:UYL524313 VIB524313:VIH524313 VRX524313:VSD524313 WBT524313:WBZ524313 WLP524313:WLV524313 WVL524313:WVR524313 D589849:J589849 IZ589849:JF589849 SV589849:TB589849 ACR589849:ACX589849 AMN589849:AMT589849 AWJ589849:AWP589849 BGF589849:BGL589849 BQB589849:BQH589849 BZX589849:CAD589849 CJT589849:CJZ589849 CTP589849:CTV589849 DDL589849:DDR589849 DNH589849:DNN589849 DXD589849:DXJ589849 EGZ589849:EHF589849 EQV589849:ERB589849 FAR589849:FAX589849 FKN589849:FKT589849 FUJ589849:FUP589849 GEF589849:GEL589849 GOB589849:GOH589849 GXX589849:GYD589849 HHT589849:HHZ589849 HRP589849:HRV589849 IBL589849:IBR589849 ILH589849:ILN589849 IVD589849:IVJ589849 JEZ589849:JFF589849 JOV589849:JPB589849 JYR589849:JYX589849 KIN589849:KIT589849 KSJ589849:KSP589849 LCF589849:LCL589849 LMB589849:LMH589849 LVX589849:LWD589849 MFT589849:MFZ589849 MPP589849:MPV589849 MZL589849:MZR589849 NJH589849:NJN589849 NTD589849:NTJ589849 OCZ589849:ODF589849 OMV589849:ONB589849 OWR589849:OWX589849 PGN589849:PGT589849 PQJ589849:PQP589849 QAF589849:QAL589849 QKB589849:QKH589849 QTX589849:QUD589849 RDT589849:RDZ589849 RNP589849:RNV589849 RXL589849:RXR589849 SHH589849:SHN589849 SRD589849:SRJ589849 TAZ589849:TBF589849 TKV589849:TLB589849 TUR589849:TUX589849 UEN589849:UET589849 UOJ589849:UOP589849 UYF589849:UYL589849 VIB589849:VIH589849 VRX589849:VSD589849 WBT589849:WBZ589849 WLP589849:WLV589849 WVL589849:WVR589849 D655385:J655385 IZ655385:JF655385 SV655385:TB655385 ACR655385:ACX655385 AMN655385:AMT655385 AWJ655385:AWP655385 BGF655385:BGL655385 BQB655385:BQH655385 BZX655385:CAD655385 CJT655385:CJZ655385 CTP655385:CTV655385 DDL655385:DDR655385 DNH655385:DNN655385 DXD655385:DXJ655385 EGZ655385:EHF655385 EQV655385:ERB655385 FAR655385:FAX655385 FKN655385:FKT655385 FUJ655385:FUP655385 GEF655385:GEL655385 GOB655385:GOH655385 GXX655385:GYD655385 HHT655385:HHZ655385 HRP655385:HRV655385 IBL655385:IBR655385 ILH655385:ILN655385 IVD655385:IVJ655385 JEZ655385:JFF655385 JOV655385:JPB655385 JYR655385:JYX655385 KIN655385:KIT655385 KSJ655385:KSP655385 LCF655385:LCL655385 LMB655385:LMH655385 LVX655385:LWD655385 MFT655385:MFZ655385 MPP655385:MPV655385 MZL655385:MZR655385 NJH655385:NJN655385 NTD655385:NTJ655385 OCZ655385:ODF655385 OMV655385:ONB655385 OWR655385:OWX655385 PGN655385:PGT655385 PQJ655385:PQP655385 QAF655385:QAL655385 QKB655385:QKH655385 QTX655385:QUD655385 RDT655385:RDZ655385 RNP655385:RNV655385 RXL655385:RXR655385 SHH655385:SHN655385 SRD655385:SRJ655385 TAZ655385:TBF655385 TKV655385:TLB655385 TUR655385:TUX655385 UEN655385:UET655385 UOJ655385:UOP655385 UYF655385:UYL655385 VIB655385:VIH655385 VRX655385:VSD655385 WBT655385:WBZ655385 WLP655385:WLV655385 WVL655385:WVR655385 D720921:J720921 IZ720921:JF720921 SV720921:TB720921 ACR720921:ACX720921 AMN720921:AMT720921 AWJ720921:AWP720921 BGF720921:BGL720921 BQB720921:BQH720921 BZX720921:CAD720921 CJT720921:CJZ720921 CTP720921:CTV720921 DDL720921:DDR720921 DNH720921:DNN720921 DXD720921:DXJ720921 EGZ720921:EHF720921 EQV720921:ERB720921 FAR720921:FAX720921 FKN720921:FKT720921 FUJ720921:FUP720921 GEF720921:GEL720921 GOB720921:GOH720921 GXX720921:GYD720921 HHT720921:HHZ720921 HRP720921:HRV720921 IBL720921:IBR720921 ILH720921:ILN720921 IVD720921:IVJ720921 JEZ720921:JFF720921 JOV720921:JPB720921 JYR720921:JYX720921 KIN720921:KIT720921 KSJ720921:KSP720921 LCF720921:LCL720921 LMB720921:LMH720921 LVX720921:LWD720921 MFT720921:MFZ720921 MPP720921:MPV720921 MZL720921:MZR720921 NJH720921:NJN720921 NTD720921:NTJ720921 OCZ720921:ODF720921 OMV720921:ONB720921 OWR720921:OWX720921 PGN720921:PGT720921 PQJ720921:PQP720921 QAF720921:QAL720921 QKB720921:QKH720921 QTX720921:QUD720921 RDT720921:RDZ720921 RNP720921:RNV720921 RXL720921:RXR720921 SHH720921:SHN720921 SRD720921:SRJ720921 TAZ720921:TBF720921 TKV720921:TLB720921 TUR720921:TUX720921 UEN720921:UET720921 UOJ720921:UOP720921 UYF720921:UYL720921 VIB720921:VIH720921 VRX720921:VSD720921 WBT720921:WBZ720921 WLP720921:WLV720921 WVL720921:WVR720921 D786457:J786457 IZ786457:JF786457 SV786457:TB786457 ACR786457:ACX786457 AMN786457:AMT786457 AWJ786457:AWP786457 BGF786457:BGL786457 BQB786457:BQH786457 BZX786457:CAD786457 CJT786457:CJZ786457 CTP786457:CTV786457 DDL786457:DDR786457 DNH786457:DNN786457 DXD786457:DXJ786457 EGZ786457:EHF786457 EQV786457:ERB786457 FAR786457:FAX786457 FKN786457:FKT786457 FUJ786457:FUP786457 GEF786457:GEL786457 GOB786457:GOH786457 GXX786457:GYD786457 HHT786457:HHZ786457 HRP786457:HRV786457 IBL786457:IBR786457 ILH786457:ILN786457 IVD786457:IVJ786457 JEZ786457:JFF786457 JOV786457:JPB786457 JYR786457:JYX786457 KIN786457:KIT786457 KSJ786457:KSP786457 LCF786457:LCL786457 LMB786457:LMH786457 LVX786457:LWD786457 MFT786457:MFZ786457 MPP786457:MPV786457 MZL786457:MZR786457 NJH786457:NJN786457 NTD786457:NTJ786457 OCZ786457:ODF786457 OMV786457:ONB786457 OWR786457:OWX786457 PGN786457:PGT786457 PQJ786457:PQP786457 QAF786457:QAL786457 QKB786457:QKH786457 QTX786457:QUD786457 RDT786457:RDZ786457 RNP786457:RNV786457 RXL786457:RXR786457 SHH786457:SHN786457 SRD786457:SRJ786457 TAZ786457:TBF786457 TKV786457:TLB786457 TUR786457:TUX786457 UEN786457:UET786457 UOJ786457:UOP786457 UYF786457:UYL786457 VIB786457:VIH786457 VRX786457:VSD786457 WBT786457:WBZ786457 WLP786457:WLV786457 WVL786457:WVR786457 D851993:J851993 IZ851993:JF851993 SV851993:TB851993 ACR851993:ACX851993 AMN851993:AMT851993 AWJ851993:AWP851993 BGF851993:BGL851993 BQB851993:BQH851993 BZX851993:CAD851993 CJT851993:CJZ851993 CTP851993:CTV851993 DDL851993:DDR851993 DNH851993:DNN851993 DXD851993:DXJ851993 EGZ851993:EHF851993 EQV851993:ERB851993 FAR851993:FAX851993 FKN851993:FKT851993 FUJ851993:FUP851993 GEF851993:GEL851993 GOB851993:GOH851993 GXX851993:GYD851993 HHT851993:HHZ851993 HRP851993:HRV851993 IBL851993:IBR851993 ILH851993:ILN851993 IVD851993:IVJ851993 JEZ851993:JFF851993 JOV851993:JPB851993 JYR851993:JYX851993 KIN851993:KIT851993 KSJ851993:KSP851993 LCF851993:LCL851993 LMB851993:LMH851993 LVX851993:LWD851993 MFT851993:MFZ851993 MPP851993:MPV851993 MZL851993:MZR851993 NJH851993:NJN851993 NTD851993:NTJ851993 OCZ851993:ODF851993 OMV851993:ONB851993 OWR851993:OWX851993 PGN851993:PGT851993 PQJ851993:PQP851993 QAF851993:QAL851993 QKB851993:QKH851993 QTX851993:QUD851993 RDT851993:RDZ851993 RNP851993:RNV851993 RXL851993:RXR851993 SHH851993:SHN851993 SRD851993:SRJ851993 TAZ851993:TBF851993 TKV851993:TLB851993 TUR851993:TUX851993 UEN851993:UET851993 UOJ851993:UOP851993 UYF851993:UYL851993 VIB851993:VIH851993 VRX851993:VSD851993 WBT851993:WBZ851993 WLP851993:WLV851993 WVL851993:WVR851993 D917529:J917529 IZ917529:JF917529 SV917529:TB917529 ACR917529:ACX917529 AMN917529:AMT917529 AWJ917529:AWP917529 BGF917529:BGL917529 BQB917529:BQH917529 BZX917529:CAD917529 CJT917529:CJZ917529 CTP917529:CTV917529 DDL917529:DDR917529 DNH917529:DNN917529 DXD917529:DXJ917529 EGZ917529:EHF917529 EQV917529:ERB917529 FAR917529:FAX917529 FKN917529:FKT917529 FUJ917529:FUP917529 GEF917529:GEL917529 GOB917529:GOH917529 GXX917529:GYD917529 HHT917529:HHZ917529 HRP917529:HRV917529 IBL917529:IBR917529 ILH917529:ILN917529 IVD917529:IVJ917529 JEZ917529:JFF917529 JOV917529:JPB917529 JYR917529:JYX917529 KIN917529:KIT917529 KSJ917529:KSP917529 LCF917529:LCL917529 LMB917529:LMH917529 LVX917529:LWD917529 MFT917529:MFZ917529 MPP917529:MPV917529 MZL917529:MZR917529 NJH917529:NJN917529 NTD917529:NTJ917529 OCZ917529:ODF917529 OMV917529:ONB917529 OWR917529:OWX917529 PGN917529:PGT917529 PQJ917529:PQP917529 QAF917529:QAL917529 QKB917529:QKH917529 QTX917529:QUD917529 RDT917529:RDZ917529 RNP917529:RNV917529 RXL917529:RXR917529 SHH917529:SHN917529 SRD917529:SRJ917529 TAZ917529:TBF917529 TKV917529:TLB917529 TUR917529:TUX917529 UEN917529:UET917529 UOJ917529:UOP917529 UYF917529:UYL917529 VIB917529:VIH917529 VRX917529:VSD917529 WBT917529:WBZ917529 WLP917529:WLV917529 WVL917529:WVR917529 D983065:J983065 IZ983065:JF983065 SV983065:TB983065 ACR983065:ACX983065 AMN983065:AMT983065 AWJ983065:AWP983065 BGF983065:BGL983065 BQB983065:BQH983065 BZX983065:CAD983065 CJT983065:CJZ983065 CTP983065:CTV983065 DDL983065:DDR983065 DNH983065:DNN983065 DXD983065:DXJ983065 EGZ983065:EHF983065 EQV983065:ERB983065 FAR983065:FAX983065 FKN983065:FKT983065 FUJ983065:FUP983065 GEF983065:GEL983065 GOB983065:GOH983065 GXX983065:GYD983065 HHT983065:HHZ983065 HRP983065:HRV983065 IBL983065:IBR983065 ILH983065:ILN983065 IVD983065:IVJ983065 JEZ983065:JFF983065 JOV983065:JPB983065 JYR983065:JYX983065 KIN983065:KIT983065 KSJ983065:KSP983065 LCF983065:LCL983065 LMB983065:LMH983065 LVX983065:LWD983065 MFT983065:MFZ983065 MPP983065:MPV983065 MZL983065:MZR983065 NJH983065:NJN983065 NTD983065:NTJ983065 OCZ983065:ODF983065 OMV983065:ONB983065 OWR983065:OWX983065 PGN983065:PGT983065 PQJ983065:PQP983065 QAF983065:QAL983065 QKB983065:QKH983065 QTX983065:QUD983065 RDT983065:RDZ983065 RNP983065:RNV983065 RXL983065:RXR983065 SHH983065:SHN983065 SRD983065:SRJ983065 TAZ983065:TBF983065 TKV983065:TLB983065 TUR983065:TUX983065 UEN983065:UET983065 UOJ983065:UOP983065 UYF983065:UYL983065 VIB983065:VIH983065 VRX983065:VSD983065 WBT983065:WBZ983065 WLP983065:WLV983065 WVL983065:WVR983065 D33:J43 IZ33:JF43 SV33:TB43 ACR33:ACX43 AMN33:AMT43 AWJ33:AWP43 BGF33:BGL43 BQB33:BQH43 BZX33:CAD43 CJT33:CJZ43 CTP33:CTV43 DDL33:DDR43 DNH33:DNN43 DXD33:DXJ43 EGZ33:EHF43 EQV33:ERB43 FAR33:FAX43 FKN33:FKT43 FUJ33:FUP43 GEF33:GEL43 GOB33:GOH43 GXX33:GYD43 HHT33:HHZ43 HRP33:HRV43 IBL33:IBR43 ILH33:ILN43 IVD33:IVJ43 JEZ33:JFF43 JOV33:JPB43 JYR33:JYX43 KIN33:KIT43 KSJ33:KSP43 LCF33:LCL43 LMB33:LMH43 LVX33:LWD43 MFT33:MFZ43 MPP33:MPV43 MZL33:MZR43 NJH33:NJN43 NTD33:NTJ43 OCZ33:ODF43 OMV33:ONB43 OWR33:OWX43 PGN33:PGT43 PQJ33:PQP43 QAF33:QAL43 QKB33:QKH43 QTX33:QUD43 RDT33:RDZ43 RNP33:RNV43 RXL33:RXR43 SHH33:SHN43 SRD33:SRJ43 TAZ33:TBF43 TKV33:TLB43 TUR33:TUX43 UEN33:UET43 UOJ33:UOP43 UYF33:UYL43 VIB33:VIH43 VRX33:VSD43 WBT33:WBZ43 WLP33:WLV43 WVL33:WVR43 D65569:J65579 IZ65569:JF65579 SV65569:TB65579 ACR65569:ACX65579 AMN65569:AMT65579 AWJ65569:AWP65579 BGF65569:BGL65579 BQB65569:BQH65579 BZX65569:CAD65579 CJT65569:CJZ65579 CTP65569:CTV65579 DDL65569:DDR65579 DNH65569:DNN65579 DXD65569:DXJ65579 EGZ65569:EHF65579 EQV65569:ERB65579 FAR65569:FAX65579 FKN65569:FKT65579 FUJ65569:FUP65579 GEF65569:GEL65579 GOB65569:GOH65579 GXX65569:GYD65579 HHT65569:HHZ65579 HRP65569:HRV65579 IBL65569:IBR65579 ILH65569:ILN65579 IVD65569:IVJ65579 JEZ65569:JFF65579 JOV65569:JPB65579 JYR65569:JYX65579 KIN65569:KIT65579 KSJ65569:KSP65579 LCF65569:LCL65579 LMB65569:LMH65579 LVX65569:LWD65579 MFT65569:MFZ65579 MPP65569:MPV65579 MZL65569:MZR65579 NJH65569:NJN65579 NTD65569:NTJ65579 OCZ65569:ODF65579 OMV65569:ONB65579 OWR65569:OWX65579 PGN65569:PGT65579 PQJ65569:PQP65579 QAF65569:QAL65579 QKB65569:QKH65579 QTX65569:QUD65579 RDT65569:RDZ65579 RNP65569:RNV65579 RXL65569:RXR65579 SHH65569:SHN65579 SRD65569:SRJ65579 TAZ65569:TBF65579 TKV65569:TLB65579 TUR65569:TUX65579 UEN65569:UET65579 UOJ65569:UOP65579 UYF65569:UYL65579 VIB65569:VIH65579 VRX65569:VSD65579 WBT65569:WBZ65579 WLP65569:WLV65579 WVL65569:WVR65579 D131105:J131115 IZ131105:JF131115 SV131105:TB131115 ACR131105:ACX131115 AMN131105:AMT131115 AWJ131105:AWP131115 BGF131105:BGL131115 BQB131105:BQH131115 BZX131105:CAD131115 CJT131105:CJZ131115 CTP131105:CTV131115 DDL131105:DDR131115 DNH131105:DNN131115 DXD131105:DXJ131115 EGZ131105:EHF131115 EQV131105:ERB131115 FAR131105:FAX131115 FKN131105:FKT131115 FUJ131105:FUP131115 GEF131105:GEL131115 GOB131105:GOH131115 GXX131105:GYD131115 HHT131105:HHZ131115 HRP131105:HRV131115 IBL131105:IBR131115 ILH131105:ILN131115 IVD131105:IVJ131115 JEZ131105:JFF131115 JOV131105:JPB131115 JYR131105:JYX131115 KIN131105:KIT131115 KSJ131105:KSP131115 LCF131105:LCL131115 LMB131105:LMH131115 LVX131105:LWD131115 MFT131105:MFZ131115 MPP131105:MPV131115 MZL131105:MZR131115 NJH131105:NJN131115 NTD131105:NTJ131115 OCZ131105:ODF131115 OMV131105:ONB131115 OWR131105:OWX131115 PGN131105:PGT131115 PQJ131105:PQP131115 QAF131105:QAL131115 QKB131105:QKH131115 QTX131105:QUD131115 RDT131105:RDZ131115 RNP131105:RNV131115 RXL131105:RXR131115 SHH131105:SHN131115 SRD131105:SRJ131115 TAZ131105:TBF131115 TKV131105:TLB131115 TUR131105:TUX131115 UEN131105:UET131115 UOJ131105:UOP131115 UYF131105:UYL131115 VIB131105:VIH131115 VRX131105:VSD131115 WBT131105:WBZ131115 WLP131105:WLV131115 WVL131105:WVR131115 D196641:J196651 IZ196641:JF196651 SV196641:TB196651 ACR196641:ACX196651 AMN196641:AMT196651 AWJ196641:AWP196651 BGF196641:BGL196651 BQB196641:BQH196651 BZX196641:CAD196651 CJT196641:CJZ196651 CTP196641:CTV196651 DDL196641:DDR196651 DNH196641:DNN196651 DXD196641:DXJ196651 EGZ196641:EHF196651 EQV196641:ERB196651 FAR196641:FAX196651 FKN196641:FKT196651 FUJ196641:FUP196651 GEF196641:GEL196651 GOB196641:GOH196651 GXX196641:GYD196651 HHT196641:HHZ196651 HRP196641:HRV196651 IBL196641:IBR196651 ILH196641:ILN196651 IVD196641:IVJ196651 JEZ196641:JFF196651 JOV196641:JPB196651 JYR196641:JYX196651 KIN196641:KIT196651 KSJ196641:KSP196651 LCF196641:LCL196651 LMB196641:LMH196651 LVX196641:LWD196651 MFT196641:MFZ196651 MPP196641:MPV196651 MZL196641:MZR196651 NJH196641:NJN196651 NTD196641:NTJ196651 OCZ196641:ODF196651 OMV196641:ONB196651 OWR196641:OWX196651 PGN196641:PGT196651 PQJ196641:PQP196651 QAF196641:QAL196651 QKB196641:QKH196651 QTX196641:QUD196651 RDT196641:RDZ196651 RNP196641:RNV196651 RXL196641:RXR196651 SHH196641:SHN196651 SRD196641:SRJ196651 TAZ196641:TBF196651 TKV196641:TLB196651 TUR196641:TUX196651 UEN196641:UET196651 UOJ196641:UOP196651 UYF196641:UYL196651 VIB196641:VIH196651 VRX196641:VSD196651 WBT196641:WBZ196651 WLP196641:WLV196651 WVL196641:WVR196651 D262177:J262187 IZ262177:JF262187 SV262177:TB262187 ACR262177:ACX262187 AMN262177:AMT262187 AWJ262177:AWP262187 BGF262177:BGL262187 BQB262177:BQH262187 BZX262177:CAD262187 CJT262177:CJZ262187 CTP262177:CTV262187 DDL262177:DDR262187 DNH262177:DNN262187 DXD262177:DXJ262187 EGZ262177:EHF262187 EQV262177:ERB262187 FAR262177:FAX262187 FKN262177:FKT262187 FUJ262177:FUP262187 GEF262177:GEL262187 GOB262177:GOH262187 GXX262177:GYD262187 HHT262177:HHZ262187 HRP262177:HRV262187 IBL262177:IBR262187 ILH262177:ILN262187 IVD262177:IVJ262187 JEZ262177:JFF262187 JOV262177:JPB262187 JYR262177:JYX262187 KIN262177:KIT262187 KSJ262177:KSP262187 LCF262177:LCL262187 LMB262177:LMH262187 LVX262177:LWD262187 MFT262177:MFZ262187 MPP262177:MPV262187 MZL262177:MZR262187 NJH262177:NJN262187 NTD262177:NTJ262187 OCZ262177:ODF262187 OMV262177:ONB262187 OWR262177:OWX262187 PGN262177:PGT262187 PQJ262177:PQP262187 QAF262177:QAL262187 QKB262177:QKH262187 QTX262177:QUD262187 RDT262177:RDZ262187 RNP262177:RNV262187 RXL262177:RXR262187 SHH262177:SHN262187 SRD262177:SRJ262187 TAZ262177:TBF262187 TKV262177:TLB262187 TUR262177:TUX262187 UEN262177:UET262187 UOJ262177:UOP262187 UYF262177:UYL262187 VIB262177:VIH262187 VRX262177:VSD262187 WBT262177:WBZ262187 WLP262177:WLV262187 WVL262177:WVR262187 D327713:J327723 IZ327713:JF327723 SV327713:TB327723 ACR327713:ACX327723 AMN327713:AMT327723 AWJ327713:AWP327723 BGF327713:BGL327723 BQB327713:BQH327723 BZX327713:CAD327723 CJT327713:CJZ327723 CTP327713:CTV327723 DDL327713:DDR327723 DNH327713:DNN327723 DXD327713:DXJ327723 EGZ327713:EHF327723 EQV327713:ERB327723 FAR327713:FAX327723 FKN327713:FKT327723 FUJ327713:FUP327723 GEF327713:GEL327723 GOB327713:GOH327723 GXX327713:GYD327723 HHT327713:HHZ327723 HRP327713:HRV327723 IBL327713:IBR327723 ILH327713:ILN327723 IVD327713:IVJ327723 JEZ327713:JFF327723 JOV327713:JPB327723 JYR327713:JYX327723 KIN327713:KIT327723 KSJ327713:KSP327723 LCF327713:LCL327723 LMB327713:LMH327723 LVX327713:LWD327723 MFT327713:MFZ327723 MPP327713:MPV327723 MZL327713:MZR327723 NJH327713:NJN327723 NTD327713:NTJ327723 OCZ327713:ODF327723 OMV327713:ONB327723 OWR327713:OWX327723 PGN327713:PGT327723 PQJ327713:PQP327723 QAF327713:QAL327723 QKB327713:QKH327723 QTX327713:QUD327723 RDT327713:RDZ327723 RNP327713:RNV327723 RXL327713:RXR327723 SHH327713:SHN327723 SRD327713:SRJ327723 TAZ327713:TBF327723 TKV327713:TLB327723 TUR327713:TUX327723 UEN327713:UET327723 UOJ327713:UOP327723 UYF327713:UYL327723 VIB327713:VIH327723 VRX327713:VSD327723 WBT327713:WBZ327723 WLP327713:WLV327723 WVL327713:WVR327723 D393249:J393259 IZ393249:JF393259 SV393249:TB393259 ACR393249:ACX393259 AMN393249:AMT393259 AWJ393249:AWP393259 BGF393249:BGL393259 BQB393249:BQH393259 BZX393249:CAD393259 CJT393249:CJZ393259 CTP393249:CTV393259 DDL393249:DDR393259 DNH393249:DNN393259 DXD393249:DXJ393259 EGZ393249:EHF393259 EQV393249:ERB393259 FAR393249:FAX393259 FKN393249:FKT393259 FUJ393249:FUP393259 GEF393249:GEL393259 GOB393249:GOH393259 GXX393249:GYD393259 HHT393249:HHZ393259 HRP393249:HRV393259 IBL393249:IBR393259 ILH393249:ILN393259 IVD393249:IVJ393259 JEZ393249:JFF393259 JOV393249:JPB393259 JYR393249:JYX393259 KIN393249:KIT393259 KSJ393249:KSP393259 LCF393249:LCL393259 LMB393249:LMH393259 LVX393249:LWD393259 MFT393249:MFZ393259 MPP393249:MPV393259 MZL393249:MZR393259 NJH393249:NJN393259 NTD393249:NTJ393259 OCZ393249:ODF393259 OMV393249:ONB393259 OWR393249:OWX393259 PGN393249:PGT393259 PQJ393249:PQP393259 QAF393249:QAL393259 QKB393249:QKH393259 QTX393249:QUD393259 RDT393249:RDZ393259 RNP393249:RNV393259 RXL393249:RXR393259 SHH393249:SHN393259 SRD393249:SRJ393259 TAZ393249:TBF393259 TKV393249:TLB393259 TUR393249:TUX393259 UEN393249:UET393259 UOJ393249:UOP393259 UYF393249:UYL393259 VIB393249:VIH393259 VRX393249:VSD393259 WBT393249:WBZ393259 WLP393249:WLV393259 WVL393249:WVR393259 D458785:J458795 IZ458785:JF458795 SV458785:TB458795 ACR458785:ACX458795 AMN458785:AMT458795 AWJ458785:AWP458795 BGF458785:BGL458795 BQB458785:BQH458795 BZX458785:CAD458795 CJT458785:CJZ458795 CTP458785:CTV458795 DDL458785:DDR458795 DNH458785:DNN458795 DXD458785:DXJ458795 EGZ458785:EHF458795 EQV458785:ERB458795 FAR458785:FAX458795 FKN458785:FKT458795 FUJ458785:FUP458795 GEF458785:GEL458795 GOB458785:GOH458795 GXX458785:GYD458795 HHT458785:HHZ458795 HRP458785:HRV458795 IBL458785:IBR458795 ILH458785:ILN458795 IVD458785:IVJ458795 JEZ458785:JFF458795 JOV458785:JPB458795 JYR458785:JYX458795 KIN458785:KIT458795 KSJ458785:KSP458795 LCF458785:LCL458795 LMB458785:LMH458795 LVX458785:LWD458795 MFT458785:MFZ458795 MPP458785:MPV458795 MZL458785:MZR458795 NJH458785:NJN458795 NTD458785:NTJ458795 OCZ458785:ODF458795 OMV458785:ONB458795 OWR458785:OWX458795 PGN458785:PGT458795 PQJ458785:PQP458795 QAF458785:QAL458795 QKB458785:QKH458795 QTX458785:QUD458795 RDT458785:RDZ458795 RNP458785:RNV458795 RXL458785:RXR458795 SHH458785:SHN458795 SRD458785:SRJ458795 TAZ458785:TBF458795 TKV458785:TLB458795 TUR458785:TUX458795 UEN458785:UET458795 UOJ458785:UOP458795 UYF458785:UYL458795 VIB458785:VIH458795 VRX458785:VSD458795 WBT458785:WBZ458795 WLP458785:WLV458795 WVL458785:WVR458795 D524321:J524331 IZ524321:JF524331 SV524321:TB524331 ACR524321:ACX524331 AMN524321:AMT524331 AWJ524321:AWP524331 BGF524321:BGL524331 BQB524321:BQH524331 BZX524321:CAD524331 CJT524321:CJZ524331 CTP524321:CTV524331 DDL524321:DDR524331 DNH524321:DNN524331 DXD524321:DXJ524331 EGZ524321:EHF524331 EQV524321:ERB524331 FAR524321:FAX524331 FKN524321:FKT524331 FUJ524321:FUP524331 GEF524321:GEL524331 GOB524321:GOH524331 GXX524321:GYD524331 HHT524321:HHZ524331 HRP524321:HRV524331 IBL524321:IBR524331 ILH524321:ILN524331 IVD524321:IVJ524331 JEZ524321:JFF524331 JOV524321:JPB524331 JYR524321:JYX524331 KIN524321:KIT524331 KSJ524321:KSP524331 LCF524321:LCL524331 LMB524321:LMH524331 LVX524321:LWD524331 MFT524321:MFZ524331 MPP524321:MPV524331 MZL524321:MZR524331 NJH524321:NJN524331 NTD524321:NTJ524331 OCZ524321:ODF524331 OMV524321:ONB524331 OWR524321:OWX524331 PGN524321:PGT524331 PQJ524321:PQP524331 QAF524321:QAL524331 QKB524321:QKH524331 QTX524321:QUD524331 RDT524321:RDZ524331 RNP524321:RNV524331 RXL524321:RXR524331 SHH524321:SHN524331 SRD524321:SRJ524331 TAZ524321:TBF524331 TKV524321:TLB524331 TUR524321:TUX524331 UEN524321:UET524331 UOJ524321:UOP524331 UYF524321:UYL524331 VIB524321:VIH524331 VRX524321:VSD524331 WBT524321:WBZ524331 WLP524321:WLV524331 WVL524321:WVR524331 D589857:J589867 IZ589857:JF589867 SV589857:TB589867 ACR589857:ACX589867 AMN589857:AMT589867 AWJ589857:AWP589867 BGF589857:BGL589867 BQB589857:BQH589867 BZX589857:CAD589867 CJT589857:CJZ589867 CTP589857:CTV589867 DDL589857:DDR589867 DNH589857:DNN589867 DXD589857:DXJ589867 EGZ589857:EHF589867 EQV589857:ERB589867 FAR589857:FAX589867 FKN589857:FKT589867 FUJ589857:FUP589867 GEF589857:GEL589867 GOB589857:GOH589867 GXX589857:GYD589867 HHT589857:HHZ589867 HRP589857:HRV589867 IBL589857:IBR589867 ILH589857:ILN589867 IVD589857:IVJ589867 JEZ589857:JFF589867 JOV589857:JPB589867 JYR589857:JYX589867 KIN589857:KIT589867 KSJ589857:KSP589867 LCF589857:LCL589867 LMB589857:LMH589867 LVX589857:LWD589867 MFT589857:MFZ589867 MPP589857:MPV589867 MZL589857:MZR589867 NJH589857:NJN589867 NTD589857:NTJ589867 OCZ589857:ODF589867 OMV589857:ONB589867 OWR589857:OWX589867 PGN589857:PGT589867 PQJ589857:PQP589867 QAF589857:QAL589867 QKB589857:QKH589867 QTX589857:QUD589867 RDT589857:RDZ589867 RNP589857:RNV589867 RXL589857:RXR589867 SHH589857:SHN589867 SRD589857:SRJ589867 TAZ589857:TBF589867 TKV589857:TLB589867 TUR589857:TUX589867 UEN589857:UET589867 UOJ589857:UOP589867 UYF589857:UYL589867 VIB589857:VIH589867 VRX589857:VSD589867 WBT589857:WBZ589867 WLP589857:WLV589867 WVL589857:WVR589867 D655393:J655403 IZ655393:JF655403 SV655393:TB655403 ACR655393:ACX655403 AMN655393:AMT655403 AWJ655393:AWP655403 BGF655393:BGL655403 BQB655393:BQH655403 BZX655393:CAD655403 CJT655393:CJZ655403 CTP655393:CTV655403 DDL655393:DDR655403 DNH655393:DNN655403 DXD655393:DXJ655403 EGZ655393:EHF655403 EQV655393:ERB655403 FAR655393:FAX655403 FKN655393:FKT655403 FUJ655393:FUP655403 GEF655393:GEL655403 GOB655393:GOH655403 GXX655393:GYD655403 HHT655393:HHZ655403 HRP655393:HRV655403 IBL655393:IBR655403 ILH655393:ILN655403 IVD655393:IVJ655403 JEZ655393:JFF655403 JOV655393:JPB655403 JYR655393:JYX655403 KIN655393:KIT655403 KSJ655393:KSP655403 LCF655393:LCL655403 LMB655393:LMH655403 LVX655393:LWD655403 MFT655393:MFZ655403 MPP655393:MPV655403 MZL655393:MZR655403 NJH655393:NJN655403 NTD655393:NTJ655403 OCZ655393:ODF655403 OMV655393:ONB655403 OWR655393:OWX655403 PGN655393:PGT655403 PQJ655393:PQP655403 QAF655393:QAL655403 QKB655393:QKH655403 QTX655393:QUD655403 RDT655393:RDZ655403 RNP655393:RNV655403 RXL655393:RXR655403 SHH655393:SHN655403 SRD655393:SRJ655403 TAZ655393:TBF655403 TKV655393:TLB655403 TUR655393:TUX655403 UEN655393:UET655403 UOJ655393:UOP655403 UYF655393:UYL655403 VIB655393:VIH655403 VRX655393:VSD655403 WBT655393:WBZ655403 WLP655393:WLV655403 WVL655393:WVR655403 D720929:J720939 IZ720929:JF720939 SV720929:TB720939 ACR720929:ACX720939 AMN720929:AMT720939 AWJ720929:AWP720939 BGF720929:BGL720939 BQB720929:BQH720939 BZX720929:CAD720939 CJT720929:CJZ720939 CTP720929:CTV720939 DDL720929:DDR720939 DNH720929:DNN720939 DXD720929:DXJ720939 EGZ720929:EHF720939 EQV720929:ERB720939 FAR720929:FAX720939 FKN720929:FKT720939 FUJ720929:FUP720939 GEF720929:GEL720939 GOB720929:GOH720939 GXX720929:GYD720939 HHT720929:HHZ720939 HRP720929:HRV720939 IBL720929:IBR720939 ILH720929:ILN720939 IVD720929:IVJ720939 JEZ720929:JFF720939 JOV720929:JPB720939 JYR720929:JYX720939 KIN720929:KIT720939 KSJ720929:KSP720939 LCF720929:LCL720939 LMB720929:LMH720939 LVX720929:LWD720939 MFT720929:MFZ720939 MPP720929:MPV720939 MZL720929:MZR720939 NJH720929:NJN720939 NTD720929:NTJ720939 OCZ720929:ODF720939 OMV720929:ONB720939 OWR720929:OWX720939 PGN720929:PGT720939 PQJ720929:PQP720939 QAF720929:QAL720939 QKB720929:QKH720939 QTX720929:QUD720939 RDT720929:RDZ720939 RNP720929:RNV720939 RXL720929:RXR720939 SHH720929:SHN720939 SRD720929:SRJ720939 TAZ720929:TBF720939 TKV720929:TLB720939 TUR720929:TUX720939 UEN720929:UET720939 UOJ720929:UOP720939 UYF720929:UYL720939 VIB720929:VIH720939 VRX720929:VSD720939 WBT720929:WBZ720939 WLP720929:WLV720939 WVL720929:WVR720939 D786465:J786475 IZ786465:JF786475 SV786465:TB786475 ACR786465:ACX786475 AMN786465:AMT786475 AWJ786465:AWP786475 BGF786465:BGL786475 BQB786465:BQH786475 BZX786465:CAD786475 CJT786465:CJZ786475 CTP786465:CTV786475 DDL786465:DDR786475 DNH786465:DNN786475 DXD786465:DXJ786475 EGZ786465:EHF786475 EQV786465:ERB786475 FAR786465:FAX786475 FKN786465:FKT786475 FUJ786465:FUP786475 GEF786465:GEL786475 GOB786465:GOH786475 GXX786465:GYD786475 HHT786465:HHZ786475 HRP786465:HRV786475 IBL786465:IBR786475 ILH786465:ILN786475 IVD786465:IVJ786475 JEZ786465:JFF786475 JOV786465:JPB786475 JYR786465:JYX786475 KIN786465:KIT786475 KSJ786465:KSP786475 LCF786465:LCL786475 LMB786465:LMH786475 LVX786465:LWD786475 MFT786465:MFZ786475 MPP786465:MPV786475 MZL786465:MZR786475 NJH786465:NJN786475 NTD786465:NTJ786475 OCZ786465:ODF786475 OMV786465:ONB786475 OWR786465:OWX786475 PGN786465:PGT786475 PQJ786465:PQP786475 QAF786465:QAL786475 QKB786465:QKH786475 QTX786465:QUD786475 RDT786465:RDZ786475 RNP786465:RNV786475 RXL786465:RXR786475 SHH786465:SHN786475 SRD786465:SRJ786475 TAZ786465:TBF786475 TKV786465:TLB786475 TUR786465:TUX786475 UEN786465:UET786475 UOJ786465:UOP786475 UYF786465:UYL786475 VIB786465:VIH786475 VRX786465:VSD786475 WBT786465:WBZ786475 WLP786465:WLV786475 WVL786465:WVR786475 D852001:J852011 IZ852001:JF852011 SV852001:TB852011 ACR852001:ACX852011 AMN852001:AMT852011 AWJ852001:AWP852011 BGF852001:BGL852011 BQB852001:BQH852011 BZX852001:CAD852011 CJT852001:CJZ852011 CTP852001:CTV852011 DDL852001:DDR852011 DNH852001:DNN852011 DXD852001:DXJ852011 EGZ852001:EHF852011 EQV852001:ERB852011 FAR852001:FAX852011 FKN852001:FKT852011 FUJ852001:FUP852011 GEF852001:GEL852011 GOB852001:GOH852011 GXX852001:GYD852011 HHT852001:HHZ852011 HRP852001:HRV852011 IBL852001:IBR852011 ILH852001:ILN852011 IVD852001:IVJ852011 JEZ852001:JFF852011 JOV852001:JPB852011 JYR852001:JYX852011 KIN852001:KIT852011 KSJ852001:KSP852011 LCF852001:LCL852011 LMB852001:LMH852011 LVX852001:LWD852011 MFT852001:MFZ852011 MPP852001:MPV852011 MZL852001:MZR852011 NJH852001:NJN852011 NTD852001:NTJ852011 OCZ852001:ODF852011 OMV852001:ONB852011 OWR852001:OWX852011 PGN852001:PGT852011 PQJ852001:PQP852011 QAF852001:QAL852011 QKB852001:QKH852011 QTX852001:QUD852011 RDT852001:RDZ852011 RNP852001:RNV852011 RXL852001:RXR852011 SHH852001:SHN852011 SRD852001:SRJ852011 TAZ852001:TBF852011 TKV852001:TLB852011 TUR852001:TUX852011 UEN852001:UET852011 UOJ852001:UOP852011 UYF852001:UYL852011 VIB852001:VIH852011 VRX852001:VSD852011 WBT852001:WBZ852011 WLP852001:WLV852011 WVL852001:WVR852011 D917537:J917547 IZ917537:JF917547 SV917537:TB917547 ACR917537:ACX917547 AMN917537:AMT917547 AWJ917537:AWP917547 BGF917537:BGL917547 BQB917537:BQH917547 BZX917537:CAD917547 CJT917537:CJZ917547 CTP917537:CTV917547 DDL917537:DDR917547 DNH917537:DNN917547 DXD917537:DXJ917547 EGZ917537:EHF917547 EQV917537:ERB917547 FAR917537:FAX917547 FKN917537:FKT917547 FUJ917537:FUP917547 GEF917537:GEL917547 GOB917537:GOH917547 GXX917537:GYD917547 HHT917537:HHZ917547 HRP917537:HRV917547 IBL917537:IBR917547 ILH917537:ILN917547 IVD917537:IVJ917547 JEZ917537:JFF917547 JOV917537:JPB917547 JYR917537:JYX917547 KIN917537:KIT917547 KSJ917537:KSP917547 LCF917537:LCL917547 LMB917537:LMH917547 LVX917537:LWD917547 MFT917537:MFZ917547 MPP917537:MPV917547 MZL917537:MZR917547 NJH917537:NJN917547 NTD917537:NTJ917547 OCZ917537:ODF917547 OMV917537:ONB917547 OWR917537:OWX917547 PGN917537:PGT917547 PQJ917537:PQP917547 QAF917537:QAL917547 QKB917537:QKH917547 QTX917537:QUD917547 RDT917537:RDZ917547 RNP917537:RNV917547 RXL917537:RXR917547 SHH917537:SHN917547 SRD917537:SRJ917547 TAZ917537:TBF917547 TKV917537:TLB917547 TUR917537:TUX917547 UEN917537:UET917547 UOJ917537:UOP917547 UYF917537:UYL917547 VIB917537:VIH917547 VRX917537:VSD917547 WBT917537:WBZ917547 WLP917537:WLV917547 WVL917537:WVR917547 D983073:J983083 IZ983073:JF983083 SV983073:TB983083 ACR983073:ACX983083 AMN983073:AMT983083 AWJ983073:AWP983083 BGF983073:BGL983083 BQB983073:BQH983083 BZX983073:CAD983083 CJT983073:CJZ983083 CTP983073:CTV983083 DDL983073:DDR983083 DNH983073:DNN983083 DXD983073:DXJ983083 EGZ983073:EHF983083 EQV983073:ERB983083 FAR983073:FAX983083 FKN983073:FKT983083 FUJ983073:FUP983083 GEF983073:GEL983083 GOB983073:GOH983083 GXX983073:GYD983083 HHT983073:HHZ983083 HRP983073:HRV983083 IBL983073:IBR983083 ILH983073:ILN983083 IVD983073:IVJ983083 JEZ983073:JFF983083 JOV983073:JPB983083 JYR983073:JYX983083 KIN983073:KIT983083 KSJ983073:KSP983083 LCF983073:LCL983083 LMB983073:LMH983083 LVX983073:LWD983083 MFT983073:MFZ983083 MPP983073:MPV983083 MZL983073:MZR983083 NJH983073:NJN983083 NTD983073:NTJ983083 OCZ983073:ODF983083 OMV983073:ONB983083 OWR983073:OWX983083 PGN983073:PGT983083 PQJ983073:PQP983083 QAF983073:QAL983083 QKB983073:QKH983083 QTX983073:QUD983083 RDT983073:RDZ983083 RNP983073:RNV983083 RXL983073:RXR983083 SHH983073:SHN983083 SRD983073:SRJ983083 TAZ983073:TBF983083 TKV983073:TLB983083 TUR983073:TUX983083 UEN983073:UET983083 UOJ983073:UOP983083 UYF983073:UYL983083 VIB983073:VIH983083 VRX983073:VSD983083 WBT983073:WBZ983083 WLP983073:WLV983083 WVL983073:WVR983083 D30:J31 IZ30:JF31 SV30:TB31 ACR30:ACX31 AMN30:AMT31 AWJ30:AWP31 BGF30:BGL31 BQB30:BQH31 BZX30:CAD31 CJT30:CJZ31 CTP30:CTV31 DDL30:DDR31 DNH30:DNN31 DXD30:DXJ31 EGZ30:EHF31 EQV30:ERB31 FAR30:FAX31 FKN30:FKT31 FUJ30:FUP31 GEF30:GEL31 GOB30:GOH31 GXX30:GYD31 HHT30:HHZ31 HRP30:HRV31 IBL30:IBR31 ILH30:ILN31 IVD30:IVJ31 JEZ30:JFF31 JOV30:JPB31 JYR30:JYX31 KIN30:KIT31 KSJ30:KSP31 LCF30:LCL31 LMB30:LMH31 LVX30:LWD31 MFT30:MFZ31 MPP30:MPV31 MZL30:MZR31 NJH30:NJN31 NTD30:NTJ31 OCZ30:ODF31 OMV30:ONB31 OWR30:OWX31 PGN30:PGT31 PQJ30:PQP31 QAF30:QAL31 QKB30:QKH31 QTX30:QUD31 RDT30:RDZ31 RNP30:RNV31 RXL30:RXR31 SHH30:SHN31 SRD30:SRJ31 TAZ30:TBF31 TKV30:TLB31 TUR30:TUX31 UEN30:UET31 UOJ30:UOP31 UYF30:UYL31 VIB30:VIH31 VRX30:VSD31 WBT30:WBZ31 WLP30:WLV31 WVL30:WVR31 D65566:J65567 IZ65566:JF65567 SV65566:TB65567 ACR65566:ACX65567 AMN65566:AMT65567 AWJ65566:AWP65567 BGF65566:BGL65567 BQB65566:BQH65567 BZX65566:CAD65567 CJT65566:CJZ65567 CTP65566:CTV65567 DDL65566:DDR65567 DNH65566:DNN65567 DXD65566:DXJ65567 EGZ65566:EHF65567 EQV65566:ERB65567 FAR65566:FAX65567 FKN65566:FKT65567 FUJ65566:FUP65567 GEF65566:GEL65567 GOB65566:GOH65567 GXX65566:GYD65567 HHT65566:HHZ65567 HRP65566:HRV65567 IBL65566:IBR65567 ILH65566:ILN65567 IVD65566:IVJ65567 JEZ65566:JFF65567 JOV65566:JPB65567 JYR65566:JYX65567 KIN65566:KIT65567 KSJ65566:KSP65567 LCF65566:LCL65567 LMB65566:LMH65567 LVX65566:LWD65567 MFT65566:MFZ65567 MPP65566:MPV65567 MZL65566:MZR65567 NJH65566:NJN65567 NTD65566:NTJ65567 OCZ65566:ODF65567 OMV65566:ONB65567 OWR65566:OWX65567 PGN65566:PGT65567 PQJ65566:PQP65567 QAF65566:QAL65567 QKB65566:QKH65567 QTX65566:QUD65567 RDT65566:RDZ65567 RNP65566:RNV65567 RXL65566:RXR65567 SHH65566:SHN65567 SRD65566:SRJ65567 TAZ65566:TBF65567 TKV65566:TLB65567 TUR65566:TUX65567 UEN65566:UET65567 UOJ65566:UOP65567 UYF65566:UYL65567 VIB65566:VIH65567 VRX65566:VSD65567 WBT65566:WBZ65567 WLP65566:WLV65567 WVL65566:WVR65567 D131102:J131103 IZ131102:JF131103 SV131102:TB131103 ACR131102:ACX131103 AMN131102:AMT131103 AWJ131102:AWP131103 BGF131102:BGL131103 BQB131102:BQH131103 BZX131102:CAD131103 CJT131102:CJZ131103 CTP131102:CTV131103 DDL131102:DDR131103 DNH131102:DNN131103 DXD131102:DXJ131103 EGZ131102:EHF131103 EQV131102:ERB131103 FAR131102:FAX131103 FKN131102:FKT131103 FUJ131102:FUP131103 GEF131102:GEL131103 GOB131102:GOH131103 GXX131102:GYD131103 HHT131102:HHZ131103 HRP131102:HRV131103 IBL131102:IBR131103 ILH131102:ILN131103 IVD131102:IVJ131103 JEZ131102:JFF131103 JOV131102:JPB131103 JYR131102:JYX131103 KIN131102:KIT131103 KSJ131102:KSP131103 LCF131102:LCL131103 LMB131102:LMH131103 LVX131102:LWD131103 MFT131102:MFZ131103 MPP131102:MPV131103 MZL131102:MZR131103 NJH131102:NJN131103 NTD131102:NTJ131103 OCZ131102:ODF131103 OMV131102:ONB131103 OWR131102:OWX131103 PGN131102:PGT131103 PQJ131102:PQP131103 QAF131102:QAL131103 QKB131102:QKH131103 QTX131102:QUD131103 RDT131102:RDZ131103 RNP131102:RNV131103 RXL131102:RXR131103 SHH131102:SHN131103 SRD131102:SRJ131103 TAZ131102:TBF131103 TKV131102:TLB131103 TUR131102:TUX131103 UEN131102:UET131103 UOJ131102:UOP131103 UYF131102:UYL131103 VIB131102:VIH131103 VRX131102:VSD131103 WBT131102:WBZ131103 WLP131102:WLV131103 WVL131102:WVR131103 D196638:J196639 IZ196638:JF196639 SV196638:TB196639 ACR196638:ACX196639 AMN196638:AMT196639 AWJ196638:AWP196639 BGF196638:BGL196639 BQB196638:BQH196639 BZX196638:CAD196639 CJT196638:CJZ196639 CTP196638:CTV196639 DDL196638:DDR196639 DNH196638:DNN196639 DXD196638:DXJ196639 EGZ196638:EHF196639 EQV196638:ERB196639 FAR196638:FAX196639 FKN196638:FKT196639 FUJ196638:FUP196639 GEF196638:GEL196639 GOB196638:GOH196639 GXX196638:GYD196639 HHT196638:HHZ196639 HRP196638:HRV196639 IBL196638:IBR196639 ILH196638:ILN196639 IVD196638:IVJ196639 JEZ196638:JFF196639 JOV196638:JPB196639 JYR196638:JYX196639 KIN196638:KIT196639 KSJ196638:KSP196639 LCF196638:LCL196639 LMB196638:LMH196639 LVX196638:LWD196639 MFT196638:MFZ196639 MPP196638:MPV196639 MZL196638:MZR196639 NJH196638:NJN196639 NTD196638:NTJ196639 OCZ196638:ODF196639 OMV196638:ONB196639 OWR196638:OWX196639 PGN196638:PGT196639 PQJ196638:PQP196639 QAF196638:QAL196639 QKB196638:QKH196639 QTX196638:QUD196639 RDT196638:RDZ196639 RNP196638:RNV196639 RXL196638:RXR196639 SHH196638:SHN196639 SRD196638:SRJ196639 TAZ196638:TBF196639 TKV196638:TLB196639 TUR196638:TUX196639 UEN196638:UET196639 UOJ196638:UOP196639 UYF196638:UYL196639 VIB196638:VIH196639 VRX196638:VSD196639 WBT196638:WBZ196639 WLP196638:WLV196639 WVL196638:WVR196639 D262174:J262175 IZ262174:JF262175 SV262174:TB262175 ACR262174:ACX262175 AMN262174:AMT262175 AWJ262174:AWP262175 BGF262174:BGL262175 BQB262174:BQH262175 BZX262174:CAD262175 CJT262174:CJZ262175 CTP262174:CTV262175 DDL262174:DDR262175 DNH262174:DNN262175 DXD262174:DXJ262175 EGZ262174:EHF262175 EQV262174:ERB262175 FAR262174:FAX262175 FKN262174:FKT262175 FUJ262174:FUP262175 GEF262174:GEL262175 GOB262174:GOH262175 GXX262174:GYD262175 HHT262174:HHZ262175 HRP262174:HRV262175 IBL262174:IBR262175 ILH262174:ILN262175 IVD262174:IVJ262175 JEZ262174:JFF262175 JOV262174:JPB262175 JYR262174:JYX262175 KIN262174:KIT262175 KSJ262174:KSP262175 LCF262174:LCL262175 LMB262174:LMH262175 LVX262174:LWD262175 MFT262174:MFZ262175 MPP262174:MPV262175 MZL262174:MZR262175 NJH262174:NJN262175 NTD262174:NTJ262175 OCZ262174:ODF262175 OMV262174:ONB262175 OWR262174:OWX262175 PGN262174:PGT262175 PQJ262174:PQP262175 QAF262174:QAL262175 QKB262174:QKH262175 QTX262174:QUD262175 RDT262174:RDZ262175 RNP262174:RNV262175 RXL262174:RXR262175 SHH262174:SHN262175 SRD262174:SRJ262175 TAZ262174:TBF262175 TKV262174:TLB262175 TUR262174:TUX262175 UEN262174:UET262175 UOJ262174:UOP262175 UYF262174:UYL262175 VIB262174:VIH262175 VRX262174:VSD262175 WBT262174:WBZ262175 WLP262174:WLV262175 WVL262174:WVR262175 D327710:J327711 IZ327710:JF327711 SV327710:TB327711 ACR327710:ACX327711 AMN327710:AMT327711 AWJ327710:AWP327711 BGF327710:BGL327711 BQB327710:BQH327711 BZX327710:CAD327711 CJT327710:CJZ327711 CTP327710:CTV327711 DDL327710:DDR327711 DNH327710:DNN327711 DXD327710:DXJ327711 EGZ327710:EHF327711 EQV327710:ERB327711 FAR327710:FAX327711 FKN327710:FKT327711 FUJ327710:FUP327711 GEF327710:GEL327711 GOB327710:GOH327711 GXX327710:GYD327711 HHT327710:HHZ327711 HRP327710:HRV327711 IBL327710:IBR327711 ILH327710:ILN327711 IVD327710:IVJ327711 JEZ327710:JFF327711 JOV327710:JPB327711 JYR327710:JYX327711 KIN327710:KIT327711 KSJ327710:KSP327711 LCF327710:LCL327711 LMB327710:LMH327711 LVX327710:LWD327711 MFT327710:MFZ327711 MPP327710:MPV327711 MZL327710:MZR327711 NJH327710:NJN327711 NTD327710:NTJ327711 OCZ327710:ODF327711 OMV327710:ONB327711 OWR327710:OWX327711 PGN327710:PGT327711 PQJ327710:PQP327711 QAF327710:QAL327711 QKB327710:QKH327711 QTX327710:QUD327711 RDT327710:RDZ327711 RNP327710:RNV327711 RXL327710:RXR327711 SHH327710:SHN327711 SRD327710:SRJ327711 TAZ327710:TBF327711 TKV327710:TLB327711 TUR327710:TUX327711 UEN327710:UET327711 UOJ327710:UOP327711 UYF327710:UYL327711 VIB327710:VIH327711 VRX327710:VSD327711 WBT327710:WBZ327711 WLP327710:WLV327711 WVL327710:WVR327711 D393246:J393247 IZ393246:JF393247 SV393246:TB393247 ACR393246:ACX393247 AMN393246:AMT393247 AWJ393246:AWP393247 BGF393246:BGL393247 BQB393246:BQH393247 BZX393246:CAD393247 CJT393246:CJZ393247 CTP393246:CTV393247 DDL393246:DDR393247 DNH393246:DNN393247 DXD393246:DXJ393247 EGZ393246:EHF393247 EQV393246:ERB393247 FAR393246:FAX393247 FKN393246:FKT393247 FUJ393246:FUP393247 GEF393246:GEL393247 GOB393246:GOH393247 GXX393246:GYD393247 HHT393246:HHZ393247 HRP393246:HRV393247 IBL393246:IBR393247 ILH393246:ILN393247 IVD393246:IVJ393247 JEZ393246:JFF393247 JOV393246:JPB393247 JYR393246:JYX393247 KIN393246:KIT393247 KSJ393246:KSP393247 LCF393246:LCL393247 LMB393246:LMH393247 LVX393246:LWD393247 MFT393246:MFZ393247 MPP393246:MPV393247 MZL393246:MZR393247 NJH393246:NJN393247 NTD393246:NTJ393247 OCZ393246:ODF393247 OMV393246:ONB393247 OWR393246:OWX393247 PGN393246:PGT393247 PQJ393246:PQP393247 QAF393246:QAL393247 QKB393246:QKH393247 QTX393246:QUD393247 RDT393246:RDZ393247 RNP393246:RNV393247 RXL393246:RXR393247 SHH393246:SHN393247 SRD393246:SRJ393247 TAZ393246:TBF393247 TKV393246:TLB393247 TUR393246:TUX393247 UEN393246:UET393247 UOJ393246:UOP393247 UYF393246:UYL393247 VIB393246:VIH393247 VRX393246:VSD393247 WBT393246:WBZ393247 WLP393246:WLV393247 WVL393246:WVR393247 D458782:J458783 IZ458782:JF458783 SV458782:TB458783 ACR458782:ACX458783 AMN458782:AMT458783 AWJ458782:AWP458783 BGF458782:BGL458783 BQB458782:BQH458783 BZX458782:CAD458783 CJT458782:CJZ458783 CTP458782:CTV458783 DDL458782:DDR458783 DNH458782:DNN458783 DXD458782:DXJ458783 EGZ458782:EHF458783 EQV458782:ERB458783 FAR458782:FAX458783 FKN458782:FKT458783 FUJ458782:FUP458783 GEF458782:GEL458783 GOB458782:GOH458783 GXX458782:GYD458783 HHT458782:HHZ458783 HRP458782:HRV458783 IBL458782:IBR458783 ILH458782:ILN458783 IVD458782:IVJ458783 JEZ458782:JFF458783 JOV458782:JPB458783 JYR458782:JYX458783 KIN458782:KIT458783 KSJ458782:KSP458783 LCF458782:LCL458783 LMB458782:LMH458783 LVX458782:LWD458783 MFT458782:MFZ458783 MPP458782:MPV458783 MZL458782:MZR458783 NJH458782:NJN458783 NTD458782:NTJ458783 OCZ458782:ODF458783 OMV458782:ONB458783 OWR458782:OWX458783 PGN458782:PGT458783 PQJ458782:PQP458783 QAF458782:QAL458783 QKB458782:QKH458783 QTX458782:QUD458783 RDT458782:RDZ458783 RNP458782:RNV458783 RXL458782:RXR458783 SHH458782:SHN458783 SRD458782:SRJ458783 TAZ458782:TBF458783 TKV458782:TLB458783 TUR458782:TUX458783 UEN458782:UET458783 UOJ458782:UOP458783 UYF458782:UYL458783 VIB458782:VIH458783 VRX458782:VSD458783 WBT458782:WBZ458783 WLP458782:WLV458783 WVL458782:WVR458783 D524318:J524319 IZ524318:JF524319 SV524318:TB524319 ACR524318:ACX524319 AMN524318:AMT524319 AWJ524318:AWP524319 BGF524318:BGL524319 BQB524318:BQH524319 BZX524318:CAD524319 CJT524318:CJZ524319 CTP524318:CTV524319 DDL524318:DDR524319 DNH524318:DNN524319 DXD524318:DXJ524319 EGZ524318:EHF524319 EQV524318:ERB524319 FAR524318:FAX524319 FKN524318:FKT524319 FUJ524318:FUP524319 GEF524318:GEL524319 GOB524318:GOH524319 GXX524318:GYD524319 HHT524318:HHZ524319 HRP524318:HRV524319 IBL524318:IBR524319 ILH524318:ILN524319 IVD524318:IVJ524319 JEZ524318:JFF524319 JOV524318:JPB524319 JYR524318:JYX524319 KIN524318:KIT524319 KSJ524318:KSP524319 LCF524318:LCL524319 LMB524318:LMH524319 LVX524318:LWD524319 MFT524318:MFZ524319 MPP524318:MPV524319 MZL524318:MZR524319 NJH524318:NJN524319 NTD524318:NTJ524319 OCZ524318:ODF524319 OMV524318:ONB524319 OWR524318:OWX524319 PGN524318:PGT524319 PQJ524318:PQP524319 QAF524318:QAL524319 QKB524318:QKH524319 QTX524318:QUD524319 RDT524318:RDZ524319 RNP524318:RNV524319 RXL524318:RXR524319 SHH524318:SHN524319 SRD524318:SRJ524319 TAZ524318:TBF524319 TKV524318:TLB524319 TUR524318:TUX524319 UEN524318:UET524319 UOJ524318:UOP524319 UYF524318:UYL524319 VIB524318:VIH524319 VRX524318:VSD524319 WBT524318:WBZ524319 WLP524318:WLV524319 WVL524318:WVR524319 D589854:J589855 IZ589854:JF589855 SV589854:TB589855 ACR589854:ACX589855 AMN589854:AMT589855 AWJ589854:AWP589855 BGF589854:BGL589855 BQB589854:BQH589855 BZX589854:CAD589855 CJT589854:CJZ589855 CTP589854:CTV589855 DDL589854:DDR589855 DNH589854:DNN589855 DXD589854:DXJ589855 EGZ589854:EHF589855 EQV589854:ERB589855 FAR589854:FAX589855 FKN589854:FKT589855 FUJ589854:FUP589855 GEF589854:GEL589855 GOB589854:GOH589855 GXX589854:GYD589855 HHT589854:HHZ589855 HRP589854:HRV589855 IBL589854:IBR589855 ILH589854:ILN589855 IVD589854:IVJ589855 JEZ589854:JFF589855 JOV589854:JPB589855 JYR589854:JYX589855 KIN589854:KIT589855 KSJ589854:KSP589855 LCF589854:LCL589855 LMB589854:LMH589855 LVX589854:LWD589855 MFT589854:MFZ589855 MPP589854:MPV589855 MZL589854:MZR589855 NJH589854:NJN589855 NTD589854:NTJ589855 OCZ589854:ODF589855 OMV589854:ONB589855 OWR589854:OWX589855 PGN589854:PGT589855 PQJ589854:PQP589855 QAF589854:QAL589855 QKB589854:QKH589855 QTX589854:QUD589855 RDT589854:RDZ589855 RNP589854:RNV589855 RXL589854:RXR589855 SHH589854:SHN589855 SRD589854:SRJ589855 TAZ589854:TBF589855 TKV589854:TLB589855 TUR589854:TUX589855 UEN589854:UET589855 UOJ589854:UOP589855 UYF589854:UYL589855 VIB589854:VIH589855 VRX589854:VSD589855 WBT589854:WBZ589855 WLP589854:WLV589855 WVL589854:WVR589855 D655390:J655391 IZ655390:JF655391 SV655390:TB655391 ACR655390:ACX655391 AMN655390:AMT655391 AWJ655390:AWP655391 BGF655390:BGL655391 BQB655390:BQH655391 BZX655390:CAD655391 CJT655390:CJZ655391 CTP655390:CTV655391 DDL655390:DDR655391 DNH655390:DNN655391 DXD655390:DXJ655391 EGZ655390:EHF655391 EQV655390:ERB655391 FAR655390:FAX655391 FKN655390:FKT655391 FUJ655390:FUP655391 GEF655390:GEL655391 GOB655390:GOH655391 GXX655390:GYD655391 HHT655390:HHZ655391 HRP655390:HRV655391 IBL655390:IBR655391 ILH655390:ILN655391 IVD655390:IVJ655391 JEZ655390:JFF655391 JOV655390:JPB655391 JYR655390:JYX655391 KIN655390:KIT655391 KSJ655390:KSP655391 LCF655390:LCL655391 LMB655390:LMH655391 LVX655390:LWD655391 MFT655390:MFZ655391 MPP655390:MPV655391 MZL655390:MZR655391 NJH655390:NJN655391 NTD655390:NTJ655391 OCZ655390:ODF655391 OMV655390:ONB655391 OWR655390:OWX655391 PGN655390:PGT655391 PQJ655390:PQP655391 QAF655390:QAL655391 QKB655390:QKH655391 QTX655390:QUD655391 RDT655390:RDZ655391 RNP655390:RNV655391 RXL655390:RXR655391 SHH655390:SHN655391 SRD655390:SRJ655391 TAZ655390:TBF655391 TKV655390:TLB655391 TUR655390:TUX655391 UEN655390:UET655391 UOJ655390:UOP655391 UYF655390:UYL655391 VIB655390:VIH655391 VRX655390:VSD655391 WBT655390:WBZ655391 WLP655390:WLV655391 WVL655390:WVR655391 D720926:J720927 IZ720926:JF720927 SV720926:TB720927 ACR720926:ACX720927 AMN720926:AMT720927 AWJ720926:AWP720927 BGF720926:BGL720927 BQB720926:BQH720927 BZX720926:CAD720927 CJT720926:CJZ720927 CTP720926:CTV720927 DDL720926:DDR720927 DNH720926:DNN720927 DXD720926:DXJ720927 EGZ720926:EHF720927 EQV720926:ERB720927 FAR720926:FAX720927 FKN720926:FKT720927 FUJ720926:FUP720927 GEF720926:GEL720927 GOB720926:GOH720927 GXX720926:GYD720927 HHT720926:HHZ720927 HRP720926:HRV720927 IBL720926:IBR720927 ILH720926:ILN720927 IVD720926:IVJ720927 JEZ720926:JFF720927 JOV720926:JPB720927 JYR720926:JYX720927 KIN720926:KIT720927 KSJ720926:KSP720927 LCF720926:LCL720927 LMB720926:LMH720927 LVX720926:LWD720927 MFT720926:MFZ720927 MPP720926:MPV720927 MZL720926:MZR720927 NJH720926:NJN720927 NTD720926:NTJ720927 OCZ720926:ODF720927 OMV720926:ONB720927 OWR720926:OWX720927 PGN720926:PGT720927 PQJ720926:PQP720927 QAF720926:QAL720927 QKB720926:QKH720927 QTX720926:QUD720927 RDT720926:RDZ720927 RNP720926:RNV720927 RXL720926:RXR720927 SHH720926:SHN720927 SRD720926:SRJ720927 TAZ720926:TBF720927 TKV720926:TLB720927 TUR720926:TUX720927 UEN720926:UET720927 UOJ720926:UOP720927 UYF720926:UYL720927 VIB720926:VIH720927 VRX720926:VSD720927 WBT720926:WBZ720927 WLP720926:WLV720927 WVL720926:WVR720927 D786462:J786463 IZ786462:JF786463 SV786462:TB786463 ACR786462:ACX786463 AMN786462:AMT786463 AWJ786462:AWP786463 BGF786462:BGL786463 BQB786462:BQH786463 BZX786462:CAD786463 CJT786462:CJZ786463 CTP786462:CTV786463 DDL786462:DDR786463 DNH786462:DNN786463 DXD786462:DXJ786463 EGZ786462:EHF786463 EQV786462:ERB786463 FAR786462:FAX786463 FKN786462:FKT786463 FUJ786462:FUP786463 GEF786462:GEL786463 GOB786462:GOH786463 GXX786462:GYD786463 HHT786462:HHZ786463 HRP786462:HRV786463 IBL786462:IBR786463 ILH786462:ILN786463 IVD786462:IVJ786463 JEZ786462:JFF786463 JOV786462:JPB786463 JYR786462:JYX786463 KIN786462:KIT786463 KSJ786462:KSP786463 LCF786462:LCL786463 LMB786462:LMH786463 LVX786462:LWD786463 MFT786462:MFZ786463 MPP786462:MPV786463 MZL786462:MZR786463 NJH786462:NJN786463 NTD786462:NTJ786463 OCZ786462:ODF786463 OMV786462:ONB786463 OWR786462:OWX786463 PGN786462:PGT786463 PQJ786462:PQP786463 QAF786462:QAL786463 QKB786462:QKH786463 QTX786462:QUD786463 RDT786462:RDZ786463 RNP786462:RNV786463 RXL786462:RXR786463 SHH786462:SHN786463 SRD786462:SRJ786463 TAZ786462:TBF786463 TKV786462:TLB786463 TUR786462:TUX786463 UEN786462:UET786463 UOJ786462:UOP786463 UYF786462:UYL786463 VIB786462:VIH786463 VRX786462:VSD786463 WBT786462:WBZ786463 WLP786462:WLV786463 WVL786462:WVR786463 D851998:J851999 IZ851998:JF851999 SV851998:TB851999 ACR851998:ACX851999 AMN851998:AMT851999 AWJ851998:AWP851999 BGF851998:BGL851999 BQB851998:BQH851999 BZX851998:CAD851999 CJT851998:CJZ851999 CTP851998:CTV851999 DDL851998:DDR851999 DNH851998:DNN851999 DXD851998:DXJ851999 EGZ851998:EHF851999 EQV851998:ERB851999 FAR851998:FAX851999 FKN851998:FKT851999 FUJ851998:FUP851999 GEF851998:GEL851999 GOB851998:GOH851999 GXX851998:GYD851999 HHT851998:HHZ851999 HRP851998:HRV851999 IBL851998:IBR851999 ILH851998:ILN851999 IVD851998:IVJ851999 JEZ851998:JFF851999 JOV851998:JPB851999 JYR851998:JYX851999 KIN851998:KIT851999 KSJ851998:KSP851999 LCF851998:LCL851999 LMB851998:LMH851999 LVX851998:LWD851999 MFT851998:MFZ851999 MPP851998:MPV851999 MZL851998:MZR851999 NJH851998:NJN851999 NTD851998:NTJ851999 OCZ851998:ODF851999 OMV851998:ONB851999 OWR851998:OWX851999 PGN851998:PGT851999 PQJ851998:PQP851999 QAF851998:QAL851999 QKB851998:QKH851999 QTX851998:QUD851999 RDT851998:RDZ851999 RNP851998:RNV851999 RXL851998:RXR851999 SHH851998:SHN851999 SRD851998:SRJ851999 TAZ851998:TBF851999 TKV851998:TLB851999 TUR851998:TUX851999 UEN851998:UET851999 UOJ851998:UOP851999 UYF851998:UYL851999 VIB851998:VIH851999 VRX851998:VSD851999 WBT851998:WBZ851999 WLP851998:WLV851999 WVL851998:WVR851999 D917534:J917535 IZ917534:JF917535 SV917534:TB917535 ACR917534:ACX917535 AMN917534:AMT917535 AWJ917534:AWP917535 BGF917534:BGL917535 BQB917534:BQH917535 BZX917534:CAD917535 CJT917534:CJZ917535 CTP917534:CTV917535 DDL917534:DDR917535 DNH917534:DNN917535 DXD917534:DXJ917535 EGZ917534:EHF917535 EQV917534:ERB917535 FAR917534:FAX917535 FKN917534:FKT917535 FUJ917534:FUP917535 GEF917534:GEL917535 GOB917534:GOH917535 GXX917534:GYD917535 HHT917534:HHZ917535 HRP917534:HRV917535 IBL917534:IBR917535 ILH917534:ILN917535 IVD917534:IVJ917535 JEZ917534:JFF917535 JOV917534:JPB917535 JYR917534:JYX917535 KIN917534:KIT917535 KSJ917534:KSP917535 LCF917534:LCL917535 LMB917534:LMH917535 LVX917534:LWD917535 MFT917534:MFZ917535 MPP917534:MPV917535 MZL917534:MZR917535 NJH917534:NJN917535 NTD917534:NTJ917535 OCZ917534:ODF917535 OMV917534:ONB917535 OWR917534:OWX917535 PGN917534:PGT917535 PQJ917534:PQP917535 QAF917534:QAL917535 QKB917534:QKH917535 QTX917534:QUD917535 RDT917534:RDZ917535 RNP917534:RNV917535 RXL917534:RXR917535 SHH917534:SHN917535 SRD917534:SRJ917535 TAZ917534:TBF917535 TKV917534:TLB917535 TUR917534:TUX917535 UEN917534:UET917535 UOJ917534:UOP917535 UYF917534:UYL917535 VIB917534:VIH917535 VRX917534:VSD917535 WBT917534:WBZ917535 WLP917534:WLV917535 WVL917534:WVR917535 D983070:J983071 IZ983070:JF983071 SV983070:TB983071 ACR983070:ACX983071 AMN983070:AMT983071 AWJ983070:AWP983071 BGF983070:BGL983071 BQB983070:BQH983071 BZX983070:CAD983071 CJT983070:CJZ983071 CTP983070:CTV983071 DDL983070:DDR983071 DNH983070:DNN983071 DXD983070:DXJ983071 EGZ983070:EHF983071 EQV983070:ERB983071 FAR983070:FAX983071 FKN983070:FKT983071 FUJ983070:FUP983071 GEF983070:GEL983071 GOB983070:GOH983071 GXX983070:GYD983071 HHT983070:HHZ983071 HRP983070:HRV983071 IBL983070:IBR983071 ILH983070:ILN983071 IVD983070:IVJ983071 JEZ983070:JFF983071 JOV983070:JPB983071 JYR983070:JYX983071 KIN983070:KIT983071 KSJ983070:KSP983071 LCF983070:LCL983071 LMB983070:LMH983071 LVX983070:LWD983071 MFT983070:MFZ983071 MPP983070:MPV983071 MZL983070:MZR983071 NJH983070:NJN983071 NTD983070:NTJ983071 OCZ983070:ODF983071 OMV983070:ONB983071 OWR983070:OWX983071 PGN983070:PGT983071 PQJ983070:PQP983071 QAF983070:QAL983071 QKB983070:QKH983071 QTX983070:QUD983071 RDT983070:RDZ983071 RNP983070:RNV983071 RXL983070:RXR983071 SHH983070:SHN983071 SRD983070:SRJ983071 TAZ983070:TBF983071 TKV983070:TLB983071 TUR983070:TUX983071 UEN983070:UET983071 UOJ983070:UOP983071 UYF983070:UYL983071 VIB983070:VIH983071 VRX983070:VSD983071 WBT983070:WBZ983071 WLP983070:WLV983071 WVL983070:WVR983071 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D15:J17 IZ15:JF17 SV15:TB17 ACR15:ACX17 AMN15:AMT17 AWJ15:AWP17 BGF15:BGL17 BQB15:BQH17 BZX15:CAD17 CJT15:CJZ17 CTP15:CTV17 DDL15:DDR17 DNH15:DNN17 DXD15:DXJ17 EGZ15:EHF17 EQV15:ERB17 FAR15:FAX17 FKN15:FKT17 FUJ15:FUP17 GEF15:GEL17 GOB15:GOH17 GXX15:GYD17 HHT15:HHZ17 HRP15:HRV17 IBL15:IBR17 ILH15:ILN17 IVD15:IVJ17 JEZ15:JFF17 JOV15:JPB17 JYR15:JYX17 KIN15:KIT17 KSJ15:KSP17 LCF15:LCL17 LMB15:LMH17 LVX15:LWD17 MFT15:MFZ17 MPP15:MPV17 MZL15:MZR17 NJH15:NJN17 NTD15:NTJ17 OCZ15:ODF17 OMV15:ONB17 OWR15:OWX17 PGN15:PGT17 PQJ15:PQP17 QAF15:QAL17 QKB15:QKH17 QTX15:QUD17 RDT15:RDZ17 RNP15:RNV17 RXL15:RXR17 SHH15:SHN17 SRD15:SRJ17 TAZ15:TBF17 TKV15:TLB17 TUR15:TUX17 UEN15:UET17 UOJ15:UOP17 UYF15:UYL17 VIB15:VIH17 VRX15:VSD17 WBT15:WBZ17 WLP15:WLV17 WVL15:WVR17 D65550:J65552 IZ65550:JF65552 SV65550:TB65552 ACR65550:ACX65552 AMN65550:AMT65552 AWJ65550:AWP65552 BGF65550:BGL65552 BQB65550:BQH65552 BZX65550:CAD65552 CJT65550:CJZ65552 CTP65550:CTV65552 DDL65550:DDR65552 DNH65550:DNN65552 DXD65550:DXJ65552 EGZ65550:EHF65552 EQV65550:ERB65552 FAR65550:FAX65552 FKN65550:FKT65552 FUJ65550:FUP65552 GEF65550:GEL65552 GOB65550:GOH65552 GXX65550:GYD65552 HHT65550:HHZ65552 HRP65550:HRV65552 IBL65550:IBR65552 ILH65550:ILN65552 IVD65550:IVJ65552 JEZ65550:JFF65552 JOV65550:JPB65552 JYR65550:JYX65552 KIN65550:KIT65552 KSJ65550:KSP65552 LCF65550:LCL65552 LMB65550:LMH65552 LVX65550:LWD65552 MFT65550:MFZ65552 MPP65550:MPV65552 MZL65550:MZR65552 NJH65550:NJN65552 NTD65550:NTJ65552 OCZ65550:ODF65552 OMV65550:ONB65552 OWR65550:OWX65552 PGN65550:PGT65552 PQJ65550:PQP65552 QAF65550:QAL65552 QKB65550:QKH65552 QTX65550:QUD65552 RDT65550:RDZ65552 RNP65550:RNV65552 RXL65550:RXR65552 SHH65550:SHN65552 SRD65550:SRJ65552 TAZ65550:TBF65552 TKV65550:TLB65552 TUR65550:TUX65552 UEN65550:UET65552 UOJ65550:UOP65552 UYF65550:UYL65552 VIB65550:VIH65552 VRX65550:VSD65552 WBT65550:WBZ65552 WLP65550:WLV65552 WVL65550:WVR65552 D131086:J131088 IZ131086:JF131088 SV131086:TB131088 ACR131086:ACX131088 AMN131086:AMT131088 AWJ131086:AWP131088 BGF131086:BGL131088 BQB131086:BQH131088 BZX131086:CAD131088 CJT131086:CJZ131088 CTP131086:CTV131088 DDL131086:DDR131088 DNH131086:DNN131088 DXD131086:DXJ131088 EGZ131086:EHF131088 EQV131086:ERB131088 FAR131086:FAX131088 FKN131086:FKT131088 FUJ131086:FUP131088 GEF131086:GEL131088 GOB131086:GOH131088 GXX131086:GYD131088 HHT131086:HHZ131088 HRP131086:HRV131088 IBL131086:IBR131088 ILH131086:ILN131088 IVD131086:IVJ131088 JEZ131086:JFF131088 JOV131086:JPB131088 JYR131086:JYX131088 KIN131086:KIT131088 KSJ131086:KSP131088 LCF131086:LCL131088 LMB131086:LMH131088 LVX131086:LWD131088 MFT131086:MFZ131088 MPP131086:MPV131088 MZL131086:MZR131088 NJH131086:NJN131088 NTD131086:NTJ131088 OCZ131086:ODF131088 OMV131086:ONB131088 OWR131086:OWX131088 PGN131086:PGT131088 PQJ131086:PQP131088 QAF131086:QAL131088 QKB131086:QKH131088 QTX131086:QUD131088 RDT131086:RDZ131088 RNP131086:RNV131088 RXL131086:RXR131088 SHH131086:SHN131088 SRD131086:SRJ131088 TAZ131086:TBF131088 TKV131086:TLB131088 TUR131086:TUX131088 UEN131086:UET131088 UOJ131086:UOP131088 UYF131086:UYL131088 VIB131086:VIH131088 VRX131086:VSD131088 WBT131086:WBZ131088 WLP131086:WLV131088 WVL131086:WVR131088 D196622:J196624 IZ196622:JF196624 SV196622:TB196624 ACR196622:ACX196624 AMN196622:AMT196624 AWJ196622:AWP196624 BGF196622:BGL196624 BQB196622:BQH196624 BZX196622:CAD196624 CJT196622:CJZ196624 CTP196622:CTV196624 DDL196622:DDR196624 DNH196622:DNN196624 DXD196622:DXJ196624 EGZ196622:EHF196624 EQV196622:ERB196624 FAR196622:FAX196624 FKN196622:FKT196624 FUJ196622:FUP196624 GEF196622:GEL196624 GOB196622:GOH196624 GXX196622:GYD196624 HHT196622:HHZ196624 HRP196622:HRV196624 IBL196622:IBR196624 ILH196622:ILN196624 IVD196622:IVJ196624 JEZ196622:JFF196624 JOV196622:JPB196624 JYR196622:JYX196624 KIN196622:KIT196624 KSJ196622:KSP196624 LCF196622:LCL196624 LMB196622:LMH196624 LVX196622:LWD196624 MFT196622:MFZ196624 MPP196622:MPV196624 MZL196622:MZR196624 NJH196622:NJN196624 NTD196622:NTJ196624 OCZ196622:ODF196624 OMV196622:ONB196624 OWR196622:OWX196624 PGN196622:PGT196624 PQJ196622:PQP196624 QAF196622:QAL196624 QKB196622:QKH196624 QTX196622:QUD196624 RDT196622:RDZ196624 RNP196622:RNV196624 RXL196622:RXR196624 SHH196622:SHN196624 SRD196622:SRJ196624 TAZ196622:TBF196624 TKV196622:TLB196624 TUR196622:TUX196624 UEN196622:UET196624 UOJ196622:UOP196624 UYF196622:UYL196624 VIB196622:VIH196624 VRX196622:VSD196624 WBT196622:WBZ196624 WLP196622:WLV196624 WVL196622:WVR196624 D262158:J262160 IZ262158:JF262160 SV262158:TB262160 ACR262158:ACX262160 AMN262158:AMT262160 AWJ262158:AWP262160 BGF262158:BGL262160 BQB262158:BQH262160 BZX262158:CAD262160 CJT262158:CJZ262160 CTP262158:CTV262160 DDL262158:DDR262160 DNH262158:DNN262160 DXD262158:DXJ262160 EGZ262158:EHF262160 EQV262158:ERB262160 FAR262158:FAX262160 FKN262158:FKT262160 FUJ262158:FUP262160 GEF262158:GEL262160 GOB262158:GOH262160 GXX262158:GYD262160 HHT262158:HHZ262160 HRP262158:HRV262160 IBL262158:IBR262160 ILH262158:ILN262160 IVD262158:IVJ262160 JEZ262158:JFF262160 JOV262158:JPB262160 JYR262158:JYX262160 KIN262158:KIT262160 KSJ262158:KSP262160 LCF262158:LCL262160 LMB262158:LMH262160 LVX262158:LWD262160 MFT262158:MFZ262160 MPP262158:MPV262160 MZL262158:MZR262160 NJH262158:NJN262160 NTD262158:NTJ262160 OCZ262158:ODF262160 OMV262158:ONB262160 OWR262158:OWX262160 PGN262158:PGT262160 PQJ262158:PQP262160 QAF262158:QAL262160 QKB262158:QKH262160 QTX262158:QUD262160 RDT262158:RDZ262160 RNP262158:RNV262160 RXL262158:RXR262160 SHH262158:SHN262160 SRD262158:SRJ262160 TAZ262158:TBF262160 TKV262158:TLB262160 TUR262158:TUX262160 UEN262158:UET262160 UOJ262158:UOP262160 UYF262158:UYL262160 VIB262158:VIH262160 VRX262158:VSD262160 WBT262158:WBZ262160 WLP262158:WLV262160 WVL262158:WVR262160 D327694:J327696 IZ327694:JF327696 SV327694:TB327696 ACR327694:ACX327696 AMN327694:AMT327696 AWJ327694:AWP327696 BGF327694:BGL327696 BQB327694:BQH327696 BZX327694:CAD327696 CJT327694:CJZ327696 CTP327694:CTV327696 DDL327694:DDR327696 DNH327694:DNN327696 DXD327694:DXJ327696 EGZ327694:EHF327696 EQV327694:ERB327696 FAR327694:FAX327696 FKN327694:FKT327696 FUJ327694:FUP327696 GEF327694:GEL327696 GOB327694:GOH327696 GXX327694:GYD327696 HHT327694:HHZ327696 HRP327694:HRV327696 IBL327694:IBR327696 ILH327694:ILN327696 IVD327694:IVJ327696 JEZ327694:JFF327696 JOV327694:JPB327696 JYR327694:JYX327696 KIN327694:KIT327696 KSJ327694:KSP327696 LCF327694:LCL327696 LMB327694:LMH327696 LVX327694:LWD327696 MFT327694:MFZ327696 MPP327694:MPV327696 MZL327694:MZR327696 NJH327694:NJN327696 NTD327694:NTJ327696 OCZ327694:ODF327696 OMV327694:ONB327696 OWR327694:OWX327696 PGN327694:PGT327696 PQJ327694:PQP327696 QAF327694:QAL327696 QKB327694:QKH327696 QTX327694:QUD327696 RDT327694:RDZ327696 RNP327694:RNV327696 RXL327694:RXR327696 SHH327694:SHN327696 SRD327694:SRJ327696 TAZ327694:TBF327696 TKV327694:TLB327696 TUR327694:TUX327696 UEN327694:UET327696 UOJ327694:UOP327696 UYF327694:UYL327696 VIB327694:VIH327696 VRX327694:VSD327696 WBT327694:WBZ327696 WLP327694:WLV327696 WVL327694:WVR327696 D393230:J393232 IZ393230:JF393232 SV393230:TB393232 ACR393230:ACX393232 AMN393230:AMT393232 AWJ393230:AWP393232 BGF393230:BGL393232 BQB393230:BQH393232 BZX393230:CAD393232 CJT393230:CJZ393232 CTP393230:CTV393232 DDL393230:DDR393232 DNH393230:DNN393232 DXD393230:DXJ393232 EGZ393230:EHF393232 EQV393230:ERB393232 FAR393230:FAX393232 FKN393230:FKT393232 FUJ393230:FUP393232 GEF393230:GEL393232 GOB393230:GOH393232 GXX393230:GYD393232 HHT393230:HHZ393232 HRP393230:HRV393232 IBL393230:IBR393232 ILH393230:ILN393232 IVD393230:IVJ393232 JEZ393230:JFF393232 JOV393230:JPB393232 JYR393230:JYX393232 KIN393230:KIT393232 KSJ393230:KSP393232 LCF393230:LCL393232 LMB393230:LMH393232 LVX393230:LWD393232 MFT393230:MFZ393232 MPP393230:MPV393232 MZL393230:MZR393232 NJH393230:NJN393232 NTD393230:NTJ393232 OCZ393230:ODF393232 OMV393230:ONB393232 OWR393230:OWX393232 PGN393230:PGT393232 PQJ393230:PQP393232 QAF393230:QAL393232 QKB393230:QKH393232 QTX393230:QUD393232 RDT393230:RDZ393232 RNP393230:RNV393232 RXL393230:RXR393232 SHH393230:SHN393232 SRD393230:SRJ393232 TAZ393230:TBF393232 TKV393230:TLB393232 TUR393230:TUX393232 UEN393230:UET393232 UOJ393230:UOP393232 UYF393230:UYL393232 VIB393230:VIH393232 VRX393230:VSD393232 WBT393230:WBZ393232 WLP393230:WLV393232 WVL393230:WVR393232 D458766:J458768 IZ458766:JF458768 SV458766:TB458768 ACR458766:ACX458768 AMN458766:AMT458768 AWJ458766:AWP458768 BGF458766:BGL458768 BQB458766:BQH458768 BZX458766:CAD458768 CJT458766:CJZ458768 CTP458766:CTV458768 DDL458766:DDR458768 DNH458766:DNN458768 DXD458766:DXJ458768 EGZ458766:EHF458768 EQV458766:ERB458768 FAR458766:FAX458768 FKN458766:FKT458768 FUJ458766:FUP458768 GEF458766:GEL458768 GOB458766:GOH458768 GXX458766:GYD458768 HHT458766:HHZ458768 HRP458766:HRV458768 IBL458766:IBR458768 ILH458766:ILN458768 IVD458766:IVJ458768 JEZ458766:JFF458768 JOV458766:JPB458768 JYR458766:JYX458768 KIN458766:KIT458768 KSJ458766:KSP458768 LCF458766:LCL458768 LMB458766:LMH458768 LVX458766:LWD458768 MFT458766:MFZ458768 MPP458766:MPV458768 MZL458766:MZR458768 NJH458766:NJN458768 NTD458766:NTJ458768 OCZ458766:ODF458768 OMV458766:ONB458768 OWR458766:OWX458768 PGN458766:PGT458768 PQJ458766:PQP458768 QAF458766:QAL458768 QKB458766:QKH458768 QTX458766:QUD458768 RDT458766:RDZ458768 RNP458766:RNV458768 RXL458766:RXR458768 SHH458766:SHN458768 SRD458766:SRJ458768 TAZ458766:TBF458768 TKV458766:TLB458768 TUR458766:TUX458768 UEN458766:UET458768 UOJ458766:UOP458768 UYF458766:UYL458768 VIB458766:VIH458768 VRX458766:VSD458768 WBT458766:WBZ458768 WLP458766:WLV458768 WVL458766:WVR458768 D524302:J524304 IZ524302:JF524304 SV524302:TB524304 ACR524302:ACX524304 AMN524302:AMT524304 AWJ524302:AWP524304 BGF524302:BGL524304 BQB524302:BQH524304 BZX524302:CAD524304 CJT524302:CJZ524304 CTP524302:CTV524304 DDL524302:DDR524304 DNH524302:DNN524304 DXD524302:DXJ524304 EGZ524302:EHF524304 EQV524302:ERB524304 FAR524302:FAX524304 FKN524302:FKT524304 FUJ524302:FUP524304 GEF524302:GEL524304 GOB524302:GOH524304 GXX524302:GYD524304 HHT524302:HHZ524304 HRP524302:HRV524304 IBL524302:IBR524304 ILH524302:ILN524304 IVD524302:IVJ524304 JEZ524302:JFF524304 JOV524302:JPB524304 JYR524302:JYX524304 KIN524302:KIT524304 KSJ524302:KSP524304 LCF524302:LCL524304 LMB524302:LMH524304 LVX524302:LWD524304 MFT524302:MFZ524304 MPP524302:MPV524304 MZL524302:MZR524304 NJH524302:NJN524304 NTD524302:NTJ524304 OCZ524302:ODF524304 OMV524302:ONB524304 OWR524302:OWX524304 PGN524302:PGT524304 PQJ524302:PQP524304 QAF524302:QAL524304 QKB524302:QKH524304 QTX524302:QUD524304 RDT524302:RDZ524304 RNP524302:RNV524304 RXL524302:RXR524304 SHH524302:SHN524304 SRD524302:SRJ524304 TAZ524302:TBF524304 TKV524302:TLB524304 TUR524302:TUX524304 UEN524302:UET524304 UOJ524302:UOP524304 UYF524302:UYL524304 VIB524302:VIH524304 VRX524302:VSD524304 WBT524302:WBZ524304 WLP524302:WLV524304 WVL524302:WVR524304 D589838:J589840 IZ589838:JF589840 SV589838:TB589840 ACR589838:ACX589840 AMN589838:AMT589840 AWJ589838:AWP589840 BGF589838:BGL589840 BQB589838:BQH589840 BZX589838:CAD589840 CJT589838:CJZ589840 CTP589838:CTV589840 DDL589838:DDR589840 DNH589838:DNN589840 DXD589838:DXJ589840 EGZ589838:EHF589840 EQV589838:ERB589840 FAR589838:FAX589840 FKN589838:FKT589840 FUJ589838:FUP589840 GEF589838:GEL589840 GOB589838:GOH589840 GXX589838:GYD589840 HHT589838:HHZ589840 HRP589838:HRV589840 IBL589838:IBR589840 ILH589838:ILN589840 IVD589838:IVJ589840 JEZ589838:JFF589840 JOV589838:JPB589840 JYR589838:JYX589840 KIN589838:KIT589840 KSJ589838:KSP589840 LCF589838:LCL589840 LMB589838:LMH589840 LVX589838:LWD589840 MFT589838:MFZ589840 MPP589838:MPV589840 MZL589838:MZR589840 NJH589838:NJN589840 NTD589838:NTJ589840 OCZ589838:ODF589840 OMV589838:ONB589840 OWR589838:OWX589840 PGN589838:PGT589840 PQJ589838:PQP589840 QAF589838:QAL589840 QKB589838:QKH589840 QTX589838:QUD589840 RDT589838:RDZ589840 RNP589838:RNV589840 RXL589838:RXR589840 SHH589838:SHN589840 SRD589838:SRJ589840 TAZ589838:TBF589840 TKV589838:TLB589840 TUR589838:TUX589840 UEN589838:UET589840 UOJ589838:UOP589840 UYF589838:UYL589840 VIB589838:VIH589840 VRX589838:VSD589840 WBT589838:WBZ589840 WLP589838:WLV589840 WVL589838:WVR589840 D655374:J655376 IZ655374:JF655376 SV655374:TB655376 ACR655374:ACX655376 AMN655374:AMT655376 AWJ655374:AWP655376 BGF655374:BGL655376 BQB655374:BQH655376 BZX655374:CAD655376 CJT655374:CJZ655376 CTP655374:CTV655376 DDL655374:DDR655376 DNH655374:DNN655376 DXD655374:DXJ655376 EGZ655374:EHF655376 EQV655374:ERB655376 FAR655374:FAX655376 FKN655374:FKT655376 FUJ655374:FUP655376 GEF655374:GEL655376 GOB655374:GOH655376 GXX655374:GYD655376 HHT655374:HHZ655376 HRP655374:HRV655376 IBL655374:IBR655376 ILH655374:ILN655376 IVD655374:IVJ655376 JEZ655374:JFF655376 JOV655374:JPB655376 JYR655374:JYX655376 KIN655374:KIT655376 KSJ655374:KSP655376 LCF655374:LCL655376 LMB655374:LMH655376 LVX655374:LWD655376 MFT655374:MFZ655376 MPP655374:MPV655376 MZL655374:MZR655376 NJH655374:NJN655376 NTD655374:NTJ655376 OCZ655374:ODF655376 OMV655374:ONB655376 OWR655374:OWX655376 PGN655374:PGT655376 PQJ655374:PQP655376 QAF655374:QAL655376 QKB655374:QKH655376 QTX655374:QUD655376 RDT655374:RDZ655376 RNP655374:RNV655376 RXL655374:RXR655376 SHH655374:SHN655376 SRD655374:SRJ655376 TAZ655374:TBF655376 TKV655374:TLB655376 TUR655374:TUX655376 UEN655374:UET655376 UOJ655374:UOP655376 UYF655374:UYL655376 VIB655374:VIH655376 VRX655374:VSD655376 WBT655374:WBZ655376 WLP655374:WLV655376 WVL655374:WVR655376 D720910:J720912 IZ720910:JF720912 SV720910:TB720912 ACR720910:ACX720912 AMN720910:AMT720912 AWJ720910:AWP720912 BGF720910:BGL720912 BQB720910:BQH720912 BZX720910:CAD720912 CJT720910:CJZ720912 CTP720910:CTV720912 DDL720910:DDR720912 DNH720910:DNN720912 DXD720910:DXJ720912 EGZ720910:EHF720912 EQV720910:ERB720912 FAR720910:FAX720912 FKN720910:FKT720912 FUJ720910:FUP720912 GEF720910:GEL720912 GOB720910:GOH720912 GXX720910:GYD720912 HHT720910:HHZ720912 HRP720910:HRV720912 IBL720910:IBR720912 ILH720910:ILN720912 IVD720910:IVJ720912 JEZ720910:JFF720912 JOV720910:JPB720912 JYR720910:JYX720912 KIN720910:KIT720912 KSJ720910:KSP720912 LCF720910:LCL720912 LMB720910:LMH720912 LVX720910:LWD720912 MFT720910:MFZ720912 MPP720910:MPV720912 MZL720910:MZR720912 NJH720910:NJN720912 NTD720910:NTJ720912 OCZ720910:ODF720912 OMV720910:ONB720912 OWR720910:OWX720912 PGN720910:PGT720912 PQJ720910:PQP720912 QAF720910:QAL720912 QKB720910:QKH720912 QTX720910:QUD720912 RDT720910:RDZ720912 RNP720910:RNV720912 RXL720910:RXR720912 SHH720910:SHN720912 SRD720910:SRJ720912 TAZ720910:TBF720912 TKV720910:TLB720912 TUR720910:TUX720912 UEN720910:UET720912 UOJ720910:UOP720912 UYF720910:UYL720912 VIB720910:VIH720912 VRX720910:VSD720912 WBT720910:WBZ720912 WLP720910:WLV720912 WVL720910:WVR720912 D786446:J786448 IZ786446:JF786448 SV786446:TB786448 ACR786446:ACX786448 AMN786446:AMT786448 AWJ786446:AWP786448 BGF786446:BGL786448 BQB786446:BQH786448 BZX786446:CAD786448 CJT786446:CJZ786448 CTP786446:CTV786448 DDL786446:DDR786448 DNH786446:DNN786448 DXD786446:DXJ786448 EGZ786446:EHF786448 EQV786446:ERB786448 FAR786446:FAX786448 FKN786446:FKT786448 FUJ786446:FUP786448 GEF786446:GEL786448 GOB786446:GOH786448 GXX786446:GYD786448 HHT786446:HHZ786448 HRP786446:HRV786448 IBL786446:IBR786448 ILH786446:ILN786448 IVD786446:IVJ786448 JEZ786446:JFF786448 JOV786446:JPB786448 JYR786446:JYX786448 KIN786446:KIT786448 KSJ786446:KSP786448 LCF786446:LCL786448 LMB786446:LMH786448 LVX786446:LWD786448 MFT786446:MFZ786448 MPP786446:MPV786448 MZL786446:MZR786448 NJH786446:NJN786448 NTD786446:NTJ786448 OCZ786446:ODF786448 OMV786446:ONB786448 OWR786446:OWX786448 PGN786446:PGT786448 PQJ786446:PQP786448 QAF786446:QAL786448 QKB786446:QKH786448 QTX786446:QUD786448 RDT786446:RDZ786448 RNP786446:RNV786448 RXL786446:RXR786448 SHH786446:SHN786448 SRD786446:SRJ786448 TAZ786446:TBF786448 TKV786446:TLB786448 TUR786446:TUX786448 UEN786446:UET786448 UOJ786446:UOP786448 UYF786446:UYL786448 VIB786446:VIH786448 VRX786446:VSD786448 WBT786446:WBZ786448 WLP786446:WLV786448 WVL786446:WVR786448 D851982:J851984 IZ851982:JF851984 SV851982:TB851984 ACR851982:ACX851984 AMN851982:AMT851984 AWJ851982:AWP851984 BGF851982:BGL851984 BQB851982:BQH851984 BZX851982:CAD851984 CJT851982:CJZ851984 CTP851982:CTV851984 DDL851982:DDR851984 DNH851982:DNN851984 DXD851982:DXJ851984 EGZ851982:EHF851984 EQV851982:ERB851984 FAR851982:FAX851984 FKN851982:FKT851984 FUJ851982:FUP851984 GEF851982:GEL851984 GOB851982:GOH851984 GXX851982:GYD851984 HHT851982:HHZ851984 HRP851982:HRV851984 IBL851982:IBR851984 ILH851982:ILN851984 IVD851982:IVJ851984 JEZ851982:JFF851984 JOV851982:JPB851984 JYR851982:JYX851984 KIN851982:KIT851984 KSJ851982:KSP851984 LCF851982:LCL851984 LMB851982:LMH851984 LVX851982:LWD851984 MFT851982:MFZ851984 MPP851982:MPV851984 MZL851982:MZR851984 NJH851982:NJN851984 NTD851982:NTJ851984 OCZ851982:ODF851984 OMV851982:ONB851984 OWR851982:OWX851984 PGN851982:PGT851984 PQJ851982:PQP851984 QAF851982:QAL851984 QKB851982:QKH851984 QTX851982:QUD851984 RDT851982:RDZ851984 RNP851982:RNV851984 RXL851982:RXR851984 SHH851982:SHN851984 SRD851982:SRJ851984 TAZ851982:TBF851984 TKV851982:TLB851984 TUR851982:TUX851984 UEN851982:UET851984 UOJ851982:UOP851984 UYF851982:UYL851984 VIB851982:VIH851984 VRX851982:VSD851984 WBT851982:WBZ851984 WLP851982:WLV851984 WVL851982:WVR851984 D917518:J917520 IZ917518:JF917520 SV917518:TB917520 ACR917518:ACX917520 AMN917518:AMT917520 AWJ917518:AWP917520 BGF917518:BGL917520 BQB917518:BQH917520 BZX917518:CAD917520 CJT917518:CJZ917520 CTP917518:CTV917520 DDL917518:DDR917520 DNH917518:DNN917520 DXD917518:DXJ917520 EGZ917518:EHF917520 EQV917518:ERB917520 FAR917518:FAX917520 FKN917518:FKT917520 FUJ917518:FUP917520 GEF917518:GEL917520 GOB917518:GOH917520 GXX917518:GYD917520 HHT917518:HHZ917520 HRP917518:HRV917520 IBL917518:IBR917520 ILH917518:ILN917520 IVD917518:IVJ917520 JEZ917518:JFF917520 JOV917518:JPB917520 JYR917518:JYX917520 KIN917518:KIT917520 KSJ917518:KSP917520 LCF917518:LCL917520 LMB917518:LMH917520 LVX917518:LWD917520 MFT917518:MFZ917520 MPP917518:MPV917520 MZL917518:MZR917520 NJH917518:NJN917520 NTD917518:NTJ917520 OCZ917518:ODF917520 OMV917518:ONB917520 OWR917518:OWX917520 PGN917518:PGT917520 PQJ917518:PQP917520 QAF917518:QAL917520 QKB917518:QKH917520 QTX917518:QUD917520 RDT917518:RDZ917520 RNP917518:RNV917520 RXL917518:RXR917520 SHH917518:SHN917520 SRD917518:SRJ917520 TAZ917518:TBF917520 TKV917518:TLB917520 TUR917518:TUX917520 UEN917518:UET917520 UOJ917518:UOP917520 UYF917518:UYL917520 VIB917518:VIH917520 VRX917518:VSD917520 WBT917518:WBZ917520 WLP917518:WLV917520 WVL917518:WVR917520 D983054:J983056 IZ983054:JF983056 SV983054:TB983056 ACR983054:ACX983056 AMN983054:AMT983056 AWJ983054:AWP983056 BGF983054:BGL983056 BQB983054:BQH983056 BZX983054:CAD983056 CJT983054:CJZ983056 CTP983054:CTV983056 DDL983054:DDR983056 DNH983054:DNN983056 DXD983054:DXJ983056 EGZ983054:EHF983056 EQV983054:ERB983056 FAR983054:FAX983056 FKN983054:FKT983056 FUJ983054:FUP983056 GEF983054:GEL983056 GOB983054:GOH983056 GXX983054:GYD983056 HHT983054:HHZ983056 HRP983054:HRV983056 IBL983054:IBR983056 ILH983054:ILN983056 IVD983054:IVJ983056 JEZ983054:JFF983056 JOV983054:JPB983056 JYR983054:JYX983056 KIN983054:KIT983056 KSJ983054:KSP983056 LCF983054:LCL983056 LMB983054:LMH983056 LVX983054:LWD983056 MFT983054:MFZ983056 MPP983054:MPV983056 MZL983054:MZR983056 NJH983054:NJN983056 NTD983054:NTJ983056 OCZ983054:ODF983056 OMV983054:ONB983056 OWR983054:OWX983056 PGN983054:PGT983056 PQJ983054:PQP983056 QAF983054:QAL983056 QKB983054:QKH983056 QTX983054:QUD983056 RDT983054:RDZ983056 RNP983054:RNV983056 RXL983054:RXR983056 SHH983054:SHN983056 SRD983054:SRJ983056 TAZ983054:TBF983056 TKV983054:TLB983056 TUR983054:TUX983056 UEN983054:UET983056 UOJ983054:UOP983056 UYF983054:UYL983056 VIB983054:VIH983056 VRX983054:VSD983056 WBT983054:WBZ983056 WLP983054:WLV983056 WVL983054:WVR983056 D19:J22 IZ19:JF22 SV19:TB22 ACR19:ACX22 AMN19:AMT22 AWJ19:AWP22 BGF19:BGL22 BQB19:BQH22 BZX19:CAD22 CJT19:CJZ22 CTP19:CTV22 DDL19:DDR22 DNH19:DNN22 DXD19:DXJ22 EGZ19:EHF22 EQV19:ERB22 FAR19:FAX22 FKN19:FKT22 FUJ19:FUP22 GEF19:GEL22 GOB19:GOH22 GXX19:GYD22 HHT19:HHZ22 HRP19:HRV22 IBL19:IBR22 ILH19:ILN22 IVD19:IVJ22 JEZ19:JFF22 JOV19:JPB22 JYR19:JYX22 KIN19:KIT22 KSJ19:KSP22 LCF19:LCL22 LMB19:LMH22 LVX19:LWD22 MFT19:MFZ22 MPP19:MPV22 MZL19:MZR22 NJH19:NJN22 NTD19:NTJ22 OCZ19:ODF22 OMV19:ONB22 OWR19:OWX22 PGN19:PGT22 PQJ19:PQP22 QAF19:QAL22 QKB19:QKH22 QTX19:QUD22 RDT19:RDZ22 RNP19:RNV22 RXL19:RXR22 SHH19:SHN22 SRD19:SRJ22 TAZ19:TBF22 TKV19:TLB22 TUR19:TUX22 UEN19:UET22 UOJ19:UOP22 UYF19:UYL22 VIB19:VIH22 VRX19:VSD22 WBT19:WBZ22 WLP19:WLV22 WVL19:WVR22 D65554:J65557 IZ65554:JF65557 SV65554:TB65557 ACR65554:ACX65557 AMN65554:AMT65557 AWJ65554:AWP65557 BGF65554:BGL65557 BQB65554:BQH65557 BZX65554:CAD65557 CJT65554:CJZ65557 CTP65554:CTV65557 DDL65554:DDR65557 DNH65554:DNN65557 DXD65554:DXJ65557 EGZ65554:EHF65557 EQV65554:ERB65557 FAR65554:FAX65557 FKN65554:FKT65557 FUJ65554:FUP65557 GEF65554:GEL65557 GOB65554:GOH65557 GXX65554:GYD65557 HHT65554:HHZ65557 HRP65554:HRV65557 IBL65554:IBR65557 ILH65554:ILN65557 IVD65554:IVJ65557 JEZ65554:JFF65557 JOV65554:JPB65557 JYR65554:JYX65557 KIN65554:KIT65557 KSJ65554:KSP65557 LCF65554:LCL65557 LMB65554:LMH65557 LVX65554:LWD65557 MFT65554:MFZ65557 MPP65554:MPV65557 MZL65554:MZR65557 NJH65554:NJN65557 NTD65554:NTJ65557 OCZ65554:ODF65557 OMV65554:ONB65557 OWR65554:OWX65557 PGN65554:PGT65557 PQJ65554:PQP65557 QAF65554:QAL65557 QKB65554:QKH65557 QTX65554:QUD65557 RDT65554:RDZ65557 RNP65554:RNV65557 RXL65554:RXR65557 SHH65554:SHN65557 SRD65554:SRJ65557 TAZ65554:TBF65557 TKV65554:TLB65557 TUR65554:TUX65557 UEN65554:UET65557 UOJ65554:UOP65557 UYF65554:UYL65557 VIB65554:VIH65557 VRX65554:VSD65557 WBT65554:WBZ65557 WLP65554:WLV65557 WVL65554:WVR65557 D131090:J131093 IZ131090:JF131093 SV131090:TB131093 ACR131090:ACX131093 AMN131090:AMT131093 AWJ131090:AWP131093 BGF131090:BGL131093 BQB131090:BQH131093 BZX131090:CAD131093 CJT131090:CJZ131093 CTP131090:CTV131093 DDL131090:DDR131093 DNH131090:DNN131093 DXD131090:DXJ131093 EGZ131090:EHF131093 EQV131090:ERB131093 FAR131090:FAX131093 FKN131090:FKT131093 FUJ131090:FUP131093 GEF131090:GEL131093 GOB131090:GOH131093 GXX131090:GYD131093 HHT131090:HHZ131093 HRP131090:HRV131093 IBL131090:IBR131093 ILH131090:ILN131093 IVD131090:IVJ131093 JEZ131090:JFF131093 JOV131090:JPB131093 JYR131090:JYX131093 KIN131090:KIT131093 KSJ131090:KSP131093 LCF131090:LCL131093 LMB131090:LMH131093 LVX131090:LWD131093 MFT131090:MFZ131093 MPP131090:MPV131093 MZL131090:MZR131093 NJH131090:NJN131093 NTD131090:NTJ131093 OCZ131090:ODF131093 OMV131090:ONB131093 OWR131090:OWX131093 PGN131090:PGT131093 PQJ131090:PQP131093 QAF131090:QAL131093 QKB131090:QKH131093 QTX131090:QUD131093 RDT131090:RDZ131093 RNP131090:RNV131093 RXL131090:RXR131093 SHH131090:SHN131093 SRD131090:SRJ131093 TAZ131090:TBF131093 TKV131090:TLB131093 TUR131090:TUX131093 UEN131090:UET131093 UOJ131090:UOP131093 UYF131090:UYL131093 VIB131090:VIH131093 VRX131090:VSD131093 WBT131090:WBZ131093 WLP131090:WLV131093 WVL131090:WVR131093 D196626:J196629 IZ196626:JF196629 SV196626:TB196629 ACR196626:ACX196629 AMN196626:AMT196629 AWJ196626:AWP196629 BGF196626:BGL196629 BQB196626:BQH196629 BZX196626:CAD196629 CJT196626:CJZ196629 CTP196626:CTV196629 DDL196626:DDR196629 DNH196626:DNN196629 DXD196626:DXJ196629 EGZ196626:EHF196629 EQV196626:ERB196629 FAR196626:FAX196629 FKN196626:FKT196629 FUJ196626:FUP196629 GEF196626:GEL196629 GOB196626:GOH196629 GXX196626:GYD196629 HHT196626:HHZ196629 HRP196626:HRV196629 IBL196626:IBR196629 ILH196626:ILN196629 IVD196626:IVJ196629 JEZ196626:JFF196629 JOV196626:JPB196629 JYR196626:JYX196629 KIN196626:KIT196629 KSJ196626:KSP196629 LCF196626:LCL196629 LMB196626:LMH196629 LVX196626:LWD196629 MFT196626:MFZ196629 MPP196626:MPV196629 MZL196626:MZR196629 NJH196626:NJN196629 NTD196626:NTJ196629 OCZ196626:ODF196629 OMV196626:ONB196629 OWR196626:OWX196629 PGN196626:PGT196629 PQJ196626:PQP196629 QAF196626:QAL196629 QKB196626:QKH196629 QTX196626:QUD196629 RDT196626:RDZ196629 RNP196626:RNV196629 RXL196626:RXR196629 SHH196626:SHN196629 SRD196626:SRJ196629 TAZ196626:TBF196629 TKV196626:TLB196629 TUR196626:TUX196629 UEN196626:UET196629 UOJ196626:UOP196629 UYF196626:UYL196629 VIB196626:VIH196629 VRX196626:VSD196629 WBT196626:WBZ196629 WLP196626:WLV196629 WVL196626:WVR196629 D262162:J262165 IZ262162:JF262165 SV262162:TB262165 ACR262162:ACX262165 AMN262162:AMT262165 AWJ262162:AWP262165 BGF262162:BGL262165 BQB262162:BQH262165 BZX262162:CAD262165 CJT262162:CJZ262165 CTP262162:CTV262165 DDL262162:DDR262165 DNH262162:DNN262165 DXD262162:DXJ262165 EGZ262162:EHF262165 EQV262162:ERB262165 FAR262162:FAX262165 FKN262162:FKT262165 FUJ262162:FUP262165 GEF262162:GEL262165 GOB262162:GOH262165 GXX262162:GYD262165 HHT262162:HHZ262165 HRP262162:HRV262165 IBL262162:IBR262165 ILH262162:ILN262165 IVD262162:IVJ262165 JEZ262162:JFF262165 JOV262162:JPB262165 JYR262162:JYX262165 KIN262162:KIT262165 KSJ262162:KSP262165 LCF262162:LCL262165 LMB262162:LMH262165 LVX262162:LWD262165 MFT262162:MFZ262165 MPP262162:MPV262165 MZL262162:MZR262165 NJH262162:NJN262165 NTD262162:NTJ262165 OCZ262162:ODF262165 OMV262162:ONB262165 OWR262162:OWX262165 PGN262162:PGT262165 PQJ262162:PQP262165 QAF262162:QAL262165 QKB262162:QKH262165 QTX262162:QUD262165 RDT262162:RDZ262165 RNP262162:RNV262165 RXL262162:RXR262165 SHH262162:SHN262165 SRD262162:SRJ262165 TAZ262162:TBF262165 TKV262162:TLB262165 TUR262162:TUX262165 UEN262162:UET262165 UOJ262162:UOP262165 UYF262162:UYL262165 VIB262162:VIH262165 VRX262162:VSD262165 WBT262162:WBZ262165 WLP262162:WLV262165 WVL262162:WVR262165 D327698:J327701 IZ327698:JF327701 SV327698:TB327701 ACR327698:ACX327701 AMN327698:AMT327701 AWJ327698:AWP327701 BGF327698:BGL327701 BQB327698:BQH327701 BZX327698:CAD327701 CJT327698:CJZ327701 CTP327698:CTV327701 DDL327698:DDR327701 DNH327698:DNN327701 DXD327698:DXJ327701 EGZ327698:EHF327701 EQV327698:ERB327701 FAR327698:FAX327701 FKN327698:FKT327701 FUJ327698:FUP327701 GEF327698:GEL327701 GOB327698:GOH327701 GXX327698:GYD327701 HHT327698:HHZ327701 HRP327698:HRV327701 IBL327698:IBR327701 ILH327698:ILN327701 IVD327698:IVJ327701 JEZ327698:JFF327701 JOV327698:JPB327701 JYR327698:JYX327701 KIN327698:KIT327701 KSJ327698:KSP327701 LCF327698:LCL327701 LMB327698:LMH327701 LVX327698:LWD327701 MFT327698:MFZ327701 MPP327698:MPV327701 MZL327698:MZR327701 NJH327698:NJN327701 NTD327698:NTJ327701 OCZ327698:ODF327701 OMV327698:ONB327701 OWR327698:OWX327701 PGN327698:PGT327701 PQJ327698:PQP327701 QAF327698:QAL327701 QKB327698:QKH327701 QTX327698:QUD327701 RDT327698:RDZ327701 RNP327698:RNV327701 RXL327698:RXR327701 SHH327698:SHN327701 SRD327698:SRJ327701 TAZ327698:TBF327701 TKV327698:TLB327701 TUR327698:TUX327701 UEN327698:UET327701 UOJ327698:UOP327701 UYF327698:UYL327701 VIB327698:VIH327701 VRX327698:VSD327701 WBT327698:WBZ327701 WLP327698:WLV327701 WVL327698:WVR327701 D393234:J393237 IZ393234:JF393237 SV393234:TB393237 ACR393234:ACX393237 AMN393234:AMT393237 AWJ393234:AWP393237 BGF393234:BGL393237 BQB393234:BQH393237 BZX393234:CAD393237 CJT393234:CJZ393237 CTP393234:CTV393237 DDL393234:DDR393237 DNH393234:DNN393237 DXD393234:DXJ393237 EGZ393234:EHF393237 EQV393234:ERB393237 FAR393234:FAX393237 FKN393234:FKT393237 FUJ393234:FUP393237 GEF393234:GEL393237 GOB393234:GOH393237 GXX393234:GYD393237 HHT393234:HHZ393237 HRP393234:HRV393237 IBL393234:IBR393237 ILH393234:ILN393237 IVD393234:IVJ393237 JEZ393234:JFF393237 JOV393234:JPB393237 JYR393234:JYX393237 KIN393234:KIT393237 KSJ393234:KSP393237 LCF393234:LCL393237 LMB393234:LMH393237 LVX393234:LWD393237 MFT393234:MFZ393237 MPP393234:MPV393237 MZL393234:MZR393237 NJH393234:NJN393237 NTD393234:NTJ393237 OCZ393234:ODF393237 OMV393234:ONB393237 OWR393234:OWX393237 PGN393234:PGT393237 PQJ393234:PQP393237 QAF393234:QAL393237 QKB393234:QKH393237 QTX393234:QUD393237 RDT393234:RDZ393237 RNP393234:RNV393237 RXL393234:RXR393237 SHH393234:SHN393237 SRD393234:SRJ393237 TAZ393234:TBF393237 TKV393234:TLB393237 TUR393234:TUX393237 UEN393234:UET393237 UOJ393234:UOP393237 UYF393234:UYL393237 VIB393234:VIH393237 VRX393234:VSD393237 WBT393234:WBZ393237 WLP393234:WLV393237 WVL393234:WVR393237 D458770:J458773 IZ458770:JF458773 SV458770:TB458773 ACR458770:ACX458773 AMN458770:AMT458773 AWJ458770:AWP458773 BGF458770:BGL458773 BQB458770:BQH458773 BZX458770:CAD458773 CJT458770:CJZ458773 CTP458770:CTV458773 DDL458770:DDR458773 DNH458770:DNN458773 DXD458770:DXJ458773 EGZ458770:EHF458773 EQV458770:ERB458773 FAR458770:FAX458773 FKN458770:FKT458773 FUJ458770:FUP458773 GEF458770:GEL458773 GOB458770:GOH458773 GXX458770:GYD458773 HHT458770:HHZ458773 HRP458770:HRV458773 IBL458770:IBR458773 ILH458770:ILN458773 IVD458770:IVJ458773 JEZ458770:JFF458773 JOV458770:JPB458773 JYR458770:JYX458773 KIN458770:KIT458773 KSJ458770:KSP458773 LCF458770:LCL458773 LMB458770:LMH458773 LVX458770:LWD458773 MFT458770:MFZ458773 MPP458770:MPV458773 MZL458770:MZR458773 NJH458770:NJN458773 NTD458770:NTJ458773 OCZ458770:ODF458773 OMV458770:ONB458773 OWR458770:OWX458773 PGN458770:PGT458773 PQJ458770:PQP458773 QAF458770:QAL458773 QKB458770:QKH458773 QTX458770:QUD458773 RDT458770:RDZ458773 RNP458770:RNV458773 RXL458770:RXR458773 SHH458770:SHN458773 SRD458770:SRJ458773 TAZ458770:TBF458773 TKV458770:TLB458773 TUR458770:TUX458773 UEN458770:UET458773 UOJ458770:UOP458773 UYF458770:UYL458773 VIB458770:VIH458773 VRX458770:VSD458773 WBT458770:WBZ458773 WLP458770:WLV458773 WVL458770:WVR458773 D524306:J524309 IZ524306:JF524309 SV524306:TB524309 ACR524306:ACX524309 AMN524306:AMT524309 AWJ524306:AWP524309 BGF524306:BGL524309 BQB524306:BQH524309 BZX524306:CAD524309 CJT524306:CJZ524309 CTP524306:CTV524309 DDL524306:DDR524309 DNH524306:DNN524309 DXD524306:DXJ524309 EGZ524306:EHF524309 EQV524306:ERB524309 FAR524306:FAX524309 FKN524306:FKT524309 FUJ524306:FUP524309 GEF524306:GEL524309 GOB524306:GOH524309 GXX524306:GYD524309 HHT524306:HHZ524309 HRP524306:HRV524309 IBL524306:IBR524309 ILH524306:ILN524309 IVD524306:IVJ524309 JEZ524306:JFF524309 JOV524306:JPB524309 JYR524306:JYX524309 KIN524306:KIT524309 KSJ524306:KSP524309 LCF524306:LCL524309 LMB524306:LMH524309 LVX524306:LWD524309 MFT524306:MFZ524309 MPP524306:MPV524309 MZL524306:MZR524309 NJH524306:NJN524309 NTD524306:NTJ524309 OCZ524306:ODF524309 OMV524306:ONB524309 OWR524306:OWX524309 PGN524306:PGT524309 PQJ524306:PQP524309 QAF524306:QAL524309 QKB524306:QKH524309 QTX524306:QUD524309 RDT524306:RDZ524309 RNP524306:RNV524309 RXL524306:RXR524309 SHH524306:SHN524309 SRD524306:SRJ524309 TAZ524306:TBF524309 TKV524306:TLB524309 TUR524306:TUX524309 UEN524306:UET524309 UOJ524306:UOP524309 UYF524306:UYL524309 VIB524306:VIH524309 VRX524306:VSD524309 WBT524306:WBZ524309 WLP524306:WLV524309 WVL524306:WVR524309 D589842:J589845 IZ589842:JF589845 SV589842:TB589845 ACR589842:ACX589845 AMN589842:AMT589845 AWJ589842:AWP589845 BGF589842:BGL589845 BQB589842:BQH589845 BZX589842:CAD589845 CJT589842:CJZ589845 CTP589842:CTV589845 DDL589842:DDR589845 DNH589842:DNN589845 DXD589842:DXJ589845 EGZ589842:EHF589845 EQV589842:ERB589845 FAR589842:FAX589845 FKN589842:FKT589845 FUJ589842:FUP589845 GEF589842:GEL589845 GOB589842:GOH589845 GXX589842:GYD589845 HHT589842:HHZ589845 HRP589842:HRV589845 IBL589842:IBR589845 ILH589842:ILN589845 IVD589842:IVJ589845 JEZ589842:JFF589845 JOV589842:JPB589845 JYR589842:JYX589845 KIN589842:KIT589845 KSJ589842:KSP589845 LCF589842:LCL589845 LMB589842:LMH589845 LVX589842:LWD589845 MFT589842:MFZ589845 MPP589842:MPV589845 MZL589842:MZR589845 NJH589842:NJN589845 NTD589842:NTJ589845 OCZ589842:ODF589845 OMV589842:ONB589845 OWR589842:OWX589845 PGN589842:PGT589845 PQJ589842:PQP589845 QAF589842:QAL589845 QKB589842:QKH589845 QTX589842:QUD589845 RDT589842:RDZ589845 RNP589842:RNV589845 RXL589842:RXR589845 SHH589842:SHN589845 SRD589842:SRJ589845 TAZ589842:TBF589845 TKV589842:TLB589845 TUR589842:TUX589845 UEN589842:UET589845 UOJ589842:UOP589845 UYF589842:UYL589845 VIB589842:VIH589845 VRX589842:VSD589845 WBT589842:WBZ589845 WLP589842:WLV589845 WVL589842:WVR589845 D655378:J655381 IZ655378:JF655381 SV655378:TB655381 ACR655378:ACX655381 AMN655378:AMT655381 AWJ655378:AWP655381 BGF655378:BGL655381 BQB655378:BQH655381 BZX655378:CAD655381 CJT655378:CJZ655381 CTP655378:CTV655381 DDL655378:DDR655381 DNH655378:DNN655381 DXD655378:DXJ655381 EGZ655378:EHF655381 EQV655378:ERB655381 FAR655378:FAX655381 FKN655378:FKT655381 FUJ655378:FUP655381 GEF655378:GEL655381 GOB655378:GOH655381 GXX655378:GYD655381 HHT655378:HHZ655381 HRP655378:HRV655381 IBL655378:IBR655381 ILH655378:ILN655381 IVD655378:IVJ655381 JEZ655378:JFF655381 JOV655378:JPB655381 JYR655378:JYX655381 KIN655378:KIT655381 KSJ655378:KSP655381 LCF655378:LCL655381 LMB655378:LMH655381 LVX655378:LWD655381 MFT655378:MFZ655381 MPP655378:MPV655381 MZL655378:MZR655381 NJH655378:NJN655381 NTD655378:NTJ655381 OCZ655378:ODF655381 OMV655378:ONB655381 OWR655378:OWX655381 PGN655378:PGT655381 PQJ655378:PQP655381 QAF655378:QAL655381 QKB655378:QKH655381 QTX655378:QUD655381 RDT655378:RDZ655381 RNP655378:RNV655381 RXL655378:RXR655381 SHH655378:SHN655381 SRD655378:SRJ655381 TAZ655378:TBF655381 TKV655378:TLB655381 TUR655378:TUX655381 UEN655378:UET655381 UOJ655378:UOP655381 UYF655378:UYL655381 VIB655378:VIH655381 VRX655378:VSD655381 WBT655378:WBZ655381 WLP655378:WLV655381 WVL655378:WVR655381 D720914:J720917 IZ720914:JF720917 SV720914:TB720917 ACR720914:ACX720917 AMN720914:AMT720917 AWJ720914:AWP720917 BGF720914:BGL720917 BQB720914:BQH720917 BZX720914:CAD720917 CJT720914:CJZ720917 CTP720914:CTV720917 DDL720914:DDR720917 DNH720914:DNN720917 DXD720914:DXJ720917 EGZ720914:EHF720917 EQV720914:ERB720917 FAR720914:FAX720917 FKN720914:FKT720917 FUJ720914:FUP720917 GEF720914:GEL720917 GOB720914:GOH720917 GXX720914:GYD720917 HHT720914:HHZ720917 HRP720914:HRV720917 IBL720914:IBR720917 ILH720914:ILN720917 IVD720914:IVJ720917 JEZ720914:JFF720917 JOV720914:JPB720917 JYR720914:JYX720917 KIN720914:KIT720917 KSJ720914:KSP720917 LCF720914:LCL720917 LMB720914:LMH720917 LVX720914:LWD720917 MFT720914:MFZ720917 MPP720914:MPV720917 MZL720914:MZR720917 NJH720914:NJN720917 NTD720914:NTJ720917 OCZ720914:ODF720917 OMV720914:ONB720917 OWR720914:OWX720917 PGN720914:PGT720917 PQJ720914:PQP720917 QAF720914:QAL720917 QKB720914:QKH720917 QTX720914:QUD720917 RDT720914:RDZ720917 RNP720914:RNV720917 RXL720914:RXR720917 SHH720914:SHN720917 SRD720914:SRJ720917 TAZ720914:TBF720917 TKV720914:TLB720917 TUR720914:TUX720917 UEN720914:UET720917 UOJ720914:UOP720917 UYF720914:UYL720917 VIB720914:VIH720917 VRX720914:VSD720917 WBT720914:WBZ720917 WLP720914:WLV720917 WVL720914:WVR720917 D786450:J786453 IZ786450:JF786453 SV786450:TB786453 ACR786450:ACX786453 AMN786450:AMT786453 AWJ786450:AWP786453 BGF786450:BGL786453 BQB786450:BQH786453 BZX786450:CAD786453 CJT786450:CJZ786453 CTP786450:CTV786453 DDL786450:DDR786453 DNH786450:DNN786453 DXD786450:DXJ786453 EGZ786450:EHF786453 EQV786450:ERB786453 FAR786450:FAX786453 FKN786450:FKT786453 FUJ786450:FUP786453 GEF786450:GEL786453 GOB786450:GOH786453 GXX786450:GYD786453 HHT786450:HHZ786453 HRP786450:HRV786453 IBL786450:IBR786453 ILH786450:ILN786453 IVD786450:IVJ786453 JEZ786450:JFF786453 JOV786450:JPB786453 JYR786450:JYX786453 KIN786450:KIT786453 KSJ786450:KSP786453 LCF786450:LCL786453 LMB786450:LMH786453 LVX786450:LWD786453 MFT786450:MFZ786453 MPP786450:MPV786453 MZL786450:MZR786453 NJH786450:NJN786453 NTD786450:NTJ786453 OCZ786450:ODF786453 OMV786450:ONB786453 OWR786450:OWX786453 PGN786450:PGT786453 PQJ786450:PQP786453 QAF786450:QAL786453 QKB786450:QKH786453 QTX786450:QUD786453 RDT786450:RDZ786453 RNP786450:RNV786453 RXL786450:RXR786453 SHH786450:SHN786453 SRD786450:SRJ786453 TAZ786450:TBF786453 TKV786450:TLB786453 TUR786450:TUX786453 UEN786450:UET786453 UOJ786450:UOP786453 UYF786450:UYL786453 VIB786450:VIH786453 VRX786450:VSD786453 WBT786450:WBZ786453 WLP786450:WLV786453 WVL786450:WVR786453 D851986:J851989 IZ851986:JF851989 SV851986:TB851989 ACR851986:ACX851989 AMN851986:AMT851989 AWJ851986:AWP851989 BGF851986:BGL851989 BQB851986:BQH851989 BZX851986:CAD851989 CJT851986:CJZ851989 CTP851986:CTV851989 DDL851986:DDR851989 DNH851986:DNN851989 DXD851986:DXJ851989 EGZ851986:EHF851989 EQV851986:ERB851989 FAR851986:FAX851989 FKN851986:FKT851989 FUJ851986:FUP851989 GEF851986:GEL851989 GOB851986:GOH851989 GXX851986:GYD851989 HHT851986:HHZ851989 HRP851986:HRV851989 IBL851986:IBR851989 ILH851986:ILN851989 IVD851986:IVJ851989 JEZ851986:JFF851989 JOV851986:JPB851989 JYR851986:JYX851989 KIN851986:KIT851989 KSJ851986:KSP851989 LCF851986:LCL851989 LMB851986:LMH851989 LVX851986:LWD851989 MFT851986:MFZ851989 MPP851986:MPV851989 MZL851986:MZR851989 NJH851986:NJN851989 NTD851986:NTJ851989 OCZ851986:ODF851989 OMV851986:ONB851989 OWR851986:OWX851989 PGN851986:PGT851989 PQJ851986:PQP851989 QAF851986:QAL851989 QKB851986:QKH851989 QTX851986:QUD851989 RDT851986:RDZ851989 RNP851986:RNV851989 RXL851986:RXR851989 SHH851986:SHN851989 SRD851986:SRJ851989 TAZ851986:TBF851989 TKV851986:TLB851989 TUR851986:TUX851989 UEN851986:UET851989 UOJ851986:UOP851989 UYF851986:UYL851989 VIB851986:VIH851989 VRX851986:VSD851989 WBT851986:WBZ851989 WLP851986:WLV851989 WVL851986:WVR851989 D917522:J917525 IZ917522:JF917525 SV917522:TB917525 ACR917522:ACX917525 AMN917522:AMT917525 AWJ917522:AWP917525 BGF917522:BGL917525 BQB917522:BQH917525 BZX917522:CAD917525 CJT917522:CJZ917525 CTP917522:CTV917525 DDL917522:DDR917525 DNH917522:DNN917525 DXD917522:DXJ917525 EGZ917522:EHF917525 EQV917522:ERB917525 FAR917522:FAX917525 FKN917522:FKT917525 FUJ917522:FUP917525 GEF917522:GEL917525 GOB917522:GOH917525 GXX917522:GYD917525 HHT917522:HHZ917525 HRP917522:HRV917525 IBL917522:IBR917525 ILH917522:ILN917525 IVD917522:IVJ917525 JEZ917522:JFF917525 JOV917522:JPB917525 JYR917522:JYX917525 KIN917522:KIT917525 KSJ917522:KSP917525 LCF917522:LCL917525 LMB917522:LMH917525 LVX917522:LWD917525 MFT917522:MFZ917525 MPP917522:MPV917525 MZL917522:MZR917525 NJH917522:NJN917525 NTD917522:NTJ917525 OCZ917522:ODF917525 OMV917522:ONB917525 OWR917522:OWX917525 PGN917522:PGT917525 PQJ917522:PQP917525 QAF917522:QAL917525 QKB917522:QKH917525 QTX917522:QUD917525 RDT917522:RDZ917525 RNP917522:RNV917525 RXL917522:RXR917525 SHH917522:SHN917525 SRD917522:SRJ917525 TAZ917522:TBF917525 TKV917522:TLB917525 TUR917522:TUX917525 UEN917522:UET917525 UOJ917522:UOP917525 UYF917522:UYL917525 VIB917522:VIH917525 VRX917522:VSD917525 WBT917522:WBZ917525 WLP917522:WLV917525 WVL917522:WVR917525 D983058:J983061 IZ983058:JF983061 SV983058:TB983061 ACR983058:ACX983061 AMN983058:AMT983061 AWJ983058:AWP983061 BGF983058:BGL983061 BQB983058:BQH983061 BZX983058:CAD983061 CJT983058:CJZ983061 CTP983058:CTV983061 DDL983058:DDR983061 DNH983058:DNN983061 DXD983058:DXJ983061 EGZ983058:EHF983061 EQV983058:ERB983061 FAR983058:FAX983061 FKN983058:FKT983061 FUJ983058:FUP983061 GEF983058:GEL983061 GOB983058:GOH983061 GXX983058:GYD983061 HHT983058:HHZ983061 HRP983058:HRV983061 IBL983058:IBR983061 ILH983058:ILN983061 IVD983058:IVJ983061 JEZ983058:JFF983061 JOV983058:JPB983061 JYR983058:JYX983061 KIN983058:KIT983061 KSJ983058:KSP983061 LCF983058:LCL983061 LMB983058:LMH983061 LVX983058:LWD983061 MFT983058:MFZ983061 MPP983058:MPV983061 MZL983058:MZR983061 NJH983058:NJN983061 NTD983058:NTJ983061 OCZ983058:ODF983061 OMV983058:ONB983061 OWR983058:OWX983061 PGN983058:PGT983061 PQJ983058:PQP983061 QAF983058:QAL983061 QKB983058:QKH983061 QTX983058:QUD983061 RDT983058:RDZ983061 RNP983058:RNV983061 RXL983058:RXR983061 SHH983058:SHN983061 SRD983058:SRJ983061 TAZ983058:TBF983061 TKV983058:TLB983061 TUR983058:TUX983061 UEN983058:UET983061 UOJ983058:UOP983061 UYF983058:UYL983061 VIB983058:VIH983061 VRX983058:VSD983061 WBT983058:WBZ983061 WLP983058:WLV983061 WVL983058:WVR983061 D7:J13 IZ7:JF13 SV7:TB13 ACR7:ACX13 AMN7:AMT13 AWJ7:AWP13 BGF7:BGL13 BQB7:BQH13 BZX7:CAD13 CJT7:CJZ13 CTP7:CTV13 DDL7:DDR13 DNH7:DNN13 DXD7:DXJ13 EGZ7:EHF13 EQV7:ERB13 FAR7:FAX13 FKN7:FKT13 FUJ7:FUP13 GEF7:GEL13 GOB7:GOH13 GXX7:GYD13 HHT7:HHZ13 HRP7:HRV13 IBL7:IBR13 ILH7:ILN13 IVD7:IVJ13 JEZ7:JFF13 JOV7:JPB13 JYR7:JYX13 KIN7:KIT13 KSJ7:KSP13 LCF7:LCL13 LMB7:LMH13 LVX7:LWD13 MFT7:MFZ13 MPP7:MPV13 MZL7:MZR13 NJH7:NJN13 NTD7:NTJ13 OCZ7:ODF13 OMV7:ONB13 OWR7:OWX13 PGN7:PGT13 PQJ7:PQP13 QAF7:QAL13 QKB7:QKH13 QTX7:QUD13 RDT7:RDZ13 RNP7:RNV13 RXL7:RXR13 SHH7:SHN13 SRD7:SRJ13 TAZ7:TBF13 TKV7:TLB13 TUR7:TUX13 UEN7:UET13 UOJ7:UOP13 UYF7:UYL13 VIB7:VIH13 VRX7:VSD13 WBT7:WBZ13 WLP7:WLV13 WVL7:WVR13 D65542:J65548 IZ65542:JF65548 SV65542:TB65548 ACR65542:ACX65548 AMN65542:AMT65548 AWJ65542:AWP65548 BGF65542:BGL65548 BQB65542:BQH65548 BZX65542:CAD65548 CJT65542:CJZ65548 CTP65542:CTV65548 DDL65542:DDR65548 DNH65542:DNN65548 DXD65542:DXJ65548 EGZ65542:EHF65548 EQV65542:ERB65548 FAR65542:FAX65548 FKN65542:FKT65548 FUJ65542:FUP65548 GEF65542:GEL65548 GOB65542:GOH65548 GXX65542:GYD65548 HHT65542:HHZ65548 HRP65542:HRV65548 IBL65542:IBR65548 ILH65542:ILN65548 IVD65542:IVJ65548 JEZ65542:JFF65548 JOV65542:JPB65548 JYR65542:JYX65548 KIN65542:KIT65548 KSJ65542:KSP65548 LCF65542:LCL65548 LMB65542:LMH65548 LVX65542:LWD65548 MFT65542:MFZ65548 MPP65542:MPV65548 MZL65542:MZR65548 NJH65542:NJN65548 NTD65542:NTJ65548 OCZ65542:ODF65548 OMV65542:ONB65548 OWR65542:OWX65548 PGN65542:PGT65548 PQJ65542:PQP65548 QAF65542:QAL65548 QKB65542:QKH65548 QTX65542:QUD65548 RDT65542:RDZ65548 RNP65542:RNV65548 RXL65542:RXR65548 SHH65542:SHN65548 SRD65542:SRJ65548 TAZ65542:TBF65548 TKV65542:TLB65548 TUR65542:TUX65548 UEN65542:UET65548 UOJ65542:UOP65548 UYF65542:UYL65548 VIB65542:VIH65548 VRX65542:VSD65548 WBT65542:WBZ65548 WLP65542:WLV65548 WVL65542:WVR65548 D131078:J131084 IZ131078:JF131084 SV131078:TB131084 ACR131078:ACX131084 AMN131078:AMT131084 AWJ131078:AWP131084 BGF131078:BGL131084 BQB131078:BQH131084 BZX131078:CAD131084 CJT131078:CJZ131084 CTP131078:CTV131084 DDL131078:DDR131084 DNH131078:DNN131084 DXD131078:DXJ131084 EGZ131078:EHF131084 EQV131078:ERB131084 FAR131078:FAX131084 FKN131078:FKT131084 FUJ131078:FUP131084 GEF131078:GEL131084 GOB131078:GOH131084 GXX131078:GYD131084 HHT131078:HHZ131084 HRP131078:HRV131084 IBL131078:IBR131084 ILH131078:ILN131084 IVD131078:IVJ131084 JEZ131078:JFF131084 JOV131078:JPB131084 JYR131078:JYX131084 KIN131078:KIT131084 KSJ131078:KSP131084 LCF131078:LCL131084 LMB131078:LMH131084 LVX131078:LWD131084 MFT131078:MFZ131084 MPP131078:MPV131084 MZL131078:MZR131084 NJH131078:NJN131084 NTD131078:NTJ131084 OCZ131078:ODF131084 OMV131078:ONB131084 OWR131078:OWX131084 PGN131078:PGT131084 PQJ131078:PQP131084 QAF131078:QAL131084 QKB131078:QKH131084 QTX131078:QUD131084 RDT131078:RDZ131084 RNP131078:RNV131084 RXL131078:RXR131084 SHH131078:SHN131084 SRD131078:SRJ131084 TAZ131078:TBF131084 TKV131078:TLB131084 TUR131078:TUX131084 UEN131078:UET131084 UOJ131078:UOP131084 UYF131078:UYL131084 VIB131078:VIH131084 VRX131078:VSD131084 WBT131078:WBZ131084 WLP131078:WLV131084 WVL131078:WVR131084 D196614:J196620 IZ196614:JF196620 SV196614:TB196620 ACR196614:ACX196620 AMN196614:AMT196620 AWJ196614:AWP196620 BGF196614:BGL196620 BQB196614:BQH196620 BZX196614:CAD196620 CJT196614:CJZ196620 CTP196614:CTV196620 DDL196614:DDR196620 DNH196614:DNN196620 DXD196614:DXJ196620 EGZ196614:EHF196620 EQV196614:ERB196620 FAR196614:FAX196620 FKN196614:FKT196620 FUJ196614:FUP196620 GEF196614:GEL196620 GOB196614:GOH196620 GXX196614:GYD196620 HHT196614:HHZ196620 HRP196614:HRV196620 IBL196614:IBR196620 ILH196614:ILN196620 IVD196614:IVJ196620 JEZ196614:JFF196620 JOV196614:JPB196620 JYR196614:JYX196620 KIN196614:KIT196620 KSJ196614:KSP196620 LCF196614:LCL196620 LMB196614:LMH196620 LVX196614:LWD196620 MFT196614:MFZ196620 MPP196614:MPV196620 MZL196614:MZR196620 NJH196614:NJN196620 NTD196614:NTJ196620 OCZ196614:ODF196620 OMV196614:ONB196620 OWR196614:OWX196620 PGN196614:PGT196620 PQJ196614:PQP196620 QAF196614:QAL196620 QKB196614:QKH196620 QTX196614:QUD196620 RDT196614:RDZ196620 RNP196614:RNV196620 RXL196614:RXR196620 SHH196614:SHN196620 SRD196614:SRJ196620 TAZ196614:TBF196620 TKV196614:TLB196620 TUR196614:TUX196620 UEN196614:UET196620 UOJ196614:UOP196620 UYF196614:UYL196620 VIB196614:VIH196620 VRX196614:VSD196620 WBT196614:WBZ196620 WLP196614:WLV196620 WVL196614:WVR196620 D262150:J262156 IZ262150:JF262156 SV262150:TB262156 ACR262150:ACX262156 AMN262150:AMT262156 AWJ262150:AWP262156 BGF262150:BGL262156 BQB262150:BQH262156 BZX262150:CAD262156 CJT262150:CJZ262156 CTP262150:CTV262156 DDL262150:DDR262156 DNH262150:DNN262156 DXD262150:DXJ262156 EGZ262150:EHF262156 EQV262150:ERB262156 FAR262150:FAX262156 FKN262150:FKT262156 FUJ262150:FUP262156 GEF262150:GEL262156 GOB262150:GOH262156 GXX262150:GYD262156 HHT262150:HHZ262156 HRP262150:HRV262156 IBL262150:IBR262156 ILH262150:ILN262156 IVD262150:IVJ262156 JEZ262150:JFF262156 JOV262150:JPB262156 JYR262150:JYX262156 KIN262150:KIT262156 KSJ262150:KSP262156 LCF262150:LCL262156 LMB262150:LMH262156 LVX262150:LWD262156 MFT262150:MFZ262156 MPP262150:MPV262156 MZL262150:MZR262156 NJH262150:NJN262156 NTD262150:NTJ262156 OCZ262150:ODF262156 OMV262150:ONB262156 OWR262150:OWX262156 PGN262150:PGT262156 PQJ262150:PQP262156 QAF262150:QAL262156 QKB262150:QKH262156 QTX262150:QUD262156 RDT262150:RDZ262156 RNP262150:RNV262156 RXL262150:RXR262156 SHH262150:SHN262156 SRD262150:SRJ262156 TAZ262150:TBF262156 TKV262150:TLB262156 TUR262150:TUX262156 UEN262150:UET262156 UOJ262150:UOP262156 UYF262150:UYL262156 VIB262150:VIH262156 VRX262150:VSD262156 WBT262150:WBZ262156 WLP262150:WLV262156 WVL262150:WVR262156 D327686:J327692 IZ327686:JF327692 SV327686:TB327692 ACR327686:ACX327692 AMN327686:AMT327692 AWJ327686:AWP327692 BGF327686:BGL327692 BQB327686:BQH327692 BZX327686:CAD327692 CJT327686:CJZ327692 CTP327686:CTV327692 DDL327686:DDR327692 DNH327686:DNN327692 DXD327686:DXJ327692 EGZ327686:EHF327692 EQV327686:ERB327692 FAR327686:FAX327692 FKN327686:FKT327692 FUJ327686:FUP327692 GEF327686:GEL327692 GOB327686:GOH327692 GXX327686:GYD327692 HHT327686:HHZ327692 HRP327686:HRV327692 IBL327686:IBR327692 ILH327686:ILN327692 IVD327686:IVJ327692 JEZ327686:JFF327692 JOV327686:JPB327692 JYR327686:JYX327692 KIN327686:KIT327692 KSJ327686:KSP327692 LCF327686:LCL327692 LMB327686:LMH327692 LVX327686:LWD327692 MFT327686:MFZ327692 MPP327686:MPV327692 MZL327686:MZR327692 NJH327686:NJN327692 NTD327686:NTJ327692 OCZ327686:ODF327692 OMV327686:ONB327692 OWR327686:OWX327692 PGN327686:PGT327692 PQJ327686:PQP327692 QAF327686:QAL327692 QKB327686:QKH327692 QTX327686:QUD327692 RDT327686:RDZ327692 RNP327686:RNV327692 RXL327686:RXR327692 SHH327686:SHN327692 SRD327686:SRJ327692 TAZ327686:TBF327692 TKV327686:TLB327692 TUR327686:TUX327692 UEN327686:UET327692 UOJ327686:UOP327692 UYF327686:UYL327692 VIB327686:VIH327692 VRX327686:VSD327692 WBT327686:WBZ327692 WLP327686:WLV327692 WVL327686:WVR327692 D393222:J393228 IZ393222:JF393228 SV393222:TB393228 ACR393222:ACX393228 AMN393222:AMT393228 AWJ393222:AWP393228 BGF393222:BGL393228 BQB393222:BQH393228 BZX393222:CAD393228 CJT393222:CJZ393228 CTP393222:CTV393228 DDL393222:DDR393228 DNH393222:DNN393228 DXD393222:DXJ393228 EGZ393222:EHF393228 EQV393222:ERB393228 FAR393222:FAX393228 FKN393222:FKT393228 FUJ393222:FUP393228 GEF393222:GEL393228 GOB393222:GOH393228 GXX393222:GYD393228 HHT393222:HHZ393228 HRP393222:HRV393228 IBL393222:IBR393228 ILH393222:ILN393228 IVD393222:IVJ393228 JEZ393222:JFF393228 JOV393222:JPB393228 JYR393222:JYX393228 KIN393222:KIT393228 KSJ393222:KSP393228 LCF393222:LCL393228 LMB393222:LMH393228 LVX393222:LWD393228 MFT393222:MFZ393228 MPP393222:MPV393228 MZL393222:MZR393228 NJH393222:NJN393228 NTD393222:NTJ393228 OCZ393222:ODF393228 OMV393222:ONB393228 OWR393222:OWX393228 PGN393222:PGT393228 PQJ393222:PQP393228 QAF393222:QAL393228 QKB393222:QKH393228 QTX393222:QUD393228 RDT393222:RDZ393228 RNP393222:RNV393228 RXL393222:RXR393228 SHH393222:SHN393228 SRD393222:SRJ393228 TAZ393222:TBF393228 TKV393222:TLB393228 TUR393222:TUX393228 UEN393222:UET393228 UOJ393222:UOP393228 UYF393222:UYL393228 VIB393222:VIH393228 VRX393222:VSD393228 WBT393222:WBZ393228 WLP393222:WLV393228 WVL393222:WVR393228 D458758:J458764 IZ458758:JF458764 SV458758:TB458764 ACR458758:ACX458764 AMN458758:AMT458764 AWJ458758:AWP458764 BGF458758:BGL458764 BQB458758:BQH458764 BZX458758:CAD458764 CJT458758:CJZ458764 CTP458758:CTV458764 DDL458758:DDR458764 DNH458758:DNN458764 DXD458758:DXJ458764 EGZ458758:EHF458764 EQV458758:ERB458764 FAR458758:FAX458764 FKN458758:FKT458764 FUJ458758:FUP458764 GEF458758:GEL458764 GOB458758:GOH458764 GXX458758:GYD458764 HHT458758:HHZ458764 HRP458758:HRV458764 IBL458758:IBR458764 ILH458758:ILN458764 IVD458758:IVJ458764 JEZ458758:JFF458764 JOV458758:JPB458764 JYR458758:JYX458764 KIN458758:KIT458764 KSJ458758:KSP458764 LCF458758:LCL458764 LMB458758:LMH458764 LVX458758:LWD458764 MFT458758:MFZ458764 MPP458758:MPV458764 MZL458758:MZR458764 NJH458758:NJN458764 NTD458758:NTJ458764 OCZ458758:ODF458764 OMV458758:ONB458764 OWR458758:OWX458764 PGN458758:PGT458764 PQJ458758:PQP458764 QAF458758:QAL458764 QKB458758:QKH458764 QTX458758:QUD458764 RDT458758:RDZ458764 RNP458758:RNV458764 RXL458758:RXR458764 SHH458758:SHN458764 SRD458758:SRJ458764 TAZ458758:TBF458764 TKV458758:TLB458764 TUR458758:TUX458764 UEN458758:UET458764 UOJ458758:UOP458764 UYF458758:UYL458764 VIB458758:VIH458764 VRX458758:VSD458764 WBT458758:WBZ458764 WLP458758:WLV458764 WVL458758:WVR458764 D524294:J524300 IZ524294:JF524300 SV524294:TB524300 ACR524294:ACX524300 AMN524294:AMT524300 AWJ524294:AWP524300 BGF524294:BGL524300 BQB524294:BQH524300 BZX524294:CAD524300 CJT524294:CJZ524300 CTP524294:CTV524300 DDL524294:DDR524300 DNH524294:DNN524300 DXD524294:DXJ524300 EGZ524294:EHF524300 EQV524294:ERB524300 FAR524294:FAX524300 FKN524294:FKT524300 FUJ524294:FUP524300 GEF524294:GEL524300 GOB524294:GOH524300 GXX524294:GYD524300 HHT524294:HHZ524300 HRP524294:HRV524300 IBL524294:IBR524300 ILH524294:ILN524300 IVD524294:IVJ524300 JEZ524294:JFF524300 JOV524294:JPB524300 JYR524294:JYX524300 KIN524294:KIT524300 KSJ524294:KSP524300 LCF524294:LCL524300 LMB524294:LMH524300 LVX524294:LWD524300 MFT524294:MFZ524300 MPP524294:MPV524300 MZL524294:MZR524300 NJH524294:NJN524300 NTD524294:NTJ524300 OCZ524294:ODF524300 OMV524294:ONB524300 OWR524294:OWX524300 PGN524294:PGT524300 PQJ524294:PQP524300 QAF524294:QAL524300 QKB524294:QKH524300 QTX524294:QUD524300 RDT524294:RDZ524300 RNP524294:RNV524300 RXL524294:RXR524300 SHH524294:SHN524300 SRD524294:SRJ524300 TAZ524294:TBF524300 TKV524294:TLB524300 TUR524294:TUX524300 UEN524294:UET524300 UOJ524294:UOP524300 UYF524294:UYL524300 VIB524294:VIH524300 VRX524294:VSD524300 WBT524294:WBZ524300 WLP524294:WLV524300 WVL524294:WVR524300 D589830:J589836 IZ589830:JF589836 SV589830:TB589836 ACR589830:ACX589836 AMN589830:AMT589836 AWJ589830:AWP589836 BGF589830:BGL589836 BQB589830:BQH589836 BZX589830:CAD589836 CJT589830:CJZ589836 CTP589830:CTV589836 DDL589830:DDR589836 DNH589830:DNN589836 DXD589830:DXJ589836 EGZ589830:EHF589836 EQV589830:ERB589836 FAR589830:FAX589836 FKN589830:FKT589836 FUJ589830:FUP589836 GEF589830:GEL589836 GOB589830:GOH589836 GXX589830:GYD589836 HHT589830:HHZ589836 HRP589830:HRV589836 IBL589830:IBR589836 ILH589830:ILN589836 IVD589830:IVJ589836 JEZ589830:JFF589836 JOV589830:JPB589836 JYR589830:JYX589836 KIN589830:KIT589836 KSJ589830:KSP589836 LCF589830:LCL589836 LMB589830:LMH589836 LVX589830:LWD589836 MFT589830:MFZ589836 MPP589830:MPV589836 MZL589830:MZR589836 NJH589830:NJN589836 NTD589830:NTJ589836 OCZ589830:ODF589836 OMV589830:ONB589836 OWR589830:OWX589836 PGN589830:PGT589836 PQJ589830:PQP589836 QAF589830:QAL589836 QKB589830:QKH589836 QTX589830:QUD589836 RDT589830:RDZ589836 RNP589830:RNV589836 RXL589830:RXR589836 SHH589830:SHN589836 SRD589830:SRJ589836 TAZ589830:TBF589836 TKV589830:TLB589836 TUR589830:TUX589836 UEN589830:UET589836 UOJ589830:UOP589836 UYF589830:UYL589836 VIB589830:VIH589836 VRX589830:VSD589836 WBT589830:WBZ589836 WLP589830:WLV589836 WVL589830:WVR589836 D655366:J655372 IZ655366:JF655372 SV655366:TB655372 ACR655366:ACX655372 AMN655366:AMT655372 AWJ655366:AWP655372 BGF655366:BGL655372 BQB655366:BQH655372 BZX655366:CAD655372 CJT655366:CJZ655372 CTP655366:CTV655372 DDL655366:DDR655372 DNH655366:DNN655372 DXD655366:DXJ655372 EGZ655366:EHF655372 EQV655366:ERB655372 FAR655366:FAX655372 FKN655366:FKT655372 FUJ655366:FUP655372 GEF655366:GEL655372 GOB655366:GOH655372 GXX655366:GYD655372 HHT655366:HHZ655372 HRP655366:HRV655372 IBL655366:IBR655372 ILH655366:ILN655372 IVD655366:IVJ655372 JEZ655366:JFF655372 JOV655366:JPB655372 JYR655366:JYX655372 KIN655366:KIT655372 KSJ655366:KSP655372 LCF655366:LCL655372 LMB655366:LMH655372 LVX655366:LWD655372 MFT655366:MFZ655372 MPP655366:MPV655372 MZL655366:MZR655372 NJH655366:NJN655372 NTD655366:NTJ655372 OCZ655366:ODF655372 OMV655366:ONB655372 OWR655366:OWX655372 PGN655366:PGT655372 PQJ655366:PQP655372 QAF655366:QAL655372 QKB655366:QKH655372 QTX655366:QUD655372 RDT655366:RDZ655372 RNP655366:RNV655372 RXL655366:RXR655372 SHH655366:SHN655372 SRD655366:SRJ655372 TAZ655366:TBF655372 TKV655366:TLB655372 TUR655366:TUX655372 UEN655366:UET655372 UOJ655366:UOP655372 UYF655366:UYL655372 VIB655366:VIH655372 VRX655366:VSD655372 WBT655366:WBZ655372 WLP655366:WLV655372 WVL655366:WVR655372 D720902:J720908 IZ720902:JF720908 SV720902:TB720908 ACR720902:ACX720908 AMN720902:AMT720908 AWJ720902:AWP720908 BGF720902:BGL720908 BQB720902:BQH720908 BZX720902:CAD720908 CJT720902:CJZ720908 CTP720902:CTV720908 DDL720902:DDR720908 DNH720902:DNN720908 DXD720902:DXJ720908 EGZ720902:EHF720908 EQV720902:ERB720908 FAR720902:FAX720908 FKN720902:FKT720908 FUJ720902:FUP720908 GEF720902:GEL720908 GOB720902:GOH720908 GXX720902:GYD720908 HHT720902:HHZ720908 HRP720902:HRV720908 IBL720902:IBR720908 ILH720902:ILN720908 IVD720902:IVJ720908 JEZ720902:JFF720908 JOV720902:JPB720908 JYR720902:JYX720908 KIN720902:KIT720908 KSJ720902:KSP720908 LCF720902:LCL720908 LMB720902:LMH720908 LVX720902:LWD720908 MFT720902:MFZ720908 MPP720902:MPV720908 MZL720902:MZR720908 NJH720902:NJN720908 NTD720902:NTJ720908 OCZ720902:ODF720908 OMV720902:ONB720908 OWR720902:OWX720908 PGN720902:PGT720908 PQJ720902:PQP720908 QAF720902:QAL720908 QKB720902:QKH720908 QTX720902:QUD720908 RDT720902:RDZ720908 RNP720902:RNV720908 RXL720902:RXR720908 SHH720902:SHN720908 SRD720902:SRJ720908 TAZ720902:TBF720908 TKV720902:TLB720908 TUR720902:TUX720908 UEN720902:UET720908 UOJ720902:UOP720908 UYF720902:UYL720908 VIB720902:VIH720908 VRX720902:VSD720908 WBT720902:WBZ720908 WLP720902:WLV720908 WVL720902:WVR720908 D786438:J786444 IZ786438:JF786444 SV786438:TB786444 ACR786438:ACX786444 AMN786438:AMT786444 AWJ786438:AWP786444 BGF786438:BGL786444 BQB786438:BQH786444 BZX786438:CAD786444 CJT786438:CJZ786444 CTP786438:CTV786444 DDL786438:DDR786444 DNH786438:DNN786444 DXD786438:DXJ786444 EGZ786438:EHF786444 EQV786438:ERB786444 FAR786438:FAX786444 FKN786438:FKT786444 FUJ786438:FUP786444 GEF786438:GEL786444 GOB786438:GOH786444 GXX786438:GYD786444 HHT786438:HHZ786444 HRP786438:HRV786444 IBL786438:IBR786444 ILH786438:ILN786444 IVD786438:IVJ786444 JEZ786438:JFF786444 JOV786438:JPB786444 JYR786438:JYX786444 KIN786438:KIT786444 KSJ786438:KSP786444 LCF786438:LCL786444 LMB786438:LMH786444 LVX786438:LWD786444 MFT786438:MFZ786444 MPP786438:MPV786444 MZL786438:MZR786444 NJH786438:NJN786444 NTD786438:NTJ786444 OCZ786438:ODF786444 OMV786438:ONB786444 OWR786438:OWX786444 PGN786438:PGT786444 PQJ786438:PQP786444 QAF786438:QAL786444 QKB786438:QKH786444 QTX786438:QUD786444 RDT786438:RDZ786444 RNP786438:RNV786444 RXL786438:RXR786444 SHH786438:SHN786444 SRD786438:SRJ786444 TAZ786438:TBF786444 TKV786438:TLB786444 TUR786438:TUX786444 UEN786438:UET786444 UOJ786438:UOP786444 UYF786438:UYL786444 VIB786438:VIH786444 VRX786438:VSD786444 WBT786438:WBZ786444 WLP786438:WLV786444 WVL786438:WVR786444 D851974:J851980 IZ851974:JF851980 SV851974:TB851980 ACR851974:ACX851980 AMN851974:AMT851980 AWJ851974:AWP851980 BGF851974:BGL851980 BQB851974:BQH851980 BZX851974:CAD851980 CJT851974:CJZ851980 CTP851974:CTV851980 DDL851974:DDR851980 DNH851974:DNN851980 DXD851974:DXJ851980 EGZ851974:EHF851980 EQV851974:ERB851980 FAR851974:FAX851980 FKN851974:FKT851980 FUJ851974:FUP851980 GEF851974:GEL851980 GOB851974:GOH851980 GXX851974:GYD851980 HHT851974:HHZ851980 HRP851974:HRV851980 IBL851974:IBR851980 ILH851974:ILN851980 IVD851974:IVJ851980 JEZ851974:JFF851980 JOV851974:JPB851980 JYR851974:JYX851980 KIN851974:KIT851980 KSJ851974:KSP851980 LCF851974:LCL851980 LMB851974:LMH851980 LVX851974:LWD851980 MFT851974:MFZ851980 MPP851974:MPV851980 MZL851974:MZR851980 NJH851974:NJN851980 NTD851974:NTJ851980 OCZ851974:ODF851980 OMV851974:ONB851980 OWR851974:OWX851980 PGN851974:PGT851980 PQJ851974:PQP851980 QAF851974:QAL851980 QKB851974:QKH851980 QTX851974:QUD851980 RDT851974:RDZ851980 RNP851974:RNV851980 RXL851974:RXR851980 SHH851974:SHN851980 SRD851974:SRJ851980 TAZ851974:TBF851980 TKV851974:TLB851980 TUR851974:TUX851980 UEN851974:UET851980 UOJ851974:UOP851980 UYF851974:UYL851980 VIB851974:VIH851980 VRX851974:VSD851980 WBT851974:WBZ851980 WLP851974:WLV851980 WVL851974:WVR851980 D917510:J917516 IZ917510:JF917516 SV917510:TB917516 ACR917510:ACX917516 AMN917510:AMT917516 AWJ917510:AWP917516 BGF917510:BGL917516 BQB917510:BQH917516 BZX917510:CAD917516 CJT917510:CJZ917516 CTP917510:CTV917516 DDL917510:DDR917516 DNH917510:DNN917516 DXD917510:DXJ917516 EGZ917510:EHF917516 EQV917510:ERB917516 FAR917510:FAX917516 FKN917510:FKT917516 FUJ917510:FUP917516 GEF917510:GEL917516 GOB917510:GOH917516 GXX917510:GYD917516 HHT917510:HHZ917516 HRP917510:HRV917516 IBL917510:IBR917516 ILH917510:ILN917516 IVD917510:IVJ917516 JEZ917510:JFF917516 JOV917510:JPB917516 JYR917510:JYX917516 KIN917510:KIT917516 KSJ917510:KSP917516 LCF917510:LCL917516 LMB917510:LMH917516 LVX917510:LWD917516 MFT917510:MFZ917516 MPP917510:MPV917516 MZL917510:MZR917516 NJH917510:NJN917516 NTD917510:NTJ917516 OCZ917510:ODF917516 OMV917510:ONB917516 OWR917510:OWX917516 PGN917510:PGT917516 PQJ917510:PQP917516 QAF917510:QAL917516 QKB917510:QKH917516 QTX917510:QUD917516 RDT917510:RDZ917516 RNP917510:RNV917516 RXL917510:RXR917516 SHH917510:SHN917516 SRD917510:SRJ917516 TAZ917510:TBF917516 TKV917510:TLB917516 TUR917510:TUX917516 UEN917510:UET917516 UOJ917510:UOP917516 UYF917510:UYL917516 VIB917510:VIH917516 VRX917510:VSD917516 WBT917510:WBZ917516 WLP917510:WLV917516 WVL917510:WVR917516 D983046:J983052 IZ983046:JF983052 SV983046:TB983052 ACR983046:ACX983052 AMN983046:AMT983052 AWJ983046:AWP983052 BGF983046:BGL983052 BQB983046:BQH983052 BZX983046:CAD983052 CJT983046:CJZ983052 CTP983046:CTV983052 DDL983046:DDR983052 DNH983046:DNN983052 DXD983046:DXJ983052 EGZ983046:EHF983052 EQV983046:ERB983052 FAR983046:FAX983052 FKN983046:FKT983052 FUJ983046:FUP983052 GEF983046:GEL983052 GOB983046:GOH983052 GXX983046:GYD983052 HHT983046:HHZ983052 HRP983046:HRV983052 IBL983046:IBR983052 ILH983046:ILN983052 IVD983046:IVJ983052 JEZ983046:JFF983052 JOV983046:JPB983052 JYR983046:JYX983052 KIN983046:KIT983052 KSJ983046:KSP983052 LCF983046:LCL983052 LMB983046:LMH983052 LVX983046:LWD983052 MFT983046:MFZ983052 MPP983046:MPV983052 MZL983046:MZR983052 NJH983046:NJN983052 NTD983046:NTJ983052 OCZ983046:ODF983052 OMV983046:ONB983052 OWR983046:OWX983052 PGN983046:PGT983052 PQJ983046:PQP983052 QAF983046:QAL983052 QKB983046:QKH983052 QTX983046:QUD983052 RDT983046:RDZ983052 RNP983046:RNV983052 RXL983046:RXR983052 SHH983046:SHN983052 SRD983046:SRJ983052 TAZ983046:TBF983052 TKV983046:TLB983052 TUR983046:TUX983052 UEN983046:UET983052 UOJ983046:UOP983052 UYF983046:UYL983052 VIB983046:VIH983052 VRX983046:VSD983052 WBT983046:WBZ983052 WLP983046:WLV983052 WVL983046:WVR983052">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allowBlank="1" errorTitle="Κωδικός Ομίλου" error="Μη αποδεκτή τιμή !_x000a__x000a_Επιλέξτε τον κωδικό ομίλου από τη λίστα." promptTitle="Κωδικός Ομίλου" prompt="Επιλέξτε τον κωδικό ομίλου από τη λίστα. (Ctrl+L)">
          <xm:sqref>D49:D65536 IZ49:IZ65536 SV49:SV65536 ACR49:ACR65536 AMN49:AMN65536 AWJ49:AWJ65536 BGF49:BGF65536 BQB49:BQB65536 BZX49:BZX65536 CJT49:CJT65536 CTP49:CTP65536 DDL49:DDL65536 DNH49:DNH65536 DXD49:DXD65536 EGZ49:EGZ65536 EQV49:EQV65536 FAR49:FAR65536 FKN49:FKN65536 FUJ49:FUJ65536 GEF49:GEF65536 GOB49:GOB65536 GXX49:GXX65536 HHT49:HHT65536 HRP49:HRP65536 IBL49:IBL65536 ILH49:ILH65536 IVD49:IVD65536 JEZ49:JEZ65536 JOV49:JOV65536 JYR49:JYR65536 KIN49:KIN65536 KSJ49:KSJ65536 LCF49:LCF65536 LMB49:LMB65536 LVX49:LVX65536 MFT49:MFT65536 MPP49:MPP65536 MZL49:MZL65536 NJH49:NJH65536 NTD49:NTD65536 OCZ49:OCZ65536 OMV49:OMV65536 OWR49:OWR65536 PGN49:PGN65536 PQJ49:PQJ65536 QAF49:QAF65536 QKB49:QKB65536 QTX49:QTX65536 RDT49:RDT65536 RNP49:RNP65536 RXL49:RXL65536 SHH49:SHH65536 SRD49:SRD65536 TAZ49:TAZ65536 TKV49:TKV65536 TUR49:TUR65536 UEN49:UEN65536 UOJ49:UOJ65536 UYF49:UYF65536 VIB49:VIB65536 VRX49:VRX65536 WBT49:WBT65536 WLP49:WLP65536 WVL49:WVL65536 D65585:D131072 IZ65585:IZ131072 SV65585:SV131072 ACR65585:ACR131072 AMN65585:AMN131072 AWJ65585:AWJ131072 BGF65585:BGF131072 BQB65585:BQB131072 BZX65585:BZX131072 CJT65585:CJT131072 CTP65585:CTP131072 DDL65585:DDL131072 DNH65585:DNH131072 DXD65585:DXD131072 EGZ65585:EGZ131072 EQV65585:EQV131072 FAR65585:FAR131072 FKN65585:FKN131072 FUJ65585:FUJ131072 GEF65585:GEF131072 GOB65585:GOB131072 GXX65585:GXX131072 HHT65585:HHT131072 HRP65585:HRP131072 IBL65585:IBL131072 ILH65585:ILH131072 IVD65585:IVD131072 JEZ65585:JEZ131072 JOV65585:JOV131072 JYR65585:JYR131072 KIN65585:KIN131072 KSJ65585:KSJ131072 LCF65585:LCF131072 LMB65585:LMB131072 LVX65585:LVX131072 MFT65585:MFT131072 MPP65585:MPP131072 MZL65585:MZL131072 NJH65585:NJH131072 NTD65585:NTD131072 OCZ65585:OCZ131072 OMV65585:OMV131072 OWR65585:OWR131072 PGN65585:PGN131072 PQJ65585:PQJ131072 QAF65585:QAF131072 QKB65585:QKB131072 QTX65585:QTX131072 RDT65585:RDT131072 RNP65585:RNP131072 RXL65585:RXL131072 SHH65585:SHH131072 SRD65585:SRD131072 TAZ65585:TAZ131072 TKV65585:TKV131072 TUR65585:TUR131072 UEN65585:UEN131072 UOJ65585:UOJ131072 UYF65585:UYF131072 VIB65585:VIB131072 VRX65585:VRX131072 WBT65585:WBT131072 WLP65585:WLP131072 WVL65585:WVL131072 D131121:D196608 IZ131121:IZ196608 SV131121:SV196608 ACR131121:ACR196608 AMN131121:AMN196608 AWJ131121:AWJ196608 BGF131121:BGF196608 BQB131121:BQB196608 BZX131121:BZX196608 CJT131121:CJT196608 CTP131121:CTP196608 DDL131121:DDL196608 DNH131121:DNH196608 DXD131121:DXD196608 EGZ131121:EGZ196608 EQV131121:EQV196608 FAR131121:FAR196608 FKN131121:FKN196608 FUJ131121:FUJ196608 GEF131121:GEF196608 GOB131121:GOB196608 GXX131121:GXX196608 HHT131121:HHT196608 HRP131121:HRP196608 IBL131121:IBL196608 ILH131121:ILH196608 IVD131121:IVD196608 JEZ131121:JEZ196608 JOV131121:JOV196608 JYR131121:JYR196608 KIN131121:KIN196608 KSJ131121:KSJ196608 LCF131121:LCF196608 LMB131121:LMB196608 LVX131121:LVX196608 MFT131121:MFT196608 MPP131121:MPP196608 MZL131121:MZL196608 NJH131121:NJH196608 NTD131121:NTD196608 OCZ131121:OCZ196608 OMV131121:OMV196608 OWR131121:OWR196608 PGN131121:PGN196608 PQJ131121:PQJ196608 QAF131121:QAF196608 QKB131121:QKB196608 QTX131121:QTX196608 RDT131121:RDT196608 RNP131121:RNP196608 RXL131121:RXL196608 SHH131121:SHH196608 SRD131121:SRD196608 TAZ131121:TAZ196608 TKV131121:TKV196608 TUR131121:TUR196608 UEN131121:UEN196608 UOJ131121:UOJ196608 UYF131121:UYF196608 VIB131121:VIB196608 VRX131121:VRX196608 WBT131121:WBT196608 WLP131121:WLP196608 WVL131121:WVL196608 D196657:D262144 IZ196657:IZ262144 SV196657:SV262144 ACR196657:ACR262144 AMN196657:AMN262144 AWJ196657:AWJ262144 BGF196657:BGF262144 BQB196657:BQB262144 BZX196657:BZX262144 CJT196657:CJT262144 CTP196657:CTP262144 DDL196657:DDL262144 DNH196657:DNH262144 DXD196657:DXD262144 EGZ196657:EGZ262144 EQV196657:EQV262144 FAR196657:FAR262144 FKN196657:FKN262144 FUJ196657:FUJ262144 GEF196657:GEF262144 GOB196657:GOB262144 GXX196657:GXX262144 HHT196657:HHT262144 HRP196657:HRP262144 IBL196657:IBL262144 ILH196657:ILH262144 IVD196657:IVD262144 JEZ196657:JEZ262144 JOV196657:JOV262144 JYR196657:JYR262144 KIN196657:KIN262144 KSJ196657:KSJ262144 LCF196657:LCF262144 LMB196657:LMB262144 LVX196657:LVX262144 MFT196657:MFT262144 MPP196657:MPP262144 MZL196657:MZL262144 NJH196657:NJH262144 NTD196657:NTD262144 OCZ196657:OCZ262144 OMV196657:OMV262144 OWR196657:OWR262144 PGN196657:PGN262144 PQJ196657:PQJ262144 QAF196657:QAF262144 QKB196657:QKB262144 QTX196657:QTX262144 RDT196657:RDT262144 RNP196657:RNP262144 RXL196657:RXL262144 SHH196657:SHH262144 SRD196657:SRD262144 TAZ196657:TAZ262144 TKV196657:TKV262144 TUR196657:TUR262144 UEN196657:UEN262144 UOJ196657:UOJ262144 UYF196657:UYF262144 VIB196657:VIB262144 VRX196657:VRX262144 WBT196657:WBT262144 WLP196657:WLP262144 WVL196657:WVL262144 D262193:D327680 IZ262193:IZ327680 SV262193:SV327680 ACR262193:ACR327680 AMN262193:AMN327680 AWJ262193:AWJ327680 BGF262193:BGF327680 BQB262193:BQB327680 BZX262193:BZX327680 CJT262193:CJT327680 CTP262193:CTP327680 DDL262193:DDL327680 DNH262193:DNH327680 DXD262193:DXD327680 EGZ262193:EGZ327680 EQV262193:EQV327680 FAR262193:FAR327680 FKN262193:FKN327680 FUJ262193:FUJ327680 GEF262193:GEF327680 GOB262193:GOB327680 GXX262193:GXX327680 HHT262193:HHT327680 HRP262193:HRP327680 IBL262193:IBL327680 ILH262193:ILH327680 IVD262193:IVD327680 JEZ262193:JEZ327680 JOV262193:JOV327680 JYR262193:JYR327680 KIN262193:KIN327680 KSJ262193:KSJ327680 LCF262193:LCF327680 LMB262193:LMB327680 LVX262193:LVX327680 MFT262193:MFT327680 MPP262193:MPP327680 MZL262193:MZL327680 NJH262193:NJH327680 NTD262193:NTD327680 OCZ262193:OCZ327680 OMV262193:OMV327680 OWR262193:OWR327680 PGN262193:PGN327680 PQJ262193:PQJ327680 QAF262193:QAF327680 QKB262193:QKB327680 QTX262193:QTX327680 RDT262193:RDT327680 RNP262193:RNP327680 RXL262193:RXL327680 SHH262193:SHH327680 SRD262193:SRD327680 TAZ262193:TAZ327680 TKV262193:TKV327680 TUR262193:TUR327680 UEN262193:UEN327680 UOJ262193:UOJ327680 UYF262193:UYF327680 VIB262193:VIB327680 VRX262193:VRX327680 WBT262193:WBT327680 WLP262193:WLP327680 WVL262193:WVL327680 D327729:D393216 IZ327729:IZ393216 SV327729:SV393216 ACR327729:ACR393216 AMN327729:AMN393216 AWJ327729:AWJ393216 BGF327729:BGF393216 BQB327729:BQB393216 BZX327729:BZX393216 CJT327729:CJT393216 CTP327729:CTP393216 DDL327729:DDL393216 DNH327729:DNH393216 DXD327729:DXD393216 EGZ327729:EGZ393216 EQV327729:EQV393216 FAR327729:FAR393216 FKN327729:FKN393216 FUJ327729:FUJ393216 GEF327729:GEF393216 GOB327729:GOB393216 GXX327729:GXX393216 HHT327729:HHT393216 HRP327729:HRP393216 IBL327729:IBL393216 ILH327729:ILH393216 IVD327729:IVD393216 JEZ327729:JEZ393216 JOV327729:JOV393216 JYR327729:JYR393216 KIN327729:KIN393216 KSJ327729:KSJ393216 LCF327729:LCF393216 LMB327729:LMB393216 LVX327729:LVX393216 MFT327729:MFT393216 MPP327729:MPP393216 MZL327729:MZL393216 NJH327729:NJH393216 NTD327729:NTD393216 OCZ327729:OCZ393216 OMV327729:OMV393216 OWR327729:OWR393216 PGN327729:PGN393216 PQJ327729:PQJ393216 QAF327729:QAF393216 QKB327729:QKB393216 QTX327729:QTX393216 RDT327729:RDT393216 RNP327729:RNP393216 RXL327729:RXL393216 SHH327729:SHH393216 SRD327729:SRD393216 TAZ327729:TAZ393216 TKV327729:TKV393216 TUR327729:TUR393216 UEN327729:UEN393216 UOJ327729:UOJ393216 UYF327729:UYF393216 VIB327729:VIB393216 VRX327729:VRX393216 WBT327729:WBT393216 WLP327729:WLP393216 WVL327729:WVL393216 D393265:D458752 IZ393265:IZ458752 SV393265:SV458752 ACR393265:ACR458752 AMN393265:AMN458752 AWJ393265:AWJ458752 BGF393265:BGF458752 BQB393265:BQB458752 BZX393265:BZX458752 CJT393265:CJT458752 CTP393265:CTP458752 DDL393265:DDL458752 DNH393265:DNH458752 DXD393265:DXD458752 EGZ393265:EGZ458752 EQV393265:EQV458752 FAR393265:FAR458752 FKN393265:FKN458752 FUJ393265:FUJ458752 GEF393265:GEF458752 GOB393265:GOB458752 GXX393265:GXX458752 HHT393265:HHT458752 HRP393265:HRP458752 IBL393265:IBL458752 ILH393265:ILH458752 IVD393265:IVD458752 JEZ393265:JEZ458752 JOV393265:JOV458752 JYR393265:JYR458752 KIN393265:KIN458752 KSJ393265:KSJ458752 LCF393265:LCF458752 LMB393265:LMB458752 LVX393265:LVX458752 MFT393265:MFT458752 MPP393265:MPP458752 MZL393265:MZL458752 NJH393265:NJH458752 NTD393265:NTD458752 OCZ393265:OCZ458752 OMV393265:OMV458752 OWR393265:OWR458752 PGN393265:PGN458752 PQJ393265:PQJ458752 QAF393265:QAF458752 QKB393265:QKB458752 QTX393265:QTX458752 RDT393265:RDT458752 RNP393265:RNP458752 RXL393265:RXL458752 SHH393265:SHH458752 SRD393265:SRD458752 TAZ393265:TAZ458752 TKV393265:TKV458752 TUR393265:TUR458752 UEN393265:UEN458752 UOJ393265:UOJ458752 UYF393265:UYF458752 VIB393265:VIB458752 VRX393265:VRX458752 WBT393265:WBT458752 WLP393265:WLP458752 WVL393265:WVL458752 D458801:D524288 IZ458801:IZ524288 SV458801:SV524288 ACR458801:ACR524288 AMN458801:AMN524288 AWJ458801:AWJ524288 BGF458801:BGF524288 BQB458801:BQB524288 BZX458801:BZX524288 CJT458801:CJT524288 CTP458801:CTP524288 DDL458801:DDL524288 DNH458801:DNH524288 DXD458801:DXD524288 EGZ458801:EGZ524288 EQV458801:EQV524288 FAR458801:FAR524288 FKN458801:FKN524288 FUJ458801:FUJ524288 GEF458801:GEF524288 GOB458801:GOB524288 GXX458801:GXX524288 HHT458801:HHT524288 HRP458801:HRP524288 IBL458801:IBL524288 ILH458801:ILH524288 IVD458801:IVD524288 JEZ458801:JEZ524288 JOV458801:JOV524288 JYR458801:JYR524288 KIN458801:KIN524288 KSJ458801:KSJ524288 LCF458801:LCF524288 LMB458801:LMB524288 LVX458801:LVX524288 MFT458801:MFT524288 MPP458801:MPP524288 MZL458801:MZL524288 NJH458801:NJH524288 NTD458801:NTD524288 OCZ458801:OCZ524288 OMV458801:OMV524288 OWR458801:OWR524288 PGN458801:PGN524288 PQJ458801:PQJ524288 QAF458801:QAF524288 QKB458801:QKB524288 QTX458801:QTX524288 RDT458801:RDT524288 RNP458801:RNP524288 RXL458801:RXL524288 SHH458801:SHH524288 SRD458801:SRD524288 TAZ458801:TAZ524288 TKV458801:TKV524288 TUR458801:TUR524288 UEN458801:UEN524288 UOJ458801:UOJ524288 UYF458801:UYF524288 VIB458801:VIB524288 VRX458801:VRX524288 WBT458801:WBT524288 WLP458801:WLP524288 WVL458801:WVL524288 D524337:D589824 IZ524337:IZ589824 SV524337:SV589824 ACR524337:ACR589824 AMN524337:AMN589824 AWJ524337:AWJ589824 BGF524337:BGF589824 BQB524337:BQB589824 BZX524337:BZX589824 CJT524337:CJT589824 CTP524337:CTP589824 DDL524337:DDL589824 DNH524337:DNH589824 DXD524337:DXD589824 EGZ524337:EGZ589824 EQV524337:EQV589824 FAR524337:FAR589824 FKN524337:FKN589824 FUJ524337:FUJ589824 GEF524337:GEF589824 GOB524337:GOB589824 GXX524337:GXX589824 HHT524337:HHT589824 HRP524337:HRP589824 IBL524337:IBL589824 ILH524337:ILH589824 IVD524337:IVD589824 JEZ524337:JEZ589824 JOV524337:JOV589824 JYR524337:JYR589824 KIN524337:KIN589824 KSJ524337:KSJ589824 LCF524337:LCF589824 LMB524337:LMB589824 LVX524337:LVX589824 MFT524337:MFT589824 MPP524337:MPP589824 MZL524337:MZL589824 NJH524337:NJH589824 NTD524337:NTD589824 OCZ524337:OCZ589824 OMV524337:OMV589824 OWR524337:OWR589824 PGN524337:PGN589824 PQJ524337:PQJ589824 QAF524337:QAF589824 QKB524337:QKB589824 QTX524337:QTX589824 RDT524337:RDT589824 RNP524337:RNP589824 RXL524337:RXL589824 SHH524337:SHH589824 SRD524337:SRD589824 TAZ524337:TAZ589824 TKV524337:TKV589824 TUR524337:TUR589824 UEN524337:UEN589824 UOJ524337:UOJ589824 UYF524337:UYF589824 VIB524337:VIB589824 VRX524337:VRX589824 WBT524337:WBT589824 WLP524337:WLP589824 WVL524337:WVL589824 D589873:D655360 IZ589873:IZ655360 SV589873:SV655360 ACR589873:ACR655360 AMN589873:AMN655360 AWJ589873:AWJ655360 BGF589873:BGF655360 BQB589873:BQB655360 BZX589873:BZX655360 CJT589873:CJT655360 CTP589873:CTP655360 DDL589873:DDL655360 DNH589873:DNH655360 DXD589873:DXD655360 EGZ589873:EGZ655360 EQV589873:EQV655360 FAR589873:FAR655360 FKN589873:FKN655360 FUJ589873:FUJ655360 GEF589873:GEF655360 GOB589873:GOB655360 GXX589873:GXX655360 HHT589873:HHT655360 HRP589873:HRP655360 IBL589873:IBL655360 ILH589873:ILH655360 IVD589873:IVD655360 JEZ589873:JEZ655360 JOV589873:JOV655360 JYR589873:JYR655360 KIN589873:KIN655360 KSJ589873:KSJ655360 LCF589873:LCF655360 LMB589873:LMB655360 LVX589873:LVX655360 MFT589873:MFT655360 MPP589873:MPP655360 MZL589873:MZL655360 NJH589873:NJH655360 NTD589873:NTD655360 OCZ589873:OCZ655360 OMV589873:OMV655360 OWR589873:OWR655360 PGN589873:PGN655360 PQJ589873:PQJ655360 QAF589873:QAF655360 QKB589873:QKB655360 QTX589873:QTX655360 RDT589873:RDT655360 RNP589873:RNP655360 RXL589873:RXL655360 SHH589873:SHH655360 SRD589873:SRD655360 TAZ589873:TAZ655360 TKV589873:TKV655360 TUR589873:TUR655360 UEN589873:UEN655360 UOJ589873:UOJ655360 UYF589873:UYF655360 VIB589873:VIB655360 VRX589873:VRX655360 WBT589873:WBT655360 WLP589873:WLP655360 WVL589873:WVL655360 D655409:D720896 IZ655409:IZ720896 SV655409:SV720896 ACR655409:ACR720896 AMN655409:AMN720896 AWJ655409:AWJ720896 BGF655409:BGF720896 BQB655409:BQB720896 BZX655409:BZX720896 CJT655409:CJT720896 CTP655409:CTP720896 DDL655409:DDL720896 DNH655409:DNH720896 DXD655409:DXD720896 EGZ655409:EGZ720896 EQV655409:EQV720896 FAR655409:FAR720896 FKN655409:FKN720896 FUJ655409:FUJ720896 GEF655409:GEF720896 GOB655409:GOB720896 GXX655409:GXX720896 HHT655409:HHT720896 HRP655409:HRP720896 IBL655409:IBL720896 ILH655409:ILH720896 IVD655409:IVD720896 JEZ655409:JEZ720896 JOV655409:JOV720896 JYR655409:JYR720896 KIN655409:KIN720896 KSJ655409:KSJ720896 LCF655409:LCF720896 LMB655409:LMB720896 LVX655409:LVX720896 MFT655409:MFT720896 MPP655409:MPP720896 MZL655409:MZL720896 NJH655409:NJH720896 NTD655409:NTD720896 OCZ655409:OCZ720896 OMV655409:OMV720896 OWR655409:OWR720896 PGN655409:PGN720896 PQJ655409:PQJ720896 QAF655409:QAF720896 QKB655409:QKB720896 QTX655409:QTX720896 RDT655409:RDT720896 RNP655409:RNP720896 RXL655409:RXL720896 SHH655409:SHH720896 SRD655409:SRD720896 TAZ655409:TAZ720896 TKV655409:TKV720896 TUR655409:TUR720896 UEN655409:UEN720896 UOJ655409:UOJ720896 UYF655409:UYF720896 VIB655409:VIB720896 VRX655409:VRX720896 WBT655409:WBT720896 WLP655409:WLP720896 WVL655409:WVL720896 D720945:D786432 IZ720945:IZ786432 SV720945:SV786432 ACR720945:ACR786432 AMN720945:AMN786432 AWJ720945:AWJ786432 BGF720945:BGF786432 BQB720945:BQB786432 BZX720945:BZX786432 CJT720945:CJT786432 CTP720945:CTP786432 DDL720945:DDL786432 DNH720945:DNH786432 DXD720945:DXD786432 EGZ720945:EGZ786432 EQV720945:EQV786432 FAR720945:FAR786432 FKN720945:FKN786432 FUJ720945:FUJ786432 GEF720945:GEF786432 GOB720945:GOB786432 GXX720945:GXX786432 HHT720945:HHT786432 HRP720945:HRP786432 IBL720945:IBL786432 ILH720945:ILH786432 IVD720945:IVD786432 JEZ720945:JEZ786432 JOV720945:JOV786432 JYR720945:JYR786432 KIN720945:KIN786432 KSJ720945:KSJ786432 LCF720945:LCF786432 LMB720945:LMB786432 LVX720945:LVX786432 MFT720945:MFT786432 MPP720945:MPP786432 MZL720945:MZL786432 NJH720945:NJH786432 NTD720945:NTD786432 OCZ720945:OCZ786432 OMV720945:OMV786432 OWR720945:OWR786432 PGN720945:PGN786432 PQJ720945:PQJ786432 QAF720945:QAF786432 QKB720945:QKB786432 QTX720945:QTX786432 RDT720945:RDT786432 RNP720945:RNP786432 RXL720945:RXL786432 SHH720945:SHH786432 SRD720945:SRD786432 TAZ720945:TAZ786432 TKV720945:TKV786432 TUR720945:TUR786432 UEN720945:UEN786432 UOJ720945:UOJ786432 UYF720945:UYF786432 VIB720945:VIB786432 VRX720945:VRX786432 WBT720945:WBT786432 WLP720945:WLP786432 WVL720945:WVL786432 D786481:D851968 IZ786481:IZ851968 SV786481:SV851968 ACR786481:ACR851968 AMN786481:AMN851968 AWJ786481:AWJ851968 BGF786481:BGF851968 BQB786481:BQB851968 BZX786481:BZX851968 CJT786481:CJT851968 CTP786481:CTP851968 DDL786481:DDL851968 DNH786481:DNH851968 DXD786481:DXD851968 EGZ786481:EGZ851968 EQV786481:EQV851968 FAR786481:FAR851968 FKN786481:FKN851968 FUJ786481:FUJ851968 GEF786481:GEF851968 GOB786481:GOB851968 GXX786481:GXX851968 HHT786481:HHT851968 HRP786481:HRP851968 IBL786481:IBL851968 ILH786481:ILH851968 IVD786481:IVD851968 JEZ786481:JEZ851968 JOV786481:JOV851968 JYR786481:JYR851968 KIN786481:KIN851968 KSJ786481:KSJ851968 LCF786481:LCF851968 LMB786481:LMB851968 LVX786481:LVX851968 MFT786481:MFT851968 MPP786481:MPP851968 MZL786481:MZL851968 NJH786481:NJH851968 NTD786481:NTD851968 OCZ786481:OCZ851968 OMV786481:OMV851968 OWR786481:OWR851968 PGN786481:PGN851968 PQJ786481:PQJ851968 QAF786481:QAF851968 QKB786481:QKB851968 QTX786481:QTX851968 RDT786481:RDT851968 RNP786481:RNP851968 RXL786481:RXL851968 SHH786481:SHH851968 SRD786481:SRD851968 TAZ786481:TAZ851968 TKV786481:TKV851968 TUR786481:TUR851968 UEN786481:UEN851968 UOJ786481:UOJ851968 UYF786481:UYF851968 VIB786481:VIB851968 VRX786481:VRX851968 WBT786481:WBT851968 WLP786481:WLP851968 WVL786481:WVL851968 D852017:D917504 IZ852017:IZ917504 SV852017:SV917504 ACR852017:ACR917504 AMN852017:AMN917504 AWJ852017:AWJ917504 BGF852017:BGF917504 BQB852017:BQB917504 BZX852017:BZX917504 CJT852017:CJT917504 CTP852017:CTP917504 DDL852017:DDL917504 DNH852017:DNH917504 DXD852017:DXD917504 EGZ852017:EGZ917504 EQV852017:EQV917504 FAR852017:FAR917504 FKN852017:FKN917504 FUJ852017:FUJ917504 GEF852017:GEF917504 GOB852017:GOB917504 GXX852017:GXX917504 HHT852017:HHT917504 HRP852017:HRP917504 IBL852017:IBL917504 ILH852017:ILH917504 IVD852017:IVD917504 JEZ852017:JEZ917504 JOV852017:JOV917504 JYR852017:JYR917504 KIN852017:KIN917504 KSJ852017:KSJ917504 LCF852017:LCF917504 LMB852017:LMB917504 LVX852017:LVX917504 MFT852017:MFT917504 MPP852017:MPP917504 MZL852017:MZL917504 NJH852017:NJH917504 NTD852017:NTD917504 OCZ852017:OCZ917504 OMV852017:OMV917504 OWR852017:OWR917504 PGN852017:PGN917504 PQJ852017:PQJ917504 QAF852017:QAF917504 QKB852017:QKB917504 QTX852017:QTX917504 RDT852017:RDT917504 RNP852017:RNP917504 RXL852017:RXL917504 SHH852017:SHH917504 SRD852017:SRD917504 TAZ852017:TAZ917504 TKV852017:TKV917504 TUR852017:TUR917504 UEN852017:UEN917504 UOJ852017:UOJ917504 UYF852017:UYF917504 VIB852017:VIB917504 VRX852017:VRX917504 WBT852017:WBT917504 WLP852017:WLP917504 WVL852017:WVL917504 D917553:D983040 IZ917553:IZ983040 SV917553:SV983040 ACR917553:ACR983040 AMN917553:AMN983040 AWJ917553:AWJ983040 BGF917553:BGF983040 BQB917553:BQB983040 BZX917553:BZX983040 CJT917553:CJT983040 CTP917553:CTP983040 DDL917553:DDL983040 DNH917553:DNH983040 DXD917553:DXD983040 EGZ917553:EGZ983040 EQV917553:EQV983040 FAR917553:FAR983040 FKN917553:FKN983040 FUJ917553:FUJ983040 GEF917553:GEF983040 GOB917553:GOB983040 GXX917553:GXX983040 HHT917553:HHT983040 HRP917553:HRP983040 IBL917553:IBL983040 ILH917553:ILH983040 IVD917553:IVD983040 JEZ917553:JEZ983040 JOV917553:JOV983040 JYR917553:JYR983040 KIN917553:KIN983040 KSJ917553:KSJ983040 LCF917553:LCF983040 LMB917553:LMB983040 LVX917553:LVX983040 MFT917553:MFT983040 MPP917553:MPP983040 MZL917553:MZL983040 NJH917553:NJH983040 NTD917553:NTD983040 OCZ917553:OCZ983040 OMV917553:OMV983040 OWR917553:OWR983040 PGN917553:PGN983040 PQJ917553:PQJ983040 QAF917553:QAF983040 QKB917553:QKB983040 QTX917553:QTX983040 RDT917553:RDT983040 RNP917553:RNP983040 RXL917553:RXL983040 SHH917553:SHH983040 SRD917553:SRD983040 TAZ917553:TAZ983040 TKV917553:TKV983040 TUR917553:TUR983040 UEN917553:UEN983040 UOJ917553:UOJ983040 UYF917553:UYF983040 VIB917553:VIB983040 VRX917553:VRX983040 WBT917553:WBT983040 WLP917553:WLP983040 WVL917553:WVL983040 D983089:D1048576 IZ983089:IZ1048576 SV983089:SV1048576 ACR983089:ACR1048576 AMN983089:AMN1048576 AWJ983089:AWJ1048576 BGF983089:BGF1048576 BQB983089:BQB1048576 BZX983089:BZX1048576 CJT983089:CJT1048576 CTP983089:CTP1048576 DDL983089:DDL1048576 DNH983089:DNH1048576 DXD983089:DXD1048576 EGZ983089:EGZ1048576 EQV983089:EQV1048576 FAR983089:FAR1048576 FKN983089:FKN1048576 FUJ983089:FUJ1048576 GEF983089:GEF1048576 GOB983089:GOB1048576 GXX983089:GXX1048576 HHT983089:HHT1048576 HRP983089:HRP1048576 IBL983089:IBL1048576 ILH983089:ILH1048576 IVD983089:IVD1048576 JEZ983089:JEZ1048576 JOV983089:JOV1048576 JYR983089:JYR1048576 KIN983089:KIN1048576 KSJ983089:KSJ1048576 LCF983089:LCF1048576 LMB983089:LMB1048576 LVX983089:LVX1048576 MFT983089:MFT1048576 MPP983089:MPP1048576 MZL983089:MZL1048576 NJH983089:NJH1048576 NTD983089:NTD1048576 OCZ983089:OCZ1048576 OMV983089:OMV1048576 OWR983089:OWR1048576 PGN983089:PGN1048576 PQJ983089:PQJ1048576 QAF983089:QAF1048576 QKB983089:QKB1048576 QTX983089:QTX1048576 RDT983089:RDT1048576 RNP983089:RNP1048576 RXL983089:RXL1048576 SHH983089:SHH1048576 SRD983089:SRD1048576 TAZ983089:TAZ1048576 TKV983089:TKV1048576 TUR983089:TUR1048576 UEN983089:UEN1048576 UOJ983089:UOJ1048576 UYF983089:UYF1048576 VIB983089:VIB1048576 VRX983089:VRX1048576 WBT983089:WBT1048576 WLP983089:WLP1048576 WVL983089:WVL1048576 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E65560:I65560 JA65560:JE65560 SW65560:TA65560 ACS65560:ACW65560 AMO65560:AMS65560 AWK65560:AWO65560 BGG65560:BGK65560 BQC65560:BQG65560 BZY65560:CAC65560 CJU65560:CJY65560 CTQ65560:CTU65560 DDM65560:DDQ65560 DNI65560:DNM65560 DXE65560:DXI65560 EHA65560:EHE65560 EQW65560:ERA65560 FAS65560:FAW65560 FKO65560:FKS65560 FUK65560:FUO65560 GEG65560:GEK65560 GOC65560:GOG65560 GXY65560:GYC65560 HHU65560:HHY65560 HRQ65560:HRU65560 IBM65560:IBQ65560 ILI65560:ILM65560 IVE65560:IVI65560 JFA65560:JFE65560 JOW65560:JPA65560 JYS65560:JYW65560 KIO65560:KIS65560 KSK65560:KSO65560 LCG65560:LCK65560 LMC65560:LMG65560 LVY65560:LWC65560 MFU65560:MFY65560 MPQ65560:MPU65560 MZM65560:MZQ65560 NJI65560:NJM65560 NTE65560:NTI65560 ODA65560:ODE65560 OMW65560:ONA65560 OWS65560:OWW65560 PGO65560:PGS65560 PQK65560:PQO65560 QAG65560:QAK65560 QKC65560:QKG65560 QTY65560:QUC65560 RDU65560:RDY65560 RNQ65560:RNU65560 RXM65560:RXQ65560 SHI65560:SHM65560 SRE65560:SRI65560 TBA65560:TBE65560 TKW65560:TLA65560 TUS65560:TUW65560 UEO65560:UES65560 UOK65560:UOO65560 UYG65560:UYK65560 VIC65560:VIG65560 VRY65560:VSC65560 WBU65560:WBY65560 WLQ65560:WLU65560 WVM65560:WVQ65560 E131096:I131096 JA131096:JE131096 SW131096:TA131096 ACS131096:ACW131096 AMO131096:AMS131096 AWK131096:AWO131096 BGG131096:BGK131096 BQC131096:BQG131096 BZY131096:CAC131096 CJU131096:CJY131096 CTQ131096:CTU131096 DDM131096:DDQ131096 DNI131096:DNM131096 DXE131096:DXI131096 EHA131096:EHE131096 EQW131096:ERA131096 FAS131096:FAW131096 FKO131096:FKS131096 FUK131096:FUO131096 GEG131096:GEK131096 GOC131096:GOG131096 GXY131096:GYC131096 HHU131096:HHY131096 HRQ131096:HRU131096 IBM131096:IBQ131096 ILI131096:ILM131096 IVE131096:IVI131096 JFA131096:JFE131096 JOW131096:JPA131096 JYS131096:JYW131096 KIO131096:KIS131096 KSK131096:KSO131096 LCG131096:LCK131096 LMC131096:LMG131096 LVY131096:LWC131096 MFU131096:MFY131096 MPQ131096:MPU131096 MZM131096:MZQ131096 NJI131096:NJM131096 NTE131096:NTI131096 ODA131096:ODE131096 OMW131096:ONA131096 OWS131096:OWW131096 PGO131096:PGS131096 PQK131096:PQO131096 QAG131096:QAK131096 QKC131096:QKG131096 QTY131096:QUC131096 RDU131096:RDY131096 RNQ131096:RNU131096 RXM131096:RXQ131096 SHI131096:SHM131096 SRE131096:SRI131096 TBA131096:TBE131096 TKW131096:TLA131096 TUS131096:TUW131096 UEO131096:UES131096 UOK131096:UOO131096 UYG131096:UYK131096 VIC131096:VIG131096 VRY131096:VSC131096 WBU131096:WBY131096 WLQ131096:WLU131096 WVM131096:WVQ131096 E196632:I196632 JA196632:JE196632 SW196632:TA196632 ACS196632:ACW196632 AMO196632:AMS196632 AWK196632:AWO196632 BGG196632:BGK196632 BQC196632:BQG196632 BZY196632:CAC196632 CJU196632:CJY196632 CTQ196632:CTU196632 DDM196632:DDQ196632 DNI196632:DNM196632 DXE196632:DXI196632 EHA196632:EHE196632 EQW196632:ERA196632 FAS196632:FAW196632 FKO196632:FKS196632 FUK196632:FUO196632 GEG196632:GEK196632 GOC196632:GOG196632 GXY196632:GYC196632 HHU196632:HHY196632 HRQ196632:HRU196632 IBM196632:IBQ196632 ILI196632:ILM196632 IVE196632:IVI196632 JFA196632:JFE196632 JOW196632:JPA196632 JYS196632:JYW196632 KIO196632:KIS196632 KSK196632:KSO196632 LCG196632:LCK196632 LMC196632:LMG196632 LVY196632:LWC196632 MFU196632:MFY196632 MPQ196632:MPU196632 MZM196632:MZQ196632 NJI196632:NJM196632 NTE196632:NTI196632 ODA196632:ODE196632 OMW196632:ONA196632 OWS196632:OWW196632 PGO196632:PGS196632 PQK196632:PQO196632 QAG196632:QAK196632 QKC196632:QKG196632 QTY196632:QUC196632 RDU196632:RDY196632 RNQ196632:RNU196632 RXM196632:RXQ196632 SHI196632:SHM196632 SRE196632:SRI196632 TBA196632:TBE196632 TKW196632:TLA196632 TUS196632:TUW196632 UEO196632:UES196632 UOK196632:UOO196632 UYG196632:UYK196632 VIC196632:VIG196632 VRY196632:VSC196632 WBU196632:WBY196632 WLQ196632:WLU196632 WVM196632:WVQ196632 E262168:I262168 JA262168:JE262168 SW262168:TA262168 ACS262168:ACW262168 AMO262168:AMS262168 AWK262168:AWO262168 BGG262168:BGK262168 BQC262168:BQG262168 BZY262168:CAC262168 CJU262168:CJY262168 CTQ262168:CTU262168 DDM262168:DDQ262168 DNI262168:DNM262168 DXE262168:DXI262168 EHA262168:EHE262168 EQW262168:ERA262168 FAS262168:FAW262168 FKO262168:FKS262168 FUK262168:FUO262168 GEG262168:GEK262168 GOC262168:GOG262168 GXY262168:GYC262168 HHU262168:HHY262168 HRQ262168:HRU262168 IBM262168:IBQ262168 ILI262168:ILM262168 IVE262168:IVI262168 JFA262168:JFE262168 JOW262168:JPA262168 JYS262168:JYW262168 KIO262168:KIS262168 KSK262168:KSO262168 LCG262168:LCK262168 LMC262168:LMG262168 LVY262168:LWC262168 MFU262168:MFY262168 MPQ262168:MPU262168 MZM262168:MZQ262168 NJI262168:NJM262168 NTE262168:NTI262168 ODA262168:ODE262168 OMW262168:ONA262168 OWS262168:OWW262168 PGO262168:PGS262168 PQK262168:PQO262168 QAG262168:QAK262168 QKC262168:QKG262168 QTY262168:QUC262168 RDU262168:RDY262168 RNQ262168:RNU262168 RXM262168:RXQ262168 SHI262168:SHM262168 SRE262168:SRI262168 TBA262168:TBE262168 TKW262168:TLA262168 TUS262168:TUW262168 UEO262168:UES262168 UOK262168:UOO262168 UYG262168:UYK262168 VIC262168:VIG262168 VRY262168:VSC262168 WBU262168:WBY262168 WLQ262168:WLU262168 WVM262168:WVQ262168 E327704:I327704 JA327704:JE327704 SW327704:TA327704 ACS327704:ACW327704 AMO327704:AMS327704 AWK327704:AWO327704 BGG327704:BGK327704 BQC327704:BQG327704 BZY327704:CAC327704 CJU327704:CJY327704 CTQ327704:CTU327704 DDM327704:DDQ327704 DNI327704:DNM327704 DXE327704:DXI327704 EHA327704:EHE327704 EQW327704:ERA327704 FAS327704:FAW327704 FKO327704:FKS327704 FUK327704:FUO327704 GEG327704:GEK327704 GOC327704:GOG327704 GXY327704:GYC327704 HHU327704:HHY327704 HRQ327704:HRU327704 IBM327704:IBQ327704 ILI327704:ILM327704 IVE327704:IVI327704 JFA327704:JFE327704 JOW327704:JPA327704 JYS327704:JYW327704 KIO327704:KIS327704 KSK327704:KSO327704 LCG327704:LCK327704 LMC327704:LMG327704 LVY327704:LWC327704 MFU327704:MFY327704 MPQ327704:MPU327704 MZM327704:MZQ327704 NJI327704:NJM327704 NTE327704:NTI327704 ODA327704:ODE327704 OMW327704:ONA327704 OWS327704:OWW327704 PGO327704:PGS327704 PQK327704:PQO327704 QAG327704:QAK327704 QKC327704:QKG327704 QTY327704:QUC327704 RDU327704:RDY327704 RNQ327704:RNU327704 RXM327704:RXQ327704 SHI327704:SHM327704 SRE327704:SRI327704 TBA327704:TBE327704 TKW327704:TLA327704 TUS327704:TUW327704 UEO327704:UES327704 UOK327704:UOO327704 UYG327704:UYK327704 VIC327704:VIG327704 VRY327704:VSC327704 WBU327704:WBY327704 WLQ327704:WLU327704 WVM327704:WVQ327704 E393240:I393240 JA393240:JE393240 SW393240:TA393240 ACS393240:ACW393240 AMO393240:AMS393240 AWK393240:AWO393240 BGG393240:BGK393240 BQC393240:BQG393240 BZY393240:CAC393240 CJU393240:CJY393240 CTQ393240:CTU393240 DDM393240:DDQ393240 DNI393240:DNM393240 DXE393240:DXI393240 EHA393240:EHE393240 EQW393240:ERA393240 FAS393240:FAW393240 FKO393240:FKS393240 FUK393240:FUO393240 GEG393240:GEK393240 GOC393240:GOG393240 GXY393240:GYC393240 HHU393240:HHY393240 HRQ393240:HRU393240 IBM393240:IBQ393240 ILI393240:ILM393240 IVE393240:IVI393240 JFA393240:JFE393240 JOW393240:JPA393240 JYS393240:JYW393240 KIO393240:KIS393240 KSK393240:KSO393240 LCG393240:LCK393240 LMC393240:LMG393240 LVY393240:LWC393240 MFU393240:MFY393240 MPQ393240:MPU393240 MZM393240:MZQ393240 NJI393240:NJM393240 NTE393240:NTI393240 ODA393240:ODE393240 OMW393240:ONA393240 OWS393240:OWW393240 PGO393240:PGS393240 PQK393240:PQO393240 QAG393240:QAK393240 QKC393240:QKG393240 QTY393240:QUC393240 RDU393240:RDY393240 RNQ393240:RNU393240 RXM393240:RXQ393240 SHI393240:SHM393240 SRE393240:SRI393240 TBA393240:TBE393240 TKW393240:TLA393240 TUS393240:TUW393240 UEO393240:UES393240 UOK393240:UOO393240 UYG393240:UYK393240 VIC393240:VIG393240 VRY393240:VSC393240 WBU393240:WBY393240 WLQ393240:WLU393240 WVM393240:WVQ393240 E458776:I458776 JA458776:JE458776 SW458776:TA458776 ACS458776:ACW458776 AMO458776:AMS458776 AWK458776:AWO458776 BGG458776:BGK458776 BQC458776:BQG458776 BZY458776:CAC458776 CJU458776:CJY458776 CTQ458776:CTU458776 DDM458776:DDQ458776 DNI458776:DNM458776 DXE458776:DXI458776 EHA458776:EHE458776 EQW458776:ERA458776 FAS458776:FAW458776 FKO458776:FKS458776 FUK458776:FUO458776 GEG458776:GEK458776 GOC458776:GOG458776 GXY458776:GYC458776 HHU458776:HHY458776 HRQ458776:HRU458776 IBM458776:IBQ458776 ILI458776:ILM458776 IVE458776:IVI458776 JFA458776:JFE458776 JOW458776:JPA458776 JYS458776:JYW458776 KIO458776:KIS458776 KSK458776:KSO458776 LCG458776:LCK458776 LMC458776:LMG458776 LVY458776:LWC458776 MFU458776:MFY458776 MPQ458776:MPU458776 MZM458776:MZQ458776 NJI458776:NJM458776 NTE458776:NTI458776 ODA458776:ODE458776 OMW458776:ONA458776 OWS458776:OWW458776 PGO458776:PGS458776 PQK458776:PQO458776 QAG458776:QAK458776 QKC458776:QKG458776 QTY458776:QUC458776 RDU458776:RDY458776 RNQ458776:RNU458776 RXM458776:RXQ458776 SHI458776:SHM458776 SRE458776:SRI458776 TBA458776:TBE458776 TKW458776:TLA458776 TUS458776:TUW458776 UEO458776:UES458776 UOK458776:UOO458776 UYG458776:UYK458776 VIC458776:VIG458776 VRY458776:VSC458776 WBU458776:WBY458776 WLQ458776:WLU458776 WVM458776:WVQ458776 E524312:I524312 JA524312:JE524312 SW524312:TA524312 ACS524312:ACW524312 AMO524312:AMS524312 AWK524312:AWO524312 BGG524312:BGK524312 BQC524312:BQG524312 BZY524312:CAC524312 CJU524312:CJY524312 CTQ524312:CTU524312 DDM524312:DDQ524312 DNI524312:DNM524312 DXE524312:DXI524312 EHA524312:EHE524312 EQW524312:ERA524312 FAS524312:FAW524312 FKO524312:FKS524312 FUK524312:FUO524312 GEG524312:GEK524312 GOC524312:GOG524312 GXY524312:GYC524312 HHU524312:HHY524312 HRQ524312:HRU524312 IBM524312:IBQ524312 ILI524312:ILM524312 IVE524312:IVI524312 JFA524312:JFE524312 JOW524312:JPA524312 JYS524312:JYW524312 KIO524312:KIS524312 KSK524312:KSO524312 LCG524312:LCK524312 LMC524312:LMG524312 LVY524312:LWC524312 MFU524312:MFY524312 MPQ524312:MPU524312 MZM524312:MZQ524312 NJI524312:NJM524312 NTE524312:NTI524312 ODA524312:ODE524312 OMW524312:ONA524312 OWS524312:OWW524312 PGO524312:PGS524312 PQK524312:PQO524312 QAG524312:QAK524312 QKC524312:QKG524312 QTY524312:QUC524312 RDU524312:RDY524312 RNQ524312:RNU524312 RXM524312:RXQ524312 SHI524312:SHM524312 SRE524312:SRI524312 TBA524312:TBE524312 TKW524312:TLA524312 TUS524312:TUW524312 UEO524312:UES524312 UOK524312:UOO524312 UYG524312:UYK524312 VIC524312:VIG524312 VRY524312:VSC524312 WBU524312:WBY524312 WLQ524312:WLU524312 WVM524312:WVQ524312 E589848:I589848 JA589848:JE589848 SW589848:TA589848 ACS589848:ACW589848 AMO589848:AMS589848 AWK589848:AWO589848 BGG589848:BGK589848 BQC589848:BQG589848 BZY589848:CAC589848 CJU589848:CJY589848 CTQ589848:CTU589848 DDM589848:DDQ589848 DNI589848:DNM589848 DXE589848:DXI589848 EHA589848:EHE589848 EQW589848:ERA589848 FAS589848:FAW589848 FKO589848:FKS589848 FUK589848:FUO589848 GEG589848:GEK589848 GOC589848:GOG589848 GXY589848:GYC589848 HHU589848:HHY589848 HRQ589848:HRU589848 IBM589848:IBQ589848 ILI589848:ILM589848 IVE589848:IVI589848 JFA589848:JFE589848 JOW589848:JPA589848 JYS589848:JYW589848 KIO589848:KIS589848 KSK589848:KSO589848 LCG589848:LCK589848 LMC589848:LMG589848 LVY589848:LWC589848 MFU589848:MFY589848 MPQ589848:MPU589848 MZM589848:MZQ589848 NJI589848:NJM589848 NTE589848:NTI589848 ODA589848:ODE589848 OMW589848:ONA589848 OWS589848:OWW589848 PGO589848:PGS589848 PQK589848:PQO589848 QAG589848:QAK589848 QKC589848:QKG589848 QTY589848:QUC589848 RDU589848:RDY589848 RNQ589848:RNU589848 RXM589848:RXQ589848 SHI589848:SHM589848 SRE589848:SRI589848 TBA589848:TBE589848 TKW589848:TLA589848 TUS589848:TUW589848 UEO589848:UES589848 UOK589848:UOO589848 UYG589848:UYK589848 VIC589848:VIG589848 VRY589848:VSC589848 WBU589848:WBY589848 WLQ589848:WLU589848 WVM589848:WVQ589848 E655384:I655384 JA655384:JE655384 SW655384:TA655384 ACS655384:ACW655384 AMO655384:AMS655384 AWK655384:AWO655384 BGG655384:BGK655384 BQC655384:BQG655384 BZY655384:CAC655384 CJU655384:CJY655384 CTQ655384:CTU655384 DDM655384:DDQ655384 DNI655384:DNM655384 DXE655384:DXI655384 EHA655384:EHE655384 EQW655384:ERA655384 FAS655384:FAW655384 FKO655384:FKS655384 FUK655384:FUO655384 GEG655384:GEK655384 GOC655384:GOG655384 GXY655384:GYC655384 HHU655384:HHY655384 HRQ655384:HRU655384 IBM655384:IBQ655384 ILI655384:ILM655384 IVE655384:IVI655384 JFA655384:JFE655384 JOW655384:JPA655384 JYS655384:JYW655384 KIO655384:KIS655384 KSK655384:KSO655384 LCG655384:LCK655384 LMC655384:LMG655384 LVY655384:LWC655384 MFU655384:MFY655384 MPQ655384:MPU655384 MZM655384:MZQ655384 NJI655384:NJM655384 NTE655384:NTI655384 ODA655384:ODE655384 OMW655384:ONA655384 OWS655384:OWW655384 PGO655384:PGS655384 PQK655384:PQO655384 QAG655384:QAK655384 QKC655384:QKG655384 QTY655384:QUC655384 RDU655384:RDY655384 RNQ655384:RNU655384 RXM655384:RXQ655384 SHI655384:SHM655384 SRE655384:SRI655384 TBA655384:TBE655384 TKW655384:TLA655384 TUS655384:TUW655384 UEO655384:UES655384 UOK655384:UOO655384 UYG655384:UYK655384 VIC655384:VIG655384 VRY655384:VSC655384 WBU655384:WBY655384 WLQ655384:WLU655384 WVM655384:WVQ655384 E720920:I720920 JA720920:JE720920 SW720920:TA720920 ACS720920:ACW720920 AMO720920:AMS720920 AWK720920:AWO720920 BGG720920:BGK720920 BQC720920:BQG720920 BZY720920:CAC720920 CJU720920:CJY720920 CTQ720920:CTU720920 DDM720920:DDQ720920 DNI720920:DNM720920 DXE720920:DXI720920 EHA720920:EHE720920 EQW720920:ERA720920 FAS720920:FAW720920 FKO720920:FKS720920 FUK720920:FUO720920 GEG720920:GEK720920 GOC720920:GOG720920 GXY720920:GYC720920 HHU720920:HHY720920 HRQ720920:HRU720920 IBM720920:IBQ720920 ILI720920:ILM720920 IVE720920:IVI720920 JFA720920:JFE720920 JOW720920:JPA720920 JYS720920:JYW720920 KIO720920:KIS720920 KSK720920:KSO720920 LCG720920:LCK720920 LMC720920:LMG720920 LVY720920:LWC720920 MFU720920:MFY720920 MPQ720920:MPU720920 MZM720920:MZQ720920 NJI720920:NJM720920 NTE720920:NTI720920 ODA720920:ODE720920 OMW720920:ONA720920 OWS720920:OWW720920 PGO720920:PGS720920 PQK720920:PQO720920 QAG720920:QAK720920 QKC720920:QKG720920 QTY720920:QUC720920 RDU720920:RDY720920 RNQ720920:RNU720920 RXM720920:RXQ720920 SHI720920:SHM720920 SRE720920:SRI720920 TBA720920:TBE720920 TKW720920:TLA720920 TUS720920:TUW720920 UEO720920:UES720920 UOK720920:UOO720920 UYG720920:UYK720920 VIC720920:VIG720920 VRY720920:VSC720920 WBU720920:WBY720920 WLQ720920:WLU720920 WVM720920:WVQ720920 E786456:I786456 JA786456:JE786456 SW786456:TA786456 ACS786456:ACW786456 AMO786456:AMS786456 AWK786456:AWO786456 BGG786456:BGK786456 BQC786456:BQG786456 BZY786456:CAC786456 CJU786456:CJY786456 CTQ786456:CTU786456 DDM786456:DDQ786456 DNI786456:DNM786456 DXE786456:DXI786456 EHA786456:EHE786456 EQW786456:ERA786456 FAS786456:FAW786456 FKO786456:FKS786456 FUK786456:FUO786456 GEG786456:GEK786456 GOC786456:GOG786456 GXY786456:GYC786456 HHU786456:HHY786456 HRQ786456:HRU786456 IBM786456:IBQ786456 ILI786456:ILM786456 IVE786456:IVI786456 JFA786456:JFE786456 JOW786456:JPA786456 JYS786456:JYW786456 KIO786456:KIS786456 KSK786456:KSO786456 LCG786456:LCK786456 LMC786456:LMG786456 LVY786456:LWC786456 MFU786456:MFY786456 MPQ786456:MPU786456 MZM786456:MZQ786456 NJI786456:NJM786456 NTE786456:NTI786456 ODA786456:ODE786456 OMW786456:ONA786456 OWS786456:OWW786456 PGO786456:PGS786456 PQK786456:PQO786456 QAG786456:QAK786456 QKC786456:QKG786456 QTY786456:QUC786456 RDU786456:RDY786456 RNQ786456:RNU786456 RXM786456:RXQ786456 SHI786456:SHM786456 SRE786456:SRI786456 TBA786456:TBE786456 TKW786456:TLA786456 TUS786456:TUW786456 UEO786456:UES786456 UOK786456:UOO786456 UYG786456:UYK786456 VIC786456:VIG786456 VRY786456:VSC786456 WBU786456:WBY786456 WLQ786456:WLU786456 WVM786456:WVQ786456 E851992:I851992 JA851992:JE851992 SW851992:TA851992 ACS851992:ACW851992 AMO851992:AMS851992 AWK851992:AWO851992 BGG851992:BGK851992 BQC851992:BQG851992 BZY851992:CAC851992 CJU851992:CJY851992 CTQ851992:CTU851992 DDM851992:DDQ851992 DNI851992:DNM851992 DXE851992:DXI851992 EHA851992:EHE851992 EQW851992:ERA851992 FAS851992:FAW851992 FKO851992:FKS851992 FUK851992:FUO851992 GEG851992:GEK851992 GOC851992:GOG851992 GXY851992:GYC851992 HHU851992:HHY851992 HRQ851992:HRU851992 IBM851992:IBQ851992 ILI851992:ILM851992 IVE851992:IVI851992 JFA851992:JFE851992 JOW851992:JPA851992 JYS851992:JYW851992 KIO851992:KIS851992 KSK851992:KSO851992 LCG851992:LCK851992 LMC851992:LMG851992 LVY851992:LWC851992 MFU851992:MFY851992 MPQ851992:MPU851992 MZM851992:MZQ851992 NJI851992:NJM851992 NTE851992:NTI851992 ODA851992:ODE851992 OMW851992:ONA851992 OWS851992:OWW851992 PGO851992:PGS851992 PQK851992:PQO851992 QAG851992:QAK851992 QKC851992:QKG851992 QTY851992:QUC851992 RDU851992:RDY851992 RNQ851992:RNU851992 RXM851992:RXQ851992 SHI851992:SHM851992 SRE851992:SRI851992 TBA851992:TBE851992 TKW851992:TLA851992 TUS851992:TUW851992 UEO851992:UES851992 UOK851992:UOO851992 UYG851992:UYK851992 VIC851992:VIG851992 VRY851992:VSC851992 WBU851992:WBY851992 WLQ851992:WLU851992 WVM851992:WVQ851992 E917528:I917528 JA917528:JE917528 SW917528:TA917528 ACS917528:ACW917528 AMO917528:AMS917528 AWK917528:AWO917528 BGG917528:BGK917528 BQC917528:BQG917528 BZY917528:CAC917528 CJU917528:CJY917528 CTQ917528:CTU917528 DDM917528:DDQ917528 DNI917528:DNM917528 DXE917528:DXI917528 EHA917528:EHE917528 EQW917528:ERA917528 FAS917528:FAW917528 FKO917528:FKS917528 FUK917528:FUO917528 GEG917528:GEK917528 GOC917528:GOG917528 GXY917528:GYC917528 HHU917528:HHY917528 HRQ917528:HRU917528 IBM917528:IBQ917528 ILI917528:ILM917528 IVE917528:IVI917528 JFA917528:JFE917528 JOW917528:JPA917528 JYS917528:JYW917528 KIO917528:KIS917528 KSK917528:KSO917528 LCG917528:LCK917528 LMC917528:LMG917528 LVY917528:LWC917528 MFU917528:MFY917528 MPQ917528:MPU917528 MZM917528:MZQ917528 NJI917528:NJM917528 NTE917528:NTI917528 ODA917528:ODE917528 OMW917528:ONA917528 OWS917528:OWW917528 PGO917528:PGS917528 PQK917528:PQO917528 QAG917528:QAK917528 QKC917528:QKG917528 QTY917528:QUC917528 RDU917528:RDY917528 RNQ917528:RNU917528 RXM917528:RXQ917528 SHI917528:SHM917528 SRE917528:SRI917528 TBA917528:TBE917528 TKW917528:TLA917528 TUS917528:TUW917528 UEO917528:UES917528 UOK917528:UOO917528 UYG917528:UYK917528 VIC917528:VIG917528 VRY917528:VSC917528 WBU917528:WBY917528 WLQ917528:WLU917528 WVM917528:WVQ917528 E983064:I983064 JA983064:JE983064 SW983064:TA983064 ACS983064:ACW983064 AMO983064:AMS983064 AWK983064:AWO983064 BGG983064:BGK983064 BQC983064:BQG983064 BZY983064:CAC983064 CJU983064:CJY983064 CTQ983064:CTU983064 DDM983064:DDQ983064 DNI983064:DNM983064 DXE983064:DXI983064 EHA983064:EHE983064 EQW983064:ERA983064 FAS983064:FAW983064 FKO983064:FKS983064 FUK983064:FUO983064 GEG983064:GEK983064 GOC983064:GOG983064 GXY983064:GYC983064 HHU983064:HHY983064 HRQ983064:HRU983064 IBM983064:IBQ983064 ILI983064:ILM983064 IVE983064:IVI983064 JFA983064:JFE983064 JOW983064:JPA983064 JYS983064:JYW983064 KIO983064:KIS983064 KSK983064:KSO983064 LCG983064:LCK983064 LMC983064:LMG983064 LVY983064:LWC983064 MFU983064:MFY983064 MPQ983064:MPU983064 MZM983064:MZQ983064 NJI983064:NJM983064 NTE983064:NTI983064 ODA983064:ODE983064 OMW983064:ONA983064 OWS983064:OWW983064 PGO983064:PGS983064 PQK983064:PQO983064 QAG983064:QAK983064 QKC983064:QKG983064 QTY983064:QUC983064 RDU983064:RDY983064 RNQ983064:RNU983064 RXM983064:RXQ983064 SHI983064:SHM983064 SRE983064:SRI983064 TBA983064:TBE983064 TKW983064:TLA983064 TUS983064:TUW983064 UEO983064:UES983064 UOK983064:UOO983064 UYG983064:UYK983064 VIC983064:VIG983064 VRY983064:VSC983064 WBU983064:WBY983064 WLQ983064:WLU983064 WVM983064:WVQ983064 D24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K27 IZ32:JG32 SV32:TC32 ACR32:ACY32 AMN32:AMU32 AWJ32:AWQ32 BGF32:BGM32 BQB32:BQI32 BZX32:CAE32 CJT32:CKA32 CTP32:CTW32 DDL32:DDS32 DNH32:DNO32 DXD32:DXK32 EGZ32:EHG32 EQV32:ERC32 FAR32:FAY32 FKN32:FKU32 FUJ32:FUQ32 GEF32:GEM32 GOB32:GOI32 GXX32:GYE32 HHT32:HIA32 HRP32:HRW32 IBL32:IBS32 ILH32:ILO32 IVD32:IVK32 JEZ32:JFG32 JOV32:JPC32 JYR32:JYY32 KIN32:KIU32 KSJ32:KSQ32 LCF32:LCM32 LMB32:LMI32 LVX32:LWE32 MFT32:MGA32 MPP32:MPW32 MZL32:MZS32 NJH32:NJO32 NTD32:NTK32 OCZ32:ODG32 OMV32:ONC32 OWR32:OWY32 PGN32:PGU32 PQJ32:PQQ32 QAF32:QAM32 QKB32:QKI32 QTX32:QUE32 RDT32:REA32 RNP32:RNW32 RXL32:RXS32 SHH32:SHO32 SRD32:SRK32 TAZ32:TBG32 TKV32:TLC32 TUR32:TUY32 UEN32:UEU32 UOJ32:UOQ32 UYF32:UYM32 VIB32:VII32 VRX32:VSE32 WBT32:WCA32 WLP32:WLW32 WVL32:WVS32 D65568:K65568 IZ65568:JG65568 SV65568:TC65568 ACR65568:ACY65568 AMN65568:AMU65568 AWJ65568:AWQ65568 BGF65568:BGM65568 BQB65568:BQI65568 BZX65568:CAE65568 CJT65568:CKA65568 CTP65568:CTW65568 DDL65568:DDS65568 DNH65568:DNO65568 DXD65568:DXK65568 EGZ65568:EHG65568 EQV65568:ERC65568 FAR65568:FAY65568 FKN65568:FKU65568 FUJ65568:FUQ65568 GEF65568:GEM65568 GOB65568:GOI65568 GXX65568:GYE65568 HHT65568:HIA65568 HRP65568:HRW65568 IBL65568:IBS65568 ILH65568:ILO65568 IVD65568:IVK65568 JEZ65568:JFG65568 JOV65568:JPC65568 JYR65568:JYY65568 KIN65568:KIU65568 KSJ65568:KSQ65568 LCF65568:LCM65568 LMB65568:LMI65568 LVX65568:LWE65568 MFT65568:MGA65568 MPP65568:MPW65568 MZL65568:MZS65568 NJH65568:NJO65568 NTD65568:NTK65568 OCZ65568:ODG65568 OMV65568:ONC65568 OWR65568:OWY65568 PGN65568:PGU65568 PQJ65568:PQQ65568 QAF65568:QAM65568 QKB65568:QKI65568 QTX65568:QUE65568 RDT65568:REA65568 RNP65568:RNW65568 RXL65568:RXS65568 SHH65568:SHO65568 SRD65568:SRK65568 TAZ65568:TBG65568 TKV65568:TLC65568 TUR65568:TUY65568 UEN65568:UEU65568 UOJ65568:UOQ65568 UYF65568:UYM65568 VIB65568:VII65568 VRX65568:VSE65568 WBT65568:WCA65568 WLP65568:WLW65568 WVL65568:WVS65568 D131104:K131104 IZ131104:JG131104 SV131104:TC131104 ACR131104:ACY131104 AMN131104:AMU131104 AWJ131104:AWQ131104 BGF131104:BGM131104 BQB131104:BQI131104 BZX131104:CAE131104 CJT131104:CKA131104 CTP131104:CTW131104 DDL131104:DDS131104 DNH131104:DNO131104 DXD131104:DXK131104 EGZ131104:EHG131104 EQV131104:ERC131104 FAR131104:FAY131104 FKN131104:FKU131104 FUJ131104:FUQ131104 GEF131104:GEM131104 GOB131104:GOI131104 GXX131104:GYE131104 HHT131104:HIA131104 HRP131104:HRW131104 IBL131104:IBS131104 ILH131104:ILO131104 IVD131104:IVK131104 JEZ131104:JFG131104 JOV131104:JPC131104 JYR131104:JYY131104 KIN131104:KIU131104 KSJ131104:KSQ131104 LCF131104:LCM131104 LMB131104:LMI131104 LVX131104:LWE131104 MFT131104:MGA131104 MPP131104:MPW131104 MZL131104:MZS131104 NJH131104:NJO131104 NTD131104:NTK131104 OCZ131104:ODG131104 OMV131104:ONC131104 OWR131104:OWY131104 PGN131104:PGU131104 PQJ131104:PQQ131104 QAF131104:QAM131104 QKB131104:QKI131104 QTX131104:QUE131104 RDT131104:REA131104 RNP131104:RNW131104 RXL131104:RXS131104 SHH131104:SHO131104 SRD131104:SRK131104 TAZ131104:TBG131104 TKV131104:TLC131104 TUR131104:TUY131104 UEN131104:UEU131104 UOJ131104:UOQ131104 UYF131104:UYM131104 VIB131104:VII131104 VRX131104:VSE131104 WBT131104:WCA131104 WLP131104:WLW131104 WVL131104:WVS131104 D196640:K196640 IZ196640:JG196640 SV196640:TC196640 ACR196640:ACY196640 AMN196640:AMU196640 AWJ196640:AWQ196640 BGF196640:BGM196640 BQB196640:BQI196640 BZX196640:CAE196640 CJT196640:CKA196640 CTP196640:CTW196640 DDL196640:DDS196640 DNH196640:DNO196640 DXD196640:DXK196640 EGZ196640:EHG196640 EQV196640:ERC196640 FAR196640:FAY196640 FKN196640:FKU196640 FUJ196640:FUQ196640 GEF196640:GEM196640 GOB196640:GOI196640 GXX196640:GYE196640 HHT196640:HIA196640 HRP196640:HRW196640 IBL196640:IBS196640 ILH196640:ILO196640 IVD196640:IVK196640 JEZ196640:JFG196640 JOV196640:JPC196640 JYR196640:JYY196640 KIN196640:KIU196640 KSJ196640:KSQ196640 LCF196640:LCM196640 LMB196640:LMI196640 LVX196640:LWE196640 MFT196640:MGA196640 MPP196640:MPW196640 MZL196640:MZS196640 NJH196640:NJO196640 NTD196640:NTK196640 OCZ196640:ODG196640 OMV196640:ONC196640 OWR196640:OWY196640 PGN196640:PGU196640 PQJ196640:PQQ196640 QAF196640:QAM196640 QKB196640:QKI196640 QTX196640:QUE196640 RDT196640:REA196640 RNP196640:RNW196640 RXL196640:RXS196640 SHH196640:SHO196640 SRD196640:SRK196640 TAZ196640:TBG196640 TKV196640:TLC196640 TUR196640:TUY196640 UEN196640:UEU196640 UOJ196640:UOQ196640 UYF196640:UYM196640 VIB196640:VII196640 VRX196640:VSE196640 WBT196640:WCA196640 WLP196640:WLW196640 WVL196640:WVS196640 D262176:K262176 IZ262176:JG262176 SV262176:TC262176 ACR262176:ACY262176 AMN262176:AMU262176 AWJ262176:AWQ262176 BGF262176:BGM262176 BQB262176:BQI262176 BZX262176:CAE262176 CJT262176:CKA262176 CTP262176:CTW262176 DDL262176:DDS262176 DNH262176:DNO262176 DXD262176:DXK262176 EGZ262176:EHG262176 EQV262176:ERC262176 FAR262176:FAY262176 FKN262176:FKU262176 FUJ262176:FUQ262176 GEF262176:GEM262176 GOB262176:GOI262176 GXX262176:GYE262176 HHT262176:HIA262176 HRP262176:HRW262176 IBL262176:IBS262176 ILH262176:ILO262176 IVD262176:IVK262176 JEZ262176:JFG262176 JOV262176:JPC262176 JYR262176:JYY262176 KIN262176:KIU262176 KSJ262176:KSQ262176 LCF262176:LCM262176 LMB262176:LMI262176 LVX262176:LWE262176 MFT262176:MGA262176 MPP262176:MPW262176 MZL262176:MZS262176 NJH262176:NJO262176 NTD262176:NTK262176 OCZ262176:ODG262176 OMV262176:ONC262176 OWR262176:OWY262176 PGN262176:PGU262176 PQJ262176:PQQ262176 QAF262176:QAM262176 QKB262176:QKI262176 QTX262176:QUE262176 RDT262176:REA262176 RNP262176:RNW262176 RXL262176:RXS262176 SHH262176:SHO262176 SRD262176:SRK262176 TAZ262176:TBG262176 TKV262176:TLC262176 TUR262176:TUY262176 UEN262176:UEU262176 UOJ262176:UOQ262176 UYF262176:UYM262176 VIB262176:VII262176 VRX262176:VSE262176 WBT262176:WCA262176 WLP262176:WLW262176 WVL262176:WVS262176 D327712:K327712 IZ327712:JG327712 SV327712:TC327712 ACR327712:ACY327712 AMN327712:AMU327712 AWJ327712:AWQ327712 BGF327712:BGM327712 BQB327712:BQI327712 BZX327712:CAE327712 CJT327712:CKA327712 CTP327712:CTW327712 DDL327712:DDS327712 DNH327712:DNO327712 DXD327712:DXK327712 EGZ327712:EHG327712 EQV327712:ERC327712 FAR327712:FAY327712 FKN327712:FKU327712 FUJ327712:FUQ327712 GEF327712:GEM327712 GOB327712:GOI327712 GXX327712:GYE327712 HHT327712:HIA327712 HRP327712:HRW327712 IBL327712:IBS327712 ILH327712:ILO327712 IVD327712:IVK327712 JEZ327712:JFG327712 JOV327712:JPC327712 JYR327712:JYY327712 KIN327712:KIU327712 KSJ327712:KSQ327712 LCF327712:LCM327712 LMB327712:LMI327712 LVX327712:LWE327712 MFT327712:MGA327712 MPP327712:MPW327712 MZL327712:MZS327712 NJH327712:NJO327712 NTD327712:NTK327712 OCZ327712:ODG327712 OMV327712:ONC327712 OWR327712:OWY327712 PGN327712:PGU327712 PQJ327712:PQQ327712 QAF327712:QAM327712 QKB327712:QKI327712 QTX327712:QUE327712 RDT327712:REA327712 RNP327712:RNW327712 RXL327712:RXS327712 SHH327712:SHO327712 SRD327712:SRK327712 TAZ327712:TBG327712 TKV327712:TLC327712 TUR327712:TUY327712 UEN327712:UEU327712 UOJ327712:UOQ327712 UYF327712:UYM327712 VIB327712:VII327712 VRX327712:VSE327712 WBT327712:WCA327712 WLP327712:WLW327712 WVL327712:WVS327712 D393248:K393248 IZ393248:JG393248 SV393248:TC393248 ACR393248:ACY393248 AMN393248:AMU393248 AWJ393248:AWQ393248 BGF393248:BGM393248 BQB393248:BQI393248 BZX393248:CAE393248 CJT393248:CKA393248 CTP393248:CTW393248 DDL393248:DDS393248 DNH393248:DNO393248 DXD393248:DXK393248 EGZ393248:EHG393248 EQV393248:ERC393248 FAR393248:FAY393248 FKN393248:FKU393248 FUJ393248:FUQ393248 GEF393248:GEM393248 GOB393248:GOI393248 GXX393248:GYE393248 HHT393248:HIA393248 HRP393248:HRW393248 IBL393248:IBS393248 ILH393248:ILO393248 IVD393248:IVK393248 JEZ393248:JFG393248 JOV393248:JPC393248 JYR393248:JYY393248 KIN393248:KIU393248 KSJ393248:KSQ393248 LCF393248:LCM393248 LMB393248:LMI393248 LVX393248:LWE393248 MFT393248:MGA393248 MPP393248:MPW393248 MZL393248:MZS393248 NJH393248:NJO393248 NTD393248:NTK393248 OCZ393248:ODG393248 OMV393248:ONC393248 OWR393248:OWY393248 PGN393248:PGU393248 PQJ393248:PQQ393248 QAF393248:QAM393248 QKB393248:QKI393248 QTX393248:QUE393248 RDT393248:REA393248 RNP393248:RNW393248 RXL393248:RXS393248 SHH393248:SHO393248 SRD393248:SRK393248 TAZ393248:TBG393248 TKV393248:TLC393248 TUR393248:TUY393248 UEN393248:UEU393248 UOJ393248:UOQ393248 UYF393248:UYM393248 VIB393248:VII393248 VRX393248:VSE393248 WBT393248:WCA393248 WLP393248:WLW393248 WVL393248:WVS393248 D458784:K458784 IZ458784:JG458784 SV458784:TC458784 ACR458784:ACY458784 AMN458784:AMU458784 AWJ458784:AWQ458784 BGF458784:BGM458784 BQB458784:BQI458784 BZX458784:CAE458784 CJT458784:CKA458784 CTP458784:CTW458784 DDL458784:DDS458784 DNH458784:DNO458784 DXD458784:DXK458784 EGZ458784:EHG458784 EQV458784:ERC458784 FAR458784:FAY458784 FKN458784:FKU458784 FUJ458784:FUQ458784 GEF458784:GEM458784 GOB458784:GOI458784 GXX458784:GYE458784 HHT458784:HIA458784 HRP458784:HRW458784 IBL458784:IBS458784 ILH458784:ILO458784 IVD458784:IVK458784 JEZ458784:JFG458784 JOV458784:JPC458784 JYR458784:JYY458784 KIN458784:KIU458784 KSJ458784:KSQ458784 LCF458784:LCM458784 LMB458784:LMI458784 LVX458784:LWE458784 MFT458784:MGA458784 MPP458784:MPW458784 MZL458784:MZS458784 NJH458784:NJO458784 NTD458784:NTK458784 OCZ458784:ODG458784 OMV458784:ONC458784 OWR458784:OWY458784 PGN458784:PGU458784 PQJ458784:PQQ458784 QAF458784:QAM458784 QKB458784:QKI458784 QTX458784:QUE458784 RDT458784:REA458784 RNP458784:RNW458784 RXL458784:RXS458784 SHH458784:SHO458784 SRD458784:SRK458784 TAZ458784:TBG458784 TKV458784:TLC458784 TUR458784:TUY458784 UEN458784:UEU458784 UOJ458784:UOQ458784 UYF458784:UYM458784 VIB458784:VII458784 VRX458784:VSE458784 WBT458784:WCA458784 WLP458784:WLW458784 WVL458784:WVS458784 D524320:K524320 IZ524320:JG524320 SV524320:TC524320 ACR524320:ACY524320 AMN524320:AMU524320 AWJ524320:AWQ524320 BGF524320:BGM524320 BQB524320:BQI524320 BZX524320:CAE524320 CJT524320:CKA524320 CTP524320:CTW524320 DDL524320:DDS524320 DNH524320:DNO524320 DXD524320:DXK524320 EGZ524320:EHG524320 EQV524320:ERC524320 FAR524320:FAY524320 FKN524320:FKU524320 FUJ524320:FUQ524320 GEF524320:GEM524320 GOB524320:GOI524320 GXX524320:GYE524320 HHT524320:HIA524320 HRP524320:HRW524320 IBL524320:IBS524320 ILH524320:ILO524320 IVD524320:IVK524320 JEZ524320:JFG524320 JOV524320:JPC524320 JYR524320:JYY524320 KIN524320:KIU524320 KSJ524320:KSQ524320 LCF524320:LCM524320 LMB524320:LMI524320 LVX524320:LWE524320 MFT524320:MGA524320 MPP524320:MPW524320 MZL524320:MZS524320 NJH524320:NJO524320 NTD524320:NTK524320 OCZ524320:ODG524320 OMV524320:ONC524320 OWR524320:OWY524320 PGN524320:PGU524320 PQJ524320:PQQ524320 QAF524320:QAM524320 QKB524320:QKI524320 QTX524320:QUE524320 RDT524320:REA524320 RNP524320:RNW524320 RXL524320:RXS524320 SHH524320:SHO524320 SRD524320:SRK524320 TAZ524320:TBG524320 TKV524320:TLC524320 TUR524320:TUY524320 UEN524320:UEU524320 UOJ524320:UOQ524320 UYF524320:UYM524320 VIB524320:VII524320 VRX524320:VSE524320 WBT524320:WCA524320 WLP524320:WLW524320 WVL524320:WVS524320 D589856:K589856 IZ589856:JG589856 SV589856:TC589856 ACR589856:ACY589856 AMN589856:AMU589856 AWJ589856:AWQ589856 BGF589856:BGM589856 BQB589856:BQI589856 BZX589856:CAE589856 CJT589856:CKA589856 CTP589856:CTW589856 DDL589856:DDS589856 DNH589856:DNO589856 DXD589856:DXK589856 EGZ589856:EHG589856 EQV589856:ERC589856 FAR589856:FAY589856 FKN589856:FKU589856 FUJ589856:FUQ589856 GEF589856:GEM589856 GOB589856:GOI589856 GXX589856:GYE589856 HHT589856:HIA589856 HRP589856:HRW589856 IBL589856:IBS589856 ILH589856:ILO589856 IVD589856:IVK589856 JEZ589856:JFG589856 JOV589856:JPC589856 JYR589856:JYY589856 KIN589856:KIU589856 KSJ589856:KSQ589856 LCF589856:LCM589856 LMB589856:LMI589856 LVX589856:LWE589856 MFT589856:MGA589856 MPP589856:MPW589856 MZL589856:MZS589856 NJH589856:NJO589856 NTD589856:NTK589856 OCZ589856:ODG589856 OMV589856:ONC589856 OWR589856:OWY589856 PGN589856:PGU589856 PQJ589856:PQQ589856 QAF589856:QAM589856 QKB589856:QKI589856 QTX589856:QUE589856 RDT589856:REA589856 RNP589856:RNW589856 RXL589856:RXS589856 SHH589856:SHO589856 SRD589856:SRK589856 TAZ589856:TBG589856 TKV589856:TLC589856 TUR589856:TUY589856 UEN589856:UEU589856 UOJ589856:UOQ589856 UYF589856:UYM589856 VIB589856:VII589856 VRX589856:VSE589856 WBT589856:WCA589856 WLP589856:WLW589856 WVL589856:WVS589856 D655392:K655392 IZ655392:JG655392 SV655392:TC655392 ACR655392:ACY655392 AMN655392:AMU655392 AWJ655392:AWQ655392 BGF655392:BGM655392 BQB655392:BQI655392 BZX655392:CAE655392 CJT655392:CKA655392 CTP655392:CTW655392 DDL655392:DDS655392 DNH655392:DNO655392 DXD655392:DXK655392 EGZ655392:EHG655392 EQV655392:ERC655392 FAR655392:FAY655392 FKN655392:FKU655392 FUJ655392:FUQ655392 GEF655392:GEM655392 GOB655392:GOI655392 GXX655392:GYE655392 HHT655392:HIA655392 HRP655392:HRW655392 IBL655392:IBS655392 ILH655392:ILO655392 IVD655392:IVK655392 JEZ655392:JFG655392 JOV655392:JPC655392 JYR655392:JYY655392 KIN655392:KIU655392 KSJ655392:KSQ655392 LCF655392:LCM655392 LMB655392:LMI655392 LVX655392:LWE655392 MFT655392:MGA655392 MPP655392:MPW655392 MZL655392:MZS655392 NJH655392:NJO655392 NTD655392:NTK655392 OCZ655392:ODG655392 OMV655392:ONC655392 OWR655392:OWY655392 PGN655392:PGU655392 PQJ655392:PQQ655392 QAF655392:QAM655392 QKB655392:QKI655392 QTX655392:QUE655392 RDT655392:REA655392 RNP655392:RNW655392 RXL655392:RXS655392 SHH655392:SHO655392 SRD655392:SRK655392 TAZ655392:TBG655392 TKV655392:TLC655392 TUR655392:TUY655392 UEN655392:UEU655392 UOJ655392:UOQ655392 UYF655392:UYM655392 VIB655392:VII655392 VRX655392:VSE655392 WBT655392:WCA655392 WLP655392:WLW655392 WVL655392:WVS655392 D720928:K720928 IZ720928:JG720928 SV720928:TC720928 ACR720928:ACY720928 AMN720928:AMU720928 AWJ720928:AWQ720928 BGF720928:BGM720928 BQB720928:BQI720928 BZX720928:CAE720928 CJT720928:CKA720928 CTP720928:CTW720928 DDL720928:DDS720928 DNH720928:DNO720928 DXD720928:DXK720928 EGZ720928:EHG720928 EQV720928:ERC720928 FAR720928:FAY720928 FKN720928:FKU720928 FUJ720928:FUQ720928 GEF720928:GEM720928 GOB720928:GOI720928 GXX720928:GYE720928 HHT720928:HIA720928 HRP720928:HRW720928 IBL720928:IBS720928 ILH720928:ILO720928 IVD720928:IVK720928 JEZ720928:JFG720928 JOV720928:JPC720928 JYR720928:JYY720928 KIN720928:KIU720928 KSJ720928:KSQ720928 LCF720928:LCM720928 LMB720928:LMI720928 LVX720928:LWE720928 MFT720928:MGA720928 MPP720928:MPW720928 MZL720928:MZS720928 NJH720928:NJO720928 NTD720928:NTK720928 OCZ720928:ODG720928 OMV720928:ONC720928 OWR720928:OWY720928 PGN720928:PGU720928 PQJ720928:PQQ720928 QAF720928:QAM720928 QKB720928:QKI720928 QTX720928:QUE720928 RDT720928:REA720928 RNP720928:RNW720928 RXL720928:RXS720928 SHH720928:SHO720928 SRD720928:SRK720928 TAZ720928:TBG720928 TKV720928:TLC720928 TUR720928:TUY720928 UEN720928:UEU720928 UOJ720928:UOQ720928 UYF720928:UYM720928 VIB720928:VII720928 VRX720928:VSE720928 WBT720928:WCA720928 WLP720928:WLW720928 WVL720928:WVS720928 D786464:K786464 IZ786464:JG786464 SV786464:TC786464 ACR786464:ACY786464 AMN786464:AMU786464 AWJ786464:AWQ786464 BGF786464:BGM786464 BQB786464:BQI786464 BZX786464:CAE786464 CJT786464:CKA786464 CTP786464:CTW786464 DDL786464:DDS786464 DNH786464:DNO786464 DXD786464:DXK786464 EGZ786464:EHG786464 EQV786464:ERC786464 FAR786464:FAY786464 FKN786464:FKU786464 FUJ786464:FUQ786464 GEF786464:GEM786464 GOB786464:GOI786464 GXX786464:GYE786464 HHT786464:HIA786464 HRP786464:HRW786464 IBL786464:IBS786464 ILH786464:ILO786464 IVD786464:IVK786464 JEZ786464:JFG786464 JOV786464:JPC786464 JYR786464:JYY786464 KIN786464:KIU786464 KSJ786464:KSQ786464 LCF786464:LCM786464 LMB786464:LMI786464 LVX786464:LWE786464 MFT786464:MGA786464 MPP786464:MPW786464 MZL786464:MZS786464 NJH786464:NJO786464 NTD786464:NTK786464 OCZ786464:ODG786464 OMV786464:ONC786464 OWR786464:OWY786464 PGN786464:PGU786464 PQJ786464:PQQ786464 QAF786464:QAM786464 QKB786464:QKI786464 QTX786464:QUE786464 RDT786464:REA786464 RNP786464:RNW786464 RXL786464:RXS786464 SHH786464:SHO786464 SRD786464:SRK786464 TAZ786464:TBG786464 TKV786464:TLC786464 TUR786464:TUY786464 UEN786464:UEU786464 UOJ786464:UOQ786464 UYF786464:UYM786464 VIB786464:VII786464 VRX786464:VSE786464 WBT786464:WCA786464 WLP786464:WLW786464 WVL786464:WVS786464 D852000:K852000 IZ852000:JG852000 SV852000:TC852000 ACR852000:ACY852000 AMN852000:AMU852000 AWJ852000:AWQ852000 BGF852000:BGM852000 BQB852000:BQI852000 BZX852000:CAE852000 CJT852000:CKA852000 CTP852000:CTW852000 DDL852000:DDS852000 DNH852000:DNO852000 DXD852000:DXK852000 EGZ852000:EHG852000 EQV852000:ERC852000 FAR852000:FAY852000 FKN852000:FKU852000 FUJ852000:FUQ852000 GEF852000:GEM852000 GOB852000:GOI852000 GXX852000:GYE852000 HHT852000:HIA852000 HRP852000:HRW852000 IBL852000:IBS852000 ILH852000:ILO852000 IVD852000:IVK852000 JEZ852000:JFG852000 JOV852000:JPC852000 JYR852000:JYY852000 KIN852000:KIU852000 KSJ852000:KSQ852000 LCF852000:LCM852000 LMB852000:LMI852000 LVX852000:LWE852000 MFT852000:MGA852000 MPP852000:MPW852000 MZL852000:MZS852000 NJH852000:NJO852000 NTD852000:NTK852000 OCZ852000:ODG852000 OMV852000:ONC852000 OWR852000:OWY852000 PGN852000:PGU852000 PQJ852000:PQQ852000 QAF852000:QAM852000 QKB852000:QKI852000 QTX852000:QUE852000 RDT852000:REA852000 RNP852000:RNW852000 RXL852000:RXS852000 SHH852000:SHO852000 SRD852000:SRK852000 TAZ852000:TBG852000 TKV852000:TLC852000 TUR852000:TUY852000 UEN852000:UEU852000 UOJ852000:UOQ852000 UYF852000:UYM852000 VIB852000:VII852000 VRX852000:VSE852000 WBT852000:WCA852000 WLP852000:WLW852000 WVL852000:WVS852000 D917536:K917536 IZ917536:JG917536 SV917536:TC917536 ACR917536:ACY917536 AMN917536:AMU917536 AWJ917536:AWQ917536 BGF917536:BGM917536 BQB917536:BQI917536 BZX917536:CAE917536 CJT917536:CKA917536 CTP917536:CTW917536 DDL917536:DDS917536 DNH917536:DNO917536 DXD917536:DXK917536 EGZ917536:EHG917536 EQV917536:ERC917536 FAR917536:FAY917536 FKN917536:FKU917536 FUJ917536:FUQ917536 GEF917536:GEM917536 GOB917536:GOI917536 GXX917536:GYE917536 HHT917536:HIA917536 HRP917536:HRW917536 IBL917536:IBS917536 ILH917536:ILO917536 IVD917536:IVK917536 JEZ917536:JFG917536 JOV917536:JPC917536 JYR917536:JYY917536 KIN917536:KIU917536 KSJ917536:KSQ917536 LCF917536:LCM917536 LMB917536:LMI917536 LVX917536:LWE917536 MFT917536:MGA917536 MPP917536:MPW917536 MZL917536:MZS917536 NJH917536:NJO917536 NTD917536:NTK917536 OCZ917536:ODG917536 OMV917536:ONC917536 OWR917536:OWY917536 PGN917536:PGU917536 PQJ917536:PQQ917536 QAF917536:QAM917536 QKB917536:QKI917536 QTX917536:QUE917536 RDT917536:REA917536 RNP917536:RNW917536 RXL917536:RXS917536 SHH917536:SHO917536 SRD917536:SRK917536 TAZ917536:TBG917536 TKV917536:TLC917536 TUR917536:TUY917536 UEN917536:UEU917536 UOJ917536:UOQ917536 UYF917536:UYM917536 VIB917536:VII917536 VRX917536:VSE917536 WBT917536:WCA917536 WLP917536:WLW917536 WVL917536:WVS917536 D983072:K983072 IZ983072:JG983072 SV983072:TC983072 ACR983072:ACY983072 AMN983072:AMU983072 AWJ983072:AWQ983072 BGF983072:BGM983072 BQB983072:BQI983072 BZX983072:CAE983072 CJT983072:CKA983072 CTP983072:CTW983072 DDL983072:DDS983072 DNH983072:DNO983072 DXD983072:DXK983072 EGZ983072:EHG983072 EQV983072:ERC983072 FAR983072:FAY983072 FKN983072:FKU983072 FUJ983072:FUQ983072 GEF983072:GEM983072 GOB983072:GOI983072 GXX983072:GYE983072 HHT983072:HIA983072 HRP983072:HRW983072 IBL983072:IBS983072 ILH983072:ILO983072 IVD983072:IVK983072 JEZ983072:JFG983072 JOV983072:JPC983072 JYR983072:JYY983072 KIN983072:KIU983072 KSJ983072:KSQ983072 LCF983072:LCM983072 LMB983072:LMI983072 LVX983072:LWE983072 MFT983072:MGA983072 MPP983072:MPW983072 MZL983072:MZS983072 NJH983072:NJO983072 NTD983072:NTK983072 OCZ983072:ODG983072 OMV983072:ONC983072 OWR983072:OWY983072 PGN983072:PGU983072 PQJ983072:PQQ983072 QAF983072:QAM983072 QKB983072:QKI983072 QTX983072:QUE983072 RDT983072:REA983072 RNP983072:RNW983072 RXL983072:RXS983072 SHH983072:SHO983072 SRD983072:SRK983072 TAZ983072:TBG983072 TKV983072:TLC983072 TUR983072:TUY983072 UEN983072:UEU983072 UOJ983072:UOQ983072 UYF983072:UYM983072 VIB983072:VII983072 VRX983072:VSE983072 WBT983072:WCA983072 WLP983072:WLW983072 WVL983072:WVS983072 D23:K23 IZ23:JG23 SV23:TC23 ACR23:ACY23 AMN23:AMU23 AWJ23:AWQ23 BGF23:BGM23 BQB23:BQI23 BZX23:CAE23 CJT23:CKA23 CTP23:CTW23 DDL23:DDS23 DNH23:DNO23 DXD23:DXK23 EGZ23:EHG23 EQV23:ERC23 FAR23:FAY23 FKN23:FKU23 FUJ23:FUQ23 GEF23:GEM23 GOB23:GOI23 GXX23:GYE23 HHT23:HIA23 HRP23:HRW23 IBL23:IBS23 ILH23:ILO23 IVD23:IVK23 JEZ23:JFG23 JOV23:JPC23 JYR23:JYY23 KIN23:KIU23 KSJ23:KSQ23 LCF23:LCM23 LMB23:LMI23 LVX23:LWE23 MFT23:MGA23 MPP23:MPW23 MZL23:MZS23 NJH23:NJO23 NTD23:NTK23 OCZ23:ODG23 OMV23:ONC23 OWR23:OWY23 PGN23:PGU23 PQJ23:PQQ23 QAF23:QAM23 QKB23:QKI23 QTX23:QUE23 RDT23:REA23 RNP23:RNW23 RXL23:RXS23 SHH23:SHO23 SRD23:SRK23 TAZ23:TBG23 TKV23:TLC23 TUR23:TUY23 UEN23:UEU23 UOJ23:UOQ23 UYF23:UYM23 VIB23:VII23 VRX23:VSE23 WBT23:WCA23 WLP23:WLW23 WVL23:WVS23 D65558:K65558 IZ65558:JG65558 SV65558:TC65558 ACR65558:ACY65558 AMN65558:AMU65558 AWJ65558:AWQ65558 BGF65558:BGM65558 BQB65558:BQI65558 BZX65558:CAE65558 CJT65558:CKA65558 CTP65558:CTW65558 DDL65558:DDS65558 DNH65558:DNO65558 DXD65558:DXK65558 EGZ65558:EHG65558 EQV65558:ERC65558 FAR65558:FAY65558 FKN65558:FKU65558 FUJ65558:FUQ65558 GEF65558:GEM65558 GOB65558:GOI65558 GXX65558:GYE65558 HHT65558:HIA65558 HRP65558:HRW65558 IBL65558:IBS65558 ILH65558:ILO65558 IVD65558:IVK65558 JEZ65558:JFG65558 JOV65558:JPC65558 JYR65558:JYY65558 KIN65558:KIU65558 KSJ65558:KSQ65558 LCF65558:LCM65558 LMB65558:LMI65558 LVX65558:LWE65558 MFT65558:MGA65558 MPP65558:MPW65558 MZL65558:MZS65558 NJH65558:NJO65558 NTD65558:NTK65558 OCZ65558:ODG65558 OMV65558:ONC65558 OWR65558:OWY65558 PGN65558:PGU65558 PQJ65558:PQQ65558 QAF65558:QAM65558 QKB65558:QKI65558 QTX65558:QUE65558 RDT65558:REA65558 RNP65558:RNW65558 RXL65558:RXS65558 SHH65558:SHO65558 SRD65558:SRK65558 TAZ65558:TBG65558 TKV65558:TLC65558 TUR65558:TUY65558 UEN65558:UEU65558 UOJ65558:UOQ65558 UYF65558:UYM65558 VIB65558:VII65558 VRX65558:VSE65558 WBT65558:WCA65558 WLP65558:WLW65558 WVL65558:WVS65558 D131094:K131094 IZ131094:JG131094 SV131094:TC131094 ACR131094:ACY131094 AMN131094:AMU131094 AWJ131094:AWQ131094 BGF131094:BGM131094 BQB131094:BQI131094 BZX131094:CAE131094 CJT131094:CKA131094 CTP131094:CTW131094 DDL131094:DDS131094 DNH131094:DNO131094 DXD131094:DXK131094 EGZ131094:EHG131094 EQV131094:ERC131094 FAR131094:FAY131094 FKN131094:FKU131094 FUJ131094:FUQ131094 GEF131094:GEM131094 GOB131094:GOI131094 GXX131094:GYE131094 HHT131094:HIA131094 HRP131094:HRW131094 IBL131094:IBS131094 ILH131094:ILO131094 IVD131094:IVK131094 JEZ131094:JFG131094 JOV131094:JPC131094 JYR131094:JYY131094 KIN131094:KIU131094 KSJ131094:KSQ131094 LCF131094:LCM131094 LMB131094:LMI131094 LVX131094:LWE131094 MFT131094:MGA131094 MPP131094:MPW131094 MZL131094:MZS131094 NJH131094:NJO131094 NTD131094:NTK131094 OCZ131094:ODG131094 OMV131094:ONC131094 OWR131094:OWY131094 PGN131094:PGU131094 PQJ131094:PQQ131094 QAF131094:QAM131094 QKB131094:QKI131094 QTX131094:QUE131094 RDT131094:REA131094 RNP131094:RNW131094 RXL131094:RXS131094 SHH131094:SHO131094 SRD131094:SRK131094 TAZ131094:TBG131094 TKV131094:TLC131094 TUR131094:TUY131094 UEN131094:UEU131094 UOJ131094:UOQ131094 UYF131094:UYM131094 VIB131094:VII131094 VRX131094:VSE131094 WBT131094:WCA131094 WLP131094:WLW131094 WVL131094:WVS131094 D196630:K196630 IZ196630:JG196630 SV196630:TC196630 ACR196630:ACY196630 AMN196630:AMU196630 AWJ196630:AWQ196630 BGF196630:BGM196630 BQB196630:BQI196630 BZX196630:CAE196630 CJT196630:CKA196630 CTP196630:CTW196630 DDL196630:DDS196630 DNH196630:DNO196630 DXD196630:DXK196630 EGZ196630:EHG196630 EQV196630:ERC196630 FAR196630:FAY196630 FKN196630:FKU196630 FUJ196630:FUQ196630 GEF196630:GEM196630 GOB196630:GOI196630 GXX196630:GYE196630 HHT196630:HIA196630 HRP196630:HRW196630 IBL196630:IBS196630 ILH196630:ILO196630 IVD196630:IVK196630 JEZ196630:JFG196630 JOV196630:JPC196630 JYR196630:JYY196630 KIN196630:KIU196630 KSJ196630:KSQ196630 LCF196630:LCM196630 LMB196630:LMI196630 LVX196630:LWE196630 MFT196630:MGA196630 MPP196630:MPW196630 MZL196630:MZS196630 NJH196630:NJO196630 NTD196630:NTK196630 OCZ196630:ODG196630 OMV196630:ONC196630 OWR196630:OWY196630 PGN196630:PGU196630 PQJ196630:PQQ196630 QAF196630:QAM196630 QKB196630:QKI196630 QTX196630:QUE196630 RDT196630:REA196630 RNP196630:RNW196630 RXL196630:RXS196630 SHH196630:SHO196630 SRD196630:SRK196630 TAZ196630:TBG196630 TKV196630:TLC196630 TUR196630:TUY196630 UEN196630:UEU196630 UOJ196630:UOQ196630 UYF196630:UYM196630 VIB196630:VII196630 VRX196630:VSE196630 WBT196630:WCA196630 WLP196630:WLW196630 WVL196630:WVS196630 D262166:K262166 IZ262166:JG262166 SV262166:TC262166 ACR262166:ACY262166 AMN262166:AMU262166 AWJ262166:AWQ262166 BGF262166:BGM262166 BQB262166:BQI262166 BZX262166:CAE262166 CJT262166:CKA262166 CTP262166:CTW262166 DDL262166:DDS262166 DNH262166:DNO262166 DXD262166:DXK262166 EGZ262166:EHG262166 EQV262166:ERC262166 FAR262166:FAY262166 FKN262166:FKU262166 FUJ262166:FUQ262166 GEF262166:GEM262166 GOB262166:GOI262166 GXX262166:GYE262166 HHT262166:HIA262166 HRP262166:HRW262166 IBL262166:IBS262166 ILH262166:ILO262166 IVD262166:IVK262166 JEZ262166:JFG262166 JOV262166:JPC262166 JYR262166:JYY262166 KIN262166:KIU262166 KSJ262166:KSQ262166 LCF262166:LCM262166 LMB262166:LMI262166 LVX262166:LWE262166 MFT262166:MGA262166 MPP262166:MPW262166 MZL262166:MZS262166 NJH262166:NJO262166 NTD262166:NTK262166 OCZ262166:ODG262166 OMV262166:ONC262166 OWR262166:OWY262166 PGN262166:PGU262166 PQJ262166:PQQ262166 QAF262166:QAM262166 QKB262166:QKI262166 QTX262166:QUE262166 RDT262166:REA262166 RNP262166:RNW262166 RXL262166:RXS262166 SHH262166:SHO262166 SRD262166:SRK262166 TAZ262166:TBG262166 TKV262166:TLC262166 TUR262166:TUY262166 UEN262166:UEU262166 UOJ262166:UOQ262166 UYF262166:UYM262166 VIB262166:VII262166 VRX262166:VSE262166 WBT262166:WCA262166 WLP262166:WLW262166 WVL262166:WVS262166 D327702:K327702 IZ327702:JG327702 SV327702:TC327702 ACR327702:ACY327702 AMN327702:AMU327702 AWJ327702:AWQ327702 BGF327702:BGM327702 BQB327702:BQI327702 BZX327702:CAE327702 CJT327702:CKA327702 CTP327702:CTW327702 DDL327702:DDS327702 DNH327702:DNO327702 DXD327702:DXK327702 EGZ327702:EHG327702 EQV327702:ERC327702 FAR327702:FAY327702 FKN327702:FKU327702 FUJ327702:FUQ327702 GEF327702:GEM327702 GOB327702:GOI327702 GXX327702:GYE327702 HHT327702:HIA327702 HRP327702:HRW327702 IBL327702:IBS327702 ILH327702:ILO327702 IVD327702:IVK327702 JEZ327702:JFG327702 JOV327702:JPC327702 JYR327702:JYY327702 KIN327702:KIU327702 KSJ327702:KSQ327702 LCF327702:LCM327702 LMB327702:LMI327702 LVX327702:LWE327702 MFT327702:MGA327702 MPP327702:MPW327702 MZL327702:MZS327702 NJH327702:NJO327702 NTD327702:NTK327702 OCZ327702:ODG327702 OMV327702:ONC327702 OWR327702:OWY327702 PGN327702:PGU327702 PQJ327702:PQQ327702 QAF327702:QAM327702 QKB327702:QKI327702 QTX327702:QUE327702 RDT327702:REA327702 RNP327702:RNW327702 RXL327702:RXS327702 SHH327702:SHO327702 SRD327702:SRK327702 TAZ327702:TBG327702 TKV327702:TLC327702 TUR327702:TUY327702 UEN327702:UEU327702 UOJ327702:UOQ327702 UYF327702:UYM327702 VIB327702:VII327702 VRX327702:VSE327702 WBT327702:WCA327702 WLP327702:WLW327702 WVL327702:WVS327702 D393238:K393238 IZ393238:JG393238 SV393238:TC393238 ACR393238:ACY393238 AMN393238:AMU393238 AWJ393238:AWQ393238 BGF393238:BGM393238 BQB393238:BQI393238 BZX393238:CAE393238 CJT393238:CKA393238 CTP393238:CTW393238 DDL393238:DDS393238 DNH393238:DNO393238 DXD393238:DXK393238 EGZ393238:EHG393238 EQV393238:ERC393238 FAR393238:FAY393238 FKN393238:FKU393238 FUJ393238:FUQ393238 GEF393238:GEM393238 GOB393238:GOI393238 GXX393238:GYE393238 HHT393238:HIA393238 HRP393238:HRW393238 IBL393238:IBS393238 ILH393238:ILO393238 IVD393238:IVK393238 JEZ393238:JFG393238 JOV393238:JPC393238 JYR393238:JYY393238 KIN393238:KIU393238 KSJ393238:KSQ393238 LCF393238:LCM393238 LMB393238:LMI393238 LVX393238:LWE393238 MFT393238:MGA393238 MPP393238:MPW393238 MZL393238:MZS393238 NJH393238:NJO393238 NTD393238:NTK393238 OCZ393238:ODG393238 OMV393238:ONC393238 OWR393238:OWY393238 PGN393238:PGU393238 PQJ393238:PQQ393238 QAF393238:QAM393238 QKB393238:QKI393238 QTX393238:QUE393238 RDT393238:REA393238 RNP393238:RNW393238 RXL393238:RXS393238 SHH393238:SHO393238 SRD393238:SRK393238 TAZ393238:TBG393238 TKV393238:TLC393238 TUR393238:TUY393238 UEN393238:UEU393238 UOJ393238:UOQ393238 UYF393238:UYM393238 VIB393238:VII393238 VRX393238:VSE393238 WBT393238:WCA393238 WLP393238:WLW393238 WVL393238:WVS393238 D458774:K458774 IZ458774:JG458774 SV458774:TC458774 ACR458774:ACY458774 AMN458774:AMU458774 AWJ458774:AWQ458774 BGF458774:BGM458774 BQB458774:BQI458774 BZX458774:CAE458774 CJT458774:CKA458774 CTP458774:CTW458774 DDL458774:DDS458774 DNH458774:DNO458774 DXD458774:DXK458774 EGZ458774:EHG458774 EQV458774:ERC458774 FAR458774:FAY458774 FKN458774:FKU458774 FUJ458774:FUQ458774 GEF458774:GEM458774 GOB458774:GOI458774 GXX458774:GYE458774 HHT458774:HIA458774 HRP458774:HRW458774 IBL458774:IBS458774 ILH458774:ILO458774 IVD458774:IVK458774 JEZ458774:JFG458774 JOV458774:JPC458774 JYR458774:JYY458774 KIN458774:KIU458774 KSJ458774:KSQ458774 LCF458774:LCM458774 LMB458774:LMI458774 LVX458774:LWE458774 MFT458774:MGA458774 MPP458774:MPW458774 MZL458774:MZS458774 NJH458774:NJO458774 NTD458774:NTK458774 OCZ458774:ODG458774 OMV458774:ONC458774 OWR458774:OWY458774 PGN458774:PGU458774 PQJ458774:PQQ458774 QAF458774:QAM458774 QKB458774:QKI458774 QTX458774:QUE458774 RDT458774:REA458774 RNP458774:RNW458774 RXL458774:RXS458774 SHH458774:SHO458774 SRD458774:SRK458774 TAZ458774:TBG458774 TKV458774:TLC458774 TUR458774:TUY458774 UEN458774:UEU458774 UOJ458774:UOQ458774 UYF458774:UYM458774 VIB458774:VII458774 VRX458774:VSE458774 WBT458774:WCA458774 WLP458774:WLW458774 WVL458774:WVS458774 D524310:K524310 IZ524310:JG524310 SV524310:TC524310 ACR524310:ACY524310 AMN524310:AMU524310 AWJ524310:AWQ524310 BGF524310:BGM524310 BQB524310:BQI524310 BZX524310:CAE524310 CJT524310:CKA524310 CTP524310:CTW524310 DDL524310:DDS524310 DNH524310:DNO524310 DXD524310:DXK524310 EGZ524310:EHG524310 EQV524310:ERC524310 FAR524310:FAY524310 FKN524310:FKU524310 FUJ524310:FUQ524310 GEF524310:GEM524310 GOB524310:GOI524310 GXX524310:GYE524310 HHT524310:HIA524310 HRP524310:HRW524310 IBL524310:IBS524310 ILH524310:ILO524310 IVD524310:IVK524310 JEZ524310:JFG524310 JOV524310:JPC524310 JYR524310:JYY524310 KIN524310:KIU524310 KSJ524310:KSQ524310 LCF524310:LCM524310 LMB524310:LMI524310 LVX524310:LWE524310 MFT524310:MGA524310 MPP524310:MPW524310 MZL524310:MZS524310 NJH524310:NJO524310 NTD524310:NTK524310 OCZ524310:ODG524310 OMV524310:ONC524310 OWR524310:OWY524310 PGN524310:PGU524310 PQJ524310:PQQ524310 QAF524310:QAM524310 QKB524310:QKI524310 QTX524310:QUE524310 RDT524310:REA524310 RNP524310:RNW524310 RXL524310:RXS524310 SHH524310:SHO524310 SRD524310:SRK524310 TAZ524310:TBG524310 TKV524310:TLC524310 TUR524310:TUY524310 UEN524310:UEU524310 UOJ524310:UOQ524310 UYF524310:UYM524310 VIB524310:VII524310 VRX524310:VSE524310 WBT524310:WCA524310 WLP524310:WLW524310 WVL524310:WVS524310 D589846:K589846 IZ589846:JG589846 SV589846:TC589846 ACR589846:ACY589846 AMN589846:AMU589846 AWJ589846:AWQ589846 BGF589846:BGM589846 BQB589846:BQI589846 BZX589846:CAE589846 CJT589846:CKA589846 CTP589846:CTW589846 DDL589846:DDS589846 DNH589846:DNO589846 DXD589846:DXK589846 EGZ589846:EHG589846 EQV589846:ERC589846 FAR589846:FAY589846 FKN589846:FKU589846 FUJ589846:FUQ589846 GEF589846:GEM589846 GOB589846:GOI589846 GXX589846:GYE589846 HHT589846:HIA589846 HRP589846:HRW589846 IBL589846:IBS589846 ILH589846:ILO589846 IVD589846:IVK589846 JEZ589846:JFG589846 JOV589846:JPC589846 JYR589846:JYY589846 KIN589846:KIU589846 KSJ589846:KSQ589846 LCF589846:LCM589846 LMB589846:LMI589846 LVX589846:LWE589846 MFT589846:MGA589846 MPP589846:MPW589846 MZL589846:MZS589846 NJH589846:NJO589846 NTD589846:NTK589846 OCZ589846:ODG589846 OMV589846:ONC589846 OWR589846:OWY589846 PGN589846:PGU589846 PQJ589846:PQQ589846 QAF589846:QAM589846 QKB589846:QKI589846 QTX589846:QUE589846 RDT589846:REA589846 RNP589846:RNW589846 RXL589846:RXS589846 SHH589846:SHO589846 SRD589846:SRK589846 TAZ589846:TBG589846 TKV589846:TLC589846 TUR589846:TUY589846 UEN589846:UEU589846 UOJ589846:UOQ589846 UYF589846:UYM589846 VIB589846:VII589846 VRX589846:VSE589846 WBT589846:WCA589846 WLP589846:WLW589846 WVL589846:WVS589846 D655382:K655382 IZ655382:JG655382 SV655382:TC655382 ACR655382:ACY655382 AMN655382:AMU655382 AWJ655382:AWQ655382 BGF655382:BGM655382 BQB655382:BQI655382 BZX655382:CAE655382 CJT655382:CKA655382 CTP655382:CTW655382 DDL655382:DDS655382 DNH655382:DNO655382 DXD655382:DXK655382 EGZ655382:EHG655382 EQV655382:ERC655382 FAR655382:FAY655382 FKN655382:FKU655382 FUJ655382:FUQ655382 GEF655382:GEM655382 GOB655382:GOI655382 GXX655382:GYE655382 HHT655382:HIA655382 HRP655382:HRW655382 IBL655382:IBS655382 ILH655382:ILO655382 IVD655382:IVK655382 JEZ655382:JFG655382 JOV655382:JPC655382 JYR655382:JYY655382 KIN655382:KIU655382 KSJ655382:KSQ655382 LCF655382:LCM655382 LMB655382:LMI655382 LVX655382:LWE655382 MFT655382:MGA655382 MPP655382:MPW655382 MZL655382:MZS655382 NJH655382:NJO655382 NTD655382:NTK655382 OCZ655382:ODG655382 OMV655382:ONC655382 OWR655382:OWY655382 PGN655382:PGU655382 PQJ655382:PQQ655382 QAF655382:QAM655382 QKB655382:QKI655382 QTX655382:QUE655382 RDT655382:REA655382 RNP655382:RNW655382 RXL655382:RXS655382 SHH655382:SHO655382 SRD655382:SRK655382 TAZ655382:TBG655382 TKV655382:TLC655382 TUR655382:TUY655382 UEN655382:UEU655382 UOJ655382:UOQ655382 UYF655382:UYM655382 VIB655382:VII655382 VRX655382:VSE655382 WBT655382:WCA655382 WLP655382:WLW655382 WVL655382:WVS655382 D720918:K720918 IZ720918:JG720918 SV720918:TC720918 ACR720918:ACY720918 AMN720918:AMU720918 AWJ720918:AWQ720918 BGF720918:BGM720918 BQB720918:BQI720918 BZX720918:CAE720918 CJT720918:CKA720918 CTP720918:CTW720918 DDL720918:DDS720918 DNH720918:DNO720918 DXD720918:DXK720918 EGZ720918:EHG720918 EQV720918:ERC720918 FAR720918:FAY720918 FKN720918:FKU720918 FUJ720918:FUQ720918 GEF720918:GEM720918 GOB720918:GOI720918 GXX720918:GYE720918 HHT720918:HIA720918 HRP720918:HRW720918 IBL720918:IBS720918 ILH720918:ILO720918 IVD720918:IVK720918 JEZ720918:JFG720918 JOV720918:JPC720918 JYR720918:JYY720918 KIN720918:KIU720918 KSJ720918:KSQ720918 LCF720918:LCM720918 LMB720918:LMI720918 LVX720918:LWE720918 MFT720918:MGA720918 MPP720918:MPW720918 MZL720918:MZS720918 NJH720918:NJO720918 NTD720918:NTK720918 OCZ720918:ODG720918 OMV720918:ONC720918 OWR720918:OWY720918 PGN720918:PGU720918 PQJ720918:PQQ720918 QAF720918:QAM720918 QKB720918:QKI720918 QTX720918:QUE720918 RDT720918:REA720918 RNP720918:RNW720918 RXL720918:RXS720918 SHH720918:SHO720918 SRD720918:SRK720918 TAZ720918:TBG720918 TKV720918:TLC720918 TUR720918:TUY720918 UEN720918:UEU720918 UOJ720918:UOQ720918 UYF720918:UYM720918 VIB720918:VII720918 VRX720918:VSE720918 WBT720918:WCA720918 WLP720918:WLW720918 WVL720918:WVS720918 D786454:K786454 IZ786454:JG786454 SV786454:TC786454 ACR786454:ACY786454 AMN786454:AMU786454 AWJ786454:AWQ786454 BGF786454:BGM786454 BQB786454:BQI786454 BZX786454:CAE786454 CJT786454:CKA786454 CTP786454:CTW786454 DDL786454:DDS786454 DNH786454:DNO786454 DXD786454:DXK786454 EGZ786454:EHG786454 EQV786454:ERC786454 FAR786454:FAY786454 FKN786454:FKU786454 FUJ786454:FUQ786454 GEF786454:GEM786454 GOB786454:GOI786454 GXX786454:GYE786454 HHT786454:HIA786454 HRP786454:HRW786454 IBL786454:IBS786454 ILH786454:ILO786454 IVD786454:IVK786454 JEZ786454:JFG786454 JOV786454:JPC786454 JYR786454:JYY786454 KIN786454:KIU786454 KSJ786454:KSQ786454 LCF786454:LCM786454 LMB786454:LMI786454 LVX786454:LWE786454 MFT786454:MGA786454 MPP786454:MPW786454 MZL786454:MZS786454 NJH786454:NJO786454 NTD786454:NTK786454 OCZ786454:ODG786454 OMV786454:ONC786454 OWR786454:OWY786454 PGN786454:PGU786454 PQJ786454:PQQ786454 QAF786454:QAM786454 QKB786454:QKI786454 QTX786454:QUE786454 RDT786454:REA786454 RNP786454:RNW786454 RXL786454:RXS786454 SHH786454:SHO786454 SRD786454:SRK786454 TAZ786454:TBG786454 TKV786454:TLC786454 TUR786454:TUY786454 UEN786454:UEU786454 UOJ786454:UOQ786454 UYF786454:UYM786454 VIB786454:VII786454 VRX786454:VSE786454 WBT786454:WCA786454 WLP786454:WLW786454 WVL786454:WVS786454 D851990:K851990 IZ851990:JG851990 SV851990:TC851990 ACR851990:ACY851990 AMN851990:AMU851990 AWJ851990:AWQ851990 BGF851990:BGM851990 BQB851990:BQI851990 BZX851990:CAE851990 CJT851990:CKA851990 CTP851990:CTW851990 DDL851990:DDS851990 DNH851990:DNO851990 DXD851990:DXK851990 EGZ851990:EHG851990 EQV851990:ERC851990 FAR851990:FAY851990 FKN851990:FKU851990 FUJ851990:FUQ851990 GEF851990:GEM851990 GOB851990:GOI851990 GXX851990:GYE851990 HHT851990:HIA851990 HRP851990:HRW851990 IBL851990:IBS851990 ILH851990:ILO851990 IVD851990:IVK851990 JEZ851990:JFG851990 JOV851990:JPC851990 JYR851990:JYY851990 KIN851990:KIU851990 KSJ851990:KSQ851990 LCF851990:LCM851990 LMB851990:LMI851990 LVX851990:LWE851990 MFT851990:MGA851990 MPP851990:MPW851990 MZL851990:MZS851990 NJH851990:NJO851990 NTD851990:NTK851990 OCZ851990:ODG851990 OMV851990:ONC851990 OWR851990:OWY851990 PGN851990:PGU851990 PQJ851990:PQQ851990 QAF851990:QAM851990 QKB851990:QKI851990 QTX851990:QUE851990 RDT851990:REA851990 RNP851990:RNW851990 RXL851990:RXS851990 SHH851990:SHO851990 SRD851990:SRK851990 TAZ851990:TBG851990 TKV851990:TLC851990 TUR851990:TUY851990 UEN851990:UEU851990 UOJ851990:UOQ851990 UYF851990:UYM851990 VIB851990:VII851990 VRX851990:VSE851990 WBT851990:WCA851990 WLP851990:WLW851990 WVL851990:WVS851990 D917526:K917526 IZ917526:JG917526 SV917526:TC917526 ACR917526:ACY917526 AMN917526:AMU917526 AWJ917526:AWQ917526 BGF917526:BGM917526 BQB917526:BQI917526 BZX917526:CAE917526 CJT917526:CKA917526 CTP917526:CTW917526 DDL917526:DDS917526 DNH917526:DNO917526 DXD917526:DXK917526 EGZ917526:EHG917526 EQV917526:ERC917526 FAR917526:FAY917526 FKN917526:FKU917526 FUJ917526:FUQ917526 GEF917526:GEM917526 GOB917526:GOI917526 GXX917526:GYE917526 HHT917526:HIA917526 HRP917526:HRW917526 IBL917526:IBS917526 ILH917526:ILO917526 IVD917526:IVK917526 JEZ917526:JFG917526 JOV917526:JPC917526 JYR917526:JYY917526 KIN917526:KIU917526 KSJ917526:KSQ917526 LCF917526:LCM917526 LMB917526:LMI917526 LVX917526:LWE917526 MFT917526:MGA917526 MPP917526:MPW917526 MZL917526:MZS917526 NJH917526:NJO917526 NTD917526:NTK917526 OCZ917526:ODG917526 OMV917526:ONC917526 OWR917526:OWY917526 PGN917526:PGU917526 PQJ917526:PQQ917526 QAF917526:QAM917526 QKB917526:QKI917526 QTX917526:QUE917526 RDT917526:REA917526 RNP917526:RNW917526 RXL917526:RXS917526 SHH917526:SHO917526 SRD917526:SRK917526 TAZ917526:TBG917526 TKV917526:TLC917526 TUR917526:TUY917526 UEN917526:UEU917526 UOJ917526:UOQ917526 UYF917526:UYM917526 VIB917526:VII917526 VRX917526:VSE917526 WBT917526:WCA917526 WLP917526:WLW917526 WVL917526:WVS917526 D983062:K983062 IZ983062:JG983062 SV983062:TC983062 ACR983062:ACY983062 AMN983062:AMU983062 AWJ983062:AWQ983062 BGF983062:BGM983062 BQB983062:BQI983062 BZX983062:CAE983062 CJT983062:CKA983062 CTP983062:CTW983062 DDL983062:DDS983062 DNH983062:DNO983062 DXD983062:DXK983062 EGZ983062:EHG983062 EQV983062:ERC983062 FAR983062:FAY983062 FKN983062:FKU983062 FUJ983062:FUQ983062 GEF983062:GEM983062 GOB983062:GOI983062 GXX983062:GYE983062 HHT983062:HIA983062 HRP983062:HRW983062 IBL983062:IBS983062 ILH983062:ILO983062 IVD983062:IVK983062 JEZ983062:JFG983062 JOV983062:JPC983062 JYR983062:JYY983062 KIN983062:KIU983062 KSJ983062:KSQ983062 LCF983062:LCM983062 LMB983062:LMI983062 LVX983062:LWE983062 MFT983062:MGA983062 MPP983062:MPW983062 MZL983062:MZS983062 NJH983062:NJO983062 NTD983062:NTK983062 OCZ983062:ODG983062 OMV983062:ONC983062 OWR983062:OWY983062 PGN983062:PGU983062 PQJ983062:PQQ983062 QAF983062:QAM983062 QKB983062:QKI983062 QTX983062:QUE983062 RDT983062:REA983062 RNP983062:RNW983062 RXL983062:RXS983062 SHH983062:SHO983062 SRD983062:SRK983062 TAZ983062:TBG983062 TKV983062:TLC983062 TUR983062:TUY983062 UEN983062:UEU983062 UOJ983062:UOQ983062 UYF983062:UYM983062 VIB983062:VII983062 VRX983062:VSE983062 WBT983062:WCA983062 WLP983062:WLW983062 WVL983062:WVS983062 D14:J14 IZ18:JG18 SV18:TC18 ACR18:ACY18 AMN18:AMU18 AWJ18:AWQ18 BGF18:BGM18 BQB18:BQI18 BZX18:CAE18 CJT18:CKA18 CTP18:CTW18 DDL18:DDS18 DNH18:DNO18 DXD18:DXK18 EGZ18:EHG18 EQV18:ERC18 FAR18:FAY18 FKN18:FKU18 FUJ18:FUQ18 GEF18:GEM18 GOB18:GOI18 GXX18:GYE18 HHT18:HIA18 HRP18:HRW18 IBL18:IBS18 ILH18:ILO18 IVD18:IVK18 JEZ18:JFG18 JOV18:JPC18 JYR18:JYY18 KIN18:KIU18 KSJ18:KSQ18 LCF18:LCM18 LMB18:LMI18 LVX18:LWE18 MFT18:MGA18 MPP18:MPW18 MZL18:MZS18 NJH18:NJO18 NTD18:NTK18 OCZ18:ODG18 OMV18:ONC18 OWR18:OWY18 PGN18:PGU18 PQJ18:PQQ18 QAF18:QAM18 QKB18:QKI18 QTX18:QUE18 RDT18:REA18 RNP18:RNW18 RXL18:RXS18 SHH18:SHO18 SRD18:SRK18 TAZ18:TBG18 TKV18:TLC18 TUR18:TUY18 UEN18:UEU18 UOJ18:UOQ18 UYF18:UYM18 VIB18:VII18 VRX18:VSE18 WBT18:WCA18 WLP18:WLW18 WVL18:WVS18 D65553:K65553 IZ65553:JG65553 SV65553:TC65553 ACR65553:ACY65553 AMN65553:AMU65553 AWJ65553:AWQ65553 BGF65553:BGM65553 BQB65553:BQI65553 BZX65553:CAE65553 CJT65553:CKA65553 CTP65553:CTW65553 DDL65553:DDS65553 DNH65553:DNO65553 DXD65553:DXK65553 EGZ65553:EHG65553 EQV65553:ERC65553 FAR65553:FAY65553 FKN65553:FKU65553 FUJ65553:FUQ65553 GEF65553:GEM65553 GOB65553:GOI65553 GXX65553:GYE65553 HHT65553:HIA65553 HRP65553:HRW65553 IBL65553:IBS65553 ILH65553:ILO65553 IVD65553:IVK65553 JEZ65553:JFG65553 JOV65553:JPC65553 JYR65553:JYY65553 KIN65553:KIU65553 KSJ65553:KSQ65553 LCF65553:LCM65553 LMB65553:LMI65553 LVX65553:LWE65553 MFT65553:MGA65553 MPP65553:MPW65553 MZL65553:MZS65553 NJH65553:NJO65553 NTD65553:NTK65553 OCZ65553:ODG65553 OMV65553:ONC65553 OWR65553:OWY65553 PGN65553:PGU65553 PQJ65553:PQQ65553 QAF65553:QAM65553 QKB65553:QKI65553 QTX65553:QUE65553 RDT65553:REA65553 RNP65553:RNW65553 RXL65553:RXS65553 SHH65553:SHO65553 SRD65553:SRK65553 TAZ65553:TBG65553 TKV65553:TLC65553 TUR65553:TUY65553 UEN65553:UEU65553 UOJ65553:UOQ65553 UYF65553:UYM65553 VIB65553:VII65553 VRX65553:VSE65553 WBT65553:WCA65553 WLP65553:WLW65553 WVL65553:WVS65553 D131089:K131089 IZ131089:JG131089 SV131089:TC131089 ACR131089:ACY131089 AMN131089:AMU131089 AWJ131089:AWQ131089 BGF131089:BGM131089 BQB131089:BQI131089 BZX131089:CAE131089 CJT131089:CKA131089 CTP131089:CTW131089 DDL131089:DDS131089 DNH131089:DNO131089 DXD131089:DXK131089 EGZ131089:EHG131089 EQV131089:ERC131089 FAR131089:FAY131089 FKN131089:FKU131089 FUJ131089:FUQ131089 GEF131089:GEM131089 GOB131089:GOI131089 GXX131089:GYE131089 HHT131089:HIA131089 HRP131089:HRW131089 IBL131089:IBS131089 ILH131089:ILO131089 IVD131089:IVK131089 JEZ131089:JFG131089 JOV131089:JPC131089 JYR131089:JYY131089 KIN131089:KIU131089 KSJ131089:KSQ131089 LCF131089:LCM131089 LMB131089:LMI131089 LVX131089:LWE131089 MFT131089:MGA131089 MPP131089:MPW131089 MZL131089:MZS131089 NJH131089:NJO131089 NTD131089:NTK131089 OCZ131089:ODG131089 OMV131089:ONC131089 OWR131089:OWY131089 PGN131089:PGU131089 PQJ131089:PQQ131089 QAF131089:QAM131089 QKB131089:QKI131089 QTX131089:QUE131089 RDT131089:REA131089 RNP131089:RNW131089 RXL131089:RXS131089 SHH131089:SHO131089 SRD131089:SRK131089 TAZ131089:TBG131089 TKV131089:TLC131089 TUR131089:TUY131089 UEN131089:UEU131089 UOJ131089:UOQ131089 UYF131089:UYM131089 VIB131089:VII131089 VRX131089:VSE131089 WBT131089:WCA131089 WLP131089:WLW131089 WVL131089:WVS131089 D196625:K196625 IZ196625:JG196625 SV196625:TC196625 ACR196625:ACY196625 AMN196625:AMU196625 AWJ196625:AWQ196625 BGF196625:BGM196625 BQB196625:BQI196625 BZX196625:CAE196625 CJT196625:CKA196625 CTP196625:CTW196625 DDL196625:DDS196625 DNH196625:DNO196625 DXD196625:DXK196625 EGZ196625:EHG196625 EQV196625:ERC196625 FAR196625:FAY196625 FKN196625:FKU196625 FUJ196625:FUQ196625 GEF196625:GEM196625 GOB196625:GOI196625 GXX196625:GYE196625 HHT196625:HIA196625 HRP196625:HRW196625 IBL196625:IBS196625 ILH196625:ILO196625 IVD196625:IVK196625 JEZ196625:JFG196625 JOV196625:JPC196625 JYR196625:JYY196625 KIN196625:KIU196625 KSJ196625:KSQ196625 LCF196625:LCM196625 LMB196625:LMI196625 LVX196625:LWE196625 MFT196625:MGA196625 MPP196625:MPW196625 MZL196625:MZS196625 NJH196625:NJO196625 NTD196625:NTK196625 OCZ196625:ODG196625 OMV196625:ONC196625 OWR196625:OWY196625 PGN196625:PGU196625 PQJ196625:PQQ196625 QAF196625:QAM196625 QKB196625:QKI196625 QTX196625:QUE196625 RDT196625:REA196625 RNP196625:RNW196625 RXL196625:RXS196625 SHH196625:SHO196625 SRD196625:SRK196625 TAZ196625:TBG196625 TKV196625:TLC196625 TUR196625:TUY196625 UEN196625:UEU196625 UOJ196625:UOQ196625 UYF196625:UYM196625 VIB196625:VII196625 VRX196625:VSE196625 WBT196625:WCA196625 WLP196625:WLW196625 WVL196625:WVS196625 D262161:K262161 IZ262161:JG262161 SV262161:TC262161 ACR262161:ACY262161 AMN262161:AMU262161 AWJ262161:AWQ262161 BGF262161:BGM262161 BQB262161:BQI262161 BZX262161:CAE262161 CJT262161:CKA262161 CTP262161:CTW262161 DDL262161:DDS262161 DNH262161:DNO262161 DXD262161:DXK262161 EGZ262161:EHG262161 EQV262161:ERC262161 FAR262161:FAY262161 FKN262161:FKU262161 FUJ262161:FUQ262161 GEF262161:GEM262161 GOB262161:GOI262161 GXX262161:GYE262161 HHT262161:HIA262161 HRP262161:HRW262161 IBL262161:IBS262161 ILH262161:ILO262161 IVD262161:IVK262161 JEZ262161:JFG262161 JOV262161:JPC262161 JYR262161:JYY262161 KIN262161:KIU262161 KSJ262161:KSQ262161 LCF262161:LCM262161 LMB262161:LMI262161 LVX262161:LWE262161 MFT262161:MGA262161 MPP262161:MPW262161 MZL262161:MZS262161 NJH262161:NJO262161 NTD262161:NTK262161 OCZ262161:ODG262161 OMV262161:ONC262161 OWR262161:OWY262161 PGN262161:PGU262161 PQJ262161:PQQ262161 QAF262161:QAM262161 QKB262161:QKI262161 QTX262161:QUE262161 RDT262161:REA262161 RNP262161:RNW262161 RXL262161:RXS262161 SHH262161:SHO262161 SRD262161:SRK262161 TAZ262161:TBG262161 TKV262161:TLC262161 TUR262161:TUY262161 UEN262161:UEU262161 UOJ262161:UOQ262161 UYF262161:UYM262161 VIB262161:VII262161 VRX262161:VSE262161 WBT262161:WCA262161 WLP262161:WLW262161 WVL262161:WVS262161 D327697:K327697 IZ327697:JG327697 SV327697:TC327697 ACR327697:ACY327697 AMN327697:AMU327697 AWJ327697:AWQ327697 BGF327697:BGM327697 BQB327697:BQI327697 BZX327697:CAE327697 CJT327697:CKA327697 CTP327697:CTW327697 DDL327697:DDS327697 DNH327697:DNO327697 DXD327697:DXK327697 EGZ327697:EHG327697 EQV327697:ERC327697 FAR327697:FAY327697 FKN327697:FKU327697 FUJ327697:FUQ327697 GEF327697:GEM327697 GOB327697:GOI327697 GXX327697:GYE327697 HHT327697:HIA327697 HRP327697:HRW327697 IBL327697:IBS327697 ILH327697:ILO327697 IVD327697:IVK327697 JEZ327697:JFG327697 JOV327697:JPC327697 JYR327697:JYY327697 KIN327697:KIU327697 KSJ327697:KSQ327697 LCF327697:LCM327697 LMB327697:LMI327697 LVX327697:LWE327697 MFT327697:MGA327697 MPP327697:MPW327697 MZL327697:MZS327697 NJH327697:NJO327697 NTD327697:NTK327697 OCZ327697:ODG327697 OMV327697:ONC327697 OWR327697:OWY327697 PGN327697:PGU327697 PQJ327697:PQQ327697 QAF327697:QAM327697 QKB327697:QKI327697 QTX327697:QUE327697 RDT327697:REA327697 RNP327697:RNW327697 RXL327697:RXS327697 SHH327697:SHO327697 SRD327697:SRK327697 TAZ327697:TBG327697 TKV327697:TLC327697 TUR327697:TUY327697 UEN327697:UEU327697 UOJ327697:UOQ327697 UYF327697:UYM327697 VIB327697:VII327697 VRX327697:VSE327697 WBT327697:WCA327697 WLP327697:WLW327697 WVL327697:WVS327697 D393233:K393233 IZ393233:JG393233 SV393233:TC393233 ACR393233:ACY393233 AMN393233:AMU393233 AWJ393233:AWQ393233 BGF393233:BGM393233 BQB393233:BQI393233 BZX393233:CAE393233 CJT393233:CKA393233 CTP393233:CTW393233 DDL393233:DDS393233 DNH393233:DNO393233 DXD393233:DXK393233 EGZ393233:EHG393233 EQV393233:ERC393233 FAR393233:FAY393233 FKN393233:FKU393233 FUJ393233:FUQ393233 GEF393233:GEM393233 GOB393233:GOI393233 GXX393233:GYE393233 HHT393233:HIA393233 HRP393233:HRW393233 IBL393233:IBS393233 ILH393233:ILO393233 IVD393233:IVK393233 JEZ393233:JFG393233 JOV393233:JPC393233 JYR393233:JYY393233 KIN393233:KIU393233 KSJ393233:KSQ393233 LCF393233:LCM393233 LMB393233:LMI393233 LVX393233:LWE393233 MFT393233:MGA393233 MPP393233:MPW393233 MZL393233:MZS393233 NJH393233:NJO393233 NTD393233:NTK393233 OCZ393233:ODG393233 OMV393233:ONC393233 OWR393233:OWY393233 PGN393233:PGU393233 PQJ393233:PQQ393233 QAF393233:QAM393233 QKB393233:QKI393233 QTX393233:QUE393233 RDT393233:REA393233 RNP393233:RNW393233 RXL393233:RXS393233 SHH393233:SHO393233 SRD393233:SRK393233 TAZ393233:TBG393233 TKV393233:TLC393233 TUR393233:TUY393233 UEN393233:UEU393233 UOJ393233:UOQ393233 UYF393233:UYM393233 VIB393233:VII393233 VRX393233:VSE393233 WBT393233:WCA393233 WLP393233:WLW393233 WVL393233:WVS393233 D458769:K458769 IZ458769:JG458769 SV458769:TC458769 ACR458769:ACY458769 AMN458769:AMU458769 AWJ458769:AWQ458769 BGF458769:BGM458769 BQB458769:BQI458769 BZX458769:CAE458769 CJT458769:CKA458769 CTP458769:CTW458769 DDL458769:DDS458769 DNH458769:DNO458769 DXD458769:DXK458769 EGZ458769:EHG458769 EQV458769:ERC458769 FAR458769:FAY458769 FKN458769:FKU458769 FUJ458769:FUQ458769 GEF458769:GEM458769 GOB458769:GOI458769 GXX458769:GYE458769 HHT458769:HIA458769 HRP458769:HRW458769 IBL458769:IBS458769 ILH458769:ILO458769 IVD458769:IVK458769 JEZ458769:JFG458769 JOV458769:JPC458769 JYR458769:JYY458769 KIN458769:KIU458769 KSJ458769:KSQ458769 LCF458769:LCM458769 LMB458769:LMI458769 LVX458769:LWE458769 MFT458769:MGA458769 MPP458769:MPW458769 MZL458769:MZS458769 NJH458769:NJO458769 NTD458769:NTK458769 OCZ458769:ODG458769 OMV458769:ONC458769 OWR458769:OWY458769 PGN458769:PGU458769 PQJ458769:PQQ458769 QAF458769:QAM458769 QKB458769:QKI458769 QTX458769:QUE458769 RDT458769:REA458769 RNP458769:RNW458769 RXL458769:RXS458769 SHH458769:SHO458769 SRD458769:SRK458769 TAZ458769:TBG458769 TKV458769:TLC458769 TUR458769:TUY458769 UEN458769:UEU458769 UOJ458769:UOQ458769 UYF458769:UYM458769 VIB458769:VII458769 VRX458769:VSE458769 WBT458769:WCA458769 WLP458769:WLW458769 WVL458769:WVS458769 D524305:K524305 IZ524305:JG524305 SV524305:TC524305 ACR524305:ACY524305 AMN524305:AMU524305 AWJ524305:AWQ524305 BGF524305:BGM524305 BQB524305:BQI524305 BZX524305:CAE524305 CJT524305:CKA524305 CTP524305:CTW524305 DDL524305:DDS524305 DNH524305:DNO524305 DXD524305:DXK524305 EGZ524305:EHG524305 EQV524305:ERC524305 FAR524305:FAY524305 FKN524305:FKU524305 FUJ524305:FUQ524305 GEF524305:GEM524305 GOB524305:GOI524305 GXX524305:GYE524305 HHT524305:HIA524305 HRP524305:HRW524305 IBL524305:IBS524305 ILH524305:ILO524305 IVD524305:IVK524305 JEZ524305:JFG524305 JOV524305:JPC524305 JYR524305:JYY524305 KIN524305:KIU524305 KSJ524305:KSQ524305 LCF524305:LCM524305 LMB524305:LMI524305 LVX524305:LWE524305 MFT524305:MGA524305 MPP524305:MPW524305 MZL524305:MZS524305 NJH524305:NJO524305 NTD524305:NTK524305 OCZ524305:ODG524305 OMV524305:ONC524305 OWR524305:OWY524305 PGN524305:PGU524305 PQJ524305:PQQ524305 QAF524305:QAM524305 QKB524305:QKI524305 QTX524305:QUE524305 RDT524305:REA524305 RNP524305:RNW524305 RXL524305:RXS524305 SHH524305:SHO524305 SRD524305:SRK524305 TAZ524305:TBG524305 TKV524305:TLC524305 TUR524305:TUY524305 UEN524305:UEU524305 UOJ524305:UOQ524305 UYF524305:UYM524305 VIB524305:VII524305 VRX524305:VSE524305 WBT524305:WCA524305 WLP524305:WLW524305 WVL524305:WVS524305 D589841:K589841 IZ589841:JG589841 SV589841:TC589841 ACR589841:ACY589841 AMN589841:AMU589841 AWJ589841:AWQ589841 BGF589841:BGM589841 BQB589841:BQI589841 BZX589841:CAE589841 CJT589841:CKA589841 CTP589841:CTW589841 DDL589841:DDS589841 DNH589841:DNO589841 DXD589841:DXK589841 EGZ589841:EHG589841 EQV589841:ERC589841 FAR589841:FAY589841 FKN589841:FKU589841 FUJ589841:FUQ589841 GEF589841:GEM589841 GOB589841:GOI589841 GXX589841:GYE589841 HHT589841:HIA589841 HRP589841:HRW589841 IBL589841:IBS589841 ILH589841:ILO589841 IVD589841:IVK589841 JEZ589841:JFG589841 JOV589841:JPC589841 JYR589841:JYY589841 KIN589841:KIU589841 KSJ589841:KSQ589841 LCF589841:LCM589841 LMB589841:LMI589841 LVX589841:LWE589841 MFT589841:MGA589841 MPP589841:MPW589841 MZL589841:MZS589841 NJH589841:NJO589841 NTD589841:NTK589841 OCZ589841:ODG589841 OMV589841:ONC589841 OWR589841:OWY589841 PGN589841:PGU589841 PQJ589841:PQQ589841 QAF589841:QAM589841 QKB589841:QKI589841 QTX589841:QUE589841 RDT589841:REA589841 RNP589841:RNW589841 RXL589841:RXS589841 SHH589841:SHO589841 SRD589841:SRK589841 TAZ589841:TBG589841 TKV589841:TLC589841 TUR589841:TUY589841 UEN589841:UEU589841 UOJ589841:UOQ589841 UYF589841:UYM589841 VIB589841:VII589841 VRX589841:VSE589841 WBT589841:WCA589841 WLP589841:WLW589841 WVL589841:WVS589841 D655377:K655377 IZ655377:JG655377 SV655377:TC655377 ACR655377:ACY655377 AMN655377:AMU655377 AWJ655377:AWQ655377 BGF655377:BGM655377 BQB655377:BQI655377 BZX655377:CAE655377 CJT655377:CKA655377 CTP655377:CTW655377 DDL655377:DDS655377 DNH655377:DNO655377 DXD655377:DXK655377 EGZ655377:EHG655377 EQV655377:ERC655377 FAR655377:FAY655377 FKN655377:FKU655377 FUJ655377:FUQ655377 GEF655377:GEM655377 GOB655377:GOI655377 GXX655377:GYE655377 HHT655377:HIA655377 HRP655377:HRW655377 IBL655377:IBS655377 ILH655377:ILO655377 IVD655377:IVK655377 JEZ655377:JFG655377 JOV655377:JPC655377 JYR655377:JYY655377 KIN655377:KIU655377 KSJ655377:KSQ655377 LCF655377:LCM655377 LMB655377:LMI655377 LVX655377:LWE655377 MFT655377:MGA655377 MPP655377:MPW655377 MZL655377:MZS655377 NJH655377:NJO655377 NTD655377:NTK655377 OCZ655377:ODG655377 OMV655377:ONC655377 OWR655377:OWY655377 PGN655377:PGU655377 PQJ655377:PQQ655377 QAF655377:QAM655377 QKB655377:QKI655377 QTX655377:QUE655377 RDT655377:REA655377 RNP655377:RNW655377 RXL655377:RXS655377 SHH655377:SHO655377 SRD655377:SRK655377 TAZ655377:TBG655377 TKV655377:TLC655377 TUR655377:TUY655377 UEN655377:UEU655377 UOJ655377:UOQ655377 UYF655377:UYM655377 VIB655377:VII655377 VRX655377:VSE655377 WBT655377:WCA655377 WLP655377:WLW655377 WVL655377:WVS655377 D720913:K720913 IZ720913:JG720913 SV720913:TC720913 ACR720913:ACY720913 AMN720913:AMU720913 AWJ720913:AWQ720913 BGF720913:BGM720913 BQB720913:BQI720913 BZX720913:CAE720913 CJT720913:CKA720913 CTP720913:CTW720913 DDL720913:DDS720913 DNH720913:DNO720913 DXD720913:DXK720913 EGZ720913:EHG720913 EQV720913:ERC720913 FAR720913:FAY720913 FKN720913:FKU720913 FUJ720913:FUQ720913 GEF720913:GEM720913 GOB720913:GOI720913 GXX720913:GYE720913 HHT720913:HIA720913 HRP720913:HRW720913 IBL720913:IBS720913 ILH720913:ILO720913 IVD720913:IVK720913 JEZ720913:JFG720913 JOV720913:JPC720913 JYR720913:JYY720913 KIN720913:KIU720913 KSJ720913:KSQ720913 LCF720913:LCM720913 LMB720913:LMI720913 LVX720913:LWE720913 MFT720913:MGA720913 MPP720913:MPW720913 MZL720913:MZS720913 NJH720913:NJO720913 NTD720913:NTK720913 OCZ720913:ODG720913 OMV720913:ONC720913 OWR720913:OWY720913 PGN720913:PGU720913 PQJ720913:PQQ720913 QAF720913:QAM720913 QKB720913:QKI720913 QTX720913:QUE720913 RDT720913:REA720913 RNP720913:RNW720913 RXL720913:RXS720913 SHH720913:SHO720913 SRD720913:SRK720913 TAZ720913:TBG720913 TKV720913:TLC720913 TUR720913:TUY720913 UEN720913:UEU720913 UOJ720913:UOQ720913 UYF720913:UYM720913 VIB720913:VII720913 VRX720913:VSE720913 WBT720913:WCA720913 WLP720913:WLW720913 WVL720913:WVS720913 D786449:K786449 IZ786449:JG786449 SV786449:TC786449 ACR786449:ACY786449 AMN786449:AMU786449 AWJ786449:AWQ786449 BGF786449:BGM786449 BQB786449:BQI786449 BZX786449:CAE786449 CJT786449:CKA786449 CTP786449:CTW786449 DDL786449:DDS786449 DNH786449:DNO786449 DXD786449:DXK786449 EGZ786449:EHG786449 EQV786449:ERC786449 FAR786449:FAY786449 FKN786449:FKU786449 FUJ786449:FUQ786449 GEF786449:GEM786449 GOB786449:GOI786449 GXX786449:GYE786449 HHT786449:HIA786449 HRP786449:HRW786449 IBL786449:IBS786449 ILH786449:ILO786449 IVD786449:IVK786449 JEZ786449:JFG786449 JOV786449:JPC786449 JYR786449:JYY786449 KIN786449:KIU786449 KSJ786449:KSQ786449 LCF786449:LCM786449 LMB786449:LMI786449 LVX786449:LWE786449 MFT786449:MGA786449 MPP786449:MPW786449 MZL786449:MZS786449 NJH786449:NJO786449 NTD786449:NTK786449 OCZ786449:ODG786449 OMV786449:ONC786449 OWR786449:OWY786449 PGN786449:PGU786449 PQJ786449:PQQ786449 QAF786449:QAM786449 QKB786449:QKI786449 QTX786449:QUE786449 RDT786449:REA786449 RNP786449:RNW786449 RXL786449:RXS786449 SHH786449:SHO786449 SRD786449:SRK786449 TAZ786449:TBG786449 TKV786449:TLC786449 TUR786449:TUY786449 UEN786449:UEU786449 UOJ786449:UOQ786449 UYF786449:UYM786449 VIB786449:VII786449 VRX786449:VSE786449 WBT786449:WCA786449 WLP786449:WLW786449 WVL786449:WVS786449 D851985:K851985 IZ851985:JG851985 SV851985:TC851985 ACR851985:ACY851985 AMN851985:AMU851985 AWJ851985:AWQ851985 BGF851985:BGM851985 BQB851985:BQI851985 BZX851985:CAE851985 CJT851985:CKA851985 CTP851985:CTW851985 DDL851985:DDS851985 DNH851985:DNO851985 DXD851985:DXK851985 EGZ851985:EHG851985 EQV851985:ERC851985 FAR851985:FAY851985 FKN851985:FKU851985 FUJ851985:FUQ851985 GEF851985:GEM851985 GOB851985:GOI851985 GXX851985:GYE851985 HHT851985:HIA851985 HRP851985:HRW851985 IBL851985:IBS851985 ILH851985:ILO851985 IVD851985:IVK851985 JEZ851985:JFG851985 JOV851985:JPC851985 JYR851985:JYY851985 KIN851985:KIU851985 KSJ851985:KSQ851985 LCF851985:LCM851985 LMB851985:LMI851985 LVX851985:LWE851985 MFT851985:MGA851985 MPP851985:MPW851985 MZL851985:MZS851985 NJH851985:NJO851985 NTD851985:NTK851985 OCZ851985:ODG851985 OMV851985:ONC851985 OWR851985:OWY851985 PGN851985:PGU851985 PQJ851985:PQQ851985 QAF851985:QAM851985 QKB851985:QKI851985 QTX851985:QUE851985 RDT851985:REA851985 RNP851985:RNW851985 RXL851985:RXS851985 SHH851985:SHO851985 SRD851985:SRK851985 TAZ851985:TBG851985 TKV851985:TLC851985 TUR851985:TUY851985 UEN851985:UEU851985 UOJ851985:UOQ851985 UYF851985:UYM851985 VIB851985:VII851985 VRX851985:VSE851985 WBT851985:WCA851985 WLP851985:WLW851985 WVL851985:WVS851985 D917521:K917521 IZ917521:JG917521 SV917521:TC917521 ACR917521:ACY917521 AMN917521:AMU917521 AWJ917521:AWQ917521 BGF917521:BGM917521 BQB917521:BQI917521 BZX917521:CAE917521 CJT917521:CKA917521 CTP917521:CTW917521 DDL917521:DDS917521 DNH917521:DNO917521 DXD917521:DXK917521 EGZ917521:EHG917521 EQV917521:ERC917521 FAR917521:FAY917521 FKN917521:FKU917521 FUJ917521:FUQ917521 GEF917521:GEM917521 GOB917521:GOI917521 GXX917521:GYE917521 HHT917521:HIA917521 HRP917521:HRW917521 IBL917521:IBS917521 ILH917521:ILO917521 IVD917521:IVK917521 JEZ917521:JFG917521 JOV917521:JPC917521 JYR917521:JYY917521 KIN917521:KIU917521 KSJ917521:KSQ917521 LCF917521:LCM917521 LMB917521:LMI917521 LVX917521:LWE917521 MFT917521:MGA917521 MPP917521:MPW917521 MZL917521:MZS917521 NJH917521:NJO917521 NTD917521:NTK917521 OCZ917521:ODG917521 OMV917521:ONC917521 OWR917521:OWY917521 PGN917521:PGU917521 PQJ917521:PQQ917521 QAF917521:QAM917521 QKB917521:QKI917521 QTX917521:QUE917521 RDT917521:REA917521 RNP917521:RNW917521 RXL917521:RXS917521 SHH917521:SHO917521 SRD917521:SRK917521 TAZ917521:TBG917521 TKV917521:TLC917521 TUR917521:TUY917521 UEN917521:UEU917521 UOJ917521:UOQ917521 UYF917521:UYM917521 VIB917521:VII917521 VRX917521:VSE917521 WBT917521:WCA917521 WLP917521:WLW917521 WVL917521:WVS917521 D983057:K983057 IZ983057:JG983057 SV983057:TC983057 ACR983057:ACY983057 AMN983057:AMU983057 AWJ983057:AWQ983057 BGF983057:BGM983057 BQB983057:BQI983057 BZX983057:CAE983057 CJT983057:CKA983057 CTP983057:CTW983057 DDL983057:DDS983057 DNH983057:DNO983057 DXD983057:DXK983057 EGZ983057:EHG983057 EQV983057:ERC983057 FAR983057:FAY983057 FKN983057:FKU983057 FUJ983057:FUQ983057 GEF983057:GEM983057 GOB983057:GOI983057 GXX983057:GYE983057 HHT983057:HIA983057 HRP983057:HRW983057 IBL983057:IBS983057 ILH983057:ILO983057 IVD983057:IVK983057 JEZ983057:JFG983057 JOV983057:JPC983057 JYR983057:JYY983057 KIN983057:KIU983057 KSJ983057:KSQ983057 LCF983057:LCM983057 LMB983057:LMI983057 LVX983057:LWE983057 MFT983057:MGA983057 MPP983057:MPW983057 MZL983057:MZS983057 NJH983057:NJO983057 NTD983057:NTK983057 OCZ983057:ODG983057 OMV983057:ONC983057 OWR983057:OWY983057 PGN983057:PGU983057 PQJ983057:PQQ983057 QAF983057:QAM983057 QKB983057:QKI983057 QTX983057:QUE983057 RDT983057:REA983057 RNP983057:RNW983057 RXL983057:RXS983057 SHH983057:SHO983057 SRD983057:SRK983057 TAZ983057:TBG983057 TKV983057:TLC983057 TUR983057:TUY983057 UEN983057:UEU983057 UOJ983057:UOQ983057 UYF983057:UYM983057 VIB983057:VII983057 VRX983057:VSE983057 WBT983057:WCA983057 WLP983057:WLW983057 WVL983057:WVS983057 D18:J18 IZ14:JG14 SV14:TC14 ACR14:ACY14 AMN14:AMU14 AWJ14:AWQ14 BGF14:BGM14 BQB14:BQI14 BZX14:CAE14 CJT14:CKA14 CTP14:CTW14 DDL14:DDS14 DNH14:DNO14 DXD14:DXK14 EGZ14:EHG14 EQV14:ERC14 FAR14:FAY14 FKN14:FKU14 FUJ14:FUQ14 GEF14:GEM14 GOB14:GOI14 GXX14:GYE14 HHT14:HIA14 HRP14:HRW14 IBL14:IBS14 ILH14:ILO14 IVD14:IVK14 JEZ14:JFG14 JOV14:JPC14 JYR14:JYY14 KIN14:KIU14 KSJ14:KSQ14 LCF14:LCM14 LMB14:LMI14 LVX14:LWE14 MFT14:MGA14 MPP14:MPW14 MZL14:MZS14 NJH14:NJO14 NTD14:NTK14 OCZ14:ODG14 OMV14:ONC14 OWR14:OWY14 PGN14:PGU14 PQJ14:PQQ14 QAF14:QAM14 QKB14:QKI14 QTX14:QUE14 RDT14:REA14 RNP14:RNW14 RXL14:RXS14 SHH14:SHO14 SRD14:SRK14 TAZ14:TBG14 TKV14:TLC14 TUR14:TUY14 UEN14:UEU14 UOJ14:UOQ14 UYF14:UYM14 VIB14:VII14 VRX14:VSE14 WBT14:WCA14 WLP14:WLW14 WVL14:WVS14 D65549:K65549 IZ65549:JG65549 SV65549:TC65549 ACR65549:ACY65549 AMN65549:AMU65549 AWJ65549:AWQ65549 BGF65549:BGM65549 BQB65549:BQI65549 BZX65549:CAE65549 CJT65549:CKA65549 CTP65549:CTW65549 DDL65549:DDS65549 DNH65549:DNO65549 DXD65549:DXK65549 EGZ65549:EHG65549 EQV65549:ERC65549 FAR65549:FAY65549 FKN65549:FKU65549 FUJ65549:FUQ65549 GEF65549:GEM65549 GOB65549:GOI65549 GXX65549:GYE65549 HHT65549:HIA65549 HRP65549:HRW65549 IBL65549:IBS65549 ILH65549:ILO65549 IVD65549:IVK65549 JEZ65549:JFG65549 JOV65549:JPC65549 JYR65549:JYY65549 KIN65549:KIU65549 KSJ65549:KSQ65549 LCF65549:LCM65549 LMB65549:LMI65549 LVX65549:LWE65549 MFT65549:MGA65549 MPP65549:MPW65549 MZL65549:MZS65549 NJH65549:NJO65549 NTD65549:NTK65549 OCZ65549:ODG65549 OMV65549:ONC65549 OWR65549:OWY65549 PGN65549:PGU65549 PQJ65549:PQQ65549 QAF65549:QAM65549 QKB65549:QKI65549 QTX65549:QUE65549 RDT65549:REA65549 RNP65549:RNW65549 RXL65549:RXS65549 SHH65549:SHO65549 SRD65549:SRK65549 TAZ65549:TBG65549 TKV65549:TLC65549 TUR65549:TUY65549 UEN65549:UEU65549 UOJ65549:UOQ65549 UYF65549:UYM65549 VIB65549:VII65549 VRX65549:VSE65549 WBT65549:WCA65549 WLP65549:WLW65549 WVL65549:WVS65549 D131085:K131085 IZ131085:JG131085 SV131085:TC131085 ACR131085:ACY131085 AMN131085:AMU131085 AWJ131085:AWQ131085 BGF131085:BGM131085 BQB131085:BQI131085 BZX131085:CAE131085 CJT131085:CKA131085 CTP131085:CTW131085 DDL131085:DDS131085 DNH131085:DNO131085 DXD131085:DXK131085 EGZ131085:EHG131085 EQV131085:ERC131085 FAR131085:FAY131085 FKN131085:FKU131085 FUJ131085:FUQ131085 GEF131085:GEM131085 GOB131085:GOI131085 GXX131085:GYE131085 HHT131085:HIA131085 HRP131085:HRW131085 IBL131085:IBS131085 ILH131085:ILO131085 IVD131085:IVK131085 JEZ131085:JFG131085 JOV131085:JPC131085 JYR131085:JYY131085 KIN131085:KIU131085 KSJ131085:KSQ131085 LCF131085:LCM131085 LMB131085:LMI131085 LVX131085:LWE131085 MFT131085:MGA131085 MPP131085:MPW131085 MZL131085:MZS131085 NJH131085:NJO131085 NTD131085:NTK131085 OCZ131085:ODG131085 OMV131085:ONC131085 OWR131085:OWY131085 PGN131085:PGU131085 PQJ131085:PQQ131085 QAF131085:QAM131085 QKB131085:QKI131085 QTX131085:QUE131085 RDT131085:REA131085 RNP131085:RNW131085 RXL131085:RXS131085 SHH131085:SHO131085 SRD131085:SRK131085 TAZ131085:TBG131085 TKV131085:TLC131085 TUR131085:TUY131085 UEN131085:UEU131085 UOJ131085:UOQ131085 UYF131085:UYM131085 VIB131085:VII131085 VRX131085:VSE131085 WBT131085:WCA131085 WLP131085:WLW131085 WVL131085:WVS131085 D196621:K196621 IZ196621:JG196621 SV196621:TC196621 ACR196621:ACY196621 AMN196621:AMU196621 AWJ196621:AWQ196621 BGF196621:BGM196621 BQB196621:BQI196621 BZX196621:CAE196621 CJT196621:CKA196621 CTP196621:CTW196621 DDL196621:DDS196621 DNH196621:DNO196621 DXD196621:DXK196621 EGZ196621:EHG196621 EQV196621:ERC196621 FAR196621:FAY196621 FKN196621:FKU196621 FUJ196621:FUQ196621 GEF196621:GEM196621 GOB196621:GOI196621 GXX196621:GYE196621 HHT196621:HIA196621 HRP196621:HRW196621 IBL196621:IBS196621 ILH196621:ILO196621 IVD196621:IVK196621 JEZ196621:JFG196621 JOV196621:JPC196621 JYR196621:JYY196621 KIN196621:KIU196621 KSJ196621:KSQ196621 LCF196621:LCM196621 LMB196621:LMI196621 LVX196621:LWE196621 MFT196621:MGA196621 MPP196621:MPW196621 MZL196621:MZS196621 NJH196621:NJO196621 NTD196621:NTK196621 OCZ196621:ODG196621 OMV196621:ONC196621 OWR196621:OWY196621 PGN196621:PGU196621 PQJ196621:PQQ196621 QAF196621:QAM196621 QKB196621:QKI196621 QTX196621:QUE196621 RDT196621:REA196621 RNP196621:RNW196621 RXL196621:RXS196621 SHH196621:SHO196621 SRD196621:SRK196621 TAZ196621:TBG196621 TKV196621:TLC196621 TUR196621:TUY196621 UEN196621:UEU196621 UOJ196621:UOQ196621 UYF196621:UYM196621 VIB196621:VII196621 VRX196621:VSE196621 WBT196621:WCA196621 WLP196621:WLW196621 WVL196621:WVS196621 D262157:K262157 IZ262157:JG262157 SV262157:TC262157 ACR262157:ACY262157 AMN262157:AMU262157 AWJ262157:AWQ262157 BGF262157:BGM262157 BQB262157:BQI262157 BZX262157:CAE262157 CJT262157:CKA262157 CTP262157:CTW262157 DDL262157:DDS262157 DNH262157:DNO262157 DXD262157:DXK262157 EGZ262157:EHG262157 EQV262157:ERC262157 FAR262157:FAY262157 FKN262157:FKU262157 FUJ262157:FUQ262157 GEF262157:GEM262157 GOB262157:GOI262157 GXX262157:GYE262157 HHT262157:HIA262157 HRP262157:HRW262157 IBL262157:IBS262157 ILH262157:ILO262157 IVD262157:IVK262157 JEZ262157:JFG262157 JOV262157:JPC262157 JYR262157:JYY262157 KIN262157:KIU262157 KSJ262157:KSQ262157 LCF262157:LCM262157 LMB262157:LMI262157 LVX262157:LWE262157 MFT262157:MGA262157 MPP262157:MPW262157 MZL262157:MZS262157 NJH262157:NJO262157 NTD262157:NTK262157 OCZ262157:ODG262157 OMV262157:ONC262157 OWR262157:OWY262157 PGN262157:PGU262157 PQJ262157:PQQ262157 QAF262157:QAM262157 QKB262157:QKI262157 QTX262157:QUE262157 RDT262157:REA262157 RNP262157:RNW262157 RXL262157:RXS262157 SHH262157:SHO262157 SRD262157:SRK262157 TAZ262157:TBG262157 TKV262157:TLC262157 TUR262157:TUY262157 UEN262157:UEU262157 UOJ262157:UOQ262157 UYF262157:UYM262157 VIB262157:VII262157 VRX262157:VSE262157 WBT262157:WCA262157 WLP262157:WLW262157 WVL262157:WVS262157 D327693:K327693 IZ327693:JG327693 SV327693:TC327693 ACR327693:ACY327693 AMN327693:AMU327693 AWJ327693:AWQ327693 BGF327693:BGM327693 BQB327693:BQI327693 BZX327693:CAE327693 CJT327693:CKA327693 CTP327693:CTW327693 DDL327693:DDS327693 DNH327693:DNO327693 DXD327693:DXK327693 EGZ327693:EHG327693 EQV327693:ERC327693 FAR327693:FAY327693 FKN327693:FKU327693 FUJ327693:FUQ327693 GEF327693:GEM327693 GOB327693:GOI327693 GXX327693:GYE327693 HHT327693:HIA327693 HRP327693:HRW327693 IBL327693:IBS327693 ILH327693:ILO327693 IVD327693:IVK327693 JEZ327693:JFG327693 JOV327693:JPC327693 JYR327693:JYY327693 KIN327693:KIU327693 KSJ327693:KSQ327693 LCF327693:LCM327693 LMB327693:LMI327693 LVX327693:LWE327693 MFT327693:MGA327693 MPP327693:MPW327693 MZL327693:MZS327693 NJH327693:NJO327693 NTD327693:NTK327693 OCZ327693:ODG327693 OMV327693:ONC327693 OWR327693:OWY327693 PGN327693:PGU327693 PQJ327693:PQQ327693 QAF327693:QAM327693 QKB327693:QKI327693 QTX327693:QUE327693 RDT327693:REA327693 RNP327693:RNW327693 RXL327693:RXS327693 SHH327693:SHO327693 SRD327693:SRK327693 TAZ327693:TBG327693 TKV327693:TLC327693 TUR327693:TUY327693 UEN327693:UEU327693 UOJ327693:UOQ327693 UYF327693:UYM327693 VIB327693:VII327693 VRX327693:VSE327693 WBT327693:WCA327693 WLP327693:WLW327693 WVL327693:WVS327693 D393229:K393229 IZ393229:JG393229 SV393229:TC393229 ACR393229:ACY393229 AMN393229:AMU393229 AWJ393229:AWQ393229 BGF393229:BGM393229 BQB393229:BQI393229 BZX393229:CAE393229 CJT393229:CKA393229 CTP393229:CTW393229 DDL393229:DDS393229 DNH393229:DNO393229 DXD393229:DXK393229 EGZ393229:EHG393229 EQV393229:ERC393229 FAR393229:FAY393229 FKN393229:FKU393229 FUJ393229:FUQ393229 GEF393229:GEM393229 GOB393229:GOI393229 GXX393229:GYE393229 HHT393229:HIA393229 HRP393229:HRW393229 IBL393229:IBS393229 ILH393229:ILO393229 IVD393229:IVK393229 JEZ393229:JFG393229 JOV393229:JPC393229 JYR393229:JYY393229 KIN393229:KIU393229 KSJ393229:KSQ393229 LCF393229:LCM393229 LMB393229:LMI393229 LVX393229:LWE393229 MFT393229:MGA393229 MPP393229:MPW393229 MZL393229:MZS393229 NJH393229:NJO393229 NTD393229:NTK393229 OCZ393229:ODG393229 OMV393229:ONC393229 OWR393229:OWY393229 PGN393229:PGU393229 PQJ393229:PQQ393229 QAF393229:QAM393229 QKB393229:QKI393229 QTX393229:QUE393229 RDT393229:REA393229 RNP393229:RNW393229 RXL393229:RXS393229 SHH393229:SHO393229 SRD393229:SRK393229 TAZ393229:TBG393229 TKV393229:TLC393229 TUR393229:TUY393229 UEN393229:UEU393229 UOJ393229:UOQ393229 UYF393229:UYM393229 VIB393229:VII393229 VRX393229:VSE393229 WBT393229:WCA393229 WLP393229:WLW393229 WVL393229:WVS393229 D458765:K458765 IZ458765:JG458765 SV458765:TC458765 ACR458765:ACY458765 AMN458765:AMU458765 AWJ458765:AWQ458765 BGF458765:BGM458765 BQB458765:BQI458765 BZX458765:CAE458765 CJT458765:CKA458765 CTP458765:CTW458765 DDL458765:DDS458765 DNH458765:DNO458765 DXD458765:DXK458765 EGZ458765:EHG458765 EQV458765:ERC458765 FAR458765:FAY458765 FKN458765:FKU458765 FUJ458765:FUQ458765 GEF458765:GEM458765 GOB458765:GOI458765 GXX458765:GYE458765 HHT458765:HIA458765 HRP458765:HRW458765 IBL458765:IBS458765 ILH458765:ILO458765 IVD458765:IVK458765 JEZ458765:JFG458765 JOV458765:JPC458765 JYR458765:JYY458765 KIN458765:KIU458765 KSJ458765:KSQ458765 LCF458765:LCM458765 LMB458765:LMI458765 LVX458765:LWE458765 MFT458765:MGA458765 MPP458765:MPW458765 MZL458765:MZS458765 NJH458765:NJO458765 NTD458765:NTK458765 OCZ458765:ODG458765 OMV458765:ONC458765 OWR458765:OWY458765 PGN458765:PGU458765 PQJ458765:PQQ458765 QAF458765:QAM458765 QKB458765:QKI458765 QTX458765:QUE458765 RDT458765:REA458765 RNP458765:RNW458765 RXL458765:RXS458765 SHH458765:SHO458765 SRD458765:SRK458765 TAZ458765:TBG458765 TKV458765:TLC458765 TUR458765:TUY458765 UEN458765:UEU458765 UOJ458765:UOQ458765 UYF458765:UYM458765 VIB458765:VII458765 VRX458765:VSE458765 WBT458765:WCA458765 WLP458765:WLW458765 WVL458765:WVS458765 D524301:K524301 IZ524301:JG524301 SV524301:TC524301 ACR524301:ACY524301 AMN524301:AMU524301 AWJ524301:AWQ524301 BGF524301:BGM524301 BQB524301:BQI524301 BZX524301:CAE524301 CJT524301:CKA524301 CTP524301:CTW524301 DDL524301:DDS524301 DNH524301:DNO524301 DXD524301:DXK524301 EGZ524301:EHG524301 EQV524301:ERC524301 FAR524301:FAY524301 FKN524301:FKU524301 FUJ524301:FUQ524301 GEF524301:GEM524301 GOB524301:GOI524301 GXX524301:GYE524301 HHT524301:HIA524301 HRP524301:HRW524301 IBL524301:IBS524301 ILH524301:ILO524301 IVD524301:IVK524301 JEZ524301:JFG524301 JOV524301:JPC524301 JYR524301:JYY524301 KIN524301:KIU524301 KSJ524301:KSQ524301 LCF524301:LCM524301 LMB524301:LMI524301 LVX524301:LWE524301 MFT524301:MGA524301 MPP524301:MPW524301 MZL524301:MZS524301 NJH524301:NJO524301 NTD524301:NTK524301 OCZ524301:ODG524301 OMV524301:ONC524301 OWR524301:OWY524301 PGN524301:PGU524301 PQJ524301:PQQ524301 QAF524301:QAM524301 QKB524301:QKI524301 QTX524301:QUE524301 RDT524301:REA524301 RNP524301:RNW524301 RXL524301:RXS524301 SHH524301:SHO524301 SRD524301:SRK524301 TAZ524301:TBG524301 TKV524301:TLC524301 TUR524301:TUY524301 UEN524301:UEU524301 UOJ524301:UOQ524301 UYF524301:UYM524301 VIB524301:VII524301 VRX524301:VSE524301 WBT524301:WCA524301 WLP524301:WLW524301 WVL524301:WVS524301 D589837:K589837 IZ589837:JG589837 SV589837:TC589837 ACR589837:ACY589837 AMN589837:AMU589837 AWJ589837:AWQ589837 BGF589837:BGM589837 BQB589837:BQI589837 BZX589837:CAE589837 CJT589837:CKA589837 CTP589837:CTW589837 DDL589837:DDS589837 DNH589837:DNO589837 DXD589837:DXK589837 EGZ589837:EHG589837 EQV589837:ERC589837 FAR589837:FAY589837 FKN589837:FKU589837 FUJ589837:FUQ589837 GEF589837:GEM589837 GOB589837:GOI589837 GXX589837:GYE589837 HHT589837:HIA589837 HRP589837:HRW589837 IBL589837:IBS589837 ILH589837:ILO589837 IVD589837:IVK589837 JEZ589837:JFG589837 JOV589837:JPC589837 JYR589837:JYY589837 KIN589837:KIU589837 KSJ589837:KSQ589837 LCF589837:LCM589837 LMB589837:LMI589837 LVX589837:LWE589837 MFT589837:MGA589837 MPP589837:MPW589837 MZL589837:MZS589837 NJH589837:NJO589837 NTD589837:NTK589837 OCZ589837:ODG589837 OMV589837:ONC589837 OWR589837:OWY589837 PGN589837:PGU589837 PQJ589837:PQQ589837 QAF589837:QAM589837 QKB589837:QKI589837 QTX589837:QUE589837 RDT589837:REA589837 RNP589837:RNW589837 RXL589837:RXS589837 SHH589837:SHO589837 SRD589837:SRK589837 TAZ589837:TBG589837 TKV589837:TLC589837 TUR589837:TUY589837 UEN589837:UEU589837 UOJ589837:UOQ589837 UYF589837:UYM589837 VIB589837:VII589837 VRX589837:VSE589837 WBT589837:WCA589837 WLP589837:WLW589837 WVL589837:WVS589837 D655373:K655373 IZ655373:JG655373 SV655373:TC655373 ACR655373:ACY655373 AMN655373:AMU655373 AWJ655373:AWQ655373 BGF655373:BGM655373 BQB655373:BQI655373 BZX655373:CAE655373 CJT655373:CKA655373 CTP655373:CTW655373 DDL655373:DDS655373 DNH655373:DNO655373 DXD655373:DXK655373 EGZ655373:EHG655373 EQV655373:ERC655373 FAR655373:FAY655373 FKN655373:FKU655373 FUJ655373:FUQ655373 GEF655373:GEM655373 GOB655373:GOI655373 GXX655373:GYE655373 HHT655373:HIA655373 HRP655373:HRW655373 IBL655373:IBS655373 ILH655373:ILO655373 IVD655373:IVK655373 JEZ655373:JFG655373 JOV655373:JPC655373 JYR655373:JYY655373 KIN655373:KIU655373 KSJ655373:KSQ655373 LCF655373:LCM655373 LMB655373:LMI655373 LVX655373:LWE655373 MFT655373:MGA655373 MPP655373:MPW655373 MZL655373:MZS655373 NJH655373:NJO655373 NTD655373:NTK655373 OCZ655373:ODG655373 OMV655373:ONC655373 OWR655373:OWY655373 PGN655373:PGU655373 PQJ655373:PQQ655373 QAF655373:QAM655373 QKB655373:QKI655373 QTX655373:QUE655373 RDT655373:REA655373 RNP655373:RNW655373 RXL655373:RXS655373 SHH655373:SHO655373 SRD655373:SRK655373 TAZ655373:TBG655373 TKV655373:TLC655373 TUR655373:TUY655373 UEN655373:UEU655373 UOJ655373:UOQ655373 UYF655373:UYM655373 VIB655373:VII655373 VRX655373:VSE655373 WBT655373:WCA655373 WLP655373:WLW655373 WVL655373:WVS655373 D720909:K720909 IZ720909:JG720909 SV720909:TC720909 ACR720909:ACY720909 AMN720909:AMU720909 AWJ720909:AWQ720909 BGF720909:BGM720909 BQB720909:BQI720909 BZX720909:CAE720909 CJT720909:CKA720909 CTP720909:CTW720909 DDL720909:DDS720909 DNH720909:DNO720909 DXD720909:DXK720909 EGZ720909:EHG720909 EQV720909:ERC720909 FAR720909:FAY720909 FKN720909:FKU720909 FUJ720909:FUQ720909 GEF720909:GEM720909 GOB720909:GOI720909 GXX720909:GYE720909 HHT720909:HIA720909 HRP720909:HRW720909 IBL720909:IBS720909 ILH720909:ILO720909 IVD720909:IVK720909 JEZ720909:JFG720909 JOV720909:JPC720909 JYR720909:JYY720909 KIN720909:KIU720909 KSJ720909:KSQ720909 LCF720909:LCM720909 LMB720909:LMI720909 LVX720909:LWE720909 MFT720909:MGA720909 MPP720909:MPW720909 MZL720909:MZS720909 NJH720909:NJO720909 NTD720909:NTK720909 OCZ720909:ODG720909 OMV720909:ONC720909 OWR720909:OWY720909 PGN720909:PGU720909 PQJ720909:PQQ720909 QAF720909:QAM720909 QKB720909:QKI720909 QTX720909:QUE720909 RDT720909:REA720909 RNP720909:RNW720909 RXL720909:RXS720909 SHH720909:SHO720909 SRD720909:SRK720909 TAZ720909:TBG720909 TKV720909:TLC720909 TUR720909:TUY720909 UEN720909:UEU720909 UOJ720909:UOQ720909 UYF720909:UYM720909 VIB720909:VII720909 VRX720909:VSE720909 WBT720909:WCA720909 WLP720909:WLW720909 WVL720909:WVS720909 D786445:K786445 IZ786445:JG786445 SV786445:TC786445 ACR786445:ACY786445 AMN786445:AMU786445 AWJ786445:AWQ786445 BGF786445:BGM786445 BQB786445:BQI786445 BZX786445:CAE786445 CJT786445:CKA786445 CTP786445:CTW786445 DDL786445:DDS786445 DNH786445:DNO786445 DXD786445:DXK786445 EGZ786445:EHG786445 EQV786445:ERC786445 FAR786445:FAY786445 FKN786445:FKU786445 FUJ786445:FUQ786445 GEF786445:GEM786445 GOB786445:GOI786445 GXX786445:GYE786445 HHT786445:HIA786445 HRP786445:HRW786445 IBL786445:IBS786445 ILH786445:ILO786445 IVD786445:IVK786445 JEZ786445:JFG786445 JOV786445:JPC786445 JYR786445:JYY786445 KIN786445:KIU786445 KSJ786445:KSQ786445 LCF786445:LCM786445 LMB786445:LMI786445 LVX786445:LWE786445 MFT786445:MGA786445 MPP786445:MPW786445 MZL786445:MZS786445 NJH786445:NJO786445 NTD786445:NTK786445 OCZ786445:ODG786445 OMV786445:ONC786445 OWR786445:OWY786445 PGN786445:PGU786445 PQJ786445:PQQ786445 QAF786445:QAM786445 QKB786445:QKI786445 QTX786445:QUE786445 RDT786445:REA786445 RNP786445:RNW786445 RXL786445:RXS786445 SHH786445:SHO786445 SRD786445:SRK786445 TAZ786445:TBG786445 TKV786445:TLC786445 TUR786445:TUY786445 UEN786445:UEU786445 UOJ786445:UOQ786445 UYF786445:UYM786445 VIB786445:VII786445 VRX786445:VSE786445 WBT786445:WCA786445 WLP786445:WLW786445 WVL786445:WVS786445 D851981:K851981 IZ851981:JG851981 SV851981:TC851981 ACR851981:ACY851981 AMN851981:AMU851981 AWJ851981:AWQ851981 BGF851981:BGM851981 BQB851981:BQI851981 BZX851981:CAE851981 CJT851981:CKA851981 CTP851981:CTW851981 DDL851981:DDS851981 DNH851981:DNO851981 DXD851981:DXK851981 EGZ851981:EHG851981 EQV851981:ERC851981 FAR851981:FAY851981 FKN851981:FKU851981 FUJ851981:FUQ851981 GEF851981:GEM851981 GOB851981:GOI851981 GXX851981:GYE851981 HHT851981:HIA851981 HRP851981:HRW851981 IBL851981:IBS851981 ILH851981:ILO851981 IVD851981:IVK851981 JEZ851981:JFG851981 JOV851981:JPC851981 JYR851981:JYY851981 KIN851981:KIU851981 KSJ851981:KSQ851981 LCF851981:LCM851981 LMB851981:LMI851981 LVX851981:LWE851981 MFT851981:MGA851981 MPP851981:MPW851981 MZL851981:MZS851981 NJH851981:NJO851981 NTD851981:NTK851981 OCZ851981:ODG851981 OMV851981:ONC851981 OWR851981:OWY851981 PGN851981:PGU851981 PQJ851981:PQQ851981 QAF851981:QAM851981 QKB851981:QKI851981 QTX851981:QUE851981 RDT851981:REA851981 RNP851981:RNW851981 RXL851981:RXS851981 SHH851981:SHO851981 SRD851981:SRK851981 TAZ851981:TBG851981 TKV851981:TLC851981 TUR851981:TUY851981 UEN851981:UEU851981 UOJ851981:UOQ851981 UYF851981:UYM851981 VIB851981:VII851981 VRX851981:VSE851981 WBT851981:WCA851981 WLP851981:WLW851981 WVL851981:WVS851981 D917517:K917517 IZ917517:JG917517 SV917517:TC917517 ACR917517:ACY917517 AMN917517:AMU917517 AWJ917517:AWQ917517 BGF917517:BGM917517 BQB917517:BQI917517 BZX917517:CAE917517 CJT917517:CKA917517 CTP917517:CTW917517 DDL917517:DDS917517 DNH917517:DNO917517 DXD917517:DXK917517 EGZ917517:EHG917517 EQV917517:ERC917517 FAR917517:FAY917517 FKN917517:FKU917517 FUJ917517:FUQ917517 GEF917517:GEM917517 GOB917517:GOI917517 GXX917517:GYE917517 HHT917517:HIA917517 HRP917517:HRW917517 IBL917517:IBS917517 ILH917517:ILO917517 IVD917517:IVK917517 JEZ917517:JFG917517 JOV917517:JPC917517 JYR917517:JYY917517 KIN917517:KIU917517 KSJ917517:KSQ917517 LCF917517:LCM917517 LMB917517:LMI917517 LVX917517:LWE917517 MFT917517:MGA917517 MPP917517:MPW917517 MZL917517:MZS917517 NJH917517:NJO917517 NTD917517:NTK917517 OCZ917517:ODG917517 OMV917517:ONC917517 OWR917517:OWY917517 PGN917517:PGU917517 PQJ917517:PQQ917517 QAF917517:QAM917517 QKB917517:QKI917517 QTX917517:QUE917517 RDT917517:REA917517 RNP917517:RNW917517 RXL917517:RXS917517 SHH917517:SHO917517 SRD917517:SRK917517 TAZ917517:TBG917517 TKV917517:TLC917517 TUR917517:TUY917517 UEN917517:UEU917517 UOJ917517:UOQ917517 UYF917517:UYM917517 VIB917517:VII917517 VRX917517:VSE917517 WBT917517:WCA917517 WLP917517:WLW917517 WVL917517:WVS917517 D983053:K983053 IZ983053:JG983053 SV983053:TC983053 ACR983053:ACY983053 AMN983053:AMU983053 AWJ983053:AWQ983053 BGF983053:BGM983053 BQB983053:BQI983053 BZX983053:CAE983053 CJT983053:CKA983053 CTP983053:CTW983053 DDL983053:DDS983053 DNH983053:DNO983053 DXD983053:DXK983053 EGZ983053:EHG983053 EQV983053:ERC983053 FAR983053:FAY983053 FKN983053:FKU983053 FUJ983053:FUQ983053 GEF983053:GEM983053 GOB983053:GOI983053 GXX983053:GYE983053 HHT983053:HIA983053 HRP983053:HRW983053 IBL983053:IBS983053 ILH983053:ILO983053 IVD983053:IVK983053 JEZ983053:JFG983053 JOV983053:JPC983053 JYR983053:JYY983053 KIN983053:KIU983053 KSJ983053:KSQ983053 LCF983053:LCM983053 LMB983053:LMI983053 LVX983053:LWE983053 MFT983053:MGA983053 MPP983053:MPW983053 MZL983053:MZS983053 NJH983053:NJO983053 NTD983053:NTK983053 OCZ983053:ODG983053 OMV983053:ONC983053 OWR983053:OWY983053 PGN983053:PGU983053 PQJ983053:PQQ983053 QAF983053:QAM983053 QKB983053:QKI983053 QTX983053:QUE983053 RDT983053:REA983053 RNP983053:RNW983053 RXL983053:RXS983053 SHH983053:SHO983053 SRD983053:SRK983053 TAZ983053:TBG983053 TKV983053:TLC983053 TUR983053:TUY983053 UEN983053:UEU983053 UOJ983053:UOQ983053 UYF983053:UYM983053 VIB983053:VII983053 VRX983053:VSE983053 WBT983053:WCA983053 WLP983053:WLW983053 WVL983053:WVS983053 WVL983084:WVS983087 IZ27:JG29 SV27:TC29 ACR27:ACY29 AMN27:AMU29 AWJ27:AWQ29 BGF27:BGM29 BQB27:BQI29 BZX27:CAE29 CJT27:CKA29 CTP27:CTW29 DDL27:DDS29 DNH27:DNO29 DXD27:DXK29 EGZ27:EHG29 EQV27:ERC29 FAR27:FAY29 FKN27:FKU29 FUJ27:FUQ29 GEF27:GEM29 GOB27:GOI29 GXX27:GYE29 HHT27:HIA29 HRP27:HRW29 IBL27:IBS29 ILH27:ILO29 IVD27:IVK29 JEZ27:JFG29 JOV27:JPC29 JYR27:JYY29 KIN27:KIU29 KSJ27:KSQ29 LCF27:LCM29 LMB27:LMI29 LVX27:LWE29 MFT27:MGA29 MPP27:MPW29 MZL27:MZS29 NJH27:NJO29 NTD27:NTK29 OCZ27:ODG29 OMV27:ONC29 OWR27:OWY29 PGN27:PGU29 PQJ27:PQQ29 QAF27:QAM29 QKB27:QKI29 QTX27:QUE29 RDT27:REA29 RNP27:RNW29 RXL27:RXS29 SHH27:SHO29 SRD27:SRK29 TAZ27:TBG29 TKV27:TLC29 TUR27:TUY29 UEN27:UEU29 UOJ27:UOQ29 UYF27:UYM29 VIB27:VII29 VRX27:VSE29 WBT27:WCA29 WLP27:WLW29 WVL27:WVS29 D65563:K65565 IZ65563:JG65565 SV65563:TC65565 ACR65563:ACY65565 AMN65563:AMU65565 AWJ65563:AWQ65565 BGF65563:BGM65565 BQB65563:BQI65565 BZX65563:CAE65565 CJT65563:CKA65565 CTP65563:CTW65565 DDL65563:DDS65565 DNH65563:DNO65565 DXD65563:DXK65565 EGZ65563:EHG65565 EQV65563:ERC65565 FAR65563:FAY65565 FKN65563:FKU65565 FUJ65563:FUQ65565 GEF65563:GEM65565 GOB65563:GOI65565 GXX65563:GYE65565 HHT65563:HIA65565 HRP65563:HRW65565 IBL65563:IBS65565 ILH65563:ILO65565 IVD65563:IVK65565 JEZ65563:JFG65565 JOV65563:JPC65565 JYR65563:JYY65565 KIN65563:KIU65565 KSJ65563:KSQ65565 LCF65563:LCM65565 LMB65563:LMI65565 LVX65563:LWE65565 MFT65563:MGA65565 MPP65563:MPW65565 MZL65563:MZS65565 NJH65563:NJO65565 NTD65563:NTK65565 OCZ65563:ODG65565 OMV65563:ONC65565 OWR65563:OWY65565 PGN65563:PGU65565 PQJ65563:PQQ65565 QAF65563:QAM65565 QKB65563:QKI65565 QTX65563:QUE65565 RDT65563:REA65565 RNP65563:RNW65565 RXL65563:RXS65565 SHH65563:SHO65565 SRD65563:SRK65565 TAZ65563:TBG65565 TKV65563:TLC65565 TUR65563:TUY65565 UEN65563:UEU65565 UOJ65563:UOQ65565 UYF65563:UYM65565 VIB65563:VII65565 VRX65563:VSE65565 WBT65563:WCA65565 WLP65563:WLW65565 WVL65563:WVS65565 D131099:K131101 IZ131099:JG131101 SV131099:TC131101 ACR131099:ACY131101 AMN131099:AMU131101 AWJ131099:AWQ131101 BGF131099:BGM131101 BQB131099:BQI131101 BZX131099:CAE131101 CJT131099:CKA131101 CTP131099:CTW131101 DDL131099:DDS131101 DNH131099:DNO131101 DXD131099:DXK131101 EGZ131099:EHG131101 EQV131099:ERC131101 FAR131099:FAY131101 FKN131099:FKU131101 FUJ131099:FUQ131101 GEF131099:GEM131101 GOB131099:GOI131101 GXX131099:GYE131101 HHT131099:HIA131101 HRP131099:HRW131101 IBL131099:IBS131101 ILH131099:ILO131101 IVD131099:IVK131101 JEZ131099:JFG131101 JOV131099:JPC131101 JYR131099:JYY131101 KIN131099:KIU131101 KSJ131099:KSQ131101 LCF131099:LCM131101 LMB131099:LMI131101 LVX131099:LWE131101 MFT131099:MGA131101 MPP131099:MPW131101 MZL131099:MZS131101 NJH131099:NJO131101 NTD131099:NTK131101 OCZ131099:ODG131101 OMV131099:ONC131101 OWR131099:OWY131101 PGN131099:PGU131101 PQJ131099:PQQ131101 QAF131099:QAM131101 QKB131099:QKI131101 QTX131099:QUE131101 RDT131099:REA131101 RNP131099:RNW131101 RXL131099:RXS131101 SHH131099:SHO131101 SRD131099:SRK131101 TAZ131099:TBG131101 TKV131099:TLC131101 TUR131099:TUY131101 UEN131099:UEU131101 UOJ131099:UOQ131101 UYF131099:UYM131101 VIB131099:VII131101 VRX131099:VSE131101 WBT131099:WCA131101 WLP131099:WLW131101 WVL131099:WVS131101 D196635:K196637 IZ196635:JG196637 SV196635:TC196637 ACR196635:ACY196637 AMN196635:AMU196637 AWJ196635:AWQ196637 BGF196635:BGM196637 BQB196635:BQI196637 BZX196635:CAE196637 CJT196635:CKA196637 CTP196635:CTW196637 DDL196635:DDS196637 DNH196635:DNO196637 DXD196635:DXK196637 EGZ196635:EHG196637 EQV196635:ERC196637 FAR196635:FAY196637 FKN196635:FKU196637 FUJ196635:FUQ196637 GEF196635:GEM196637 GOB196635:GOI196637 GXX196635:GYE196637 HHT196635:HIA196637 HRP196635:HRW196637 IBL196635:IBS196637 ILH196635:ILO196637 IVD196635:IVK196637 JEZ196635:JFG196637 JOV196635:JPC196637 JYR196635:JYY196637 KIN196635:KIU196637 KSJ196635:KSQ196637 LCF196635:LCM196637 LMB196635:LMI196637 LVX196635:LWE196637 MFT196635:MGA196637 MPP196635:MPW196637 MZL196635:MZS196637 NJH196635:NJO196637 NTD196635:NTK196637 OCZ196635:ODG196637 OMV196635:ONC196637 OWR196635:OWY196637 PGN196635:PGU196637 PQJ196635:PQQ196637 QAF196635:QAM196637 QKB196635:QKI196637 QTX196635:QUE196637 RDT196635:REA196637 RNP196635:RNW196637 RXL196635:RXS196637 SHH196635:SHO196637 SRD196635:SRK196637 TAZ196635:TBG196637 TKV196635:TLC196637 TUR196635:TUY196637 UEN196635:UEU196637 UOJ196635:UOQ196637 UYF196635:UYM196637 VIB196635:VII196637 VRX196635:VSE196637 WBT196635:WCA196637 WLP196635:WLW196637 WVL196635:WVS196637 D262171:K262173 IZ262171:JG262173 SV262171:TC262173 ACR262171:ACY262173 AMN262171:AMU262173 AWJ262171:AWQ262173 BGF262171:BGM262173 BQB262171:BQI262173 BZX262171:CAE262173 CJT262171:CKA262173 CTP262171:CTW262173 DDL262171:DDS262173 DNH262171:DNO262173 DXD262171:DXK262173 EGZ262171:EHG262173 EQV262171:ERC262173 FAR262171:FAY262173 FKN262171:FKU262173 FUJ262171:FUQ262173 GEF262171:GEM262173 GOB262171:GOI262173 GXX262171:GYE262173 HHT262171:HIA262173 HRP262171:HRW262173 IBL262171:IBS262173 ILH262171:ILO262173 IVD262171:IVK262173 JEZ262171:JFG262173 JOV262171:JPC262173 JYR262171:JYY262173 KIN262171:KIU262173 KSJ262171:KSQ262173 LCF262171:LCM262173 LMB262171:LMI262173 LVX262171:LWE262173 MFT262171:MGA262173 MPP262171:MPW262173 MZL262171:MZS262173 NJH262171:NJO262173 NTD262171:NTK262173 OCZ262171:ODG262173 OMV262171:ONC262173 OWR262171:OWY262173 PGN262171:PGU262173 PQJ262171:PQQ262173 QAF262171:QAM262173 QKB262171:QKI262173 QTX262171:QUE262173 RDT262171:REA262173 RNP262171:RNW262173 RXL262171:RXS262173 SHH262171:SHO262173 SRD262171:SRK262173 TAZ262171:TBG262173 TKV262171:TLC262173 TUR262171:TUY262173 UEN262171:UEU262173 UOJ262171:UOQ262173 UYF262171:UYM262173 VIB262171:VII262173 VRX262171:VSE262173 WBT262171:WCA262173 WLP262171:WLW262173 WVL262171:WVS262173 D327707:K327709 IZ327707:JG327709 SV327707:TC327709 ACR327707:ACY327709 AMN327707:AMU327709 AWJ327707:AWQ327709 BGF327707:BGM327709 BQB327707:BQI327709 BZX327707:CAE327709 CJT327707:CKA327709 CTP327707:CTW327709 DDL327707:DDS327709 DNH327707:DNO327709 DXD327707:DXK327709 EGZ327707:EHG327709 EQV327707:ERC327709 FAR327707:FAY327709 FKN327707:FKU327709 FUJ327707:FUQ327709 GEF327707:GEM327709 GOB327707:GOI327709 GXX327707:GYE327709 HHT327707:HIA327709 HRP327707:HRW327709 IBL327707:IBS327709 ILH327707:ILO327709 IVD327707:IVK327709 JEZ327707:JFG327709 JOV327707:JPC327709 JYR327707:JYY327709 KIN327707:KIU327709 KSJ327707:KSQ327709 LCF327707:LCM327709 LMB327707:LMI327709 LVX327707:LWE327709 MFT327707:MGA327709 MPP327707:MPW327709 MZL327707:MZS327709 NJH327707:NJO327709 NTD327707:NTK327709 OCZ327707:ODG327709 OMV327707:ONC327709 OWR327707:OWY327709 PGN327707:PGU327709 PQJ327707:PQQ327709 QAF327707:QAM327709 QKB327707:QKI327709 QTX327707:QUE327709 RDT327707:REA327709 RNP327707:RNW327709 RXL327707:RXS327709 SHH327707:SHO327709 SRD327707:SRK327709 TAZ327707:TBG327709 TKV327707:TLC327709 TUR327707:TUY327709 UEN327707:UEU327709 UOJ327707:UOQ327709 UYF327707:UYM327709 VIB327707:VII327709 VRX327707:VSE327709 WBT327707:WCA327709 WLP327707:WLW327709 WVL327707:WVS327709 D393243:K393245 IZ393243:JG393245 SV393243:TC393245 ACR393243:ACY393245 AMN393243:AMU393245 AWJ393243:AWQ393245 BGF393243:BGM393245 BQB393243:BQI393245 BZX393243:CAE393245 CJT393243:CKA393245 CTP393243:CTW393245 DDL393243:DDS393245 DNH393243:DNO393245 DXD393243:DXK393245 EGZ393243:EHG393245 EQV393243:ERC393245 FAR393243:FAY393245 FKN393243:FKU393245 FUJ393243:FUQ393245 GEF393243:GEM393245 GOB393243:GOI393245 GXX393243:GYE393245 HHT393243:HIA393245 HRP393243:HRW393245 IBL393243:IBS393245 ILH393243:ILO393245 IVD393243:IVK393245 JEZ393243:JFG393245 JOV393243:JPC393245 JYR393243:JYY393245 KIN393243:KIU393245 KSJ393243:KSQ393245 LCF393243:LCM393245 LMB393243:LMI393245 LVX393243:LWE393245 MFT393243:MGA393245 MPP393243:MPW393245 MZL393243:MZS393245 NJH393243:NJO393245 NTD393243:NTK393245 OCZ393243:ODG393245 OMV393243:ONC393245 OWR393243:OWY393245 PGN393243:PGU393245 PQJ393243:PQQ393245 QAF393243:QAM393245 QKB393243:QKI393245 QTX393243:QUE393245 RDT393243:REA393245 RNP393243:RNW393245 RXL393243:RXS393245 SHH393243:SHO393245 SRD393243:SRK393245 TAZ393243:TBG393245 TKV393243:TLC393245 TUR393243:TUY393245 UEN393243:UEU393245 UOJ393243:UOQ393245 UYF393243:UYM393245 VIB393243:VII393245 VRX393243:VSE393245 WBT393243:WCA393245 WLP393243:WLW393245 WVL393243:WVS393245 D458779:K458781 IZ458779:JG458781 SV458779:TC458781 ACR458779:ACY458781 AMN458779:AMU458781 AWJ458779:AWQ458781 BGF458779:BGM458781 BQB458779:BQI458781 BZX458779:CAE458781 CJT458779:CKA458781 CTP458779:CTW458781 DDL458779:DDS458781 DNH458779:DNO458781 DXD458779:DXK458781 EGZ458779:EHG458781 EQV458779:ERC458781 FAR458779:FAY458781 FKN458779:FKU458781 FUJ458779:FUQ458781 GEF458779:GEM458781 GOB458779:GOI458781 GXX458779:GYE458781 HHT458779:HIA458781 HRP458779:HRW458781 IBL458779:IBS458781 ILH458779:ILO458781 IVD458779:IVK458781 JEZ458779:JFG458781 JOV458779:JPC458781 JYR458779:JYY458781 KIN458779:KIU458781 KSJ458779:KSQ458781 LCF458779:LCM458781 LMB458779:LMI458781 LVX458779:LWE458781 MFT458779:MGA458781 MPP458779:MPW458781 MZL458779:MZS458781 NJH458779:NJO458781 NTD458779:NTK458781 OCZ458779:ODG458781 OMV458779:ONC458781 OWR458779:OWY458781 PGN458779:PGU458781 PQJ458779:PQQ458781 QAF458779:QAM458781 QKB458779:QKI458781 QTX458779:QUE458781 RDT458779:REA458781 RNP458779:RNW458781 RXL458779:RXS458781 SHH458779:SHO458781 SRD458779:SRK458781 TAZ458779:TBG458781 TKV458779:TLC458781 TUR458779:TUY458781 UEN458779:UEU458781 UOJ458779:UOQ458781 UYF458779:UYM458781 VIB458779:VII458781 VRX458779:VSE458781 WBT458779:WCA458781 WLP458779:WLW458781 WVL458779:WVS458781 D524315:K524317 IZ524315:JG524317 SV524315:TC524317 ACR524315:ACY524317 AMN524315:AMU524317 AWJ524315:AWQ524317 BGF524315:BGM524317 BQB524315:BQI524317 BZX524315:CAE524317 CJT524315:CKA524317 CTP524315:CTW524317 DDL524315:DDS524317 DNH524315:DNO524317 DXD524315:DXK524317 EGZ524315:EHG524317 EQV524315:ERC524317 FAR524315:FAY524317 FKN524315:FKU524317 FUJ524315:FUQ524317 GEF524315:GEM524317 GOB524315:GOI524317 GXX524315:GYE524317 HHT524315:HIA524317 HRP524315:HRW524317 IBL524315:IBS524317 ILH524315:ILO524317 IVD524315:IVK524317 JEZ524315:JFG524317 JOV524315:JPC524317 JYR524315:JYY524317 KIN524315:KIU524317 KSJ524315:KSQ524317 LCF524315:LCM524317 LMB524315:LMI524317 LVX524315:LWE524317 MFT524315:MGA524317 MPP524315:MPW524317 MZL524315:MZS524317 NJH524315:NJO524317 NTD524315:NTK524317 OCZ524315:ODG524317 OMV524315:ONC524317 OWR524315:OWY524317 PGN524315:PGU524317 PQJ524315:PQQ524317 QAF524315:QAM524317 QKB524315:QKI524317 QTX524315:QUE524317 RDT524315:REA524317 RNP524315:RNW524317 RXL524315:RXS524317 SHH524315:SHO524317 SRD524315:SRK524317 TAZ524315:TBG524317 TKV524315:TLC524317 TUR524315:TUY524317 UEN524315:UEU524317 UOJ524315:UOQ524317 UYF524315:UYM524317 VIB524315:VII524317 VRX524315:VSE524317 WBT524315:WCA524317 WLP524315:WLW524317 WVL524315:WVS524317 D589851:K589853 IZ589851:JG589853 SV589851:TC589853 ACR589851:ACY589853 AMN589851:AMU589853 AWJ589851:AWQ589853 BGF589851:BGM589853 BQB589851:BQI589853 BZX589851:CAE589853 CJT589851:CKA589853 CTP589851:CTW589853 DDL589851:DDS589853 DNH589851:DNO589853 DXD589851:DXK589853 EGZ589851:EHG589853 EQV589851:ERC589853 FAR589851:FAY589853 FKN589851:FKU589853 FUJ589851:FUQ589853 GEF589851:GEM589853 GOB589851:GOI589853 GXX589851:GYE589853 HHT589851:HIA589853 HRP589851:HRW589853 IBL589851:IBS589853 ILH589851:ILO589853 IVD589851:IVK589853 JEZ589851:JFG589853 JOV589851:JPC589853 JYR589851:JYY589853 KIN589851:KIU589853 KSJ589851:KSQ589853 LCF589851:LCM589853 LMB589851:LMI589853 LVX589851:LWE589853 MFT589851:MGA589853 MPP589851:MPW589853 MZL589851:MZS589853 NJH589851:NJO589853 NTD589851:NTK589853 OCZ589851:ODG589853 OMV589851:ONC589853 OWR589851:OWY589853 PGN589851:PGU589853 PQJ589851:PQQ589853 QAF589851:QAM589853 QKB589851:QKI589853 QTX589851:QUE589853 RDT589851:REA589853 RNP589851:RNW589853 RXL589851:RXS589853 SHH589851:SHO589853 SRD589851:SRK589853 TAZ589851:TBG589853 TKV589851:TLC589853 TUR589851:TUY589853 UEN589851:UEU589853 UOJ589851:UOQ589853 UYF589851:UYM589853 VIB589851:VII589853 VRX589851:VSE589853 WBT589851:WCA589853 WLP589851:WLW589853 WVL589851:WVS589853 D655387:K655389 IZ655387:JG655389 SV655387:TC655389 ACR655387:ACY655389 AMN655387:AMU655389 AWJ655387:AWQ655389 BGF655387:BGM655389 BQB655387:BQI655389 BZX655387:CAE655389 CJT655387:CKA655389 CTP655387:CTW655389 DDL655387:DDS655389 DNH655387:DNO655389 DXD655387:DXK655389 EGZ655387:EHG655389 EQV655387:ERC655389 FAR655387:FAY655389 FKN655387:FKU655389 FUJ655387:FUQ655389 GEF655387:GEM655389 GOB655387:GOI655389 GXX655387:GYE655389 HHT655387:HIA655389 HRP655387:HRW655389 IBL655387:IBS655389 ILH655387:ILO655389 IVD655387:IVK655389 JEZ655387:JFG655389 JOV655387:JPC655389 JYR655387:JYY655389 KIN655387:KIU655389 KSJ655387:KSQ655389 LCF655387:LCM655389 LMB655387:LMI655389 LVX655387:LWE655389 MFT655387:MGA655389 MPP655387:MPW655389 MZL655387:MZS655389 NJH655387:NJO655389 NTD655387:NTK655389 OCZ655387:ODG655389 OMV655387:ONC655389 OWR655387:OWY655389 PGN655387:PGU655389 PQJ655387:PQQ655389 QAF655387:QAM655389 QKB655387:QKI655389 QTX655387:QUE655389 RDT655387:REA655389 RNP655387:RNW655389 RXL655387:RXS655389 SHH655387:SHO655389 SRD655387:SRK655389 TAZ655387:TBG655389 TKV655387:TLC655389 TUR655387:TUY655389 UEN655387:UEU655389 UOJ655387:UOQ655389 UYF655387:UYM655389 VIB655387:VII655389 VRX655387:VSE655389 WBT655387:WCA655389 WLP655387:WLW655389 WVL655387:WVS655389 D720923:K720925 IZ720923:JG720925 SV720923:TC720925 ACR720923:ACY720925 AMN720923:AMU720925 AWJ720923:AWQ720925 BGF720923:BGM720925 BQB720923:BQI720925 BZX720923:CAE720925 CJT720923:CKA720925 CTP720923:CTW720925 DDL720923:DDS720925 DNH720923:DNO720925 DXD720923:DXK720925 EGZ720923:EHG720925 EQV720923:ERC720925 FAR720923:FAY720925 FKN720923:FKU720925 FUJ720923:FUQ720925 GEF720923:GEM720925 GOB720923:GOI720925 GXX720923:GYE720925 HHT720923:HIA720925 HRP720923:HRW720925 IBL720923:IBS720925 ILH720923:ILO720925 IVD720923:IVK720925 JEZ720923:JFG720925 JOV720923:JPC720925 JYR720923:JYY720925 KIN720923:KIU720925 KSJ720923:KSQ720925 LCF720923:LCM720925 LMB720923:LMI720925 LVX720923:LWE720925 MFT720923:MGA720925 MPP720923:MPW720925 MZL720923:MZS720925 NJH720923:NJO720925 NTD720923:NTK720925 OCZ720923:ODG720925 OMV720923:ONC720925 OWR720923:OWY720925 PGN720923:PGU720925 PQJ720923:PQQ720925 QAF720923:QAM720925 QKB720923:QKI720925 QTX720923:QUE720925 RDT720923:REA720925 RNP720923:RNW720925 RXL720923:RXS720925 SHH720923:SHO720925 SRD720923:SRK720925 TAZ720923:TBG720925 TKV720923:TLC720925 TUR720923:TUY720925 UEN720923:UEU720925 UOJ720923:UOQ720925 UYF720923:UYM720925 VIB720923:VII720925 VRX720923:VSE720925 WBT720923:WCA720925 WLP720923:WLW720925 WVL720923:WVS720925 D786459:K786461 IZ786459:JG786461 SV786459:TC786461 ACR786459:ACY786461 AMN786459:AMU786461 AWJ786459:AWQ786461 BGF786459:BGM786461 BQB786459:BQI786461 BZX786459:CAE786461 CJT786459:CKA786461 CTP786459:CTW786461 DDL786459:DDS786461 DNH786459:DNO786461 DXD786459:DXK786461 EGZ786459:EHG786461 EQV786459:ERC786461 FAR786459:FAY786461 FKN786459:FKU786461 FUJ786459:FUQ786461 GEF786459:GEM786461 GOB786459:GOI786461 GXX786459:GYE786461 HHT786459:HIA786461 HRP786459:HRW786461 IBL786459:IBS786461 ILH786459:ILO786461 IVD786459:IVK786461 JEZ786459:JFG786461 JOV786459:JPC786461 JYR786459:JYY786461 KIN786459:KIU786461 KSJ786459:KSQ786461 LCF786459:LCM786461 LMB786459:LMI786461 LVX786459:LWE786461 MFT786459:MGA786461 MPP786459:MPW786461 MZL786459:MZS786461 NJH786459:NJO786461 NTD786459:NTK786461 OCZ786459:ODG786461 OMV786459:ONC786461 OWR786459:OWY786461 PGN786459:PGU786461 PQJ786459:PQQ786461 QAF786459:QAM786461 QKB786459:QKI786461 QTX786459:QUE786461 RDT786459:REA786461 RNP786459:RNW786461 RXL786459:RXS786461 SHH786459:SHO786461 SRD786459:SRK786461 TAZ786459:TBG786461 TKV786459:TLC786461 TUR786459:TUY786461 UEN786459:UEU786461 UOJ786459:UOQ786461 UYF786459:UYM786461 VIB786459:VII786461 VRX786459:VSE786461 WBT786459:WCA786461 WLP786459:WLW786461 WVL786459:WVS786461 D851995:K851997 IZ851995:JG851997 SV851995:TC851997 ACR851995:ACY851997 AMN851995:AMU851997 AWJ851995:AWQ851997 BGF851995:BGM851997 BQB851995:BQI851997 BZX851995:CAE851997 CJT851995:CKA851997 CTP851995:CTW851997 DDL851995:DDS851997 DNH851995:DNO851997 DXD851995:DXK851997 EGZ851995:EHG851997 EQV851995:ERC851997 FAR851995:FAY851997 FKN851995:FKU851997 FUJ851995:FUQ851997 GEF851995:GEM851997 GOB851995:GOI851997 GXX851995:GYE851997 HHT851995:HIA851997 HRP851995:HRW851997 IBL851995:IBS851997 ILH851995:ILO851997 IVD851995:IVK851997 JEZ851995:JFG851997 JOV851995:JPC851997 JYR851995:JYY851997 KIN851995:KIU851997 KSJ851995:KSQ851997 LCF851995:LCM851997 LMB851995:LMI851997 LVX851995:LWE851997 MFT851995:MGA851997 MPP851995:MPW851997 MZL851995:MZS851997 NJH851995:NJO851997 NTD851995:NTK851997 OCZ851995:ODG851997 OMV851995:ONC851997 OWR851995:OWY851997 PGN851995:PGU851997 PQJ851995:PQQ851997 QAF851995:QAM851997 QKB851995:QKI851997 QTX851995:QUE851997 RDT851995:REA851997 RNP851995:RNW851997 RXL851995:RXS851997 SHH851995:SHO851997 SRD851995:SRK851997 TAZ851995:TBG851997 TKV851995:TLC851997 TUR851995:TUY851997 UEN851995:UEU851997 UOJ851995:UOQ851997 UYF851995:UYM851997 VIB851995:VII851997 VRX851995:VSE851997 WBT851995:WCA851997 WLP851995:WLW851997 WVL851995:WVS851997 D917531:K917533 IZ917531:JG917533 SV917531:TC917533 ACR917531:ACY917533 AMN917531:AMU917533 AWJ917531:AWQ917533 BGF917531:BGM917533 BQB917531:BQI917533 BZX917531:CAE917533 CJT917531:CKA917533 CTP917531:CTW917533 DDL917531:DDS917533 DNH917531:DNO917533 DXD917531:DXK917533 EGZ917531:EHG917533 EQV917531:ERC917533 FAR917531:FAY917533 FKN917531:FKU917533 FUJ917531:FUQ917533 GEF917531:GEM917533 GOB917531:GOI917533 GXX917531:GYE917533 HHT917531:HIA917533 HRP917531:HRW917533 IBL917531:IBS917533 ILH917531:ILO917533 IVD917531:IVK917533 JEZ917531:JFG917533 JOV917531:JPC917533 JYR917531:JYY917533 KIN917531:KIU917533 KSJ917531:KSQ917533 LCF917531:LCM917533 LMB917531:LMI917533 LVX917531:LWE917533 MFT917531:MGA917533 MPP917531:MPW917533 MZL917531:MZS917533 NJH917531:NJO917533 NTD917531:NTK917533 OCZ917531:ODG917533 OMV917531:ONC917533 OWR917531:OWY917533 PGN917531:PGU917533 PQJ917531:PQQ917533 QAF917531:QAM917533 QKB917531:QKI917533 QTX917531:QUE917533 RDT917531:REA917533 RNP917531:RNW917533 RXL917531:RXS917533 SHH917531:SHO917533 SRD917531:SRK917533 TAZ917531:TBG917533 TKV917531:TLC917533 TUR917531:TUY917533 UEN917531:UEU917533 UOJ917531:UOQ917533 UYF917531:UYM917533 VIB917531:VII917533 VRX917531:VSE917533 WBT917531:WCA917533 WLP917531:WLW917533 WVL917531:WVS917533 D983067:K983069 IZ983067:JG983069 SV983067:TC983069 ACR983067:ACY983069 AMN983067:AMU983069 AWJ983067:AWQ983069 BGF983067:BGM983069 BQB983067:BQI983069 BZX983067:CAE983069 CJT983067:CKA983069 CTP983067:CTW983069 DDL983067:DDS983069 DNH983067:DNO983069 DXD983067:DXK983069 EGZ983067:EHG983069 EQV983067:ERC983069 FAR983067:FAY983069 FKN983067:FKU983069 FUJ983067:FUQ983069 GEF983067:GEM983069 GOB983067:GOI983069 GXX983067:GYE983069 HHT983067:HIA983069 HRP983067:HRW983069 IBL983067:IBS983069 ILH983067:ILO983069 IVD983067:IVK983069 JEZ983067:JFG983069 JOV983067:JPC983069 JYR983067:JYY983069 KIN983067:KIU983069 KSJ983067:KSQ983069 LCF983067:LCM983069 LMB983067:LMI983069 LVX983067:LWE983069 MFT983067:MGA983069 MPP983067:MPW983069 MZL983067:MZS983069 NJH983067:NJO983069 NTD983067:NTK983069 OCZ983067:ODG983069 OMV983067:ONC983069 OWR983067:OWY983069 PGN983067:PGU983069 PQJ983067:PQQ983069 QAF983067:QAM983069 QKB983067:QKI983069 QTX983067:QUE983069 RDT983067:REA983069 RNP983067:RNW983069 RXL983067:RXS983069 SHH983067:SHO983069 SRD983067:SRK983069 TAZ983067:TBG983069 TKV983067:TLC983069 TUR983067:TUY983069 UEN983067:UEU983069 UOJ983067:UOQ983069 UYF983067:UYM983069 VIB983067:VII983069 VRX983067:VSE983069 WBT983067:WCA983069 WLP983067:WLW983069 WVL983067:WVS983069 D44:K47 IZ44:JG47 SV44:TC47 ACR44:ACY47 AMN44:AMU47 AWJ44:AWQ47 BGF44:BGM47 BQB44:BQI47 BZX44:CAE47 CJT44:CKA47 CTP44:CTW47 DDL44:DDS47 DNH44:DNO47 DXD44:DXK47 EGZ44:EHG47 EQV44:ERC47 FAR44:FAY47 FKN44:FKU47 FUJ44:FUQ47 GEF44:GEM47 GOB44:GOI47 GXX44:GYE47 HHT44:HIA47 HRP44:HRW47 IBL44:IBS47 ILH44:ILO47 IVD44:IVK47 JEZ44:JFG47 JOV44:JPC47 JYR44:JYY47 KIN44:KIU47 KSJ44:KSQ47 LCF44:LCM47 LMB44:LMI47 LVX44:LWE47 MFT44:MGA47 MPP44:MPW47 MZL44:MZS47 NJH44:NJO47 NTD44:NTK47 OCZ44:ODG47 OMV44:ONC47 OWR44:OWY47 PGN44:PGU47 PQJ44:PQQ47 QAF44:QAM47 QKB44:QKI47 QTX44:QUE47 RDT44:REA47 RNP44:RNW47 RXL44:RXS47 SHH44:SHO47 SRD44:SRK47 TAZ44:TBG47 TKV44:TLC47 TUR44:TUY47 UEN44:UEU47 UOJ44:UOQ47 UYF44:UYM47 VIB44:VII47 VRX44:VSE47 WBT44:WCA47 WLP44:WLW47 WVL44:WVS47 D65580:K65583 IZ65580:JG65583 SV65580:TC65583 ACR65580:ACY65583 AMN65580:AMU65583 AWJ65580:AWQ65583 BGF65580:BGM65583 BQB65580:BQI65583 BZX65580:CAE65583 CJT65580:CKA65583 CTP65580:CTW65583 DDL65580:DDS65583 DNH65580:DNO65583 DXD65580:DXK65583 EGZ65580:EHG65583 EQV65580:ERC65583 FAR65580:FAY65583 FKN65580:FKU65583 FUJ65580:FUQ65583 GEF65580:GEM65583 GOB65580:GOI65583 GXX65580:GYE65583 HHT65580:HIA65583 HRP65580:HRW65583 IBL65580:IBS65583 ILH65580:ILO65583 IVD65580:IVK65583 JEZ65580:JFG65583 JOV65580:JPC65583 JYR65580:JYY65583 KIN65580:KIU65583 KSJ65580:KSQ65583 LCF65580:LCM65583 LMB65580:LMI65583 LVX65580:LWE65583 MFT65580:MGA65583 MPP65580:MPW65583 MZL65580:MZS65583 NJH65580:NJO65583 NTD65580:NTK65583 OCZ65580:ODG65583 OMV65580:ONC65583 OWR65580:OWY65583 PGN65580:PGU65583 PQJ65580:PQQ65583 QAF65580:QAM65583 QKB65580:QKI65583 QTX65580:QUE65583 RDT65580:REA65583 RNP65580:RNW65583 RXL65580:RXS65583 SHH65580:SHO65583 SRD65580:SRK65583 TAZ65580:TBG65583 TKV65580:TLC65583 TUR65580:TUY65583 UEN65580:UEU65583 UOJ65580:UOQ65583 UYF65580:UYM65583 VIB65580:VII65583 VRX65580:VSE65583 WBT65580:WCA65583 WLP65580:WLW65583 WVL65580:WVS65583 D131116:K131119 IZ131116:JG131119 SV131116:TC131119 ACR131116:ACY131119 AMN131116:AMU131119 AWJ131116:AWQ131119 BGF131116:BGM131119 BQB131116:BQI131119 BZX131116:CAE131119 CJT131116:CKA131119 CTP131116:CTW131119 DDL131116:DDS131119 DNH131116:DNO131119 DXD131116:DXK131119 EGZ131116:EHG131119 EQV131116:ERC131119 FAR131116:FAY131119 FKN131116:FKU131119 FUJ131116:FUQ131119 GEF131116:GEM131119 GOB131116:GOI131119 GXX131116:GYE131119 HHT131116:HIA131119 HRP131116:HRW131119 IBL131116:IBS131119 ILH131116:ILO131119 IVD131116:IVK131119 JEZ131116:JFG131119 JOV131116:JPC131119 JYR131116:JYY131119 KIN131116:KIU131119 KSJ131116:KSQ131119 LCF131116:LCM131119 LMB131116:LMI131119 LVX131116:LWE131119 MFT131116:MGA131119 MPP131116:MPW131119 MZL131116:MZS131119 NJH131116:NJO131119 NTD131116:NTK131119 OCZ131116:ODG131119 OMV131116:ONC131119 OWR131116:OWY131119 PGN131116:PGU131119 PQJ131116:PQQ131119 QAF131116:QAM131119 QKB131116:QKI131119 QTX131116:QUE131119 RDT131116:REA131119 RNP131116:RNW131119 RXL131116:RXS131119 SHH131116:SHO131119 SRD131116:SRK131119 TAZ131116:TBG131119 TKV131116:TLC131119 TUR131116:TUY131119 UEN131116:UEU131119 UOJ131116:UOQ131119 UYF131116:UYM131119 VIB131116:VII131119 VRX131116:VSE131119 WBT131116:WCA131119 WLP131116:WLW131119 WVL131116:WVS131119 D196652:K196655 IZ196652:JG196655 SV196652:TC196655 ACR196652:ACY196655 AMN196652:AMU196655 AWJ196652:AWQ196655 BGF196652:BGM196655 BQB196652:BQI196655 BZX196652:CAE196655 CJT196652:CKA196655 CTP196652:CTW196655 DDL196652:DDS196655 DNH196652:DNO196655 DXD196652:DXK196655 EGZ196652:EHG196655 EQV196652:ERC196655 FAR196652:FAY196655 FKN196652:FKU196655 FUJ196652:FUQ196655 GEF196652:GEM196655 GOB196652:GOI196655 GXX196652:GYE196655 HHT196652:HIA196655 HRP196652:HRW196655 IBL196652:IBS196655 ILH196652:ILO196655 IVD196652:IVK196655 JEZ196652:JFG196655 JOV196652:JPC196655 JYR196652:JYY196655 KIN196652:KIU196655 KSJ196652:KSQ196655 LCF196652:LCM196655 LMB196652:LMI196655 LVX196652:LWE196655 MFT196652:MGA196655 MPP196652:MPW196655 MZL196652:MZS196655 NJH196652:NJO196655 NTD196652:NTK196655 OCZ196652:ODG196655 OMV196652:ONC196655 OWR196652:OWY196655 PGN196652:PGU196655 PQJ196652:PQQ196655 QAF196652:QAM196655 QKB196652:QKI196655 QTX196652:QUE196655 RDT196652:REA196655 RNP196652:RNW196655 RXL196652:RXS196655 SHH196652:SHO196655 SRD196652:SRK196655 TAZ196652:TBG196655 TKV196652:TLC196655 TUR196652:TUY196655 UEN196652:UEU196655 UOJ196652:UOQ196655 UYF196652:UYM196655 VIB196652:VII196655 VRX196652:VSE196655 WBT196652:WCA196655 WLP196652:WLW196655 WVL196652:WVS196655 D262188:K262191 IZ262188:JG262191 SV262188:TC262191 ACR262188:ACY262191 AMN262188:AMU262191 AWJ262188:AWQ262191 BGF262188:BGM262191 BQB262188:BQI262191 BZX262188:CAE262191 CJT262188:CKA262191 CTP262188:CTW262191 DDL262188:DDS262191 DNH262188:DNO262191 DXD262188:DXK262191 EGZ262188:EHG262191 EQV262188:ERC262191 FAR262188:FAY262191 FKN262188:FKU262191 FUJ262188:FUQ262191 GEF262188:GEM262191 GOB262188:GOI262191 GXX262188:GYE262191 HHT262188:HIA262191 HRP262188:HRW262191 IBL262188:IBS262191 ILH262188:ILO262191 IVD262188:IVK262191 JEZ262188:JFG262191 JOV262188:JPC262191 JYR262188:JYY262191 KIN262188:KIU262191 KSJ262188:KSQ262191 LCF262188:LCM262191 LMB262188:LMI262191 LVX262188:LWE262191 MFT262188:MGA262191 MPP262188:MPW262191 MZL262188:MZS262191 NJH262188:NJO262191 NTD262188:NTK262191 OCZ262188:ODG262191 OMV262188:ONC262191 OWR262188:OWY262191 PGN262188:PGU262191 PQJ262188:PQQ262191 QAF262188:QAM262191 QKB262188:QKI262191 QTX262188:QUE262191 RDT262188:REA262191 RNP262188:RNW262191 RXL262188:RXS262191 SHH262188:SHO262191 SRD262188:SRK262191 TAZ262188:TBG262191 TKV262188:TLC262191 TUR262188:TUY262191 UEN262188:UEU262191 UOJ262188:UOQ262191 UYF262188:UYM262191 VIB262188:VII262191 VRX262188:VSE262191 WBT262188:WCA262191 WLP262188:WLW262191 WVL262188:WVS262191 D327724:K327727 IZ327724:JG327727 SV327724:TC327727 ACR327724:ACY327727 AMN327724:AMU327727 AWJ327724:AWQ327727 BGF327724:BGM327727 BQB327724:BQI327727 BZX327724:CAE327727 CJT327724:CKA327727 CTP327724:CTW327727 DDL327724:DDS327727 DNH327724:DNO327727 DXD327724:DXK327727 EGZ327724:EHG327727 EQV327724:ERC327727 FAR327724:FAY327727 FKN327724:FKU327727 FUJ327724:FUQ327727 GEF327724:GEM327727 GOB327724:GOI327727 GXX327724:GYE327727 HHT327724:HIA327727 HRP327724:HRW327727 IBL327724:IBS327727 ILH327724:ILO327727 IVD327724:IVK327727 JEZ327724:JFG327727 JOV327724:JPC327727 JYR327724:JYY327727 KIN327724:KIU327727 KSJ327724:KSQ327727 LCF327724:LCM327727 LMB327724:LMI327727 LVX327724:LWE327727 MFT327724:MGA327727 MPP327724:MPW327727 MZL327724:MZS327727 NJH327724:NJO327727 NTD327724:NTK327727 OCZ327724:ODG327727 OMV327724:ONC327727 OWR327724:OWY327727 PGN327724:PGU327727 PQJ327724:PQQ327727 QAF327724:QAM327727 QKB327724:QKI327727 QTX327724:QUE327727 RDT327724:REA327727 RNP327724:RNW327727 RXL327724:RXS327727 SHH327724:SHO327727 SRD327724:SRK327727 TAZ327724:TBG327727 TKV327724:TLC327727 TUR327724:TUY327727 UEN327724:UEU327727 UOJ327724:UOQ327727 UYF327724:UYM327727 VIB327724:VII327727 VRX327724:VSE327727 WBT327724:WCA327727 WLP327724:WLW327727 WVL327724:WVS327727 D393260:K393263 IZ393260:JG393263 SV393260:TC393263 ACR393260:ACY393263 AMN393260:AMU393263 AWJ393260:AWQ393263 BGF393260:BGM393263 BQB393260:BQI393263 BZX393260:CAE393263 CJT393260:CKA393263 CTP393260:CTW393263 DDL393260:DDS393263 DNH393260:DNO393263 DXD393260:DXK393263 EGZ393260:EHG393263 EQV393260:ERC393263 FAR393260:FAY393263 FKN393260:FKU393263 FUJ393260:FUQ393263 GEF393260:GEM393263 GOB393260:GOI393263 GXX393260:GYE393263 HHT393260:HIA393263 HRP393260:HRW393263 IBL393260:IBS393263 ILH393260:ILO393263 IVD393260:IVK393263 JEZ393260:JFG393263 JOV393260:JPC393263 JYR393260:JYY393263 KIN393260:KIU393263 KSJ393260:KSQ393263 LCF393260:LCM393263 LMB393260:LMI393263 LVX393260:LWE393263 MFT393260:MGA393263 MPP393260:MPW393263 MZL393260:MZS393263 NJH393260:NJO393263 NTD393260:NTK393263 OCZ393260:ODG393263 OMV393260:ONC393263 OWR393260:OWY393263 PGN393260:PGU393263 PQJ393260:PQQ393263 QAF393260:QAM393263 QKB393260:QKI393263 QTX393260:QUE393263 RDT393260:REA393263 RNP393260:RNW393263 RXL393260:RXS393263 SHH393260:SHO393263 SRD393260:SRK393263 TAZ393260:TBG393263 TKV393260:TLC393263 TUR393260:TUY393263 UEN393260:UEU393263 UOJ393260:UOQ393263 UYF393260:UYM393263 VIB393260:VII393263 VRX393260:VSE393263 WBT393260:WCA393263 WLP393260:WLW393263 WVL393260:WVS393263 D458796:K458799 IZ458796:JG458799 SV458796:TC458799 ACR458796:ACY458799 AMN458796:AMU458799 AWJ458796:AWQ458799 BGF458796:BGM458799 BQB458796:BQI458799 BZX458796:CAE458799 CJT458796:CKA458799 CTP458796:CTW458799 DDL458796:DDS458799 DNH458796:DNO458799 DXD458796:DXK458799 EGZ458796:EHG458799 EQV458796:ERC458799 FAR458796:FAY458799 FKN458796:FKU458799 FUJ458796:FUQ458799 GEF458796:GEM458799 GOB458796:GOI458799 GXX458796:GYE458799 HHT458796:HIA458799 HRP458796:HRW458799 IBL458796:IBS458799 ILH458796:ILO458799 IVD458796:IVK458799 JEZ458796:JFG458799 JOV458796:JPC458799 JYR458796:JYY458799 KIN458796:KIU458799 KSJ458796:KSQ458799 LCF458796:LCM458799 LMB458796:LMI458799 LVX458796:LWE458799 MFT458796:MGA458799 MPP458796:MPW458799 MZL458796:MZS458799 NJH458796:NJO458799 NTD458796:NTK458799 OCZ458796:ODG458799 OMV458796:ONC458799 OWR458796:OWY458799 PGN458796:PGU458799 PQJ458796:PQQ458799 QAF458796:QAM458799 QKB458796:QKI458799 QTX458796:QUE458799 RDT458796:REA458799 RNP458796:RNW458799 RXL458796:RXS458799 SHH458796:SHO458799 SRD458796:SRK458799 TAZ458796:TBG458799 TKV458796:TLC458799 TUR458796:TUY458799 UEN458796:UEU458799 UOJ458796:UOQ458799 UYF458796:UYM458799 VIB458796:VII458799 VRX458796:VSE458799 WBT458796:WCA458799 WLP458796:WLW458799 WVL458796:WVS458799 D524332:K524335 IZ524332:JG524335 SV524332:TC524335 ACR524332:ACY524335 AMN524332:AMU524335 AWJ524332:AWQ524335 BGF524332:BGM524335 BQB524332:BQI524335 BZX524332:CAE524335 CJT524332:CKA524335 CTP524332:CTW524335 DDL524332:DDS524335 DNH524332:DNO524335 DXD524332:DXK524335 EGZ524332:EHG524335 EQV524332:ERC524335 FAR524332:FAY524335 FKN524332:FKU524335 FUJ524332:FUQ524335 GEF524332:GEM524335 GOB524332:GOI524335 GXX524332:GYE524335 HHT524332:HIA524335 HRP524332:HRW524335 IBL524332:IBS524335 ILH524332:ILO524335 IVD524332:IVK524335 JEZ524332:JFG524335 JOV524332:JPC524335 JYR524332:JYY524335 KIN524332:KIU524335 KSJ524332:KSQ524335 LCF524332:LCM524335 LMB524332:LMI524335 LVX524332:LWE524335 MFT524332:MGA524335 MPP524332:MPW524335 MZL524332:MZS524335 NJH524332:NJO524335 NTD524332:NTK524335 OCZ524332:ODG524335 OMV524332:ONC524335 OWR524332:OWY524335 PGN524332:PGU524335 PQJ524332:PQQ524335 QAF524332:QAM524335 QKB524332:QKI524335 QTX524332:QUE524335 RDT524332:REA524335 RNP524332:RNW524335 RXL524332:RXS524335 SHH524332:SHO524335 SRD524332:SRK524335 TAZ524332:TBG524335 TKV524332:TLC524335 TUR524332:TUY524335 UEN524332:UEU524335 UOJ524332:UOQ524335 UYF524332:UYM524335 VIB524332:VII524335 VRX524332:VSE524335 WBT524332:WCA524335 WLP524332:WLW524335 WVL524332:WVS524335 D589868:K589871 IZ589868:JG589871 SV589868:TC589871 ACR589868:ACY589871 AMN589868:AMU589871 AWJ589868:AWQ589871 BGF589868:BGM589871 BQB589868:BQI589871 BZX589868:CAE589871 CJT589868:CKA589871 CTP589868:CTW589871 DDL589868:DDS589871 DNH589868:DNO589871 DXD589868:DXK589871 EGZ589868:EHG589871 EQV589868:ERC589871 FAR589868:FAY589871 FKN589868:FKU589871 FUJ589868:FUQ589871 GEF589868:GEM589871 GOB589868:GOI589871 GXX589868:GYE589871 HHT589868:HIA589871 HRP589868:HRW589871 IBL589868:IBS589871 ILH589868:ILO589871 IVD589868:IVK589871 JEZ589868:JFG589871 JOV589868:JPC589871 JYR589868:JYY589871 KIN589868:KIU589871 KSJ589868:KSQ589871 LCF589868:LCM589871 LMB589868:LMI589871 LVX589868:LWE589871 MFT589868:MGA589871 MPP589868:MPW589871 MZL589868:MZS589871 NJH589868:NJO589871 NTD589868:NTK589871 OCZ589868:ODG589871 OMV589868:ONC589871 OWR589868:OWY589871 PGN589868:PGU589871 PQJ589868:PQQ589871 QAF589868:QAM589871 QKB589868:QKI589871 QTX589868:QUE589871 RDT589868:REA589871 RNP589868:RNW589871 RXL589868:RXS589871 SHH589868:SHO589871 SRD589868:SRK589871 TAZ589868:TBG589871 TKV589868:TLC589871 TUR589868:TUY589871 UEN589868:UEU589871 UOJ589868:UOQ589871 UYF589868:UYM589871 VIB589868:VII589871 VRX589868:VSE589871 WBT589868:WCA589871 WLP589868:WLW589871 WVL589868:WVS589871 D655404:K655407 IZ655404:JG655407 SV655404:TC655407 ACR655404:ACY655407 AMN655404:AMU655407 AWJ655404:AWQ655407 BGF655404:BGM655407 BQB655404:BQI655407 BZX655404:CAE655407 CJT655404:CKA655407 CTP655404:CTW655407 DDL655404:DDS655407 DNH655404:DNO655407 DXD655404:DXK655407 EGZ655404:EHG655407 EQV655404:ERC655407 FAR655404:FAY655407 FKN655404:FKU655407 FUJ655404:FUQ655407 GEF655404:GEM655407 GOB655404:GOI655407 GXX655404:GYE655407 HHT655404:HIA655407 HRP655404:HRW655407 IBL655404:IBS655407 ILH655404:ILO655407 IVD655404:IVK655407 JEZ655404:JFG655407 JOV655404:JPC655407 JYR655404:JYY655407 KIN655404:KIU655407 KSJ655404:KSQ655407 LCF655404:LCM655407 LMB655404:LMI655407 LVX655404:LWE655407 MFT655404:MGA655407 MPP655404:MPW655407 MZL655404:MZS655407 NJH655404:NJO655407 NTD655404:NTK655407 OCZ655404:ODG655407 OMV655404:ONC655407 OWR655404:OWY655407 PGN655404:PGU655407 PQJ655404:PQQ655407 QAF655404:QAM655407 QKB655404:QKI655407 QTX655404:QUE655407 RDT655404:REA655407 RNP655404:RNW655407 RXL655404:RXS655407 SHH655404:SHO655407 SRD655404:SRK655407 TAZ655404:TBG655407 TKV655404:TLC655407 TUR655404:TUY655407 UEN655404:UEU655407 UOJ655404:UOQ655407 UYF655404:UYM655407 VIB655404:VII655407 VRX655404:VSE655407 WBT655404:WCA655407 WLP655404:WLW655407 WVL655404:WVS655407 D720940:K720943 IZ720940:JG720943 SV720940:TC720943 ACR720940:ACY720943 AMN720940:AMU720943 AWJ720940:AWQ720943 BGF720940:BGM720943 BQB720940:BQI720943 BZX720940:CAE720943 CJT720940:CKA720943 CTP720940:CTW720943 DDL720940:DDS720943 DNH720940:DNO720943 DXD720940:DXK720943 EGZ720940:EHG720943 EQV720940:ERC720943 FAR720940:FAY720943 FKN720940:FKU720943 FUJ720940:FUQ720943 GEF720940:GEM720943 GOB720940:GOI720943 GXX720940:GYE720943 HHT720940:HIA720943 HRP720940:HRW720943 IBL720940:IBS720943 ILH720940:ILO720943 IVD720940:IVK720943 JEZ720940:JFG720943 JOV720940:JPC720943 JYR720940:JYY720943 KIN720940:KIU720943 KSJ720940:KSQ720943 LCF720940:LCM720943 LMB720940:LMI720943 LVX720940:LWE720943 MFT720940:MGA720943 MPP720940:MPW720943 MZL720940:MZS720943 NJH720940:NJO720943 NTD720940:NTK720943 OCZ720940:ODG720943 OMV720940:ONC720943 OWR720940:OWY720943 PGN720940:PGU720943 PQJ720940:PQQ720943 QAF720940:QAM720943 QKB720940:QKI720943 QTX720940:QUE720943 RDT720940:REA720943 RNP720940:RNW720943 RXL720940:RXS720943 SHH720940:SHO720943 SRD720940:SRK720943 TAZ720940:TBG720943 TKV720940:TLC720943 TUR720940:TUY720943 UEN720940:UEU720943 UOJ720940:UOQ720943 UYF720940:UYM720943 VIB720940:VII720943 VRX720940:VSE720943 WBT720940:WCA720943 WLP720940:WLW720943 WVL720940:WVS720943 D786476:K786479 IZ786476:JG786479 SV786476:TC786479 ACR786476:ACY786479 AMN786476:AMU786479 AWJ786476:AWQ786479 BGF786476:BGM786479 BQB786476:BQI786479 BZX786476:CAE786479 CJT786476:CKA786479 CTP786476:CTW786479 DDL786476:DDS786479 DNH786476:DNO786479 DXD786476:DXK786479 EGZ786476:EHG786479 EQV786476:ERC786479 FAR786476:FAY786479 FKN786476:FKU786479 FUJ786476:FUQ786479 GEF786476:GEM786479 GOB786476:GOI786479 GXX786476:GYE786479 HHT786476:HIA786479 HRP786476:HRW786479 IBL786476:IBS786479 ILH786476:ILO786479 IVD786476:IVK786479 JEZ786476:JFG786479 JOV786476:JPC786479 JYR786476:JYY786479 KIN786476:KIU786479 KSJ786476:KSQ786479 LCF786476:LCM786479 LMB786476:LMI786479 LVX786476:LWE786479 MFT786476:MGA786479 MPP786476:MPW786479 MZL786476:MZS786479 NJH786476:NJO786479 NTD786476:NTK786479 OCZ786476:ODG786479 OMV786476:ONC786479 OWR786476:OWY786479 PGN786476:PGU786479 PQJ786476:PQQ786479 QAF786476:QAM786479 QKB786476:QKI786479 QTX786476:QUE786479 RDT786476:REA786479 RNP786476:RNW786479 RXL786476:RXS786479 SHH786476:SHO786479 SRD786476:SRK786479 TAZ786476:TBG786479 TKV786476:TLC786479 TUR786476:TUY786479 UEN786476:UEU786479 UOJ786476:UOQ786479 UYF786476:UYM786479 VIB786476:VII786479 VRX786476:VSE786479 WBT786476:WCA786479 WLP786476:WLW786479 WVL786476:WVS786479 D852012:K852015 IZ852012:JG852015 SV852012:TC852015 ACR852012:ACY852015 AMN852012:AMU852015 AWJ852012:AWQ852015 BGF852012:BGM852015 BQB852012:BQI852015 BZX852012:CAE852015 CJT852012:CKA852015 CTP852012:CTW852015 DDL852012:DDS852015 DNH852012:DNO852015 DXD852012:DXK852015 EGZ852012:EHG852015 EQV852012:ERC852015 FAR852012:FAY852015 FKN852012:FKU852015 FUJ852012:FUQ852015 GEF852012:GEM852015 GOB852012:GOI852015 GXX852012:GYE852015 HHT852012:HIA852015 HRP852012:HRW852015 IBL852012:IBS852015 ILH852012:ILO852015 IVD852012:IVK852015 JEZ852012:JFG852015 JOV852012:JPC852015 JYR852012:JYY852015 KIN852012:KIU852015 KSJ852012:KSQ852015 LCF852012:LCM852015 LMB852012:LMI852015 LVX852012:LWE852015 MFT852012:MGA852015 MPP852012:MPW852015 MZL852012:MZS852015 NJH852012:NJO852015 NTD852012:NTK852015 OCZ852012:ODG852015 OMV852012:ONC852015 OWR852012:OWY852015 PGN852012:PGU852015 PQJ852012:PQQ852015 QAF852012:QAM852015 QKB852012:QKI852015 QTX852012:QUE852015 RDT852012:REA852015 RNP852012:RNW852015 RXL852012:RXS852015 SHH852012:SHO852015 SRD852012:SRK852015 TAZ852012:TBG852015 TKV852012:TLC852015 TUR852012:TUY852015 UEN852012:UEU852015 UOJ852012:UOQ852015 UYF852012:UYM852015 VIB852012:VII852015 VRX852012:VSE852015 WBT852012:WCA852015 WLP852012:WLW852015 WVL852012:WVS852015 D917548:K917551 IZ917548:JG917551 SV917548:TC917551 ACR917548:ACY917551 AMN917548:AMU917551 AWJ917548:AWQ917551 BGF917548:BGM917551 BQB917548:BQI917551 BZX917548:CAE917551 CJT917548:CKA917551 CTP917548:CTW917551 DDL917548:DDS917551 DNH917548:DNO917551 DXD917548:DXK917551 EGZ917548:EHG917551 EQV917548:ERC917551 FAR917548:FAY917551 FKN917548:FKU917551 FUJ917548:FUQ917551 GEF917548:GEM917551 GOB917548:GOI917551 GXX917548:GYE917551 HHT917548:HIA917551 HRP917548:HRW917551 IBL917548:IBS917551 ILH917548:ILO917551 IVD917548:IVK917551 JEZ917548:JFG917551 JOV917548:JPC917551 JYR917548:JYY917551 KIN917548:KIU917551 KSJ917548:KSQ917551 LCF917548:LCM917551 LMB917548:LMI917551 LVX917548:LWE917551 MFT917548:MGA917551 MPP917548:MPW917551 MZL917548:MZS917551 NJH917548:NJO917551 NTD917548:NTK917551 OCZ917548:ODG917551 OMV917548:ONC917551 OWR917548:OWY917551 PGN917548:PGU917551 PQJ917548:PQQ917551 QAF917548:QAM917551 QKB917548:QKI917551 QTX917548:QUE917551 RDT917548:REA917551 RNP917548:RNW917551 RXL917548:RXS917551 SHH917548:SHO917551 SRD917548:SRK917551 TAZ917548:TBG917551 TKV917548:TLC917551 TUR917548:TUY917551 UEN917548:UEU917551 UOJ917548:UOQ917551 UYF917548:UYM917551 VIB917548:VII917551 VRX917548:VSE917551 WBT917548:WCA917551 WLP917548:WLW917551 WVL917548:WVS917551 D983084:K983087 IZ983084:JG983087 SV983084:TC983087 ACR983084:ACY983087 AMN983084:AMU983087 AWJ983084:AWQ983087 BGF983084:BGM983087 BQB983084:BQI983087 BZX983084:CAE983087 CJT983084:CKA983087 CTP983084:CTW983087 DDL983084:DDS983087 DNH983084:DNO983087 DXD983084:DXK983087 EGZ983084:EHG983087 EQV983084:ERC983087 FAR983084:FAY983087 FKN983084:FKU983087 FUJ983084:FUQ983087 GEF983084:GEM983087 GOB983084:GOI983087 GXX983084:GYE983087 HHT983084:HIA983087 HRP983084:HRW983087 IBL983084:IBS983087 ILH983084:ILO983087 IVD983084:IVK983087 JEZ983084:JFG983087 JOV983084:JPC983087 JYR983084:JYY983087 KIN983084:KIU983087 KSJ983084:KSQ983087 LCF983084:LCM983087 LMB983084:LMI983087 LVX983084:LWE983087 MFT983084:MGA983087 MPP983084:MPW983087 MZL983084:MZS983087 NJH983084:NJO983087 NTD983084:NTK983087 OCZ983084:ODG983087 OMV983084:ONC983087 OWR983084:OWY983087 PGN983084:PGU983087 PQJ983084:PQQ983087 QAF983084:QAM983087 QKB983084:QKI983087 QTX983084:QUE983087 RDT983084:REA983087 RNP983084:RNW983087 RXL983084:RXS983087 SHH983084:SHO983087 SRD983084:SRK983087 TAZ983084:TBG983087 TKV983084:TLC983087 TUR983084:TUY983087 UEN983084:UEU983087 UOJ983084:UOQ983087 UYF983084:UYM983087 VIB983084:VII983087 VRX983084:VSE983087 WBT983084:WCA983087 WLP983084:WLW983087 D27:J28 D32:J32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P18"/>
  <sheetViews>
    <sheetView showGridLines="0" rightToLeft="1" workbookViewId="0">
      <selection activeCell="B8" sqref="B8"/>
    </sheetView>
  </sheetViews>
  <sheetFormatPr defaultRowHeight="15"/>
  <cols>
    <col min="1" max="1" width="18.5703125" bestFit="1" customWidth="1"/>
    <col min="15" max="15" width="17.140625" customWidth="1"/>
    <col min="16" max="16" width="23.85546875" customWidth="1"/>
  </cols>
  <sheetData>
    <row r="1" spans="1:16" ht="23.25">
      <c r="A1" s="2280" t="s">
        <v>628</v>
      </c>
      <c r="B1" s="2280"/>
      <c r="C1" s="2280"/>
      <c r="D1" s="2280"/>
      <c r="E1" s="2280"/>
      <c r="F1" s="2280"/>
      <c r="G1" s="2280"/>
      <c r="H1" s="2280"/>
      <c r="I1" s="2280"/>
      <c r="J1" s="2280"/>
      <c r="K1" s="2280"/>
      <c r="L1" s="2280"/>
      <c r="M1" s="2280"/>
      <c r="N1" s="2280"/>
      <c r="O1" s="1965" t="s">
        <v>654</v>
      </c>
      <c r="P1" s="2069"/>
    </row>
    <row r="2" spans="1:16" ht="15" customHeight="1">
      <c r="A2" s="2280"/>
      <c r="B2" s="2280"/>
      <c r="C2" s="2280"/>
      <c r="D2" s="2280"/>
      <c r="E2" s="2280"/>
      <c r="F2" s="2280"/>
      <c r="G2" s="2280"/>
      <c r="H2" s="2280"/>
      <c r="I2" s="2280"/>
      <c r="J2" s="2280"/>
      <c r="K2" s="2280"/>
      <c r="L2" s="2280"/>
      <c r="M2" s="2280"/>
      <c r="N2" s="2280"/>
    </row>
    <row r="3" spans="1:16" ht="16.5" thickBot="1">
      <c r="A3" s="2332" t="s">
        <v>581</v>
      </c>
      <c r="B3" s="2332"/>
      <c r="C3" s="2332"/>
      <c r="D3" s="1844"/>
      <c r="E3" s="1844"/>
      <c r="F3" s="1844"/>
      <c r="G3" s="1844"/>
      <c r="H3" s="1844"/>
      <c r="I3" s="1844"/>
      <c r="J3" s="1844"/>
      <c r="K3" s="1844"/>
      <c r="L3" s="1844"/>
      <c r="M3" s="1844"/>
      <c r="N3" s="1844"/>
    </row>
    <row r="4" spans="1:16" ht="45.75" thickBot="1">
      <c r="A4" s="2333" t="s">
        <v>582</v>
      </c>
      <c r="B4" s="2335" t="s">
        <v>583</v>
      </c>
      <c r="C4" s="2336"/>
      <c r="D4" s="2337" t="s">
        <v>584</v>
      </c>
      <c r="E4" s="2338"/>
      <c r="F4" s="2335" t="s">
        <v>585</v>
      </c>
      <c r="G4" s="2336"/>
      <c r="H4" s="2335" t="s">
        <v>583</v>
      </c>
      <c r="I4" s="2336"/>
      <c r="J4" s="1845" t="s">
        <v>586</v>
      </c>
      <c r="K4" s="1845" t="s">
        <v>587</v>
      </c>
      <c r="L4" s="2335" t="s">
        <v>588</v>
      </c>
      <c r="M4" s="2336"/>
      <c r="N4" s="2333" t="s">
        <v>589</v>
      </c>
    </row>
    <row r="5" spans="1:16" ht="15.75" thickBot="1">
      <c r="A5" s="2334"/>
      <c r="B5" s="1846" t="s">
        <v>590</v>
      </c>
      <c r="C5" s="1847" t="s">
        <v>591</v>
      </c>
      <c r="D5" s="1846" t="s">
        <v>590</v>
      </c>
      <c r="E5" s="1847" t="s">
        <v>591</v>
      </c>
      <c r="F5" s="1848" t="s">
        <v>590</v>
      </c>
      <c r="G5" s="1847" t="s">
        <v>591</v>
      </c>
      <c r="H5" s="1846" t="s">
        <v>592</v>
      </c>
      <c r="I5" s="1847" t="s">
        <v>593</v>
      </c>
      <c r="J5" s="1849"/>
      <c r="K5" s="1849"/>
      <c r="L5" s="1846" t="s">
        <v>594</v>
      </c>
      <c r="M5" s="1847" t="s">
        <v>593</v>
      </c>
      <c r="N5" s="2340"/>
    </row>
    <row r="6" spans="1:16" ht="15.75" thickBot="1">
      <c r="A6" s="1850"/>
      <c r="B6" s="1851">
        <v>1</v>
      </c>
      <c r="C6" s="1852">
        <v>2</v>
      </c>
      <c r="D6" s="1851">
        <v>3</v>
      </c>
      <c r="E6" s="1852">
        <v>4</v>
      </c>
      <c r="F6" s="1853">
        <v>5</v>
      </c>
      <c r="G6" s="1852">
        <v>6</v>
      </c>
      <c r="H6" s="1851">
        <v>7</v>
      </c>
      <c r="I6" s="1852">
        <v>8</v>
      </c>
      <c r="J6" s="1854">
        <v>9</v>
      </c>
      <c r="K6" s="1854">
        <v>10</v>
      </c>
      <c r="L6" s="1851">
        <v>11</v>
      </c>
      <c r="M6" s="1852">
        <v>12</v>
      </c>
      <c r="N6" s="1855">
        <v>13</v>
      </c>
    </row>
    <row r="7" spans="1:16" ht="29.25" thickBot="1">
      <c r="A7" s="1850"/>
      <c r="B7" s="1851"/>
      <c r="C7" s="1852"/>
      <c r="D7" s="1851"/>
      <c r="E7" s="1852"/>
      <c r="F7" s="1853" t="s">
        <v>595</v>
      </c>
      <c r="G7" s="1852" t="s">
        <v>596</v>
      </c>
      <c r="H7" s="1851"/>
      <c r="I7" s="1852"/>
      <c r="J7" s="1854"/>
      <c r="K7" s="1854"/>
      <c r="L7" s="1851" t="s">
        <v>597</v>
      </c>
      <c r="M7" s="1852" t="s">
        <v>598</v>
      </c>
      <c r="N7" s="1855" t="s">
        <v>599</v>
      </c>
    </row>
    <row r="8" spans="1:16">
      <c r="A8" s="715" t="s">
        <v>600</v>
      </c>
      <c r="B8" s="2396"/>
      <c r="C8" s="2397"/>
      <c r="D8" s="2398"/>
      <c r="E8" s="2397"/>
      <c r="F8" s="1889">
        <f>B8+D8</f>
        <v>0</v>
      </c>
      <c r="G8" s="1890">
        <f>C8+E8</f>
        <v>0</v>
      </c>
      <c r="H8" s="2398"/>
      <c r="I8" s="2397"/>
      <c r="J8" s="1891">
        <v>1.4999999999999999E-2</v>
      </c>
      <c r="K8" s="1891">
        <v>6.0000000000000001E-3</v>
      </c>
      <c r="L8" s="1892">
        <f>H8*J8</f>
        <v>0</v>
      </c>
      <c r="M8" s="1890">
        <f>I8*K8</f>
        <v>0</v>
      </c>
      <c r="N8" s="1893">
        <f>L8+M8</f>
        <v>0</v>
      </c>
    </row>
    <row r="9" spans="1:16" ht="15.75" thickBot="1">
      <c r="A9" s="717" t="s">
        <v>601</v>
      </c>
      <c r="B9" s="2399"/>
      <c r="C9" s="2400"/>
      <c r="D9" s="2401"/>
      <c r="E9" s="2400"/>
      <c r="F9" s="1889">
        <f t="shared" ref="F9:G14" si="0">B9+D9</f>
        <v>0</v>
      </c>
      <c r="G9" s="1890">
        <f t="shared" si="0"/>
        <v>0</v>
      </c>
      <c r="H9" s="2401"/>
      <c r="I9" s="2400"/>
      <c r="J9" s="1894">
        <v>1.4999999999999999E-2</v>
      </c>
      <c r="K9" s="1894">
        <v>6.0000000000000001E-3</v>
      </c>
      <c r="L9" s="1892">
        <f t="shared" ref="L9:M14" si="1">H9*J9</f>
        <v>0</v>
      </c>
      <c r="M9" s="1890">
        <f t="shared" si="1"/>
        <v>0</v>
      </c>
      <c r="N9" s="1895">
        <f t="shared" ref="N9:N14" si="2">L9+M9</f>
        <v>0</v>
      </c>
    </row>
    <row r="10" spans="1:16">
      <c r="A10" s="715" t="s">
        <v>602</v>
      </c>
      <c r="B10" s="2402"/>
      <c r="C10" s="2403"/>
      <c r="D10" s="2404"/>
      <c r="E10" s="2403"/>
      <c r="F10" s="1889">
        <f t="shared" si="0"/>
        <v>0</v>
      </c>
      <c r="G10" s="1890">
        <f t="shared" si="0"/>
        <v>0</v>
      </c>
      <c r="H10" s="2404"/>
      <c r="I10" s="2403"/>
      <c r="J10" s="1894">
        <v>1.4999999999999999E-2</v>
      </c>
      <c r="K10" s="1894">
        <v>6.0000000000000001E-3</v>
      </c>
      <c r="L10" s="1892">
        <f t="shared" si="1"/>
        <v>0</v>
      </c>
      <c r="M10" s="1890">
        <f t="shared" si="1"/>
        <v>0</v>
      </c>
      <c r="N10" s="1895">
        <f t="shared" si="2"/>
        <v>0</v>
      </c>
    </row>
    <row r="11" spans="1:16" ht="15.75" thickBot="1">
      <c r="A11" s="717" t="s">
        <v>603</v>
      </c>
      <c r="B11" s="2405"/>
      <c r="C11" s="2400"/>
      <c r="D11" s="2406"/>
      <c r="E11" s="2403"/>
      <c r="F11" s="1889">
        <f t="shared" si="0"/>
        <v>0</v>
      </c>
      <c r="G11" s="1890">
        <f t="shared" si="0"/>
        <v>0</v>
      </c>
      <c r="H11" s="2410"/>
      <c r="I11" s="2400"/>
      <c r="J11" s="1894">
        <v>1.4999999999999999E-2</v>
      </c>
      <c r="K11" s="1894">
        <v>6.0000000000000001E-3</v>
      </c>
      <c r="L11" s="1892">
        <f t="shared" si="1"/>
        <v>0</v>
      </c>
      <c r="M11" s="1890">
        <f t="shared" si="1"/>
        <v>0</v>
      </c>
      <c r="N11" s="1895">
        <f t="shared" si="2"/>
        <v>0</v>
      </c>
    </row>
    <row r="12" spans="1:16">
      <c r="A12" s="715" t="s">
        <v>604</v>
      </c>
      <c r="B12" s="2402"/>
      <c r="C12" s="2403"/>
      <c r="D12" s="2404"/>
      <c r="E12" s="2403"/>
      <c r="F12" s="1889">
        <f t="shared" si="0"/>
        <v>0</v>
      </c>
      <c r="G12" s="1890">
        <f t="shared" si="0"/>
        <v>0</v>
      </c>
      <c r="H12" s="2404"/>
      <c r="I12" s="2403"/>
      <c r="J12" s="1894">
        <v>1.4999999999999999E-2</v>
      </c>
      <c r="K12" s="1894">
        <v>6.0000000000000001E-3</v>
      </c>
      <c r="L12" s="1892">
        <f t="shared" si="1"/>
        <v>0</v>
      </c>
      <c r="M12" s="1890">
        <f t="shared" si="1"/>
        <v>0</v>
      </c>
      <c r="N12" s="1895">
        <f t="shared" si="2"/>
        <v>0</v>
      </c>
    </row>
    <row r="13" spans="1:16" ht="15.75" thickBot="1">
      <c r="A13" s="717" t="s">
        <v>605</v>
      </c>
      <c r="B13" s="2402"/>
      <c r="C13" s="2403"/>
      <c r="D13" s="2404"/>
      <c r="E13" s="2403"/>
      <c r="F13" s="1889">
        <f t="shared" si="0"/>
        <v>0</v>
      </c>
      <c r="G13" s="1890">
        <f t="shared" si="0"/>
        <v>0</v>
      </c>
      <c r="H13" s="2404"/>
      <c r="I13" s="2403"/>
      <c r="J13" s="1894">
        <v>1.4999999999999999E-2</v>
      </c>
      <c r="K13" s="1894">
        <v>6.0000000000000001E-3</v>
      </c>
      <c r="L13" s="1892">
        <f t="shared" si="1"/>
        <v>0</v>
      </c>
      <c r="M13" s="1890">
        <f t="shared" si="1"/>
        <v>0</v>
      </c>
      <c r="N13" s="1895">
        <f t="shared" si="2"/>
        <v>0</v>
      </c>
    </row>
    <row r="14" spans="1:16" ht="15.75" thickBot="1">
      <c r="A14" s="715" t="s">
        <v>606</v>
      </c>
      <c r="B14" s="2407"/>
      <c r="C14" s="2408"/>
      <c r="D14" s="2409"/>
      <c r="E14" s="2408"/>
      <c r="F14" s="1889">
        <f t="shared" si="0"/>
        <v>0</v>
      </c>
      <c r="G14" s="1890">
        <f t="shared" si="0"/>
        <v>0</v>
      </c>
      <c r="H14" s="2409"/>
      <c r="I14" s="2408"/>
      <c r="J14" s="1896">
        <v>1.4999999999999999E-2</v>
      </c>
      <c r="K14" s="1896">
        <v>0.15</v>
      </c>
      <c r="L14" s="1892">
        <f t="shared" si="1"/>
        <v>0</v>
      </c>
      <c r="M14" s="1890">
        <f t="shared" si="1"/>
        <v>0</v>
      </c>
      <c r="N14" s="1895">
        <f t="shared" si="2"/>
        <v>0</v>
      </c>
    </row>
    <row r="15" spans="1:16" ht="15.75" thickBot="1">
      <c r="A15" s="1856" t="s">
        <v>607</v>
      </c>
      <c r="B15" s="1857">
        <f t="shared" ref="B15:I15" si="3">SUM(B8:B14)</f>
        <v>0</v>
      </c>
      <c r="C15" s="1858">
        <f t="shared" si="3"/>
        <v>0</v>
      </c>
      <c r="D15" s="1857">
        <f t="shared" si="3"/>
        <v>0</v>
      </c>
      <c r="E15" s="1858">
        <f t="shared" si="3"/>
        <v>0</v>
      </c>
      <c r="F15" s="1857">
        <f t="shared" si="3"/>
        <v>0</v>
      </c>
      <c r="G15" s="1858">
        <f t="shared" si="3"/>
        <v>0</v>
      </c>
      <c r="H15" s="1857">
        <f t="shared" si="3"/>
        <v>0</v>
      </c>
      <c r="I15" s="1859">
        <f t="shared" si="3"/>
        <v>0</v>
      </c>
      <c r="J15" s="1860"/>
      <c r="K15" s="1860"/>
      <c r="L15" s="1857">
        <f>SUM(L8:L14)</f>
        <v>0</v>
      </c>
      <c r="M15" s="1859">
        <f>SUM(M8:M14)</f>
        <v>0</v>
      </c>
      <c r="N15" s="1881">
        <f>SUM(N8:N14)</f>
        <v>0</v>
      </c>
    </row>
    <row r="16" spans="1:16">
      <c r="A16" s="2339" t="s">
        <v>608</v>
      </c>
      <c r="B16" s="2339"/>
      <c r="C16" s="2339"/>
      <c r="D16" s="2339"/>
      <c r="E16" s="2339"/>
      <c r="F16" s="2339"/>
      <c r="G16" s="2339"/>
      <c r="H16" s="2339"/>
      <c r="I16" s="2339"/>
      <c r="J16" s="2339"/>
      <c r="K16" s="2339"/>
      <c r="L16" s="2339"/>
      <c r="M16" s="2339"/>
      <c r="N16" s="2339"/>
    </row>
    <row r="18" spans="1:12" ht="23.25">
      <c r="A18" s="2280"/>
      <c r="B18" s="2280"/>
      <c r="C18" s="2280"/>
      <c r="D18" s="2280"/>
      <c r="E18" s="2280"/>
      <c r="F18" s="2280"/>
      <c r="G18" s="2280"/>
      <c r="H18" s="2280"/>
      <c r="I18" s="2280"/>
      <c r="J18" s="2280"/>
      <c r="K18" s="2280"/>
      <c r="L18" s="2280"/>
    </row>
  </sheetData>
  <sheetProtection password="FCE0" sheet="1" objects="1" scenarios="1"/>
  <mergeCells count="15">
    <mergeCell ref="O1:P1"/>
    <mergeCell ref="A18:L18"/>
    <mergeCell ref="A3:C3"/>
    <mergeCell ref="A4:A5"/>
    <mergeCell ref="B4:C4"/>
    <mergeCell ref="D4:E4"/>
    <mergeCell ref="F4:G4"/>
    <mergeCell ref="H4:I4"/>
    <mergeCell ref="L4:M4"/>
    <mergeCell ref="A16:N16"/>
    <mergeCell ref="A1:L1"/>
    <mergeCell ref="M1:N1"/>
    <mergeCell ref="A2:L2"/>
    <mergeCell ref="M2:N2"/>
    <mergeCell ref="N4: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15"/>
  <sheetViews>
    <sheetView showGridLines="0" rightToLeft="1" view="pageBreakPreview" zoomScaleSheetLayoutView="100" workbookViewId="0">
      <selection activeCell="F2" sqref="F2"/>
    </sheetView>
  </sheetViews>
  <sheetFormatPr defaultRowHeight="15"/>
  <cols>
    <col min="1" max="1" width="6.5703125" customWidth="1"/>
    <col min="2" max="2" width="49.140625" customWidth="1"/>
    <col min="3" max="3" width="18.28515625" customWidth="1"/>
    <col min="4" max="4" width="14" customWidth="1"/>
    <col min="5" max="5" width="15.140625" customWidth="1"/>
    <col min="6" max="6" width="41" bestFit="1" customWidth="1"/>
    <col min="257" max="257" width="6.42578125" customWidth="1"/>
    <col min="258" max="258" width="59.42578125" customWidth="1"/>
    <col min="259" max="259" width="18.28515625" customWidth="1"/>
    <col min="260" max="260" width="16.140625" customWidth="1"/>
    <col min="261" max="261" width="15.140625" customWidth="1"/>
    <col min="262" max="262" width="18.42578125" customWidth="1"/>
    <col min="513" max="513" width="6.42578125" customWidth="1"/>
    <col min="514" max="514" width="59.42578125" customWidth="1"/>
    <col min="515" max="515" width="18.28515625" customWidth="1"/>
    <col min="516" max="516" width="16.140625" customWidth="1"/>
    <col min="517" max="517" width="15.140625" customWidth="1"/>
    <col min="518" max="518" width="18.42578125" customWidth="1"/>
    <col min="769" max="769" width="6.42578125" customWidth="1"/>
    <col min="770" max="770" width="59.42578125" customWidth="1"/>
    <col min="771" max="771" width="18.28515625" customWidth="1"/>
    <col min="772" max="772" width="16.140625" customWidth="1"/>
    <col min="773" max="773" width="15.140625" customWidth="1"/>
    <col min="774" max="774" width="18.42578125" customWidth="1"/>
    <col min="1025" max="1025" width="6.42578125" customWidth="1"/>
    <col min="1026" max="1026" width="59.42578125" customWidth="1"/>
    <col min="1027" max="1027" width="18.28515625" customWidth="1"/>
    <col min="1028" max="1028" width="16.140625" customWidth="1"/>
    <col min="1029" max="1029" width="15.140625" customWidth="1"/>
    <col min="1030" max="1030" width="18.42578125" customWidth="1"/>
    <col min="1281" max="1281" width="6.42578125" customWidth="1"/>
    <col min="1282" max="1282" width="59.42578125" customWidth="1"/>
    <col min="1283" max="1283" width="18.28515625" customWidth="1"/>
    <col min="1284" max="1284" width="16.140625" customWidth="1"/>
    <col min="1285" max="1285" width="15.140625" customWidth="1"/>
    <col min="1286" max="1286" width="18.42578125" customWidth="1"/>
    <col min="1537" max="1537" width="6.42578125" customWidth="1"/>
    <col min="1538" max="1538" width="59.42578125" customWidth="1"/>
    <col min="1539" max="1539" width="18.28515625" customWidth="1"/>
    <col min="1540" max="1540" width="16.140625" customWidth="1"/>
    <col min="1541" max="1541" width="15.140625" customWidth="1"/>
    <col min="1542" max="1542" width="18.42578125" customWidth="1"/>
    <col min="1793" max="1793" width="6.42578125" customWidth="1"/>
    <col min="1794" max="1794" width="59.42578125" customWidth="1"/>
    <col min="1795" max="1795" width="18.28515625" customWidth="1"/>
    <col min="1796" max="1796" width="16.140625" customWidth="1"/>
    <col min="1797" max="1797" width="15.140625" customWidth="1"/>
    <col min="1798" max="1798" width="18.42578125" customWidth="1"/>
    <col min="2049" max="2049" width="6.42578125" customWidth="1"/>
    <col min="2050" max="2050" width="59.42578125" customWidth="1"/>
    <col min="2051" max="2051" width="18.28515625" customWidth="1"/>
    <col min="2052" max="2052" width="16.140625" customWidth="1"/>
    <col min="2053" max="2053" width="15.140625" customWidth="1"/>
    <col min="2054" max="2054" width="18.42578125" customWidth="1"/>
    <col min="2305" max="2305" width="6.42578125" customWidth="1"/>
    <col min="2306" max="2306" width="59.42578125" customWidth="1"/>
    <col min="2307" max="2307" width="18.28515625" customWidth="1"/>
    <col min="2308" max="2308" width="16.140625" customWidth="1"/>
    <col min="2309" max="2309" width="15.140625" customWidth="1"/>
    <col min="2310" max="2310" width="18.42578125" customWidth="1"/>
    <col min="2561" max="2561" width="6.42578125" customWidth="1"/>
    <col min="2562" max="2562" width="59.42578125" customWidth="1"/>
    <col min="2563" max="2563" width="18.28515625" customWidth="1"/>
    <col min="2564" max="2564" width="16.140625" customWidth="1"/>
    <col min="2565" max="2565" width="15.140625" customWidth="1"/>
    <col min="2566" max="2566" width="18.42578125" customWidth="1"/>
    <col min="2817" max="2817" width="6.42578125" customWidth="1"/>
    <col min="2818" max="2818" width="59.42578125" customWidth="1"/>
    <col min="2819" max="2819" width="18.28515625" customWidth="1"/>
    <col min="2820" max="2820" width="16.140625" customWidth="1"/>
    <col min="2821" max="2821" width="15.140625" customWidth="1"/>
    <col min="2822" max="2822" width="18.42578125" customWidth="1"/>
    <col min="3073" max="3073" width="6.42578125" customWidth="1"/>
    <col min="3074" max="3074" width="59.42578125" customWidth="1"/>
    <col min="3075" max="3075" width="18.28515625" customWidth="1"/>
    <col min="3076" max="3076" width="16.140625" customWidth="1"/>
    <col min="3077" max="3077" width="15.140625" customWidth="1"/>
    <col min="3078" max="3078" width="18.42578125" customWidth="1"/>
    <col min="3329" max="3329" width="6.42578125" customWidth="1"/>
    <col min="3330" max="3330" width="59.42578125" customWidth="1"/>
    <col min="3331" max="3331" width="18.28515625" customWidth="1"/>
    <col min="3332" max="3332" width="16.140625" customWidth="1"/>
    <col min="3333" max="3333" width="15.140625" customWidth="1"/>
    <col min="3334" max="3334" width="18.42578125" customWidth="1"/>
    <col min="3585" max="3585" width="6.42578125" customWidth="1"/>
    <col min="3586" max="3586" width="59.42578125" customWidth="1"/>
    <col min="3587" max="3587" width="18.28515625" customWidth="1"/>
    <col min="3588" max="3588" width="16.140625" customWidth="1"/>
    <col min="3589" max="3589" width="15.140625" customWidth="1"/>
    <col min="3590" max="3590" width="18.42578125" customWidth="1"/>
    <col min="3841" max="3841" width="6.42578125" customWidth="1"/>
    <col min="3842" max="3842" width="59.42578125" customWidth="1"/>
    <col min="3843" max="3843" width="18.28515625" customWidth="1"/>
    <col min="3844" max="3844" width="16.140625" customWidth="1"/>
    <col min="3845" max="3845" width="15.140625" customWidth="1"/>
    <col min="3846" max="3846" width="18.42578125" customWidth="1"/>
    <col min="4097" max="4097" width="6.42578125" customWidth="1"/>
    <col min="4098" max="4098" width="59.42578125" customWidth="1"/>
    <col min="4099" max="4099" width="18.28515625" customWidth="1"/>
    <col min="4100" max="4100" width="16.140625" customWidth="1"/>
    <col min="4101" max="4101" width="15.140625" customWidth="1"/>
    <col min="4102" max="4102" width="18.42578125" customWidth="1"/>
    <col min="4353" max="4353" width="6.42578125" customWidth="1"/>
    <col min="4354" max="4354" width="59.42578125" customWidth="1"/>
    <col min="4355" max="4355" width="18.28515625" customWidth="1"/>
    <col min="4356" max="4356" width="16.140625" customWidth="1"/>
    <col min="4357" max="4357" width="15.140625" customWidth="1"/>
    <col min="4358" max="4358" width="18.42578125" customWidth="1"/>
    <col min="4609" max="4609" width="6.42578125" customWidth="1"/>
    <col min="4610" max="4610" width="59.42578125" customWidth="1"/>
    <col min="4611" max="4611" width="18.28515625" customWidth="1"/>
    <col min="4612" max="4612" width="16.140625" customWidth="1"/>
    <col min="4613" max="4613" width="15.140625" customWidth="1"/>
    <col min="4614" max="4614" width="18.42578125" customWidth="1"/>
    <col min="4865" max="4865" width="6.42578125" customWidth="1"/>
    <col min="4866" max="4866" width="59.42578125" customWidth="1"/>
    <col min="4867" max="4867" width="18.28515625" customWidth="1"/>
    <col min="4868" max="4868" width="16.140625" customWidth="1"/>
    <col min="4869" max="4869" width="15.140625" customWidth="1"/>
    <col min="4870" max="4870" width="18.42578125" customWidth="1"/>
    <col min="5121" max="5121" width="6.42578125" customWidth="1"/>
    <col min="5122" max="5122" width="59.42578125" customWidth="1"/>
    <col min="5123" max="5123" width="18.28515625" customWidth="1"/>
    <col min="5124" max="5124" width="16.140625" customWidth="1"/>
    <col min="5125" max="5125" width="15.140625" customWidth="1"/>
    <col min="5126" max="5126" width="18.42578125" customWidth="1"/>
    <col min="5377" max="5377" width="6.42578125" customWidth="1"/>
    <col min="5378" max="5378" width="59.42578125" customWidth="1"/>
    <col min="5379" max="5379" width="18.28515625" customWidth="1"/>
    <col min="5380" max="5380" width="16.140625" customWidth="1"/>
    <col min="5381" max="5381" width="15.140625" customWidth="1"/>
    <col min="5382" max="5382" width="18.42578125" customWidth="1"/>
    <col min="5633" max="5633" width="6.42578125" customWidth="1"/>
    <col min="5634" max="5634" width="59.42578125" customWidth="1"/>
    <col min="5635" max="5635" width="18.28515625" customWidth="1"/>
    <col min="5636" max="5636" width="16.140625" customWidth="1"/>
    <col min="5637" max="5637" width="15.140625" customWidth="1"/>
    <col min="5638" max="5638" width="18.42578125" customWidth="1"/>
    <col min="5889" max="5889" width="6.42578125" customWidth="1"/>
    <col min="5890" max="5890" width="59.42578125" customWidth="1"/>
    <col min="5891" max="5891" width="18.28515625" customWidth="1"/>
    <col min="5892" max="5892" width="16.140625" customWidth="1"/>
    <col min="5893" max="5893" width="15.140625" customWidth="1"/>
    <col min="5894" max="5894" width="18.42578125" customWidth="1"/>
    <col min="6145" max="6145" width="6.42578125" customWidth="1"/>
    <col min="6146" max="6146" width="59.42578125" customWidth="1"/>
    <col min="6147" max="6147" width="18.28515625" customWidth="1"/>
    <col min="6148" max="6148" width="16.140625" customWidth="1"/>
    <col min="6149" max="6149" width="15.140625" customWidth="1"/>
    <col min="6150" max="6150" width="18.42578125" customWidth="1"/>
    <col min="6401" max="6401" width="6.42578125" customWidth="1"/>
    <col min="6402" max="6402" width="59.42578125" customWidth="1"/>
    <col min="6403" max="6403" width="18.28515625" customWidth="1"/>
    <col min="6404" max="6404" width="16.140625" customWidth="1"/>
    <col min="6405" max="6405" width="15.140625" customWidth="1"/>
    <col min="6406" max="6406" width="18.42578125" customWidth="1"/>
    <col min="6657" max="6657" width="6.42578125" customWidth="1"/>
    <col min="6658" max="6658" width="59.42578125" customWidth="1"/>
    <col min="6659" max="6659" width="18.28515625" customWidth="1"/>
    <col min="6660" max="6660" width="16.140625" customWidth="1"/>
    <col min="6661" max="6661" width="15.140625" customWidth="1"/>
    <col min="6662" max="6662" width="18.42578125" customWidth="1"/>
    <col min="6913" max="6913" width="6.42578125" customWidth="1"/>
    <col min="6914" max="6914" width="59.42578125" customWidth="1"/>
    <col min="6915" max="6915" width="18.28515625" customWidth="1"/>
    <col min="6916" max="6916" width="16.140625" customWidth="1"/>
    <col min="6917" max="6917" width="15.140625" customWidth="1"/>
    <col min="6918" max="6918" width="18.42578125" customWidth="1"/>
    <col min="7169" max="7169" width="6.42578125" customWidth="1"/>
    <col min="7170" max="7170" width="59.42578125" customWidth="1"/>
    <col min="7171" max="7171" width="18.28515625" customWidth="1"/>
    <col min="7172" max="7172" width="16.140625" customWidth="1"/>
    <col min="7173" max="7173" width="15.140625" customWidth="1"/>
    <col min="7174" max="7174" width="18.42578125" customWidth="1"/>
    <col min="7425" max="7425" width="6.42578125" customWidth="1"/>
    <col min="7426" max="7426" width="59.42578125" customWidth="1"/>
    <col min="7427" max="7427" width="18.28515625" customWidth="1"/>
    <col min="7428" max="7428" width="16.140625" customWidth="1"/>
    <col min="7429" max="7429" width="15.140625" customWidth="1"/>
    <col min="7430" max="7430" width="18.42578125" customWidth="1"/>
    <col min="7681" max="7681" width="6.42578125" customWidth="1"/>
    <col min="7682" max="7682" width="59.42578125" customWidth="1"/>
    <col min="7683" max="7683" width="18.28515625" customWidth="1"/>
    <col min="7684" max="7684" width="16.140625" customWidth="1"/>
    <col min="7685" max="7685" width="15.140625" customWidth="1"/>
    <col min="7686" max="7686" width="18.42578125" customWidth="1"/>
    <col min="7937" max="7937" width="6.42578125" customWidth="1"/>
    <col min="7938" max="7938" width="59.42578125" customWidth="1"/>
    <col min="7939" max="7939" width="18.28515625" customWidth="1"/>
    <col min="7940" max="7940" width="16.140625" customWidth="1"/>
    <col min="7941" max="7941" width="15.140625" customWidth="1"/>
    <col min="7942" max="7942" width="18.42578125" customWidth="1"/>
    <col min="8193" max="8193" width="6.42578125" customWidth="1"/>
    <col min="8194" max="8194" width="59.42578125" customWidth="1"/>
    <col min="8195" max="8195" width="18.28515625" customWidth="1"/>
    <col min="8196" max="8196" width="16.140625" customWidth="1"/>
    <col min="8197" max="8197" width="15.140625" customWidth="1"/>
    <col min="8198" max="8198" width="18.42578125" customWidth="1"/>
    <col min="8449" max="8449" width="6.42578125" customWidth="1"/>
    <col min="8450" max="8450" width="59.42578125" customWidth="1"/>
    <col min="8451" max="8451" width="18.28515625" customWidth="1"/>
    <col min="8452" max="8452" width="16.140625" customWidth="1"/>
    <col min="8453" max="8453" width="15.140625" customWidth="1"/>
    <col min="8454" max="8454" width="18.42578125" customWidth="1"/>
    <col min="8705" max="8705" width="6.42578125" customWidth="1"/>
    <col min="8706" max="8706" width="59.42578125" customWidth="1"/>
    <col min="8707" max="8707" width="18.28515625" customWidth="1"/>
    <col min="8708" max="8708" width="16.140625" customWidth="1"/>
    <col min="8709" max="8709" width="15.140625" customWidth="1"/>
    <col min="8710" max="8710" width="18.42578125" customWidth="1"/>
    <col min="8961" max="8961" width="6.42578125" customWidth="1"/>
    <col min="8962" max="8962" width="59.42578125" customWidth="1"/>
    <col min="8963" max="8963" width="18.28515625" customWidth="1"/>
    <col min="8964" max="8964" width="16.140625" customWidth="1"/>
    <col min="8965" max="8965" width="15.140625" customWidth="1"/>
    <col min="8966" max="8966" width="18.42578125" customWidth="1"/>
    <col min="9217" max="9217" width="6.42578125" customWidth="1"/>
    <col min="9218" max="9218" width="59.42578125" customWidth="1"/>
    <col min="9219" max="9219" width="18.28515625" customWidth="1"/>
    <col min="9220" max="9220" width="16.140625" customWidth="1"/>
    <col min="9221" max="9221" width="15.140625" customWidth="1"/>
    <col min="9222" max="9222" width="18.42578125" customWidth="1"/>
    <col min="9473" max="9473" width="6.42578125" customWidth="1"/>
    <col min="9474" max="9474" width="59.42578125" customWidth="1"/>
    <col min="9475" max="9475" width="18.28515625" customWidth="1"/>
    <col min="9476" max="9476" width="16.140625" customWidth="1"/>
    <col min="9477" max="9477" width="15.140625" customWidth="1"/>
    <col min="9478" max="9478" width="18.42578125" customWidth="1"/>
    <col min="9729" max="9729" width="6.42578125" customWidth="1"/>
    <col min="9730" max="9730" width="59.42578125" customWidth="1"/>
    <col min="9731" max="9731" width="18.28515625" customWidth="1"/>
    <col min="9732" max="9732" width="16.140625" customWidth="1"/>
    <col min="9733" max="9733" width="15.140625" customWidth="1"/>
    <col min="9734" max="9734" width="18.42578125" customWidth="1"/>
    <col min="9985" max="9985" width="6.42578125" customWidth="1"/>
    <col min="9986" max="9986" width="59.42578125" customWidth="1"/>
    <col min="9987" max="9987" width="18.28515625" customWidth="1"/>
    <col min="9988" max="9988" width="16.140625" customWidth="1"/>
    <col min="9989" max="9989" width="15.140625" customWidth="1"/>
    <col min="9990" max="9990" width="18.42578125" customWidth="1"/>
    <col min="10241" max="10241" width="6.42578125" customWidth="1"/>
    <col min="10242" max="10242" width="59.42578125" customWidth="1"/>
    <col min="10243" max="10243" width="18.28515625" customWidth="1"/>
    <col min="10244" max="10244" width="16.140625" customWidth="1"/>
    <col min="10245" max="10245" width="15.140625" customWidth="1"/>
    <col min="10246" max="10246" width="18.42578125" customWidth="1"/>
    <col min="10497" max="10497" width="6.42578125" customWidth="1"/>
    <col min="10498" max="10498" width="59.42578125" customWidth="1"/>
    <col min="10499" max="10499" width="18.28515625" customWidth="1"/>
    <col min="10500" max="10500" width="16.140625" customWidth="1"/>
    <col min="10501" max="10501" width="15.140625" customWidth="1"/>
    <col min="10502" max="10502" width="18.42578125" customWidth="1"/>
    <col min="10753" max="10753" width="6.42578125" customWidth="1"/>
    <col min="10754" max="10754" width="59.42578125" customWidth="1"/>
    <col min="10755" max="10755" width="18.28515625" customWidth="1"/>
    <col min="10756" max="10756" width="16.140625" customWidth="1"/>
    <col min="10757" max="10757" width="15.140625" customWidth="1"/>
    <col min="10758" max="10758" width="18.42578125" customWidth="1"/>
    <col min="11009" max="11009" width="6.42578125" customWidth="1"/>
    <col min="11010" max="11010" width="59.42578125" customWidth="1"/>
    <col min="11011" max="11011" width="18.28515625" customWidth="1"/>
    <col min="11012" max="11012" width="16.140625" customWidth="1"/>
    <col min="11013" max="11013" width="15.140625" customWidth="1"/>
    <col min="11014" max="11014" width="18.42578125" customWidth="1"/>
    <col min="11265" max="11265" width="6.42578125" customWidth="1"/>
    <col min="11266" max="11266" width="59.42578125" customWidth="1"/>
    <col min="11267" max="11267" width="18.28515625" customWidth="1"/>
    <col min="11268" max="11268" width="16.140625" customWidth="1"/>
    <col min="11269" max="11269" width="15.140625" customWidth="1"/>
    <col min="11270" max="11270" width="18.42578125" customWidth="1"/>
    <col min="11521" max="11521" width="6.42578125" customWidth="1"/>
    <col min="11522" max="11522" width="59.42578125" customWidth="1"/>
    <col min="11523" max="11523" width="18.28515625" customWidth="1"/>
    <col min="11524" max="11524" width="16.140625" customWidth="1"/>
    <col min="11525" max="11525" width="15.140625" customWidth="1"/>
    <col min="11526" max="11526" width="18.42578125" customWidth="1"/>
    <col min="11777" max="11777" width="6.42578125" customWidth="1"/>
    <col min="11778" max="11778" width="59.42578125" customWidth="1"/>
    <col min="11779" max="11779" width="18.28515625" customWidth="1"/>
    <col min="11780" max="11780" width="16.140625" customWidth="1"/>
    <col min="11781" max="11781" width="15.140625" customWidth="1"/>
    <col min="11782" max="11782" width="18.42578125" customWidth="1"/>
    <col min="12033" max="12033" width="6.42578125" customWidth="1"/>
    <col min="12034" max="12034" width="59.42578125" customWidth="1"/>
    <col min="12035" max="12035" width="18.28515625" customWidth="1"/>
    <col min="12036" max="12036" width="16.140625" customWidth="1"/>
    <col min="12037" max="12037" width="15.140625" customWidth="1"/>
    <col min="12038" max="12038" width="18.42578125" customWidth="1"/>
    <col min="12289" max="12289" width="6.42578125" customWidth="1"/>
    <col min="12290" max="12290" width="59.42578125" customWidth="1"/>
    <col min="12291" max="12291" width="18.28515625" customWidth="1"/>
    <col min="12292" max="12292" width="16.140625" customWidth="1"/>
    <col min="12293" max="12293" width="15.140625" customWidth="1"/>
    <col min="12294" max="12294" width="18.42578125" customWidth="1"/>
    <col min="12545" max="12545" width="6.42578125" customWidth="1"/>
    <col min="12546" max="12546" width="59.42578125" customWidth="1"/>
    <col min="12547" max="12547" width="18.28515625" customWidth="1"/>
    <col min="12548" max="12548" width="16.140625" customWidth="1"/>
    <col min="12549" max="12549" width="15.140625" customWidth="1"/>
    <col min="12550" max="12550" width="18.42578125" customWidth="1"/>
    <col min="12801" max="12801" width="6.42578125" customWidth="1"/>
    <col min="12802" max="12802" width="59.42578125" customWidth="1"/>
    <col min="12803" max="12803" width="18.28515625" customWidth="1"/>
    <col min="12804" max="12804" width="16.140625" customWidth="1"/>
    <col min="12805" max="12805" width="15.140625" customWidth="1"/>
    <col min="12806" max="12806" width="18.42578125" customWidth="1"/>
    <col min="13057" max="13057" width="6.42578125" customWidth="1"/>
    <col min="13058" max="13058" width="59.42578125" customWidth="1"/>
    <col min="13059" max="13059" width="18.28515625" customWidth="1"/>
    <col min="13060" max="13060" width="16.140625" customWidth="1"/>
    <col min="13061" max="13061" width="15.140625" customWidth="1"/>
    <col min="13062" max="13062" width="18.42578125" customWidth="1"/>
    <col min="13313" max="13313" width="6.42578125" customWidth="1"/>
    <col min="13314" max="13314" width="59.42578125" customWidth="1"/>
    <col min="13315" max="13315" width="18.28515625" customWidth="1"/>
    <col min="13316" max="13316" width="16.140625" customWidth="1"/>
    <col min="13317" max="13317" width="15.140625" customWidth="1"/>
    <col min="13318" max="13318" width="18.42578125" customWidth="1"/>
    <col min="13569" max="13569" width="6.42578125" customWidth="1"/>
    <col min="13570" max="13570" width="59.42578125" customWidth="1"/>
    <col min="13571" max="13571" width="18.28515625" customWidth="1"/>
    <col min="13572" max="13572" width="16.140625" customWidth="1"/>
    <col min="13573" max="13573" width="15.140625" customWidth="1"/>
    <col min="13574" max="13574" width="18.42578125" customWidth="1"/>
    <col min="13825" max="13825" width="6.42578125" customWidth="1"/>
    <col min="13826" max="13826" width="59.42578125" customWidth="1"/>
    <col min="13827" max="13827" width="18.28515625" customWidth="1"/>
    <col min="13828" max="13828" width="16.140625" customWidth="1"/>
    <col min="13829" max="13829" width="15.140625" customWidth="1"/>
    <col min="13830" max="13830" width="18.42578125" customWidth="1"/>
    <col min="14081" max="14081" width="6.42578125" customWidth="1"/>
    <col min="14082" max="14082" width="59.42578125" customWidth="1"/>
    <col min="14083" max="14083" width="18.28515625" customWidth="1"/>
    <col min="14084" max="14084" width="16.140625" customWidth="1"/>
    <col min="14085" max="14085" width="15.140625" customWidth="1"/>
    <col min="14086" max="14086" width="18.42578125" customWidth="1"/>
    <col min="14337" max="14337" width="6.42578125" customWidth="1"/>
    <col min="14338" max="14338" width="59.42578125" customWidth="1"/>
    <col min="14339" max="14339" width="18.28515625" customWidth="1"/>
    <col min="14340" max="14340" width="16.140625" customWidth="1"/>
    <col min="14341" max="14341" width="15.140625" customWidth="1"/>
    <col min="14342" max="14342" width="18.42578125" customWidth="1"/>
    <col min="14593" max="14593" width="6.42578125" customWidth="1"/>
    <col min="14594" max="14594" width="59.42578125" customWidth="1"/>
    <col min="14595" max="14595" width="18.28515625" customWidth="1"/>
    <col min="14596" max="14596" width="16.140625" customWidth="1"/>
    <col min="14597" max="14597" width="15.140625" customWidth="1"/>
    <col min="14598" max="14598" width="18.42578125" customWidth="1"/>
    <col min="14849" max="14849" width="6.42578125" customWidth="1"/>
    <col min="14850" max="14850" width="59.42578125" customWidth="1"/>
    <col min="14851" max="14851" width="18.28515625" customWidth="1"/>
    <col min="14852" max="14852" width="16.140625" customWidth="1"/>
    <col min="14853" max="14853" width="15.140625" customWidth="1"/>
    <col min="14854" max="14854" width="18.42578125" customWidth="1"/>
    <col min="15105" max="15105" width="6.42578125" customWidth="1"/>
    <col min="15106" max="15106" width="59.42578125" customWidth="1"/>
    <col min="15107" max="15107" width="18.28515625" customWidth="1"/>
    <col min="15108" max="15108" width="16.140625" customWidth="1"/>
    <col min="15109" max="15109" width="15.140625" customWidth="1"/>
    <col min="15110" max="15110" width="18.42578125" customWidth="1"/>
    <col min="15361" max="15361" width="6.42578125" customWidth="1"/>
    <col min="15362" max="15362" width="59.42578125" customWidth="1"/>
    <col min="15363" max="15363" width="18.28515625" customWidth="1"/>
    <col min="15364" max="15364" width="16.140625" customWidth="1"/>
    <col min="15365" max="15365" width="15.140625" customWidth="1"/>
    <col min="15366" max="15366" width="18.42578125" customWidth="1"/>
    <col min="15617" max="15617" width="6.42578125" customWidth="1"/>
    <col min="15618" max="15618" width="59.42578125" customWidth="1"/>
    <col min="15619" max="15619" width="18.28515625" customWidth="1"/>
    <col min="15620" max="15620" width="16.140625" customWidth="1"/>
    <col min="15621" max="15621" width="15.140625" customWidth="1"/>
    <col min="15622" max="15622" width="18.42578125" customWidth="1"/>
    <col min="15873" max="15873" width="6.42578125" customWidth="1"/>
    <col min="15874" max="15874" width="59.42578125" customWidth="1"/>
    <col min="15875" max="15875" width="18.28515625" customWidth="1"/>
    <col min="15876" max="15876" width="16.140625" customWidth="1"/>
    <col min="15877" max="15877" width="15.140625" customWidth="1"/>
    <col min="15878" max="15878" width="18.42578125" customWidth="1"/>
    <col min="16129" max="16129" width="6.42578125" customWidth="1"/>
    <col min="16130" max="16130" width="59.42578125" customWidth="1"/>
    <col min="16131" max="16131" width="18.28515625" customWidth="1"/>
    <col min="16132" max="16132" width="16.140625" customWidth="1"/>
    <col min="16133" max="16133" width="15.140625" customWidth="1"/>
    <col min="16134" max="16134" width="18.42578125" customWidth="1"/>
  </cols>
  <sheetData>
    <row r="1" spans="1:6" ht="21" thickBot="1">
      <c r="F1" s="1913" t="s">
        <v>654</v>
      </c>
    </row>
    <row r="2" spans="1:6" ht="22.5" thickTop="1" thickBot="1">
      <c r="A2" s="1944" t="s">
        <v>443</v>
      </c>
      <c r="B2" s="1945"/>
      <c r="C2" s="1950">
        <f>'بيانات عامة'!D5</f>
        <v>0</v>
      </c>
      <c r="D2" s="1951"/>
    </row>
    <row r="3" spans="1:6" ht="22.5" thickTop="1" thickBot="1">
      <c r="A3" s="1946" t="s">
        <v>430</v>
      </c>
      <c r="B3" s="1947"/>
      <c r="C3" s="1952">
        <f>'بيانات عامة'!D15</f>
        <v>0</v>
      </c>
      <c r="D3" s="1953"/>
    </row>
    <row r="4" spans="1:6" ht="29.25" thickTop="1" thickBot="1">
      <c r="A4" s="1954" t="s">
        <v>442</v>
      </c>
      <c r="B4" s="1955"/>
      <c r="C4" s="1955"/>
      <c r="D4" s="1955"/>
      <c r="E4" s="1955"/>
      <c r="F4" s="1956"/>
    </row>
    <row r="5" spans="1:6" ht="18.75" thickBot="1">
      <c r="A5" s="1948"/>
      <c r="B5" s="1949"/>
      <c r="C5" s="1949"/>
      <c r="D5" s="1949"/>
      <c r="E5" s="1949"/>
      <c r="F5" s="951" t="s">
        <v>519</v>
      </c>
    </row>
    <row r="6" spans="1:6" ht="19.5" thickTop="1" thickBot="1">
      <c r="A6" s="1934" t="s">
        <v>444</v>
      </c>
      <c r="B6" s="1936" t="s">
        <v>14</v>
      </c>
      <c r="C6" s="1938" t="s">
        <v>15</v>
      </c>
      <c r="D6" s="1940" t="s">
        <v>445</v>
      </c>
      <c r="E6" s="1942" t="s">
        <v>16</v>
      </c>
      <c r="F6" s="1943"/>
    </row>
    <row r="7" spans="1:6" ht="18.75" thickBot="1">
      <c r="A7" s="1935"/>
      <c r="B7" s="1937"/>
      <c r="C7" s="1939"/>
      <c r="D7" s="1941"/>
      <c r="E7" s="1740" t="s">
        <v>17</v>
      </c>
      <c r="F7" s="1741" t="s">
        <v>18</v>
      </c>
    </row>
    <row r="8" spans="1:6" ht="20.25">
      <c r="A8" s="1742">
        <v>1</v>
      </c>
      <c r="B8" s="952" t="s">
        <v>517</v>
      </c>
      <c r="C8" s="953">
        <v>4.4999999999999998E-2</v>
      </c>
      <c r="D8" s="954">
        <f>IFERROR('معيار كفاية رأس المال'!C9/'معيار كفاية رأس المال'!C40,0)</f>
        <v>0</v>
      </c>
      <c r="E8" s="955">
        <f>IF(D8&lt;C8,C8-D8,0)</f>
        <v>4.4999999999999998E-2</v>
      </c>
      <c r="F8" s="956">
        <f>E8*'معيار كفاية رأس المال'!C40</f>
        <v>0</v>
      </c>
    </row>
    <row r="9" spans="1:6" ht="20.25">
      <c r="A9" s="1743">
        <v>2</v>
      </c>
      <c r="B9" s="957" t="s">
        <v>19</v>
      </c>
      <c r="C9" s="958">
        <v>2.5000000000000001E-2</v>
      </c>
      <c r="D9" s="959">
        <f>IF('معيار كفاية رأس المال'!C9&gt;0,('معيار كفاية رأس المال'!C9/'معيار كفاية رأس المال'!C40)-4.5%,0)</f>
        <v>0</v>
      </c>
      <c r="E9" s="960">
        <f>IF(D9&lt;C9,C9-D9,0)</f>
        <v>2.5000000000000001E-2</v>
      </c>
      <c r="F9" s="961">
        <f>E9*'معيار كفاية رأس المال'!C40</f>
        <v>0</v>
      </c>
    </row>
    <row r="10" spans="1:6" ht="20.25">
      <c r="A10" s="1743">
        <v>3</v>
      </c>
      <c r="B10" s="957" t="s">
        <v>20</v>
      </c>
      <c r="C10" s="958">
        <v>8.5000000000000006E-2</v>
      </c>
      <c r="D10" s="959">
        <f>IFERROR('معيار كفاية رأس المال'!C8/'معيار كفاية رأس المال'!C40,0)</f>
        <v>0</v>
      </c>
      <c r="E10" s="960">
        <f>IF(D10&lt;C10,C10-D10,0)</f>
        <v>8.5000000000000006E-2</v>
      </c>
      <c r="F10" s="961">
        <f>E10*'معيار كفاية رأس المال'!C40</f>
        <v>0</v>
      </c>
    </row>
    <row r="11" spans="1:6" ht="41.25" thickBot="1">
      <c r="A11" s="1744">
        <v>4</v>
      </c>
      <c r="B11" s="962" t="s">
        <v>518</v>
      </c>
      <c r="C11" s="963">
        <v>0.125</v>
      </c>
      <c r="D11" s="964">
        <f>IFERROR('معيار كفاية رأس المال'!C7/'معيار كفاية رأس المال'!C40,0)</f>
        <v>0</v>
      </c>
      <c r="E11" s="949">
        <f>IF(D11&lt;C11,C11-D11,0)</f>
        <v>0.125</v>
      </c>
      <c r="F11" s="950">
        <f>E11*'معيار كفاية رأس المال'!C40</f>
        <v>0</v>
      </c>
    </row>
    <row r="12" spans="1:6" ht="15.75" thickTop="1"/>
    <row r="15" spans="1:6">
      <c r="B15" t="s">
        <v>32</v>
      </c>
    </row>
  </sheetData>
  <sheetProtection password="FCE0" sheet="1" objects="1" scenarios="1"/>
  <mergeCells count="11">
    <mergeCell ref="A2:B2"/>
    <mergeCell ref="A3:B3"/>
    <mergeCell ref="A5:E5"/>
    <mergeCell ref="C2:D2"/>
    <mergeCell ref="C3:D3"/>
    <mergeCell ref="A4:F4"/>
    <mergeCell ref="A6:A7"/>
    <mergeCell ref="B6:B7"/>
    <mergeCell ref="C6:C7"/>
    <mergeCell ref="D6:D7"/>
    <mergeCell ref="E6:F6"/>
  </mergeCells>
  <conditionalFormatting sqref="D8:D11">
    <cfRule type="cellIs" dxfId="3" priority="1" stopIfTrue="1" operator="lessThan">
      <formula>C8</formula>
    </cfRule>
  </conditionalFormatting>
  <pageMargins left="0.7" right="0.7" top="0.75" bottom="0.75" header="0.3" footer="0.3"/>
  <pageSetup paperSize="9" scale="91" orientation="landscape"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rightToLeft="1" workbookViewId="0">
      <selection activeCell="E9" sqref="E9"/>
    </sheetView>
  </sheetViews>
  <sheetFormatPr defaultRowHeight="15"/>
  <cols>
    <col min="1" max="1" width="10.42578125" bestFit="1" customWidth="1"/>
    <col min="13" max="13" width="22.85546875" customWidth="1"/>
    <col min="14" max="14" width="19.28515625" customWidth="1"/>
  </cols>
  <sheetData>
    <row r="1" spans="1:14" ht="23.25">
      <c r="A1" s="2280" t="s">
        <v>629</v>
      </c>
      <c r="B1" s="2280"/>
      <c r="C1" s="2280"/>
      <c r="D1" s="2280"/>
      <c r="E1" s="2280"/>
      <c r="F1" s="2280"/>
      <c r="G1" s="2280"/>
      <c r="H1" s="2280"/>
      <c r="I1" s="2280"/>
      <c r="J1" s="2280"/>
      <c r="K1" s="2280"/>
      <c r="M1" s="1965" t="s">
        <v>654</v>
      </c>
      <c r="N1" s="2069"/>
    </row>
    <row r="2" spans="1:14" ht="15" customHeight="1">
      <c r="A2" s="2280"/>
      <c r="B2" s="2280"/>
      <c r="C2" s="2280"/>
      <c r="D2" s="2280"/>
      <c r="E2" s="2280"/>
      <c r="F2" s="2280"/>
      <c r="G2" s="2280"/>
      <c r="H2" s="2280"/>
      <c r="I2" s="2280"/>
      <c r="J2" s="2280"/>
      <c r="K2" s="2280"/>
    </row>
    <row r="3" spans="1:14" ht="17.25" thickBot="1">
      <c r="A3" s="1861"/>
      <c r="B3" s="1862"/>
      <c r="C3" s="1862"/>
      <c r="D3" s="1862"/>
      <c r="E3" s="1862"/>
      <c r="F3" s="1862"/>
      <c r="G3" s="1862"/>
      <c r="H3" s="1862"/>
      <c r="I3" s="1862"/>
      <c r="J3" s="1862"/>
      <c r="K3" s="1863"/>
    </row>
    <row r="4" spans="1:14" ht="33">
      <c r="A4" s="2343" t="s">
        <v>609</v>
      </c>
      <c r="B4" s="2345" t="s">
        <v>583</v>
      </c>
      <c r="C4" s="2346"/>
      <c r="D4" s="1864" t="s">
        <v>610</v>
      </c>
      <c r="E4" s="1865" t="s">
        <v>611</v>
      </c>
      <c r="F4" s="2347" t="s">
        <v>612</v>
      </c>
      <c r="G4" s="2348"/>
      <c r="H4" s="2345" t="s">
        <v>588</v>
      </c>
      <c r="I4" s="2346"/>
      <c r="J4" s="2349" t="s">
        <v>589</v>
      </c>
      <c r="K4" s="2350"/>
    </row>
    <row r="5" spans="1:14" ht="17.25" thickBot="1">
      <c r="A5" s="2344"/>
      <c r="B5" s="1866" t="s">
        <v>590</v>
      </c>
      <c r="C5" s="1867" t="s">
        <v>591</v>
      </c>
      <c r="D5" s="1866" t="s">
        <v>613</v>
      </c>
      <c r="E5" s="1867" t="s">
        <v>614</v>
      </c>
      <c r="F5" s="1868" t="s">
        <v>615</v>
      </c>
      <c r="G5" s="1869" t="s">
        <v>616</v>
      </c>
      <c r="H5" s="1868" t="s">
        <v>615</v>
      </c>
      <c r="I5" s="1869" t="s">
        <v>616</v>
      </c>
      <c r="J5" s="2351"/>
      <c r="K5" s="2352"/>
    </row>
    <row r="6" spans="1:14" ht="16.5">
      <c r="A6" s="1870"/>
      <c r="B6" s="1871">
        <v>1</v>
      </c>
      <c r="C6" s="1872">
        <v>2</v>
      </c>
      <c r="D6" s="1871">
        <v>3</v>
      </c>
      <c r="E6" s="1872">
        <v>4</v>
      </c>
      <c r="F6" s="1873">
        <v>5</v>
      </c>
      <c r="G6" s="1874">
        <v>6</v>
      </c>
      <c r="H6" s="1873">
        <v>7</v>
      </c>
      <c r="I6" s="1874">
        <v>8</v>
      </c>
      <c r="J6" s="2364">
        <v>9</v>
      </c>
      <c r="K6" s="2365"/>
    </row>
    <row r="7" spans="1:14" ht="33.75" thickBot="1">
      <c r="A7" s="1875"/>
      <c r="B7" s="1876"/>
      <c r="C7" s="1877"/>
      <c r="D7" s="1878" t="s">
        <v>617</v>
      </c>
      <c r="E7" s="1877" t="s">
        <v>618</v>
      </c>
      <c r="F7" s="1879"/>
      <c r="G7" s="1880"/>
      <c r="H7" s="1879" t="s">
        <v>619</v>
      </c>
      <c r="I7" s="1880" t="s">
        <v>620</v>
      </c>
      <c r="J7" s="2366" t="s">
        <v>621</v>
      </c>
      <c r="K7" s="2367"/>
    </row>
    <row r="8" spans="1:14" ht="16.5">
      <c r="A8" s="2411" t="s">
        <v>622</v>
      </c>
      <c r="B8" s="2412"/>
      <c r="C8" s="2413"/>
      <c r="D8" s="1897">
        <f>B8-C8</f>
        <v>0</v>
      </c>
      <c r="E8" s="1898">
        <f>B8+C8</f>
        <v>0</v>
      </c>
      <c r="F8" s="1899">
        <v>0.15</v>
      </c>
      <c r="G8" s="1900">
        <v>0.03</v>
      </c>
      <c r="H8" s="1901">
        <f>D8*F8</f>
        <v>0</v>
      </c>
      <c r="I8" s="1902">
        <f>E8*G8</f>
        <v>0</v>
      </c>
      <c r="J8" s="2341">
        <f>H8+I8</f>
        <v>0</v>
      </c>
      <c r="K8" s="2342"/>
    </row>
    <row r="9" spans="1:14" ht="16.5">
      <c r="A9" s="2411" t="s">
        <v>623</v>
      </c>
      <c r="B9" s="2411"/>
      <c r="C9" s="2414"/>
      <c r="D9" s="1897">
        <f t="shared" ref="D9:D15" si="0">B9-C9</f>
        <v>0</v>
      </c>
      <c r="E9" s="1898">
        <f t="shared" ref="E9:E15" si="1">B9+C9</f>
        <v>0</v>
      </c>
      <c r="F9" s="1903">
        <v>0.15</v>
      </c>
      <c r="G9" s="1904">
        <v>0.03</v>
      </c>
      <c r="H9" s="1901">
        <f t="shared" ref="H9:I15" si="2">D9*F9</f>
        <v>0</v>
      </c>
      <c r="I9" s="1902">
        <f t="shared" si="2"/>
        <v>0</v>
      </c>
      <c r="J9" s="2341">
        <f t="shared" ref="J9:J15" si="3">H9+I9</f>
        <v>0</v>
      </c>
      <c r="K9" s="2342"/>
    </row>
    <row r="10" spans="1:14" ht="16.5">
      <c r="A10" s="2411" t="s">
        <v>624</v>
      </c>
      <c r="B10" s="2411"/>
      <c r="C10" s="2414"/>
      <c r="D10" s="1897">
        <f t="shared" si="0"/>
        <v>0</v>
      </c>
      <c r="E10" s="1898">
        <f t="shared" si="1"/>
        <v>0</v>
      </c>
      <c r="F10" s="1903">
        <v>0.15</v>
      </c>
      <c r="G10" s="1904">
        <v>0.03</v>
      </c>
      <c r="H10" s="1901">
        <f t="shared" si="2"/>
        <v>0</v>
      </c>
      <c r="I10" s="1902">
        <f t="shared" si="2"/>
        <v>0</v>
      </c>
      <c r="J10" s="2341">
        <f t="shared" si="3"/>
        <v>0</v>
      </c>
      <c r="K10" s="2342"/>
    </row>
    <row r="11" spans="1:14" ht="16.5">
      <c r="A11" s="2411" t="s">
        <v>625</v>
      </c>
      <c r="B11" s="2411"/>
      <c r="C11" s="2414"/>
      <c r="D11" s="1897">
        <f t="shared" si="0"/>
        <v>0</v>
      </c>
      <c r="E11" s="1898">
        <f t="shared" si="1"/>
        <v>0</v>
      </c>
      <c r="F11" s="1903">
        <v>0.15</v>
      </c>
      <c r="G11" s="1904">
        <v>0.03</v>
      </c>
      <c r="H11" s="1901">
        <f t="shared" si="2"/>
        <v>0</v>
      </c>
      <c r="I11" s="1902">
        <f t="shared" si="2"/>
        <v>0</v>
      </c>
      <c r="J11" s="2341">
        <f t="shared" si="3"/>
        <v>0</v>
      </c>
      <c r="K11" s="2342"/>
    </row>
    <row r="12" spans="1:14" ht="16.5">
      <c r="A12" s="2411" t="s">
        <v>626</v>
      </c>
      <c r="B12" s="2411"/>
      <c r="C12" s="2414"/>
      <c r="D12" s="1897">
        <f t="shared" si="0"/>
        <v>0</v>
      </c>
      <c r="E12" s="1898">
        <f t="shared" si="1"/>
        <v>0</v>
      </c>
      <c r="F12" s="1903">
        <v>0.15</v>
      </c>
      <c r="G12" s="1904">
        <v>0.03</v>
      </c>
      <c r="H12" s="1901">
        <f t="shared" si="2"/>
        <v>0</v>
      </c>
      <c r="I12" s="1902">
        <f t="shared" si="2"/>
        <v>0</v>
      </c>
      <c r="J12" s="2341">
        <f t="shared" si="3"/>
        <v>0</v>
      </c>
      <c r="K12" s="2342"/>
    </row>
    <row r="13" spans="1:14" ht="16.5">
      <c r="A13" s="2411" t="s">
        <v>626</v>
      </c>
      <c r="B13" s="2411"/>
      <c r="C13" s="2414"/>
      <c r="D13" s="1897">
        <f t="shared" si="0"/>
        <v>0</v>
      </c>
      <c r="E13" s="1898">
        <f t="shared" si="1"/>
        <v>0</v>
      </c>
      <c r="F13" s="1903">
        <v>0.15</v>
      </c>
      <c r="G13" s="1904">
        <v>0.03</v>
      </c>
      <c r="H13" s="1901">
        <f t="shared" si="2"/>
        <v>0</v>
      </c>
      <c r="I13" s="1902">
        <f t="shared" si="2"/>
        <v>0</v>
      </c>
      <c r="J13" s="2341">
        <f t="shared" si="3"/>
        <v>0</v>
      </c>
      <c r="K13" s="2342"/>
    </row>
    <row r="14" spans="1:14" ht="16.5">
      <c r="A14" s="2411" t="s">
        <v>626</v>
      </c>
      <c r="B14" s="2411"/>
      <c r="C14" s="2414"/>
      <c r="D14" s="1897">
        <f t="shared" si="0"/>
        <v>0</v>
      </c>
      <c r="E14" s="1898">
        <f t="shared" si="1"/>
        <v>0</v>
      </c>
      <c r="F14" s="1903">
        <v>0.15</v>
      </c>
      <c r="G14" s="1904">
        <v>0.03</v>
      </c>
      <c r="H14" s="1901">
        <f t="shared" si="2"/>
        <v>0</v>
      </c>
      <c r="I14" s="1902">
        <f t="shared" si="2"/>
        <v>0</v>
      </c>
      <c r="J14" s="2341">
        <f t="shared" si="3"/>
        <v>0</v>
      </c>
      <c r="K14" s="2342"/>
    </row>
    <row r="15" spans="1:14" ht="17.25" thickBot="1">
      <c r="A15" s="2415" t="s">
        <v>626</v>
      </c>
      <c r="B15" s="2415"/>
      <c r="C15" s="2416"/>
      <c r="D15" s="1897">
        <f t="shared" si="0"/>
        <v>0</v>
      </c>
      <c r="E15" s="1898">
        <f t="shared" si="1"/>
        <v>0</v>
      </c>
      <c r="F15" s="1905">
        <v>0.15</v>
      </c>
      <c r="G15" s="1906">
        <v>0.03</v>
      </c>
      <c r="H15" s="1901">
        <f t="shared" si="2"/>
        <v>0</v>
      </c>
      <c r="I15" s="1902">
        <f>E15*G15</f>
        <v>0</v>
      </c>
      <c r="J15" s="2341">
        <f t="shared" si="3"/>
        <v>0</v>
      </c>
      <c r="K15" s="2342"/>
    </row>
    <row r="16" spans="1:14" ht="18" thickTop="1" thickBot="1">
      <c r="A16" s="2359" t="s">
        <v>589</v>
      </c>
      <c r="B16" s="2360"/>
      <c r="C16" s="2360"/>
      <c r="D16" s="2360"/>
      <c r="E16" s="2360"/>
      <c r="F16" s="2360"/>
      <c r="G16" s="2360"/>
      <c r="H16" s="2360"/>
      <c r="I16" s="2361"/>
      <c r="J16" s="2362">
        <f>SUM(J8:K15)</f>
        <v>0</v>
      </c>
      <c r="K16" s="2363"/>
    </row>
    <row r="17" spans="1:13">
      <c r="A17" s="2356" t="s">
        <v>627</v>
      </c>
      <c r="B17" s="2357"/>
      <c r="C17" s="2357"/>
      <c r="D17" s="2357"/>
      <c r="E17" s="2357"/>
      <c r="F17" s="2357"/>
      <c r="G17" s="2357"/>
      <c r="H17" s="2357"/>
      <c r="I17" s="2357"/>
      <c r="J17" s="2357"/>
      <c r="K17" s="2358"/>
    </row>
    <row r="19" spans="1:13" ht="15.75" thickBot="1"/>
    <row r="20" spans="1:13" ht="24.75" thickTop="1" thickBot="1">
      <c r="A20" s="2353" t="s">
        <v>629</v>
      </c>
      <c r="B20" s="2354"/>
      <c r="C20" s="2354"/>
      <c r="D20" s="2354"/>
      <c r="E20" s="2354"/>
      <c r="F20" s="2354"/>
      <c r="G20" s="2354"/>
      <c r="H20" s="2354"/>
      <c r="I20" s="2354"/>
      <c r="J20" s="2354"/>
      <c r="K20" s="2354"/>
      <c r="L20" s="2355"/>
      <c r="M20" s="1882">
        <f>J16</f>
        <v>0</v>
      </c>
    </row>
    <row r="21" spans="1:13" ht="24.75" thickTop="1" thickBot="1">
      <c r="A21" s="2353" t="s">
        <v>628</v>
      </c>
      <c r="B21" s="2354"/>
      <c r="C21" s="2354"/>
      <c r="D21" s="2354"/>
      <c r="E21" s="2354"/>
      <c r="F21" s="2354"/>
      <c r="G21" s="2354"/>
      <c r="H21" s="2354"/>
      <c r="I21" s="2354"/>
      <c r="J21" s="2354"/>
      <c r="K21" s="2354"/>
      <c r="L21" s="2355"/>
      <c r="M21" s="1882">
        <f>'مخاطرالسلع-إستحقاق MR'!N15</f>
        <v>0</v>
      </c>
    </row>
    <row r="22" spans="1:13" ht="24.75" thickTop="1" thickBot="1">
      <c r="A22" s="2353"/>
      <c r="B22" s="2354"/>
      <c r="C22" s="2354"/>
      <c r="D22" s="2354"/>
      <c r="E22" s="2354"/>
      <c r="F22" s="2354"/>
      <c r="G22" s="2354"/>
      <c r="H22" s="2354"/>
      <c r="I22" s="2354"/>
      <c r="J22" s="2354"/>
      <c r="K22" s="2354"/>
      <c r="L22" s="2355"/>
      <c r="M22" s="1882">
        <f>M20+M21</f>
        <v>0</v>
      </c>
    </row>
  </sheetData>
  <sheetProtection password="FCE0" sheet="1" objects="1" scenarios="1"/>
  <mergeCells count="24">
    <mergeCell ref="A22:L22"/>
    <mergeCell ref="A17:K17"/>
    <mergeCell ref="A1:K1"/>
    <mergeCell ref="A2:K2"/>
    <mergeCell ref="A21:L21"/>
    <mergeCell ref="A20:L20"/>
    <mergeCell ref="J12:K12"/>
    <mergeCell ref="J13:K13"/>
    <mergeCell ref="J14:K14"/>
    <mergeCell ref="J15:K15"/>
    <mergeCell ref="A16:I16"/>
    <mergeCell ref="J16:K16"/>
    <mergeCell ref="J6:K6"/>
    <mergeCell ref="J7:K7"/>
    <mergeCell ref="J8:K8"/>
    <mergeCell ref="J9:K9"/>
    <mergeCell ref="M1:N1"/>
    <mergeCell ref="J10:K10"/>
    <mergeCell ref="J11:K11"/>
    <mergeCell ref="A4:A5"/>
    <mergeCell ref="B4:C4"/>
    <mergeCell ref="F4:G4"/>
    <mergeCell ref="H4:I4"/>
    <mergeCell ref="J4:K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3"/>
  <sheetViews>
    <sheetView showGridLines="0" rightToLeft="1" workbookViewId="0">
      <selection activeCell="E13" sqref="E13"/>
    </sheetView>
  </sheetViews>
  <sheetFormatPr defaultRowHeight="15"/>
  <cols>
    <col min="1" max="1" width="26.7109375" customWidth="1"/>
    <col min="2" max="2" width="12.5703125" bestFit="1" customWidth="1"/>
    <col min="8" max="8" width="25.28515625" customWidth="1"/>
    <col min="9" max="9" width="21.140625" customWidth="1"/>
  </cols>
  <sheetData>
    <row r="1" spans="1:9" ht="23.25">
      <c r="A1" s="2280" t="s">
        <v>642</v>
      </c>
      <c r="B1" s="2280"/>
      <c r="C1" s="2280"/>
      <c r="D1" s="2280"/>
      <c r="E1" s="2280"/>
      <c r="H1" s="1965" t="s">
        <v>654</v>
      </c>
      <c r="I1" s="2069"/>
    </row>
    <row r="2" spans="1:9" ht="15.75" thickBot="1">
      <c r="A2" s="2370" t="s">
        <v>630</v>
      </c>
      <c r="B2" s="2370"/>
      <c r="C2" s="2370"/>
      <c r="D2" s="2370"/>
      <c r="E2" s="2370"/>
    </row>
    <row r="3" spans="1:9">
      <c r="A3" s="2371"/>
      <c r="B3" s="2373" t="s">
        <v>631</v>
      </c>
      <c r="C3" s="2375" t="s">
        <v>632</v>
      </c>
      <c r="D3" s="2375" t="s">
        <v>633</v>
      </c>
      <c r="E3" s="2377" t="s">
        <v>634</v>
      </c>
    </row>
    <row r="4" spans="1:9">
      <c r="A4" s="2372"/>
      <c r="B4" s="2374"/>
      <c r="C4" s="2376"/>
      <c r="D4" s="2376"/>
      <c r="E4" s="2378"/>
    </row>
    <row r="5" spans="1:9">
      <c r="A5" s="1883"/>
      <c r="B5" s="2368">
        <v>1</v>
      </c>
      <c r="C5" s="2369">
        <v>2</v>
      </c>
      <c r="D5" s="2369">
        <v>3</v>
      </c>
      <c r="E5" s="1884">
        <v>4</v>
      </c>
    </row>
    <row r="6" spans="1:9">
      <c r="A6" s="1883"/>
      <c r="B6" s="2368"/>
      <c r="C6" s="2369"/>
      <c r="D6" s="2369"/>
      <c r="E6" s="1884" t="s">
        <v>635</v>
      </c>
    </row>
    <row r="7" spans="1:9" ht="28.5">
      <c r="A7" s="1907" t="s">
        <v>636</v>
      </c>
      <c r="B7" s="2417"/>
      <c r="C7" s="2417"/>
      <c r="D7" s="1909">
        <v>0.15</v>
      </c>
      <c r="E7" s="1910">
        <f t="shared" ref="E7:E12" si="0">C7*D7</f>
        <v>0</v>
      </c>
    </row>
    <row r="8" spans="1:9">
      <c r="A8" s="1907" t="s">
        <v>637</v>
      </c>
      <c r="B8" s="2417"/>
      <c r="C8" s="2417"/>
      <c r="D8" s="1909">
        <v>0.15</v>
      </c>
      <c r="E8" s="1910">
        <f t="shared" si="0"/>
        <v>0</v>
      </c>
    </row>
    <row r="9" spans="1:9">
      <c r="A9" s="1907" t="s">
        <v>638</v>
      </c>
      <c r="B9" s="2417"/>
      <c r="C9" s="2417"/>
      <c r="D9" s="1909">
        <v>0.15</v>
      </c>
      <c r="E9" s="1910">
        <f t="shared" si="0"/>
        <v>0</v>
      </c>
    </row>
    <row r="10" spans="1:9" ht="57">
      <c r="A10" s="1908" t="s">
        <v>639</v>
      </c>
      <c r="B10" s="2417"/>
      <c r="C10" s="2417"/>
      <c r="D10" s="1911">
        <v>0.08</v>
      </c>
      <c r="E10" s="1910">
        <f t="shared" si="0"/>
        <v>0</v>
      </c>
    </row>
    <row r="11" spans="1:9" ht="42.75">
      <c r="A11" s="1907" t="s">
        <v>640</v>
      </c>
      <c r="B11" s="2417"/>
      <c r="C11" s="2417"/>
      <c r="D11" s="1912">
        <v>1.6E-2</v>
      </c>
      <c r="E11" s="1910">
        <f t="shared" si="0"/>
        <v>0</v>
      </c>
    </row>
    <row r="12" spans="1:9" ht="28.5">
      <c r="A12" s="1907" t="s">
        <v>641</v>
      </c>
      <c r="B12" s="2417"/>
      <c r="C12" s="2417"/>
      <c r="D12" s="1911">
        <v>0.08</v>
      </c>
      <c r="E12" s="1910">
        <f t="shared" si="0"/>
        <v>0</v>
      </c>
    </row>
    <row r="13" spans="1:9" ht="15.75" thickBot="1">
      <c r="A13" s="1887" t="s">
        <v>589</v>
      </c>
      <c r="B13" s="1885">
        <f>SUM(B7:B12)</f>
        <v>0</v>
      </c>
      <c r="C13" s="1885">
        <f>SUM(C7:C12)</f>
        <v>0</v>
      </c>
      <c r="D13" s="1888"/>
      <c r="E13" s="1886">
        <f>SUM(E7:E12)</f>
        <v>0</v>
      </c>
    </row>
  </sheetData>
  <sheetProtection password="FCE0" sheet="1" objects="1" scenarios="1"/>
  <mergeCells count="11">
    <mergeCell ref="H1:I1"/>
    <mergeCell ref="B5:B6"/>
    <mergeCell ref="C5:C6"/>
    <mergeCell ref="D5:D6"/>
    <mergeCell ref="A1:E1"/>
    <mergeCell ref="A2:E2"/>
    <mergeCell ref="A3:A4"/>
    <mergeCell ref="B3:B4"/>
    <mergeCell ref="C3:C4"/>
    <mergeCell ref="D3:D4"/>
    <mergeCell ref="E3:E4"/>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78"/>
  <sheetViews>
    <sheetView showGridLines="0" rightToLeft="1" view="pageBreakPreview" zoomScale="70" zoomScaleNormal="70" zoomScaleSheetLayoutView="70" workbookViewId="0">
      <selection activeCell="H6" sqref="H6"/>
    </sheetView>
  </sheetViews>
  <sheetFormatPr defaultRowHeight="12.75"/>
  <cols>
    <col min="1" max="1" width="17" style="846" customWidth="1"/>
    <col min="2" max="2" width="60" style="846" customWidth="1"/>
    <col min="3" max="3" width="1.42578125" style="846" customWidth="1"/>
    <col min="4" max="4" width="25" style="846" customWidth="1"/>
    <col min="5" max="5" width="26" style="846" customWidth="1"/>
    <col min="6" max="6" width="26.42578125" style="846" customWidth="1"/>
    <col min="7" max="7" width="10.5703125" style="846" bestFit="1" customWidth="1"/>
    <col min="8" max="9" width="15.7109375" style="846" customWidth="1"/>
    <col min="10" max="13" width="9" style="846"/>
    <col min="14" max="14" width="26.42578125" style="846" customWidth="1"/>
    <col min="15" max="258" width="9" style="846"/>
    <col min="259" max="259" width="52.85546875" style="846" customWidth="1"/>
    <col min="260" max="260" width="22.7109375" style="846" customWidth="1"/>
    <col min="261" max="261" width="21.42578125" style="846" customWidth="1"/>
    <col min="262" max="262" width="18.42578125" style="846" bestFit="1" customWidth="1"/>
    <col min="263" max="263" width="10.5703125" style="846" bestFit="1" customWidth="1"/>
    <col min="264" max="265" width="15.7109375" style="846" customWidth="1"/>
    <col min="266" max="269" width="9" style="846"/>
    <col min="270" max="270" width="26.42578125" style="846" customWidth="1"/>
    <col min="271" max="514" width="9" style="846"/>
    <col min="515" max="515" width="52.85546875" style="846" customWidth="1"/>
    <col min="516" max="516" width="22.7109375" style="846" customWidth="1"/>
    <col min="517" max="517" width="21.42578125" style="846" customWidth="1"/>
    <col min="518" max="518" width="18.42578125" style="846" bestFit="1" customWidth="1"/>
    <col min="519" max="519" width="10.5703125" style="846" bestFit="1" customWidth="1"/>
    <col min="520" max="521" width="15.7109375" style="846" customWidth="1"/>
    <col min="522" max="525" width="9" style="846"/>
    <col min="526" max="526" width="26.42578125" style="846" customWidth="1"/>
    <col min="527" max="770" width="9" style="846"/>
    <col min="771" max="771" width="52.85546875" style="846" customWidth="1"/>
    <col min="772" max="772" width="22.7109375" style="846" customWidth="1"/>
    <col min="773" max="773" width="21.42578125" style="846" customWidth="1"/>
    <col min="774" max="774" width="18.42578125" style="846" bestFit="1" customWidth="1"/>
    <col min="775" max="775" width="10.5703125" style="846" bestFit="1" customWidth="1"/>
    <col min="776" max="777" width="15.7109375" style="846" customWidth="1"/>
    <col min="778" max="781" width="9" style="846"/>
    <col min="782" max="782" width="26.42578125" style="846" customWidth="1"/>
    <col min="783" max="1026" width="9" style="846"/>
    <col min="1027" max="1027" width="52.85546875" style="846" customWidth="1"/>
    <col min="1028" max="1028" width="22.7109375" style="846" customWidth="1"/>
    <col min="1029" max="1029" width="21.42578125" style="846" customWidth="1"/>
    <col min="1030" max="1030" width="18.42578125" style="846" bestFit="1" customWidth="1"/>
    <col min="1031" max="1031" width="10.5703125" style="846" bestFit="1" customWidth="1"/>
    <col min="1032" max="1033" width="15.7109375" style="846" customWidth="1"/>
    <col min="1034" max="1037" width="9" style="846"/>
    <col min="1038" max="1038" width="26.42578125" style="846" customWidth="1"/>
    <col min="1039" max="1282" width="9" style="846"/>
    <col min="1283" max="1283" width="52.85546875" style="846" customWidth="1"/>
    <col min="1284" max="1284" width="22.7109375" style="846" customWidth="1"/>
    <col min="1285" max="1285" width="21.42578125" style="846" customWidth="1"/>
    <col min="1286" max="1286" width="18.42578125" style="846" bestFit="1" customWidth="1"/>
    <col min="1287" max="1287" width="10.5703125" style="846" bestFit="1" customWidth="1"/>
    <col min="1288" max="1289" width="15.7109375" style="846" customWidth="1"/>
    <col min="1290" max="1293" width="9" style="846"/>
    <col min="1294" max="1294" width="26.42578125" style="846" customWidth="1"/>
    <col min="1295" max="1538" width="9" style="846"/>
    <col min="1539" max="1539" width="52.85546875" style="846" customWidth="1"/>
    <col min="1540" max="1540" width="22.7109375" style="846" customWidth="1"/>
    <col min="1541" max="1541" width="21.42578125" style="846" customWidth="1"/>
    <col min="1542" max="1542" width="18.42578125" style="846" bestFit="1" customWidth="1"/>
    <col min="1543" max="1543" width="10.5703125" style="846" bestFit="1" customWidth="1"/>
    <col min="1544" max="1545" width="15.7109375" style="846" customWidth="1"/>
    <col min="1546" max="1549" width="9" style="846"/>
    <col min="1550" max="1550" width="26.42578125" style="846" customWidth="1"/>
    <col min="1551" max="1794" width="9" style="846"/>
    <col min="1795" max="1795" width="52.85546875" style="846" customWidth="1"/>
    <col min="1796" max="1796" width="22.7109375" style="846" customWidth="1"/>
    <col min="1797" max="1797" width="21.42578125" style="846" customWidth="1"/>
    <col min="1798" max="1798" width="18.42578125" style="846" bestFit="1" customWidth="1"/>
    <col min="1799" max="1799" width="10.5703125" style="846" bestFit="1" customWidth="1"/>
    <col min="1800" max="1801" width="15.7109375" style="846" customWidth="1"/>
    <col min="1802" max="1805" width="9" style="846"/>
    <col min="1806" max="1806" width="26.42578125" style="846" customWidth="1"/>
    <col min="1807" max="2050" width="9" style="846"/>
    <col min="2051" max="2051" width="52.85546875" style="846" customWidth="1"/>
    <col min="2052" max="2052" width="22.7109375" style="846" customWidth="1"/>
    <col min="2053" max="2053" width="21.42578125" style="846" customWidth="1"/>
    <col min="2054" max="2054" width="18.42578125" style="846" bestFit="1" customWidth="1"/>
    <col min="2055" max="2055" width="10.5703125" style="846" bestFit="1" customWidth="1"/>
    <col min="2056" max="2057" width="15.7109375" style="846" customWidth="1"/>
    <col min="2058" max="2061" width="9" style="846"/>
    <col min="2062" max="2062" width="26.42578125" style="846" customWidth="1"/>
    <col min="2063" max="2306" width="9" style="846"/>
    <col min="2307" max="2307" width="52.85546875" style="846" customWidth="1"/>
    <col min="2308" max="2308" width="22.7109375" style="846" customWidth="1"/>
    <col min="2309" max="2309" width="21.42578125" style="846" customWidth="1"/>
    <col min="2310" max="2310" width="18.42578125" style="846" bestFit="1" customWidth="1"/>
    <col min="2311" max="2311" width="10.5703125" style="846" bestFit="1" customWidth="1"/>
    <col min="2312" max="2313" width="15.7109375" style="846" customWidth="1"/>
    <col min="2314" max="2317" width="9" style="846"/>
    <col min="2318" max="2318" width="26.42578125" style="846" customWidth="1"/>
    <col min="2319" max="2562" width="9" style="846"/>
    <col min="2563" max="2563" width="52.85546875" style="846" customWidth="1"/>
    <col min="2564" max="2564" width="22.7109375" style="846" customWidth="1"/>
    <col min="2565" max="2565" width="21.42578125" style="846" customWidth="1"/>
    <col min="2566" max="2566" width="18.42578125" style="846" bestFit="1" customWidth="1"/>
    <col min="2567" max="2567" width="10.5703125" style="846" bestFit="1" customWidth="1"/>
    <col min="2568" max="2569" width="15.7109375" style="846" customWidth="1"/>
    <col min="2570" max="2573" width="9" style="846"/>
    <col min="2574" max="2574" width="26.42578125" style="846" customWidth="1"/>
    <col min="2575" max="2818" width="9" style="846"/>
    <col min="2819" max="2819" width="52.85546875" style="846" customWidth="1"/>
    <col min="2820" max="2820" width="22.7109375" style="846" customWidth="1"/>
    <col min="2821" max="2821" width="21.42578125" style="846" customWidth="1"/>
    <col min="2822" max="2822" width="18.42578125" style="846" bestFit="1" customWidth="1"/>
    <col min="2823" max="2823" width="10.5703125" style="846" bestFit="1" customWidth="1"/>
    <col min="2824" max="2825" width="15.7109375" style="846" customWidth="1"/>
    <col min="2826" max="2829" width="9" style="846"/>
    <col min="2830" max="2830" width="26.42578125" style="846" customWidth="1"/>
    <col min="2831" max="3074" width="9" style="846"/>
    <col min="3075" max="3075" width="52.85546875" style="846" customWidth="1"/>
    <col min="3076" max="3076" width="22.7109375" style="846" customWidth="1"/>
    <col min="3077" max="3077" width="21.42578125" style="846" customWidth="1"/>
    <col min="3078" max="3078" width="18.42578125" style="846" bestFit="1" customWidth="1"/>
    <col min="3079" max="3079" width="10.5703125" style="846" bestFit="1" customWidth="1"/>
    <col min="3080" max="3081" width="15.7109375" style="846" customWidth="1"/>
    <col min="3082" max="3085" width="9" style="846"/>
    <col min="3086" max="3086" width="26.42578125" style="846" customWidth="1"/>
    <col min="3087" max="3330" width="9" style="846"/>
    <col min="3331" max="3331" width="52.85546875" style="846" customWidth="1"/>
    <col min="3332" max="3332" width="22.7109375" style="846" customWidth="1"/>
    <col min="3333" max="3333" width="21.42578125" style="846" customWidth="1"/>
    <col min="3334" max="3334" width="18.42578125" style="846" bestFit="1" customWidth="1"/>
    <col min="3335" max="3335" width="10.5703125" style="846" bestFit="1" customWidth="1"/>
    <col min="3336" max="3337" width="15.7109375" style="846" customWidth="1"/>
    <col min="3338" max="3341" width="9" style="846"/>
    <col min="3342" max="3342" width="26.42578125" style="846" customWidth="1"/>
    <col min="3343" max="3586" width="9" style="846"/>
    <col min="3587" max="3587" width="52.85546875" style="846" customWidth="1"/>
    <col min="3588" max="3588" width="22.7109375" style="846" customWidth="1"/>
    <col min="3589" max="3589" width="21.42578125" style="846" customWidth="1"/>
    <col min="3590" max="3590" width="18.42578125" style="846" bestFit="1" customWidth="1"/>
    <col min="3591" max="3591" width="10.5703125" style="846" bestFit="1" customWidth="1"/>
    <col min="3592" max="3593" width="15.7109375" style="846" customWidth="1"/>
    <col min="3594" max="3597" width="9" style="846"/>
    <col min="3598" max="3598" width="26.42578125" style="846" customWidth="1"/>
    <col min="3599" max="3842" width="9" style="846"/>
    <col min="3843" max="3843" width="52.85546875" style="846" customWidth="1"/>
    <col min="3844" max="3844" width="22.7109375" style="846" customWidth="1"/>
    <col min="3845" max="3845" width="21.42578125" style="846" customWidth="1"/>
    <col min="3846" max="3846" width="18.42578125" style="846" bestFit="1" customWidth="1"/>
    <col min="3847" max="3847" width="10.5703125" style="846" bestFit="1" customWidth="1"/>
    <col min="3848" max="3849" width="15.7109375" style="846" customWidth="1"/>
    <col min="3850" max="3853" width="9" style="846"/>
    <col min="3854" max="3854" width="26.42578125" style="846" customWidth="1"/>
    <col min="3855" max="4098" width="9" style="846"/>
    <col min="4099" max="4099" width="52.85546875" style="846" customWidth="1"/>
    <col min="4100" max="4100" width="22.7109375" style="846" customWidth="1"/>
    <col min="4101" max="4101" width="21.42578125" style="846" customWidth="1"/>
    <col min="4102" max="4102" width="18.42578125" style="846" bestFit="1" customWidth="1"/>
    <col min="4103" max="4103" width="10.5703125" style="846" bestFit="1" customWidth="1"/>
    <col min="4104" max="4105" width="15.7109375" style="846" customWidth="1"/>
    <col min="4106" max="4109" width="9" style="846"/>
    <col min="4110" max="4110" width="26.42578125" style="846" customWidth="1"/>
    <col min="4111" max="4354" width="9" style="846"/>
    <col min="4355" max="4355" width="52.85546875" style="846" customWidth="1"/>
    <col min="4356" max="4356" width="22.7109375" style="846" customWidth="1"/>
    <col min="4357" max="4357" width="21.42578125" style="846" customWidth="1"/>
    <col min="4358" max="4358" width="18.42578125" style="846" bestFit="1" customWidth="1"/>
    <col min="4359" max="4359" width="10.5703125" style="846" bestFit="1" customWidth="1"/>
    <col min="4360" max="4361" width="15.7109375" style="846" customWidth="1"/>
    <col min="4362" max="4365" width="9" style="846"/>
    <col min="4366" max="4366" width="26.42578125" style="846" customWidth="1"/>
    <col min="4367" max="4610" width="9" style="846"/>
    <col min="4611" max="4611" width="52.85546875" style="846" customWidth="1"/>
    <col min="4612" max="4612" width="22.7109375" style="846" customWidth="1"/>
    <col min="4613" max="4613" width="21.42578125" style="846" customWidth="1"/>
    <col min="4614" max="4614" width="18.42578125" style="846" bestFit="1" customWidth="1"/>
    <col min="4615" max="4615" width="10.5703125" style="846" bestFit="1" customWidth="1"/>
    <col min="4616" max="4617" width="15.7109375" style="846" customWidth="1"/>
    <col min="4618" max="4621" width="9" style="846"/>
    <col min="4622" max="4622" width="26.42578125" style="846" customWidth="1"/>
    <col min="4623" max="4866" width="9" style="846"/>
    <col min="4867" max="4867" width="52.85546875" style="846" customWidth="1"/>
    <col min="4868" max="4868" width="22.7109375" style="846" customWidth="1"/>
    <col min="4869" max="4869" width="21.42578125" style="846" customWidth="1"/>
    <col min="4870" max="4870" width="18.42578125" style="846" bestFit="1" customWidth="1"/>
    <col min="4871" max="4871" width="10.5703125" style="846" bestFit="1" customWidth="1"/>
    <col min="4872" max="4873" width="15.7109375" style="846" customWidth="1"/>
    <col min="4874" max="4877" width="9" style="846"/>
    <col min="4878" max="4878" width="26.42578125" style="846" customWidth="1"/>
    <col min="4879" max="5122" width="9" style="846"/>
    <col min="5123" max="5123" width="52.85546875" style="846" customWidth="1"/>
    <col min="5124" max="5124" width="22.7109375" style="846" customWidth="1"/>
    <col min="5125" max="5125" width="21.42578125" style="846" customWidth="1"/>
    <col min="5126" max="5126" width="18.42578125" style="846" bestFit="1" customWidth="1"/>
    <col min="5127" max="5127" width="10.5703125" style="846" bestFit="1" customWidth="1"/>
    <col min="5128" max="5129" width="15.7109375" style="846" customWidth="1"/>
    <col min="5130" max="5133" width="9" style="846"/>
    <col min="5134" max="5134" width="26.42578125" style="846" customWidth="1"/>
    <col min="5135" max="5378" width="9" style="846"/>
    <col min="5379" max="5379" width="52.85546875" style="846" customWidth="1"/>
    <col min="5380" max="5380" width="22.7109375" style="846" customWidth="1"/>
    <col min="5381" max="5381" width="21.42578125" style="846" customWidth="1"/>
    <col min="5382" max="5382" width="18.42578125" style="846" bestFit="1" customWidth="1"/>
    <col min="5383" max="5383" width="10.5703125" style="846" bestFit="1" customWidth="1"/>
    <col min="5384" max="5385" width="15.7109375" style="846" customWidth="1"/>
    <col min="5386" max="5389" width="9" style="846"/>
    <col min="5390" max="5390" width="26.42578125" style="846" customWidth="1"/>
    <col min="5391" max="5634" width="9" style="846"/>
    <col min="5635" max="5635" width="52.85546875" style="846" customWidth="1"/>
    <col min="5636" max="5636" width="22.7109375" style="846" customWidth="1"/>
    <col min="5637" max="5637" width="21.42578125" style="846" customWidth="1"/>
    <col min="5638" max="5638" width="18.42578125" style="846" bestFit="1" customWidth="1"/>
    <col min="5639" max="5639" width="10.5703125" style="846" bestFit="1" customWidth="1"/>
    <col min="5640" max="5641" width="15.7109375" style="846" customWidth="1"/>
    <col min="5642" max="5645" width="9" style="846"/>
    <col min="5646" max="5646" width="26.42578125" style="846" customWidth="1"/>
    <col min="5647" max="5890" width="9" style="846"/>
    <col min="5891" max="5891" width="52.85546875" style="846" customWidth="1"/>
    <col min="5892" max="5892" width="22.7109375" style="846" customWidth="1"/>
    <col min="5893" max="5893" width="21.42578125" style="846" customWidth="1"/>
    <col min="5894" max="5894" width="18.42578125" style="846" bestFit="1" customWidth="1"/>
    <col min="5895" max="5895" width="10.5703125" style="846" bestFit="1" customWidth="1"/>
    <col min="5896" max="5897" width="15.7109375" style="846" customWidth="1"/>
    <col min="5898" max="5901" width="9" style="846"/>
    <col min="5902" max="5902" width="26.42578125" style="846" customWidth="1"/>
    <col min="5903" max="6146" width="9" style="846"/>
    <col min="6147" max="6147" width="52.85546875" style="846" customWidth="1"/>
    <col min="6148" max="6148" width="22.7109375" style="846" customWidth="1"/>
    <col min="6149" max="6149" width="21.42578125" style="846" customWidth="1"/>
    <col min="6150" max="6150" width="18.42578125" style="846" bestFit="1" customWidth="1"/>
    <col min="6151" max="6151" width="10.5703125" style="846" bestFit="1" customWidth="1"/>
    <col min="6152" max="6153" width="15.7109375" style="846" customWidth="1"/>
    <col min="6154" max="6157" width="9" style="846"/>
    <col min="6158" max="6158" width="26.42578125" style="846" customWidth="1"/>
    <col min="6159" max="6402" width="9" style="846"/>
    <col min="6403" max="6403" width="52.85546875" style="846" customWidth="1"/>
    <col min="6404" max="6404" width="22.7109375" style="846" customWidth="1"/>
    <col min="6405" max="6405" width="21.42578125" style="846" customWidth="1"/>
    <col min="6406" max="6406" width="18.42578125" style="846" bestFit="1" customWidth="1"/>
    <col min="6407" max="6407" width="10.5703125" style="846" bestFit="1" customWidth="1"/>
    <col min="6408" max="6409" width="15.7109375" style="846" customWidth="1"/>
    <col min="6410" max="6413" width="9" style="846"/>
    <col min="6414" max="6414" width="26.42578125" style="846" customWidth="1"/>
    <col min="6415" max="6658" width="9" style="846"/>
    <col min="6659" max="6659" width="52.85546875" style="846" customWidth="1"/>
    <col min="6660" max="6660" width="22.7109375" style="846" customWidth="1"/>
    <col min="6661" max="6661" width="21.42578125" style="846" customWidth="1"/>
    <col min="6662" max="6662" width="18.42578125" style="846" bestFit="1" customWidth="1"/>
    <col min="6663" max="6663" width="10.5703125" style="846" bestFit="1" customWidth="1"/>
    <col min="6664" max="6665" width="15.7109375" style="846" customWidth="1"/>
    <col min="6666" max="6669" width="9" style="846"/>
    <col min="6670" max="6670" width="26.42578125" style="846" customWidth="1"/>
    <col min="6671" max="6914" width="9" style="846"/>
    <col min="6915" max="6915" width="52.85546875" style="846" customWidth="1"/>
    <col min="6916" max="6916" width="22.7109375" style="846" customWidth="1"/>
    <col min="6917" max="6917" width="21.42578125" style="846" customWidth="1"/>
    <col min="6918" max="6918" width="18.42578125" style="846" bestFit="1" customWidth="1"/>
    <col min="6919" max="6919" width="10.5703125" style="846" bestFit="1" customWidth="1"/>
    <col min="6920" max="6921" width="15.7109375" style="846" customWidth="1"/>
    <col min="6922" max="6925" width="9" style="846"/>
    <col min="6926" max="6926" width="26.42578125" style="846" customWidth="1"/>
    <col min="6927" max="7170" width="9" style="846"/>
    <col min="7171" max="7171" width="52.85546875" style="846" customWidth="1"/>
    <col min="7172" max="7172" width="22.7109375" style="846" customWidth="1"/>
    <col min="7173" max="7173" width="21.42578125" style="846" customWidth="1"/>
    <col min="7174" max="7174" width="18.42578125" style="846" bestFit="1" customWidth="1"/>
    <col min="7175" max="7175" width="10.5703125" style="846" bestFit="1" customWidth="1"/>
    <col min="7176" max="7177" width="15.7109375" style="846" customWidth="1"/>
    <col min="7178" max="7181" width="9" style="846"/>
    <col min="7182" max="7182" width="26.42578125" style="846" customWidth="1"/>
    <col min="7183" max="7426" width="9" style="846"/>
    <col min="7427" max="7427" width="52.85546875" style="846" customWidth="1"/>
    <col min="7428" max="7428" width="22.7109375" style="846" customWidth="1"/>
    <col min="7429" max="7429" width="21.42578125" style="846" customWidth="1"/>
    <col min="7430" max="7430" width="18.42578125" style="846" bestFit="1" customWidth="1"/>
    <col min="7431" max="7431" width="10.5703125" style="846" bestFit="1" customWidth="1"/>
    <col min="7432" max="7433" width="15.7109375" style="846" customWidth="1"/>
    <col min="7434" max="7437" width="9" style="846"/>
    <col min="7438" max="7438" width="26.42578125" style="846" customWidth="1"/>
    <col min="7439" max="7682" width="9" style="846"/>
    <col min="7683" max="7683" width="52.85546875" style="846" customWidth="1"/>
    <col min="7684" max="7684" width="22.7109375" style="846" customWidth="1"/>
    <col min="7685" max="7685" width="21.42578125" style="846" customWidth="1"/>
    <col min="7686" max="7686" width="18.42578125" style="846" bestFit="1" customWidth="1"/>
    <col min="7687" max="7687" width="10.5703125" style="846" bestFit="1" customWidth="1"/>
    <col min="7688" max="7689" width="15.7109375" style="846" customWidth="1"/>
    <col min="7690" max="7693" width="9" style="846"/>
    <col min="7694" max="7694" width="26.42578125" style="846" customWidth="1"/>
    <col min="7695" max="7938" width="9" style="846"/>
    <col min="7939" max="7939" width="52.85546875" style="846" customWidth="1"/>
    <col min="7940" max="7940" width="22.7109375" style="846" customWidth="1"/>
    <col min="7941" max="7941" width="21.42578125" style="846" customWidth="1"/>
    <col min="7942" max="7942" width="18.42578125" style="846" bestFit="1" customWidth="1"/>
    <col min="7943" max="7943" width="10.5703125" style="846" bestFit="1" customWidth="1"/>
    <col min="7944" max="7945" width="15.7109375" style="846" customWidth="1"/>
    <col min="7946" max="7949" width="9" style="846"/>
    <col min="7950" max="7950" width="26.42578125" style="846" customWidth="1"/>
    <col min="7951" max="8194" width="9" style="846"/>
    <col min="8195" max="8195" width="52.85546875" style="846" customWidth="1"/>
    <col min="8196" max="8196" width="22.7109375" style="846" customWidth="1"/>
    <col min="8197" max="8197" width="21.42578125" style="846" customWidth="1"/>
    <col min="8198" max="8198" width="18.42578125" style="846" bestFit="1" customWidth="1"/>
    <col min="8199" max="8199" width="10.5703125" style="846" bestFit="1" customWidth="1"/>
    <col min="8200" max="8201" width="15.7109375" style="846" customWidth="1"/>
    <col min="8202" max="8205" width="9" style="846"/>
    <col min="8206" max="8206" width="26.42578125" style="846" customWidth="1"/>
    <col min="8207" max="8450" width="9" style="846"/>
    <col min="8451" max="8451" width="52.85546875" style="846" customWidth="1"/>
    <col min="8452" max="8452" width="22.7109375" style="846" customWidth="1"/>
    <col min="8453" max="8453" width="21.42578125" style="846" customWidth="1"/>
    <col min="8454" max="8454" width="18.42578125" style="846" bestFit="1" customWidth="1"/>
    <col min="8455" max="8455" width="10.5703125" style="846" bestFit="1" customWidth="1"/>
    <col min="8456" max="8457" width="15.7109375" style="846" customWidth="1"/>
    <col min="8458" max="8461" width="9" style="846"/>
    <col min="8462" max="8462" width="26.42578125" style="846" customWidth="1"/>
    <col min="8463" max="8706" width="9" style="846"/>
    <col min="8707" max="8707" width="52.85546875" style="846" customWidth="1"/>
    <col min="8708" max="8708" width="22.7109375" style="846" customWidth="1"/>
    <col min="8709" max="8709" width="21.42578125" style="846" customWidth="1"/>
    <col min="8710" max="8710" width="18.42578125" style="846" bestFit="1" customWidth="1"/>
    <col min="8711" max="8711" width="10.5703125" style="846" bestFit="1" customWidth="1"/>
    <col min="8712" max="8713" width="15.7109375" style="846" customWidth="1"/>
    <col min="8714" max="8717" width="9" style="846"/>
    <col min="8718" max="8718" width="26.42578125" style="846" customWidth="1"/>
    <col min="8719" max="8962" width="9" style="846"/>
    <col min="8963" max="8963" width="52.85546875" style="846" customWidth="1"/>
    <col min="8964" max="8964" width="22.7109375" style="846" customWidth="1"/>
    <col min="8965" max="8965" width="21.42578125" style="846" customWidth="1"/>
    <col min="8966" max="8966" width="18.42578125" style="846" bestFit="1" customWidth="1"/>
    <col min="8967" max="8967" width="10.5703125" style="846" bestFit="1" customWidth="1"/>
    <col min="8968" max="8969" width="15.7109375" style="846" customWidth="1"/>
    <col min="8970" max="8973" width="9" style="846"/>
    <col min="8974" max="8974" width="26.42578125" style="846" customWidth="1"/>
    <col min="8975" max="9218" width="9" style="846"/>
    <col min="9219" max="9219" width="52.85546875" style="846" customWidth="1"/>
    <col min="9220" max="9220" width="22.7109375" style="846" customWidth="1"/>
    <col min="9221" max="9221" width="21.42578125" style="846" customWidth="1"/>
    <col min="9222" max="9222" width="18.42578125" style="846" bestFit="1" customWidth="1"/>
    <col min="9223" max="9223" width="10.5703125" style="846" bestFit="1" customWidth="1"/>
    <col min="9224" max="9225" width="15.7109375" style="846" customWidth="1"/>
    <col min="9226" max="9229" width="9" style="846"/>
    <col min="9230" max="9230" width="26.42578125" style="846" customWidth="1"/>
    <col min="9231" max="9474" width="9" style="846"/>
    <col min="9475" max="9475" width="52.85546875" style="846" customWidth="1"/>
    <col min="9476" max="9476" width="22.7109375" style="846" customWidth="1"/>
    <col min="9477" max="9477" width="21.42578125" style="846" customWidth="1"/>
    <col min="9478" max="9478" width="18.42578125" style="846" bestFit="1" customWidth="1"/>
    <col min="9479" max="9479" width="10.5703125" style="846" bestFit="1" customWidth="1"/>
    <col min="9480" max="9481" width="15.7109375" style="846" customWidth="1"/>
    <col min="9482" max="9485" width="9" style="846"/>
    <col min="9486" max="9486" width="26.42578125" style="846" customWidth="1"/>
    <col min="9487" max="9730" width="9" style="846"/>
    <col min="9731" max="9731" width="52.85546875" style="846" customWidth="1"/>
    <col min="9732" max="9732" width="22.7109375" style="846" customWidth="1"/>
    <col min="9733" max="9733" width="21.42578125" style="846" customWidth="1"/>
    <col min="9734" max="9734" width="18.42578125" style="846" bestFit="1" customWidth="1"/>
    <col min="9735" max="9735" width="10.5703125" style="846" bestFit="1" customWidth="1"/>
    <col min="9736" max="9737" width="15.7109375" style="846" customWidth="1"/>
    <col min="9738" max="9741" width="9" style="846"/>
    <col min="9742" max="9742" width="26.42578125" style="846" customWidth="1"/>
    <col min="9743" max="9986" width="9" style="846"/>
    <col min="9987" max="9987" width="52.85546875" style="846" customWidth="1"/>
    <col min="9988" max="9988" width="22.7109375" style="846" customWidth="1"/>
    <col min="9989" max="9989" width="21.42578125" style="846" customWidth="1"/>
    <col min="9990" max="9990" width="18.42578125" style="846" bestFit="1" customWidth="1"/>
    <col min="9991" max="9991" width="10.5703125" style="846" bestFit="1" customWidth="1"/>
    <col min="9992" max="9993" width="15.7109375" style="846" customWidth="1"/>
    <col min="9994" max="9997" width="9" style="846"/>
    <col min="9998" max="9998" width="26.42578125" style="846" customWidth="1"/>
    <col min="9999" max="10242" width="9" style="846"/>
    <col min="10243" max="10243" width="52.85546875" style="846" customWidth="1"/>
    <col min="10244" max="10244" width="22.7109375" style="846" customWidth="1"/>
    <col min="10245" max="10245" width="21.42578125" style="846" customWidth="1"/>
    <col min="10246" max="10246" width="18.42578125" style="846" bestFit="1" customWidth="1"/>
    <col min="10247" max="10247" width="10.5703125" style="846" bestFit="1" customWidth="1"/>
    <col min="10248" max="10249" width="15.7109375" style="846" customWidth="1"/>
    <col min="10250" max="10253" width="9" style="846"/>
    <col min="10254" max="10254" width="26.42578125" style="846" customWidth="1"/>
    <col min="10255" max="10498" width="9" style="846"/>
    <col min="10499" max="10499" width="52.85546875" style="846" customWidth="1"/>
    <col min="10500" max="10500" width="22.7109375" style="846" customWidth="1"/>
    <col min="10501" max="10501" width="21.42578125" style="846" customWidth="1"/>
    <col min="10502" max="10502" width="18.42578125" style="846" bestFit="1" customWidth="1"/>
    <col min="10503" max="10503" width="10.5703125" style="846" bestFit="1" customWidth="1"/>
    <col min="10504" max="10505" width="15.7109375" style="846" customWidth="1"/>
    <col min="10506" max="10509" width="9" style="846"/>
    <col min="10510" max="10510" width="26.42578125" style="846" customWidth="1"/>
    <col min="10511" max="10754" width="9" style="846"/>
    <col min="10755" max="10755" width="52.85546875" style="846" customWidth="1"/>
    <col min="10756" max="10756" width="22.7109375" style="846" customWidth="1"/>
    <col min="10757" max="10757" width="21.42578125" style="846" customWidth="1"/>
    <col min="10758" max="10758" width="18.42578125" style="846" bestFit="1" customWidth="1"/>
    <col min="10759" max="10759" width="10.5703125" style="846" bestFit="1" customWidth="1"/>
    <col min="10760" max="10761" width="15.7109375" style="846" customWidth="1"/>
    <col min="10762" max="10765" width="9" style="846"/>
    <col min="10766" max="10766" width="26.42578125" style="846" customWidth="1"/>
    <col min="10767" max="11010" width="9" style="846"/>
    <col min="11011" max="11011" width="52.85546875" style="846" customWidth="1"/>
    <col min="11012" max="11012" width="22.7109375" style="846" customWidth="1"/>
    <col min="11013" max="11013" width="21.42578125" style="846" customWidth="1"/>
    <col min="11014" max="11014" width="18.42578125" style="846" bestFit="1" customWidth="1"/>
    <col min="11015" max="11015" width="10.5703125" style="846" bestFit="1" customWidth="1"/>
    <col min="11016" max="11017" width="15.7109375" style="846" customWidth="1"/>
    <col min="11018" max="11021" width="9" style="846"/>
    <col min="11022" max="11022" width="26.42578125" style="846" customWidth="1"/>
    <col min="11023" max="11266" width="9" style="846"/>
    <col min="11267" max="11267" width="52.85546875" style="846" customWidth="1"/>
    <col min="11268" max="11268" width="22.7109375" style="846" customWidth="1"/>
    <col min="11269" max="11269" width="21.42578125" style="846" customWidth="1"/>
    <col min="11270" max="11270" width="18.42578125" style="846" bestFit="1" customWidth="1"/>
    <col min="11271" max="11271" width="10.5703125" style="846" bestFit="1" customWidth="1"/>
    <col min="11272" max="11273" width="15.7109375" style="846" customWidth="1"/>
    <col min="11274" max="11277" width="9" style="846"/>
    <col min="11278" max="11278" width="26.42578125" style="846" customWidth="1"/>
    <col min="11279" max="11522" width="9" style="846"/>
    <col min="11523" max="11523" width="52.85546875" style="846" customWidth="1"/>
    <col min="11524" max="11524" width="22.7109375" style="846" customWidth="1"/>
    <col min="11525" max="11525" width="21.42578125" style="846" customWidth="1"/>
    <col min="11526" max="11526" width="18.42578125" style="846" bestFit="1" customWidth="1"/>
    <col min="11527" max="11527" width="10.5703125" style="846" bestFit="1" customWidth="1"/>
    <col min="11528" max="11529" width="15.7109375" style="846" customWidth="1"/>
    <col min="11530" max="11533" width="9" style="846"/>
    <col min="11534" max="11534" width="26.42578125" style="846" customWidth="1"/>
    <col min="11535" max="11778" width="9" style="846"/>
    <col min="11779" max="11779" width="52.85546875" style="846" customWidth="1"/>
    <col min="11780" max="11780" width="22.7109375" style="846" customWidth="1"/>
    <col min="11781" max="11781" width="21.42578125" style="846" customWidth="1"/>
    <col min="11782" max="11782" width="18.42578125" style="846" bestFit="1" customWidth="1"/>
    <col min="11783" max="11783" width="10.5703125" style="846" bestFit="1" customWidth="1"/>
    <col min="11784" max="11785" width="15.7109375" style="846" customWidth="1"/>
    <col min="11786" max="11789" width="9" style="846"/>
    <col min="11790" max="11790" width="26.42578125" style="846" customWidth="1"/>
    <col min="11791" max="12034" width="9" style="846"/>
    <col min="12035" max="12035" width="52.85546875" style="846" customWidth="1"/>
    <col min="12036" max="12036" width="22.7109375" style="846" customWidth="1"/>
    <col min="12037" max="12037" width="21.42578125" style="846" customWidth="1"/>
    <col min="12038" max="12038" width="18.42578125" style="846" bestFit="1" customWidth="1"/>
    <col min="12039" max="12039" width="10.5703125" style="846" bestFit="1" customWidth="1"/>
    <col min="12040" max="12041" width="15.7109375" style="846" customWidth="1"/>
    <col min="12042" max="12045" width="9" style="846"/>
    <col min="12046" max="12046" width="26.42578125" style="846" customWidth="1"/>
    <col min="12047" max="12290" width="9" style="846"/>
    <col min="12291" max="12291" width="52.85546875" style="846" customWidth="1"/>
    <col min="12292" max="12292" width="22.7109375" style="846" customWidth="1"/>
    <col min="12293" max="12293" width="21.42578125" style="846" customWidth="1"/>
    <col min="12294" max="12294" width="18.42578125" style="846" bestFit="1" customWidth="1"/>
    <col min="12295" max="12295" width="10.5703125" style="846" bestFit="1" customWidth="1"/>
    <col min="12296" max="12297" width="15.7109375" style="846" customWidth="1"/>
    <col min="12298" max="12301" width="9" style="846"/>
    <col min="12302" max="12302" width="26.42578125" style="846" customWidth="1"/>
    <col min="12303" max="12546" width="9" style="846"/>
    <col min="12547" max="12547" width="52.85546875" style="846" customWidth="1"/>
    <col min="12548" max="12548" width="22.7109375" style="846" customWidth="1"/>
    <col min="12549" max="12549" width="21.42578125" style="846" customWidth="1"/>
    <col min="12550" max="12550" width="18.42578125" style="846" bestFit="1" customWidth="1"/>
    <col min="12551" max="12551" width="10.5703125" style="846" bestFit="1" customWidth="1"/>
    <col min="12552" max="12553" width="15.7109375" style="846" customWidth="1"/>
    <col min="12554" max="12557" width="9" style="846"/>
    <col min="12558" max="12558" width="26.42578125" style="846" customWidth="1"/>
    <col min="12559" max="12802" width="9" style="846"/>
    <col min="12803" max="12803" width="52.85546875" style="846" customWidth="1"/>
    <col min="12804" max="12804" width="22.7109375" style="846" customWidth="1"/>
    <col min="12805" max="12805" width="21.42578125" style="846" customWidth="1"/>
    <col min="12806" max="12806" width="18.42578125" style="846" bestFit="1" customWidth="1"/>
    <col min="12807" max="12807" width="10.5703125" style="846" bestFit="1" customWidth="1"/>
    <col min="12808" max="12809" width="15.7109375" style="846" customWidth="1"/>
    <col min="12810" max="12813" width="9" style="846"/>
    <col min="12814" max="12814" width="26.42578125" style="846" customWidth="1"/>
    <col min="12815" max="13058" width="9" style="846"/>
    <col min="13059" max="13059" width="52.85546875" style="846" customWidth="1"/>
    <col min="13060" max="13060" width="22.7109375" style="846" customWidth="1"/>
    <col min="13061" max="13061" width="21.42578125" style="846" customWidth="1"/>
    <col min="13062" max="13062" width="18.42578125" style="846" bestFit="1" customWidth="1"/>
    <col min="13063" max="13063" width="10.5703125" style="846" bestFit="1" customWidth="1"/>
    <col min="13064" max="13065" width="15.7109375" style="846" customWidth="1"/>
    <col min="13066" max="13069" width="9" style="846"/>
    <col min="13070" max="13070" width="26.42578125" style="846" customWidth="1"/>
    <col min="13071" max="13314" width="9" style="846"/>
    <col min="13315" max="13315" width="52.85546875" style="846" customWidth="1"/>
    <col min="13316" max="13316" width="22.7109375" style="846" customWidth="1"/>
    <col min="13317" max="13317" width="21.42578125" style="846" customWidth="1"/>
    <col min="13318" max="13318" width="18.42578125" style="846" bestFit="1" customWidth="1"/>
    <col min="13319" max="13319" width="10.5703125" style="846" bestFit="1" customWidth="1"/>
    <col min="13320" max="13321" width="15.7109375" style="846" customWidth="1"/>
    <col min="13322" max="13325" width="9" style="846"/>
    <col min="13326" max="13326" width="26.42578125" style="846" customWidth="1"/>
    <col min="13327" max="13570" width="9" style="846"/>
    <col min="13571" max="13571" width="52.85546875" style="846" customWidth="1"/>
    <col min="13572" max="13572" width="22.7109375" style="846" customWidth="1"/>
    <col min="13573" max="13573" width="21.42578125" style="846" customWidth="1"/>
    <col min="13574" max="13574" width="18.42578125" style="846" bestFit="1" customWidth="1"/>
    <col min="13575" max="13575" width="10.5703125" style="846" bestFit="1" customWidth="1"/>
    <col min="13576" max="13577" width="15.7109375" style="846" customWidth="1"/>
    <col min="13578" max="13581" width="9" style="846"/>
    <col min="13582" max="13582" width="26.42578125" style="846" customWidth="1"/>
    <col min="13583" max="13826" width="9" style="846"/>
    <col min="13827" max="13827" width="52.85546875" style="846" customWidth="1"/>
    <col min="13828" max="13828" width="22.7109375" style="846" customWidth="1"/>
    <col min="13829" max="13829" width="21.42578125" style="846" customWidth="1"/>
    <col min="13830" max="13830" width="18.42578125" style="846" bestFit="1" customWidth="1"/>
    <col min="13831" max="13831" width="10.5703125" style="846" bestFit="1" customWidth="1"/>
    <col min="13832" max="13833" width="15.7109375" style="846" customWidth="1"/>
    <col min="13834" max="13837" width="9" style="846"/>
    <col min="13838" max="13838" width="26.42578125" style="846" customWidth="1"/>
    <col min="13839" max="14082" width="9" style="846"/>
    <col min="14083" max="14083" width="52.85546875" style="846" customWidth="1"/>
    <col min="14084" max="14084" width="22.7109375" style="846" customWidth="1"/>
    <col min="14085" max="14085" width="21.42578125" style="846" customWidth="1"/>
    <col min="14086" max="14086" width="18.42578125" style="846" bestFit="1" customWidth="1"/>
    <col min="14087" max="14087" width="10.5703125" style="846" bestFit="1" customWidth="1"/>
    <col min="14088" max="14089" width="15.7109375" style="846" customWidth="1"/>
    <col min="14090" max="14093" width="9" style="846"/>
    <col min="14094" max="14094" width="26.42578125" style="846" customWidth="1"/>
    <col min="14095" max="14338" width="9" style="846"/>
    <col min="14339" max="14339" width="52.85546875" style="846" customWidth="1"/>
    <col min="14340" max="14340" width="22.7109375" style="846" customWidth="1"/>
    <col min="14341" max="14341" width="21.42578125" style="846" customWidth="1"/>
    <col min="14342" max="14342" width="18.42578125" style="846" bestFit="1" customWidth="1"/>
    <col min="14343" max="14343" width="10.5703125" style="846" bestFit="1" customWidth="1"/>
    <col min="14344" max="14345" width="15.7109375" style="846" customWidth="1"/>
    <col min="14346" max="14349" width="9" style="846"/>
    <col min="14350" max="14350" width="26.42578125" style="846" customWidth="1"/>
    <col min="14351" max="14594" width="9" style="846"/>
    <col min="14595" max="14595" width="52.85546875" style="846" customWidth="1"/>
    <col min="14596" max="14596" width="22.7109375" style="846" customWidth="1"/>
    <col min="14597" max="14597" width="21.42578125" style="846" customWidth="1"/>
    <col min="14598" max="14598" width="18.42578125" style="846" bestFit="1" customWidth="1"/>
    <col min="14599" max="14599" width="10.5703125" style="846" bestFit="1" customWidth="1"/>
    <col min="14600" max="14601" width="15.7109375" style="846" customWidth="1"/>
    <col min="14602" max="14605" width="9" style="846"/>
    <col min="14606" max="14606" width="26.42578125" style="846" customWidth="1"/>
    <col min="14607" max="14850" width="9" style="846"/>
    <col min="14851" max="14851" width="52.85546875" style="846" customWidth="1"/>
    <col min="14852" max="14852" width="22.7109375" style="846" customWidth="1"/>
    <col min="14853" max="14853" width="21.42578125" style="846" customWidth="1"/>
    <col min="14854" max="14854" width="18.42578125" style="846" bestFit="1" customWidth="1"/>
    <col min="14855" max="14855" width="10.5703125" style="846" bestFit="1" customWidth="1"/>
    <col min="14856" max="14857" width="15.7109375" style="846" customWidth="1"/>
    <col min="14858" max="14861" width="9" style="846"/>
    <col min="14862" max="14862" width="26.42578125" style="846" customWidth="1"/>
    <col min="14863" max="15106" width="9" style="846"/>
    <col min="15107" max="15107" width="52.85546875" style="846" customWidth="1"/>
    <col min="15108" max="15108" width="22.7109375" style="846" customWidth="1"/>
    <col min="15109" max="15109" width="21.42578125" style="846" customWidth="1"/>
    <col min="15110" max="15110" width="18.42578125" style="846" bestFit="1" customWidth="1"/>
    <col min="15111" max="15111" width="10.5703125" style="846" bestFit="1" customWidth="1"/>
    <col min="15112" max="15113" width="15.7109375" style="846" customWidth="1"/>
    <col min="15114" max="15117" width="9" style="846"/>
    <col min="15118" max="15118" width="26.42578125" style="846" customWidth="1"/>
    <col min="15119" max="15362" width="9" style="846"/>
    <col min="15363" max="15363" width="52.85546875" style="846" customWidth="1"/>
    <col min="15364" max="15364" width="22.7109375" style="846" customWidth="1"/>
    <col min="15365" max="15365" width="21.42578125" style="846" customWidth="1"/>
    <col min="15366" max="15366" width="18.42578125" style="846" bestFit="1" customWidth="1"/>
    <col min="15367" max="15367" width="10.5703125" style="846" bestFit="1" customWidth="1"/>
    <col min="15368" max="15369" width="15.7109375" style="846" customWidth="1"/>
    <col min="15370" max="15373" width="9" style="846"/>
    <col min="15374" max="15374" width="26.42578125" style="846" customWidth="1"/>
    <col min="15375" max="15618" width="9" style="846"/>
    <col min="15619" max="15619" width="52.85546875" style="846" customWidth="1"/>
    <col min="15620" max="15620" width="22.7109375" style="846" customWidth="1"/>
    <col min="15621" max="15621" width="21.42578125" style="846" customWidth="1"/>
    <col min="15622" max="15622" width="18.42578125" style="846" bestFit="1" customWidth="1"/>
    <col min="15623" max="15623" width="10.5703125" style="846" bestFit="1" customWidth="1"/>
    <col min="15624" max="15625" width="15.7109375" style="846" customWidth="1"/>
    <col min="15626" max="15629" width="9" style="846"/>
    <col min="15630" max="15630" width="26.42578125" style="846" customWidth="1"/>
    <col min="15631" max="15874" width="9" style="846"/>
    <col min="15875" max="15875" width="52.85546875" style="846" customWidth="1"/>
    <col min="15876" max="15876" width="22.7109375" style="846" customWidth="1"/>
    <col min="15877" max="15877" width="21.42578125" style="846" customWidth="1"/>
    <col min="15878" max="15878" width="18.42578125" style="846" bestFit="1" customWidth="1"/>
    <col min="15879" max="15879" width="10.5703125" style="846" bestFit="1" customWidth="1"/>
    <col min="15880" max="15881" width="15.7109375" style="846" customWidth="1"/>
    <col min="15882" max="15885" width="9" style="846"/>
    <col min="15886" max="15886" width="26.42578125" style="846" customWidth="1"/>
    <col min="15887" max="16130" width="9" style="846"/>
    <col min="16131" max="16131" width="52.85546875" style="846" customWidth="1"/>
    <col min="16132" max="16132" width="22.7109375" style="846" customWidth="1"/>
    <col min="16133" max="16133" width="21.42578125" style="846" customWidth="1"/>
    <col min="16134" max="16134" width="18.42578125" style="846" bestFit="1" customWidth="1"/>
    <col min="16135" max="16135" width="10.5703125" style="846" bestFit="1" customWidth="1"/>
    <col min="16136" max="16137" width="15.7109375" style="846" customWidth="1"/>
    <col min="16138" max="16141" width="9" style="846"/>
    <col min="16142" max="16142" width="26.42578125" style="846" customWidth="1"/>
    <col min="16143" max="16383" width="9" style="846"/>
    <col min="16384" max="16384" width="9" style="846" customWidth="1"/>
  </cols>
  <sheetData>
    <row r="1" spans="1:13" ht="27.75" thickTop="1" thickBot="1">
      <c r="A1" s="1801" t="s">
        <v>1</v>
      </c>
      <c r="B1" s="1222">
        <f>'بيانات عامة'!D5</f>
        <v>0</v>
      </c>
      <c r="E1" s="1965" t="s">
        <v>654</v>
      </c>
      <c r="F1" s="2069"/>
    </row>
    <row r="2" spans="1:13" ht="27.75" thickTop="1" thickBot="1">
      <c r="A2" s="1802" t="s">
        <v>430</v>
      </c>
      <c r="B2" s="1223">
        <f>'بيانات عامة'!D15</f>
        <v>0</v>
      </c>
    </row>
    <row r="3" spans="1:13" ht="27" thickTop="1">
      <c r="A3" s="2385" t="s">
        <v>537</v>
      </c>
      <c r="B3" s="2385"/>
      <c r="C3" s="2385"/>
      <c r="D3" s="2385"/>
      <c r="E3" s="2385"/>
      <c r="F3" s="2385"/>
      <c r="G3" s="847"/>
      <c r="H3" s="847"/>
      <c r="I3" s="847"/>
      <c r="J3" s="847"/>
      <c r="K3" s="847"/>
      <c r="L3" s="847"/>
    </row>
    <row r="4" spans="1:13" ht="20.25" customHeight="1" thickBot="1">
      <c r="A4" s="848"/>
      <c r="B4" s="848"/>
      <c r="C4" s="848"/>
      <c r="D4" s="2384" t="s">
        <v>519</v>
      </c>
      <c r="E4" s="2384"/>
      <c r="F4" s="2384"/>
      <c r="G4" s="847"/>
      <c r="H4" s="847"/>
      <c r="I4" s="847"/>
      <c r="J4" s="847"/>
      <c r="K4" s="847"/>
      <c r="L4" s="847"/>
    </row>
    <row r="5" spans="1:13" ht="50.25" customHeight="1" thickBot="1">
      <c r="A5" s="1780" t="s">
        <v>392</v>
      </c>
      <c r="B5" s="1781" t="s">
        <v>393</v>
      </c>
      <c r="C5" s="849"/>
      <c r="D5" s="1803" t="s">
        <v>385</v>
      </c>
      <c r="E5" s="1804" t="s">
        <v>386</v>
      </c>
      <c r="F5" s="1805" t="s">
        <v>387</v>
      </c>
      <c r="G5" s="850"/>
      <c r="H5" s="850"/>
      <c r="I5" s="850"/>
      <c r="J5" s="850"/>
      <c r="K5" s="850"/>
      <c r="L5" s="850"/>
      <c r="M5" s="850"/>
    </row>
    <row r="6" spans="1:13" ht="31.15" customHeight="1">
      <c r="A6" s="2386" t="s">
        <v>538</v>
      </c>
      <c r="B6" s="1797" t="s">
        <v>540</v>
      </c>
      <c r="C6" s="851"/>
      <c r="D6" s="862"/>
      <c r="E6" s="852"/>
      <c r="F6" s="863"/>
    </row>
    <row r="7" spans="1:13" ht="20.25">
      <c r="A7" s="2387"/>
      <c r="B7" s="1799" t="s">
        <v>541</v>
      </c>
      <c r="C7" s="851"/>
      <c r="D7" s="862"/>
      <c r="E7" s="852"/>
      <c r="F7" s="863"/>
    </row>
    <row r="8" spans="1:13" ht="21" thickBot="1">
      <c r="A8" s="2387"/>
      <c r="B8" s="1800" t="s">
        <v>542</v>
      </c>
      <c r="C8" s="851"/>
      <c r="D8" s="864"/>
      <c r="E8" s="853"/>
      <c r="F8" s="865"/>
    </row>
    <row r="9" spans="1:13" ht="21" thickBot="1">
      <c r="A9" s="2388"/>
      <c r="B9" s="1834" t="s">
        <v>552</v>
      </c>
      <c r="C9" s="851"/>
      <c r="D9" s="1831"/>
      <c r="E9" s="1832"/>
      <c r="F9" s="1833"/>
    </row>
    <row r="10" spans="1:13" ht="26.25" thickBot="1">
      <c r="A10" s="1779">
        <v>1</v>
      </c>
      <c r="B10" s="1784" t="s">
        <v>543</v>
      </c>
      <c r="C10" s="854"/>
      <c r="D10" s="1806">
        <f>SUM(D6:D9)</f>
        <v>0</v>
      </c>
      <c r="E10" s="1806">
        <f>SUM(E6:E9)</f>
        <v>0</v>
      </c>
      <c r="F10" s="1806">
        <f>SUM(F6:F9)</f>
        <v>0</v>
      </c>
      <c r="H10" s="846" t="s">
        <v>32</v>
      </c>
      <c r="I10" s="846" t="s">
        <v>32</v>
      </c>
    </row>
    <row r="11" spans="1:13" ht="30.6" customHeight="1">
      <c r="A11" s="2386" t="s">
        <v>539</v>
      </c>
      <c r="B11" s="1797" t="s">
        <v>544</v>
      </c>
      <c r="C11" s="851"/>
      <c r="D11" s="862"/>
      <c r="E11" s="852"/>
      <c r="F11" s="863"/>
      <c r="H11" s="846" t="s">
        <v>32</v>
      </c>
    </row>
    <row r="12" spans="1:13" ht="20.25">
      <c r="A12" s="2387"/>
      <c r="B12" s="1790" t="s">
        <v>545</v>
      </c>
      <c r="C12" s="851"/>
      <c r="D12" s="862"/>
      <c r="E12" s="852"/>
      <c r="F12" s="863"/>
    </row>
    <row r="13" spans="1:13" ht="41.25" thickBot="1">
      <c r="A13" s="2387"/>
      <c r="B13" s="1792" t="s">
        <v>546</v>
      </c>
      <c r="C13" s="851"/>
      <c r="D13" s="864"/>
      <c r="E13" s="853"/>
      <c r="F13" s="865"/>
      <c r="G13" s="846" t="s">
        <v>32</v>
      </c>
    </row>
    <row r="14" spans="1:13" ht="21" thickBot="1">
      <c r="A14" s="2388"/>
      <c r="B14" s="1835" t="s">
        <v>553</v>
      </c>
      <c r="C14" s="851"/>
      <c r="D14" s="1831"/>
      <c r="E14" s="1832"/>
      <c r="F14" s="1833"/>
    </row>
    <row r="15" spans="1:13" ht="23.25" thickBot="1">
      <c r="A15" s="1778">
        <v>2</v>
      </c>
      <c r="B15" s="1798" t="s">
        <v>547</v>
      </c>
      <c r="C15" s="854"/>
      <c r="D15" s="1807">
        <f>SUM(D11:D14)</f>
        <v>0</v>
      </c>
      <c r="E15" s="1807">
        <f>SUM(E11:E14)</f>
        <v>0</v>
      </c>
      <c r="F15" s="1807">
        <f>SUM(F11:F14)</f>
        <v>0</v>
      </c>
    </row>
    <row r="16" spans="1:13" ht="24" thickTop="1" thickBot="1">
      <c r="A16" s="1782" t="s">
        <v>396</v>
      </c>
      <c r="B16" s="1783" t="s">
        <v>548</v>
      </c>
      <c r="C16" s="855"/>
      <c r="D16" s="1808">
        <f>D10-D15</f>
        <v>0</v>
      </c>
      <c r="E16" s="1809">
        <f>E10-E15</f>
        <v>0</v>
      </c>
      <c r="F16" s="1810">
        <f>F10-F15</f>
        <v>0</v>
      </c>
    </row>
    <row r="17" spans="1:17" ht="66" customHeight="1" thickTop="1">
      <c r="A17" s="1793">
        <v>3</v>
      </c>
      <c r="B17" s="1794" t="s">
        <v>394</v>
      </c>
      <c r="C17" s="851"/>
      <c r="D17" s="866"/>
      <c r="E17" s="867"/>
      <c r="F17" s="868"/>
      <c r="H17" s="846" t="s">
        <v>32</v>
      </c>
    </row>
    <row r="18" spans="1:17" ht="71.25" customHeight="1" thickBot="1">
      <c r="A18" s="1795">
        <v>4</v>
      </c>
      <c r="B18" s="1796" t="s">
        <v>554</v>
      </c>
      <c r="C18" s="851"/>
      <c r="D18" s="871"/>
      <c r="E18" s="853"/>
      <c r="F18" s="872"/>
    </row>
    <row r="19" spans="1:17" ht="23.25" thickBot="1">
      <c r="A19" s="1785" t="s">
        <v>397</v>
      </c>
      <c r="B19" s="1786" t="s">
        <v>395</v>
      </c>
      <c r="C19" s="855"/>
      <c r="D19" s="1811">
        <f>D17-D18</f>
        <v>0</v>
      </c>
      <c r="E19" s="1812">
        <f>E17-E18</f>
        <v>0</v>
      </c>
      <c r="F19" s="1813">
        <f>F17-F18</f>
        <v>0</v>
      </c>
    </row>
    <row r="20" spans="1:17" ht="60.75">
      <c r="A20" s="1787">
        <v>5</v>
      </c>
      <c r="B20" s="1788" t="s">
        <v>400</v>
      </c>
      <c r="C20" s="851"/>
      <c r="D20" s="869"/>
      <c r="E20" s="852"/>
      <c r="F20" s="870"/>
    </row>
    <row r="21" spans="1:17" ht="60.75">
      <c r="A21" s="1789">
        <v>6</v>
      </c>
      <c r="B21" s="1790" t="s">
        <v>401</v>
      </c>
      <c r="C21" s="851"/>
      <c r="D21" s="869"/>
      <c r="E21" s="852"/>
      <c r="F21" s="870"/>
    </row>
    <row r="22" spans="1:17" ht="21" thickBot="1">
      <c r="A22" s="1791">
        <v>7</v>
      </c>
      <c r="B22" s="1792" t="s">
        <v>551</v>
      </c>
      <c r="C22" s="851"/>
      <c r="D22" s="869"/>
      <c r="E22" s="852"/>
      <c r="F22" s="870"/>
    </row>
    <row r="23" spans="1:17" ht="38.25" customHeight="1" thickBot="1">
      <c r="A23" s="2382" t="s">
        <v>289</v>
      </c>
      <c r="B23" s="2383"/>
      <c r="C23" s="856"/>
      <c r="D23" s="1814">
        <f>D16+D19+D20+D21+D22</f>
        <v>0</v>
      </c>
      <c r="E23" s="1814">
        <f>E16+E19+E20+E21+E22</f>
        <v>0</v>
      </c>
      <c r="F23" s="1814">
        <f>F16+F19+F20+F21+F22</f>
        <v>0</v>
      </c>
      <c r="Q23" s="857"/>
    </row>
    <row r="24" spans="1:17" ht="15.75">
      <c r="B24" s="858"/>
      <c r="C24" s="858"/>
      <c r="D24" s="859"/>
      <c r="E24" s="859"/>
      <c r="F24" s="859"/>
    </row>
    <row r="25" spans="1:17" ht="25.5">
      <c r="B25" s="2393" t="s">
        <v>398</v>
      </c>
      <c r="C25" s="2393"/>
      <c r="D25" s="2393"/>
      <c r="E25" s="2393"/>
      <c r="F25" s="2393"/>
    </row>
    <row r="26" spans="1:17" s="873" customFormat="1" ht="12.75" customHeight="1" thickBot="1">
      <c r="B26" s="874"/>
      <c r="C26" s="874"/>
      <c r="D26" s="874"/>
      <c r="E26" s="874"/>
      <c r="F26" s="874"/>
    </row>
    <row r="27" spans="1:17" ht="41.25" thickBot="1">
      <c r="B27" s="1817" t="s">
        <v>388</v>
      </c>
      <c r="C27" s="875"/>
      <c r="D27" s="1818" t="s">
        <v>549</v>
      </c>
      <c r="E27" s="1819" t="s">
        <v>550</v>
      </c>
      <c r="F27" s="1820" t="s">
        <v>399</v>
      </c>
    </row>
    <row r="28" spans="1:17" ht="20.25">
      <c r="B28" s="1815" t="s">
        <v>389</v>
      </c>
      <c r="C28" s="876"/>
      <c r="D28" s="1822">
        <f>D16</f>
        <v>0</v>
      </c>
      <c r="E28" s="1823">
        <f>SUM(D19:D22)</f>
        <v>0</v>
      </c>
      <c r="F28" s="1824">
        <f>SUM(D28:E28)</f>
        <v>0</v>
      </c>
    </row>
    <row r="29" spans="1:17" ht="20.25">
      <c r="B29" s="1816" t="s">
        <v>390</v>
      </c>
      <c r="C29" s="876"/>
      <c r="D29" s="1825">
        <f>E16</f>
        <v>0</v>
      </c>
      <c r="E29" s="1826">
        <f>SUM(E19:E22)</f>
        <v>0</v>
      </c>
      <c r="F29" s="1827">
        <f>SUM(D29:E29)</f>
        <v>0</v>
      </c>
    </row>
    <row r="30" spans="1:17" ht="20.25">
      <c r="B30" s="1816" t="s">
        <v>387</v>
      </c>
      <c r="C30" s="876"/>
      <c r="D30" s="1825">
        <f>F16</f>
        <v>0</v>
      </c>
      <c r="E30" s="1826">
        <f>SUM(F19:F22)</f>
        <v>0</v>
      </c>
      <c r="F30" s="1827">
        <f>SUM(D30:E30)</f>
        <v>0</v>
      </c>
    </row>
    <row r="31" spans="1:17" ht="21" thickBot="1">
      <c r="B31" s="1821" t="s">
        <v>504</v>
      </c>
      <c r="C31" s="860"/>
      <c r="D31" s="2394"/>
      <c r="E31" s="2395"/>
      <c r="F31" s="1828">
        <f>SUMIF(F28:F30,"&gt;0")</f>
        <v>0</v>
      </c>
    </row>
    <row r="32" spans="1:17" ht="21" thickBot="1">
      <c r="B32" s="2389" t="s">
        <v>391</v>
      </c>
      <c r="C32" s="2390"/>
      <c r="D32" s="2391"/>
      <c r="E32" s="2392"/>
      <c r="F32" s="1829">
        <f>IF(F31&gt;0,F31*0.15/(COUNTIF(F28:F30,"&gt;0")),0)</f>
        <v>0</v>
      </c>
    </row>
    <row r="33" spans="2:6" ht="23.25" thickBot="1">
      <c r="B33" s="2379" t="s">
        <v>46</v>
      </c>
      <c r="C33" s="2380"/>
      <c r="D33" s="2380"/>
      <c r="E33" s="2381"/>
      <c r="F33" s="1830">
        <f>F32*12.5</f>
        <v>0</v>
      </c>
    </row>
    <row r="78" spans="6:6" ht="18">
      <c r="F78" s="861"/>
    </row>
  </sheetData>
  <sheetProtection password="FCE0" sheet="1" objects="1" scenarios="1"/>
  <mergeCells count="10">
    <mergeCell ref="E1:F1"/>
    <mergeCell ref="B33:E33"/>
    <mergeCell ref="A23:B23"/>
    <mergeCell ref="D4:F4"/>
    <mergeCell ref="A3:F3"/>
    <mergeCell ref="A6:A9"/>
    <mergeCell ref="A11:A14"/>
    <mergeCell ref="B32:E32"/>
    <mergeCell ref="B25:F25"/>
    <mergeCell ref="D31:E31"/>
  </mergeCells>
  <pageMargins left="0.7" right="0.7" top="0.75" bottom="0.75" header="0.3" footer="0.3"/>
  <pageSetup paperSize="9" scale="44"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185"/>
  <sheetViews>
    <sheetView showGridLines="0" rightToLeft="1" view="pageBreakPreview" zoomScale="127" zoomScaleNormal="50" zoomScaleSheetLayoutView="115" workbookViewId="0">
      <pane ySplit="6" topLeftCell="A34" activePane="bottomLeft" state="frozen"/>
      <selection activeCell="A6" sqref="A6:A26"/>
      <selection pane="bottomLeft" activeCell="C44" sqref="C44"/>
    </sheetView>
  </sheetViews>
  <sheetFormatPr defaultRowHeight="18"/>
  <cols>
    <col min="1" max="1" width="10.42578125" style="5" customWidth="1"/>
    <col min="2" max="2" width="84.42578125" style="6" customWidth="1"/>
    <col min="3" max="3" width="34.7109375" style="5" customWidth="1"/>
    <col min="4" max="6" width="9" style="7"/>
    <col min="7" max="7" width="16.42578125" style="7" customWidth="1"/>
    <col min="8" max="250" width="9" style="7"/>
    <col min="251" max="251" width="3.42578125" style="7" customWidth="1"/>
    <col min="252" max="252" width="3.7109375" style="7" customWidth="1"/>
    <col min="253" max="253" width="10.42578125" style="7" customWidth="1"/>
    <col min="254" max="254" width="103.5703125" style="7" customWidth="1"/>
    <col min="255" max="255" width="17.42578125" style="7" customWidth="1"/>
    <col min="256" max="256" width="16.42578125" style="7" customWidth="1"/>
    <col min="257" max="506" width="9" style="7"/>
    <col min="507" max="507" width="3.42578125" style="7" customWidth="1"/>
    <col min="508" max="508" width="3.7109375" style="7" customWidth="1"/>
    <col min="509" max="509" width="10.42578125" style="7" customWidth="1"/>
    <col min="510" max="510" width="103.5703125" style="7" customWidth="1"/>
    <col min="511" max="511" width="17.42578125" style="7" customWidth="1"/>
    <col min="512" max="512" width="16.42578125" style="7" customWidth="1"/>
    <col min="513" max="762" width="9" style="7"/>
    <col min="763" max="763" width="3.42578125" style="7" customWidth="1"/>
    <col min="764" max="764" width="3.7109375" style="7" customWidth="1"/>
    <col min="765" max="765" width="10.42578125" style="7" customWidth="1"/>
    <col min="766" max="766" width="103.5703125" style="7" customWidth="1"/>
    <col min="767" max="767" width="17.42578125" style="7" customWidth="1"/>
    <col min="768" max="768" width="16.42578125" style="7" customWidth="1"/>
    <col min="769" max="1018" width="9" style="7"/>
    <col min="1019" max="1019" width="3.42578125" style="7" customWidth="1"/>
    <col min="1020" max="1020" width="3.7109375" style="7" customWidth="1"/>
    <col min="1021" max="1021" width="10.42578125" style="7" customWidth="1"/>
    <col min="1022" max="1022" width="103.5703125" style="7" customWidth="1"/>
    <col min="1023" max="1023" width="17.42578125" style="7" customWidth="1"/>
    <col min="1024" max="1024" width="16.42578125" style="7" customWidth="1"/>
    <col min="1025" max="1274" width="9" style="7"/>
    <col min="1275" max="1275" width="3.42578125" style="7" customWidth="1"/>
    <col min="1276" max="1276" width="3.7109375" style="7" customWidth="1"/>
    <col min="1277" max="1277" width="10.42578125" style="7" customWidth="1"/>
    <col min="1278" max="1278" width="103.5703125" style="7" customWidth="1"/>
    <col min="1279" max="1279" width="17.42578125" style="7" customWidth="1"/>
    <col min="1280" max="1280" width="16.42578125" style="7" customWidth="1"/>
    <col min="1281" max="1530" width="9" style="7"/>
    <col min="1531" max="1531" width="3.42578125" style="7" customWidth="1"/>
    <col min="1532" max="1532" width="3.7109375" style="7" customWidth="1"/>
    <col min="1533" max="1533" width="10.42578125" style="7" customWidth="1"/>
    <col min="1534" max="1534" width="103.5703125" style="7" customWidth="1"/>
    <col min="1535" max="1535" width="17.42578125" style="7" customWidth="1"/>
    <col min="1536" max="1536" width="16.42578125" style="7" customWidth="1"/>
    <col min="1537" max="1786" width="9" style="7"/>
    <col min="1787" max="1787" width="3.42578125" style="7" customWidth="1"/>
    <col min="1788" max="1788" width="3.7109375" style="7" customWidth="1"/>
    <col min="1789" max="1789" width="10.42578125" style="7" customWidth="1"/>
    <col min="1790" max="1790" width="103.5703125" style="7" customWidth="1"/>
    <col min="1791" max="1791" width="17.42578125" style="7" customWidth="1"/>
    <col min="1792" max="1792" width="16.42578125" style="7" customWidth="1"/>
    <col min="1793" max="2042" width="9" style="7"/>
    <col min="2043" max="2043" width="3.42578125" style="7" customWidth="1"/>
    <col min="2044" max="2044" width="3.7109375" style="7" customWidth="1"/>
    <col min="2045" max="2045" width="10.42578125" style="7" customWidth="1"/>
    <col min="2046" max="2046" width="103.5703125" style="7" customWidth="1"/>
    <col min="2047" max="2047" width="17.42578125" style="7" customWidth="1"/>
    <col min="2048" max="2048" width="16.42578125" style="7" customWidth="1"/>
    <col min="2049" max="2298" width="9" style="7"/>
    <col min="2299" max="2299" width="3.42578125" style="7" customWidth="1"/>
    <col min="2300" max="2300" width="3.7109375" style="7" customWidth="1"/>
    <col min="2301" max="2301" width="10.42578125" style="7" customWidth="1"/>
    <col min="2302" max="2302" width="103.5703125" style="7" customWidth="1"/>
    <col min="2303" max="2303" width="17.42578125" style="7" customWidth="1"/>
    <col min="2304" max="2304" width="16.42578125" style="7" customWidth="1"/>
    <col min="2305" max="2554" width="9" style="7"/>
    <col min="2555" max="2555" width="3.42578125" style="7" customWidth="1"/>
    <col min="2556" max="2556" width="3.7109375" style="7" customWidth="1"/>
    <col min="2557" max="2557" width="10.42578125" style="7" customWidth="1"/>
    <col min="2558" max="2558" width="103.5703125" style="7" customWidth="1"/>
    <col min="2559" max="2559" width="17.42578125" style="7" customWidth="1"/>
    <col min="2560" max="2560" width="16.42578125" style="7" customWidth="1"/>
    <col min="2561" max="2810" width="9" style="7"/>
    <col min="2811" max="2811" width="3.42578125" style="7" customWidth="1"/>
    <col min="2812" max="2812" width="3.7109375" style="7" customWidth="1"/>
    <col min="2813" max="2813" width="10.42578125" style="7" customWidth="1"/>
    <col min="2814" max="2814" width="103.5703125" style="7" customWidth="1"/>
    <col min="2815" max="2815" width="17.42578125" style="7" customWidth="1"/>
    <col min="2816" max="2816" width="16.42578125" style="7" customWidth="1"/>
    <col min="2817" max="3066" width="9" style="7"/>
    <col min="3067" max="3067" width="3.42578125" style="7" customWidth="1"/>
    <col min="3068" max="3068" width="3.7109375" style="7" customWidth="1"/>
    <col min="3069" max="3069" width="10.42578125" style="7" customWidth="1"/>
    <col min="3070" max="3070" width="103.5703125" style="7" customWidth="1"/>
    <col min="3071" max="3071" width="17.42578125" style="7" customWidth="1"/>
    <col min="3072" max="3072" width="16.42578125" style="7" customWidth="1"/>
    <col min="3073" max="3322" width="9" style="7"/>
    <col min="3323" max="3323" width="3.42578125" style="7" customWidth="1"/>
    <col min="3324" max="3324" width="3.7109375" style="7" customWidth="1"/>
    <col min="3325" max="3325" width="10.42578125" style="7" customWidth="1"/>
    <col min="3326" max="3326" width="103.5703125" style="7" customWidth="1"/>
    <col min="3327" max="3327" width="17.42578125" style="7" customWidth="1"/>
    <col min="3328" max="3328" width="16.42578125" style="7" customWidth="1"/>
    <col min="3329" max="3578" width="9" style="7"/>
    <col min="3579" max="3579" width="3.42578125" style="7" customWidth="1"/>
    <col min="3580" max="3580" width="3.7109375" style="7" customWidth="1"/>
    <col min="3581" max="3581" width="10.42578125" style="7" customWidth="1"/>
    <col min="3582" max="3582" width="103.5703125" style="7" customWidth="1"/>
    <col min="3583" max="3583" width="17.42578125" style="7" customWidth="1"/>
    <col min="3584" max="3584" width="16.42578125" style="7" customWidth="1"/>
    <col min="3585" max="3834" width="9" style="7"/>
    <col min="3835" max="3835" width="3.42578125" style="7" customWidth="1"/>
    <col min="3836" max="3836" width="3.7109375" style="7" customWidth="1"/>
    <col min="3837" max="3837" width="10.42578125" style="7" customWidth="1"/>
    <col min="3838" max="3838" width="103.5703125" style="7" customWidth="1"/>
    <col min="3839" max="3839" width="17.42578125" style="7" customWidth="1"/>
    <col min="3840" max="3840" width="16.42578125" style="7" customWidth="1"/>
    <col min="3841" max="4090" width="9" style="7"/>
    <col min="4091" max="4091" width="3.42578125" style="7" customWidth="1"/>
    <col min="4092" max="4092" width="3.7109375" style="7" customWidth="1"/>
    <col min="4093" max="4093" width="10.42578125" style="7" customWidth="1"/>
    <col min="4094" max="4094" width="103.5703125" style="7" customWidth="1"/>
    <col min="4095" max="4095" width="17.42578125" style="7" customWidth="1"/>
    <col min="4096" max="4096" width="16.42578125" style="7" customWidth="1"/>
    <col min="4097" max="4346" width="9" style="7"/>
    <col min="4347" max="4347" width="3.42578125" style="7" customWidth="1"/>
    <col min="4348" max="4348" width="3.7109375" style="7" customWidth="1"/>
    <col min="4349" max="4349" width="10.42578125" style="7" customWidth="1"/>
    <col min="4350" max="4350" width="103.5703125" style="7" customWidth="1"/>
    <col min="4351" max="4351" width="17.42578125" style="7" customWidth="1"/>
    <col min="4352" max="4352" width="16.42578125" style="7" customWidth="1"/>
    <col min="4353" max="4602" width="9" style="7"/>
    <col min="4603" max="4603" width="3.42578125" style="7" customWidth="1"/>
    <col min="4604" max="4604" width="3.7109375" style="7" customWidth="1"/>
    <col min="4605" max="4605" width="10.42578125" style="7" customWidth="1"/>
    <col min="4606" max="4606" width="103.5703125" style="7" customWidth="1"/>
    <col min="4607" max="4607" width="17.42578125" style="7" customWidth="1"/>
    <col min="4608" max="4608" width="16.42578125" style="7" customWidth="1"/>
    <col min="4609" max="4858" width="9" style="7"/>
    <col min="4859" max="4859" width="3.42578125" style="7" customWidth="1"/>
    <col min="4860" max="4860" width="3.7109375" style="7" customWidth="1"/>
    <col min="4861" max="4861" width="10.42578125" style="7" customWidth="1"/>
    <col min="4862" max="4862" width="103.5703125" style="7" customWidth="1"/>
    <col min="4863" max="4863" width="17.42578125" style="7" customWidth="1"/>
    <col min="4864" max="4864" width="16.42578125" style="7" customWidth="1"/>
    <col min="4865" max="5114" width="9" style="7"/>
    <col min="5115" max="5115" width="3.42578125" style="7" customWidth="1"/>
    <col min="5116" max="5116" width="3.7109375" style="7" customWidth="1"/>
    <col min="5117" max="5117" width="10.42578125" style="7" customWidth="1"/>
    <col min="5118" max="5118" width="103.5703125" style="7" customWidth="1"/>
    <col min="5119" max="5119" width="17.42578125" style="7" customWidth="1"/>
    <col min="5120" max="5120" width="16.42578125" style="7" customWidth="1"/>
    <col min="5121" max="5370" width="9" style="7"/>
    <col min="5371" max="5371" width="3.42578125" style="7" customWidth="1"/>
    <col min="5372" max="5372" width="3.7109375" style="7" customWidth="1"/>
    <col min="5373" max="5373" width="10.42578125" style="7" customWidth="1"/>
    <col min="5374" max="5374" width="103.5703125" style="7" customWidth="1"/>
    <col min="5375" max="5375" width="17.42578125" style="7" customWidth="1"/>
    <col min="5376" max="5376" width="16.42578125" style="7" customWidth="1"/>
    <col min="5377" max="5626" width="9" style="7"/>
    <col min="5627" max="5627" width="3.42578125" style="7" customWidth="1"/>
    <col min="5628" max="5628" width="3.7109375" style="7" customWidth="1"/>
    <col min="5629" max="5629" width="10.42578125" style="7" customWidth="1"/>
    <col min="5630" max="5630" width="103.5703125" style="7" customWidth="1"/>
    <col min="5631" max="5631" width="17.42578125" style="7" customWidth="1"/>
    <col min="5632" max="5632" width="16.42578125" style="7" customWidth="1"/>
    <col min="5633" max="5882" width="9" style="7"/>
    <col min="5883" max="5883" width="3.42578125" style="7" customWidth="1"/>
    <col min="5884" max="5884" width="3.7109375" style="7" customWidth="1"/>
    <col min="5885" max="5885" width="10.42578125" style="7" customWidth="1"/>
    <col min="5886" max="5886" width="103.5703125" style="7" customWidth="1"/>
    <col min="5887" max="5887" width="17.42578125" style="7" customWidth="1"/>
    <col min="5888" max="5888" width="16.42578125" style="7" customWidth="1"/>
    <col min="5889" max="6138" width="9" style="7"/>
    <col min="6139" max="6139" width="3.42578125" style="7" customWidth="1"/>
    <col min="6140" max="6140" width="3.7109375" style="7" customWidth="1"/>
    <col min="6141" max="6141" width="10.42578125" style="7" customWidth="1"/>
    <col min="6142" max="6142" width="103.5703125" style="7" customWidth="1"/>
    <col min="6143" max="6143" width="17.42578125" style="7" customWidth="1"/>
    <col min="6144" max="6144" width="16.42578125" style="7" customWidth="1"/>
    <col min="6145" max="6394" width="9" style="7"/>
    <col min="6395" max="6395" width="3.42578125" style="7" customWidth="1"/>
    <col min="6396" max="6396" width="3.7109375" style="7" customWidth="1"/>
    <col min="6397" max="6397" width="10.42578125" style="7" customWidth="1"/>
    <col min="6398" max="6398" width="103.5703125" style="7" customWidth="1"/>
    <col min="6399" max="6399" width="17.42578125" style="7" customWidth="1"/>
    <col min="6400" max="6400" width="16.42578125" style="7" customWidth="1"/>
    <col min="6401" max="6650" width="9" style="7"/>
    <col min="6651" max="6651" width="3.42578125" style="7" customWidth="1"/>
    <col min="6652" max="6652" width="3.7109375" style="7" customWidth="1"/>
    <col min="6653" max="6653" width="10.42578125" style="7" customWidth="1"/>
    <col min="6654" max="6654" width="103.5703125" style="7" customWidth="1"/>
    <col min="6655" max="6655" width="17.42578125" style="7" customWidth="1"/>
    <col min="6656" max="6656" width="16.42578125" style="7" customWidth="1"/>
    <col min="6657" max="6906" width="9" style="7"/>
    <col min="6907" max="6907" width="3.42578125" style="7" customWidth="1"/>
    <col min="6908" max="6908" width="3.7109375" style="7" customWidth="1"/>
    <col min="6909" max="6909" width="10.42578125" style="7" customWidth="1"/>
    <col min="6910" max="6910" width="103.5703125" style="7" customWidth="1"/>
    <col min="6911" max="6911" width="17.42578125" style="7" customWidth="1"/>
    <col min="6912" max="6912" width="16.42578125" style="7" customWidth="1"/>
    <col min="6913" max="7162" width="9" style="7"/>
    <col min="7163" max="7163" width="3.42578125" style="7" customWidth="1"/>
    <col min="7164" max="7164" width="3.7109375" style="7" customWidth="1"/>
    <col min="7165" max="7165" width="10.42578125" style="7" customWidth="1"/>
    <col min="7166" max="7166" width="103.5703125" style="7" customWidth="1"/>
    <col min="7167" max="7167" width="17.42578125" style="7" customWidth="1"/>
    <col min="7168" max="7168" width="16.42578125" style="7" customWidth="1"/>
    <col min="7169" max="7418" width="9" style="7"/>
    <col min="7419" max="7419" width="3.42578125" style="7" customWidth="1"/>
    <col min="7420" max="7420" width="3.7109375" style="7" customWidth="1"/>
    <col min="7421" max="7421" width="10.42578125" style="7" customWidth="1"/>
    <col min="7422" max="7422" width="103.5703125" style="7" customWidth="1"/>
    <col min="7423" max="7423" width="17.42578125" style="7" customWidth="1"/>
    <col min="7424" max="7424" width="16.42578125" style="7" customWidth="1"/>
    <col min="7425" max="7674" width="9" style="7"/>
    <col min="7675" max="7675" width="3.42578125" style="7" customWidth="1"/>
    <col min="7676" max="7676" width="3.7109375" style="7" customWidth="1"/>
    <col min="7677" max="7677" width="10.42578125" style="7" customWidth="1"/>
    <col min="7678" max="7678" width="103.5703125" style="7" customWidth="1"/>
    <col min="7679" max="7679" width="17.42578125" style="7" customWidth="1"/>
    <col min="7680" max="7680" width="16.42578125" style="7" customWidth="1"/>
    <col min="7681" max="7930" width="9" style="7"/>
    <col min="7931" max="7931" width="3.42578125" style="7" customWidth="1"/>
    <col min="7932" max="7932" width="3.7109375" style="7" customWidth="1"/>
    <col min="7933" max="7933" width="10.42578125" style="7" customWidth="1"/>
    <col min="7934" max="7934" width="103.5703125" style="7" customWidth="1"/>
    <col min="7935" max="7935" width="17.42578125" style="7" customWidth="1"/>
    <col min="7936" max="7936" width="16.42578125" style="7" customWidth="1"/>
    <col min="7937" max="8186" width="9" style="7"/>
    <col min="8187" max="8187" width="3.42578125" style="7" customWidth="1"/>
    <col min="8188" max="8188" width="3.7109375" style="7" customWidth="1"/>
    <col min="8189" max="8189" width="10.42578125" style="7" customWidth="1"/>
    <col min="8190" max="8190" width="103.5703125" style="7" customWidth="1"/>
    <col min="8191" max="8191" width="17.42578125" style="7" customWidth="1"/>
    <col min="8192" max="8192" width="16.42578125" style="7" customWidth="1"/>
    <col min="8193" max="8442" width="9" style="7"/>
    <col min="8443" max="8443" width="3.42578125" style="7" customWidth="1"/>
    <col min="8444" max="8444" width="3.7109375" style="7" customWidth="1"/>
    <col min="8445" max="8445" width="10.42578125" style="7" customWidth="1"/>
    <col min="8446" max="8446" width="103.5703125" style="7" customWidth="1"/>
    <col min="8447" max="8447" width="17.42578125" style="7" customWidth="1"/>
    <col min="8448" max="8448" width="16.42578125" style="7" customWidth="1"/>
    <col min="8449" max="8698" width="9" style="7"/>
    <col min="8699" max="8699" width="3.42578125" style="7" customWidth="1"/>
    <col min="8700" max="8700" width="3.7109375" style="7" customWidth="1"/>
    <col min="8701" max="8701" width="10.42578125" style="7" customWidth="1"/>
    <col min="8702" max="8702" width="103.5703125" style="7" customWidth="1"/>
    <col min="8703" max="8703" width="17.42578125" style="7" customWidth="1"/>
    <col min="8704" max="8704" width="16.42578125" style="7" customWidth="1"/>
    <col min="8705" max="8954" width="9" style="7"/>
    <col min="8955" max="8955" width="3.42578125" style="7" customWidth="1"/>
    <col min="8956" max="8956" width="3.7109375" style="7" customWidth="1"/>
    <col min="8957" max="8957" width="10.42578125" style="7" customWidth="1"/>
    <col min="8958" max="8958" width="103.5703125" style="7" customWidth="1"/>
    <col min="8959" max="8959" width="17.42578125" style="7" customWidth="1"/>
    <col min="8960" max="8960" width="16.42578125" style="7" customWidth="1"/>
    <col min="8961" max="9210" width="9" style="7"/>
    <col min="9211" max="9211" width="3.42578125" style="7" customWidth="1"/>
    <col min="9212" max="9212" width="3.7109375" style="7" customWidth="1"/>
    <col min="9213" max="9213" width="10.42578125" style="7" customWidth="1"/>
    <col min="9214" max="9214" width="103.5703125" style="7" customWidth="1"/>
    <col min="9215" max="9215" width="17.42578125" style="7" customWidth="1"/>
    <col min="9216" max="9216" width="16.42578125" style="7" customWidth="1"/>
    <col min="9217" max="9466" width="9" style="7"/>
    <col min="9467" max="9467" width="3.42578125" style="7" customWidth="1"/>
    <col min="9468" max="9468" width="3.7109375" style="7" customWidth="1"/>
    <col min="9469" max="9469" width="10.42578125" style="7" customWidth="1"/>
    <col min="9470" max="9470" width="103.5703125" style="7" customWidth="1"/>
    <col min="9471" max="9471" width="17.42578125" style="7" customWidth="1"/>
    <col min="9472" max="9472" width="16.42578125" style="7" customWidth="1"/>
    <col min="9473" max="9722" width="9" style="7"/>
    <col min="9723" max="9723" width="3.42578125" style="7" customWidth="1"/>
    <col min="9724" max="9724" width="3.7109375" style="7" customWidth="1"/>
    <col min="9725" max="9725" width="10.42578125" style="7" customWidth="1"/>
    <col min="9726" max="9726" width="103.5703125" style="7" customWidth="1"/>
    <col min="9727" max="9727" width="17.42578125" style="7" customWidth="1"/>
    <col min="9728" max="9728" width="16.42578125" style="7" customWidth="1"/>
    <col min="9729" max="9978" width="9" style="7"/>
    <col min="9979" max="9979" width="3.42578125" style="7" customWidth="1"/>
    <col min="9980" max="9980" width="3.7109375" style="7" customWidth="1"/>
    <col min="9981" max="9981" width="10.42578125" style="7" customWidth="1"/>
    <col min="9982" max="9982" width="103.5703125" style="7" customWidth="1"/>
    <col min="9983" max="9983" width="17.42578125" style="7" customWidth="1"/>
    <col min="9984" max="9984" width="16.42578125" style="7" customWidth="1"/>
    <col min="9985" max="10234" width="9" style="7"/>
    <col min="10235" max="10235" width="3.42578125" style="7" customWidth="1"/>
    <col min="10236" max="10236" width="3.7109375" style="7" customWidth="1"/>
    <col min="10237" max="10237" width="10.42578125" style="7" customWidth="1"/>
    <col min="10238" max="10238" width="103.5703125" style="7" customWidth="1"/>
    <col min="10239" max="10239" width="17.42578125" style="7" customWidth="1"/>
    <col min="10240" max="10240" width="16.42578125" style="7" customWidth="1"/>
    <col min="10241" max="10490" width="9" style="7"/>
    <col min="10491" max="10491" width="3.42578125" style="7" customWidth="1"/>
    <col min="10492" max="10492" width="3.7109375" style="7" customWidth="1"/>
    <col min="10493" max="10493" width="10.42578125" style="7" customWidth="1"/>
    <col min="10494" max="10494" width="103.5703125" style="7" customWidth="1"/>
    <col min="10495" max="10495" width="17.42578125" style="7" customWidth="1"/>
    <col min="10496" max="10496" width="16.42578125" style="7" customWidth="1"/>
    <col min="10497" max="10746" width="9" style="7"/>
    <col min="10747" max="10747" width="3.42578125" style="7" customWidth="1"/>
    <col min="10748" max="10748" width="3.7109375" style="7" customWidth="1"/>
    <col min="10749" max="10749" width="10.42578125" style="7" customWidth="1"/>
    <col min="10750" max="10750" width="103.5703125" style="7" customWidth="1"/>
    <col min="10751" max="10751" width="17.42578125" style="7" customWidth="1"/>
    <col min="10752" max="10752" width="16.42578125" style="7" customWidth="1"/>
    <col min="10753" max="11002" width="9" style="7"/>
    <col min="11003" max="11003" width="3.42578125" style="7" customWidth="1"/>
    <col min="11004" max="11004" width="3.7109375" style="7" customWidth="1"/>
    <col min="11005" max="11005" width="10.42578125" style="7" customWidth="1"/>
    <col min="11006" max="11006" width="103.5703125" style="7" customWidth="1"/>
    <col min="11007" max="11007" width="17.42578125" style="7" customWidth="1"/>
    <col min="11008" max="11008" width="16.42578125" style="7" customWidth="1"/>
    <col min="11009" max="11258" width="9" style="7"/>
    <col min="11259" max="11259" width="3.42578125" style="7" customWidth="1"/>
    <col min="11260" max="11260" width="3.7109375" style="7" customWidth="1"/>
    <col min="11261" max="11261" width="10.42578125" style="7" customWidth="1"/>
    <col min="11262" max="11262" width="103.5703125" style="7" customWidth="1"/>
    <col min="11263" max="11263" width="17.42578125" style="7" customWidth="1"/>
    <col min="11264" max="11264" width="16.42578125" style="7" customWidth="1"/>
    <col min="11265" max="11514" width="9" style="7"/>
    <col min="11515" max="11515" width="3.42578125" style="7" customWidth="1"/>
    <col min="11516" max="11516" width="3.7109375" style="7" customWidth="1"/>
    <col min="11517" max="11517" width="10.42578125" style="7" customWidth="1"/>
    <col min="11518" max="11518" width="103.5703125" style="7" customWidth="1"/>
    <col min="11519" max="11519" width="17.42578125" style="7" customWidth="1"/>
    <col min="11520" max="11520" width="16.42578125" style="7" customWidth="1"/>
    <col min="11521" max="11770" width="9" style="7"/>
    <col min="11771" max="11771" width="3.42578125" style="7" customWidth="1"/>
    <col min="11772" max="11772" width="3.7109375" style="7" customWidth="1"/>
    <col min="11773" max="11773" width="10.42578125" style="7" customWidth="1"/>
    <col min="11774" max="11774" width="103.5703125" style="7" customWidth="1"/>
    <col min="11775" max="11775" width="17.42578125" style="7" customWidth="1"/>
    <col min="11776" max="11776" width="16.42578125" style="7" customWidth="1"/>
    <col min="11777" max="12026" width="9" style="7"/>
    <col min="12027" max="12027" width="3.42578125" style="7" customWidth="1"/>
    <col min="12028" max="12028" width="3.7109375" style="7" customWidth="1"/>
    <col min="12029" max="12029" width="10.42578125" style="7" customWidth="1"/>
    <col min="12030" max="12030" width="103.5703125" style="7" customWidth="1"/>
    <col min="12031" max="12031" width="17.42578125" style="7" customWidth="1"/>
    <col min="12032" max="12032" width="16.42578125" style="7" customWidth="1"/>
    <col min="12033" max="12282" width="9" style="7"/>
    <col min="12283" max="12283" width="3.42578125" style="7" customWidth="1"/>
    <col min="12284" max="12284" width="3.7109375" style="7" customWidth="1"/>
    <col min="12285" max="12285" width="10.42578125" style="7" customWidth="1"/>
    <col min="12286" max="12286" width="103.5703125" style="7" customWidth="1"/>
    <col min="12287" max="12287" width="17.42578125" style="7" customWidth="1"/>
    <col min="12288" max="12288" width="16.42578125" style="7" customWidth="1"/>
    <col min="12289" max="12538" width="9" style="7"/>
    <col min="12539" max="12539" width="3.42578125" style="7" customWidth="1"/>
    <col min="12540" max="12540" width="3.7109375" style="7" customWidth="1"/>
    <col min="12541" max="12541" width="10.42578125" style="7" customWidth="1"/>
    <col min="12542" max="12542" width="103.5703125" style="7" customWidth="1"/>
    <col min="12543" max="12543" width="17.42578125" style="7" customWidth="1"/>
    <col min="12544" max="12544" width="16.42578125" style="7" customWidth="1"/>
    <col min="12545" max="12794" width="9" style="7"/>
    <col min="12795" max="12795" width="3.42578125" style="7" customWidth="1"/>
    <col min="12796" max="12796" width="3.7109375" style="7" customWidth="1"/>
    <col min="12797" max="12797" width="10.42578125" style="7" customWidth="1"/>
    <col min="12798" max="12798" width="103.5703125" style="7" customWidth="1"/>
    <col min="12799" max="12799" width="17.42578125" style="7" customWidth="1"/>
    <col min="12800" max="12800" width="16.42578125" style="7" customWidth="1"/>
    <col min="12801" max="13050" width="9" style="7"/>
    <col min="13051" max="13051" width="3.42578125" style="7" customWidth="1"/>
    <col min="13052" max="13052" width="3.7109375" style="7" customWidth="1"/>
    <col min="13053" max="13053" width="10.42578125" style="7" customWidth="1"/>
    <col min="13054" max="13054" width="103.5703125" style="7" customWidth="1"/>
    <col min="13055" max="13055" width="17.42578125" style="7" customWidth="1"/>
    <col min="13056" max="13056" width="16.42578125" style="7" customWidth="1"/>
    <col min="13057" max="13306" width="9" style="7"/>
    <col min="13307" max="13307" width="3.42578125" style="7" customWidth="1"/>
    <col min="13308" max="13308" width="3.7109375" style="7" customWidth="1"/>
    <col min="13309" max="13309" width="10.42578125" style="7" customWidth="1"/>
    <col min="13310" max="13310" width="103.5703125" style="7" customWidth="1"/>
    <col min="13311" max="13311" width="17.42578125" style="7" customWidth="1"/>
    <col min="13312" max="13312" width="16.42578125" style="7" customWidth="1"/>
    <col min="13313" max="13562" width="9" style="7"/>
    <col min="13563" max="13563" width="3.42578125" style="7" customWidth="1"/>
    <col min="13564" max="13564" width="3.7109375" style="7" customWidth="1"/>
    <col min="13565" max="13565" width="10.42578125" style="7" customWidth="1"/>
    <col min="13566" max="13566" width="103.5703125" style="7" customWidth="1"/>
    <col min="13567" max="13567" width="17.42578125" style="7" customWidth="1"/>
    <col min="13568" max="13568" width="16.42578125" style="7" customWidth="1"/>
    <col min="13569" max="13818" width="9" style="7"/>
    <col min="13819" max="13819" width="3.42578125" style="7" customWidth="1"/>
    <col min="13820" max="13820" width="3.7109375" style="7" customWidth="1"/>
    <col min="13821" max="13821" width="10.42578125" style="7" customWidth="1"/>
    <col min="13822" max="13822" width="103.5703125" style="7" customWidth="1"/>
    <col min="13823" max="13823" width="17.42578125" style="7" customWidth="1"/>
    <col min="13824" max="13824" width="16.42578125" style="7" customWidth="1"/>
    <col min="13825" max="14074" width="9" style="7"/>
    <col min="14075" max="14075" width="3.42578125" style="7" customWidth="1"/>
    <col min="14076" max="14076" width="3.7109375" style="7" customWidth="1"/>
    <col min="14077" max="14077" width="10.42578125" style="7" customWidth="1"/>
    <col min="14078" max="14078" width="103.5703125" style="7" customWidth="1"/>
    <col min="14079" max="14079" width="17.42578125" style="7" customWidth="1"/>
    <col min="14080" max="14080" width="16.42578125" style="7" customWidth="1"/>
    <col min="14081" max="14330" width="9" style="7"/>
    <col min="14331" max="14331" width="3.42578125" style="7" customWidth="1"/>
    <col min="14332" max="14332" width="3.7109375" style="7" customWidth="1"/>
    <col min="14333" max="14333" width="10.42578125" style="7" customWidth="1"/>
    <col min="14334" max="14334" width="103.5703125" style="7" customWidth="1"/>
    <col min="14335" max="14335" width="17.42578125" style="7" customWidth="1"/>
    <col min="14336" max="14336" width="16.42578125" style="7" customWidth="1"/>
    <col min="14337" max="14586" width="9" style="7"/>
    <col min="14587" max="14587" width="3.42578125" style="7" customWidth="1"/>
    <col min="14588" max="14588" width="3.7109375" style="7" customWidth="1"/>
    <col min="14589" max="14589" width="10.42578125" style="7" customWidth="1"/>
    <col min="14590" max="14590" width="103.5703125" style="7" customWidth="1"/>
    <col min="14591" max="14591" width="17.42578125" style="7" customWidth="1"/>
    <col min="14592" max="14592" width="16.42578125" style="7" customWidth="1"/>
    <col min="14593" max="14842" width="9" style="7"/>
    <col min="14843" max="14843" width="3.42578125" style="7" customWidth="1"/>
    <col min="14844" max="14844" width="3.7109375" style="7" customWidth="1"/>
    <col min="14845" max="14845" width="10.42578125" style="7" customWidth="1"/>
    <col min="14846" max="14846" width="103.5703125" style="7" customWidth="1"/>
    <col min="14847" max="14847" width="17.42578125" style="7" customWidth="1"/>
    <col min="14848" max="14848" width="16.42578125" style="7" customWidth="1"/>
    <col min="14849" max="15098" width="9" style="7"/>
    <col min="15099" max="15099" width="3.42578125" style="7" customWidth="1"/>
    <col min="15100" max="15100" width="3.7109375" style="7" customWidth="1"/>
    <col min="15101" max="15101" width="10.42578125" style="7" customWidth="1"/>
    <col min="15102" max="15102" width="103.5703125" style="7" customWidth="1"/>
    <col min="15103" max="15103" width="17.42578125" style="7" customWidth="1"/>
    <col min="15104" max="15104" width="16.42578125" style="7" customWidth="1"/>
    <col min="15105" max="15354" width="9" style="7"/>
    <col min="15355" max="15355" width="3.42578125" style="7" customWidth="1"/>
    <col min="15356" max="15356" width="3.7109375" style="7" customWidth="1"/>
    <col min="15357" max="15357" width="10.42578125" style="7" customWidth="1"/>
    <col min="15358" max="15358" width="103.5703125" style="7" customWidth="1"/>
    <col min="15359" max="15359" width="17.42578125" style="7" customWidth="1"/>
    <col min="15360" max="15360" width="16.42578125" style="7" customWidth="1"/>
    <col min="15361" max="15610" width="9" style="7"/>
    <col min="15611" max="15611" width="3.42578125" style="7" customWidth="1"/>
    <col min="15612" max="15612" width="3.7109375" style="7" customWidth="1"/>
    <col min="15613" max="15613" width="10.42578125" style="7" customWidth="1"/>
    <col min="15614" max="15614" width="103.5703125" style="7" customWidth="1"/>
    <col min="15615" max="15615" width="17.42578125" style="7" customWidth="1"/>
    <col min="15616" max="15616" width="16.42578125" style="7" customWidth="1"/>
    <col min="15617" max="15866" width="9" style="7"/>
    <col min="15867" max="15867" width="3.42578125" style="7" customWidth="1"/>
    <col min="15868" max="15868" width="3.7109375" style="7" customWidth="1"/>
    <col min="15869" max="15869" width="10.42578125" style="7" customWidth="1"/>
    <col min="15870" max="15870" width="103.5703125" style="7" customWidth="1"/>
    <col min="15871" max="15871" width="17.42578125" style="7" customWidth="1"/>
    <col min="15872" max="15872" width="16.42578125" style="7" customWidth="1"/>
    <col min="15873" max="16122" width="9" style="7"/>
    <col min="16123" max="16123" width="3.42578125" style="7" customWidth="1"/>
    <col min="16124" max="16124" width="3.7109375" style="7" customWidth="1"/>
    <col min="16125" max="16125" width="10.42578125" style="7" customWidth="1"/>
    <col min="16126" max="16126" width="103.5703125" style="7" customWidth="1"/>
    <col min="16127" max="16127" width="17.42578125" style="7" customWidth="1"/>
    <col min="16128" max="16128" width="16.42578125" style="7" customWidth="1"/>
    <col min="16129" max="16382" width="9" style="7"/>
    <col min="16383" max="16384" width="9" style="7" customWidth="1"/>
  </cols>
  <sheetData>
    <row r="1" spans="1:7" ht="18.75" thickBot="1"/>
    <row r="2" spans="1:7" ht="21.75" thickTop="1" thickBot="1">
      <c r="B2" s="1745" t="s">
        <v>443</v>
      </c>
      <c r="C2" s="966">
        <f>'بيانات عامة'!D5</f>
        <v>0</v>
      </c>
      <c r="D2" s="1965" t="s">
        <v>654</v>
      </c>
      <c r="E2" s="1966"/>
      <c r="F2" s="1966"/>
      <c r="G2" s="1966"/>
    </row>
    <row r="3" spans="1:7" ht="21.75" thickTop="1" thickBot="1">
      <c r="B3" s="1745" t="s">
        <v>430</v>
      </c>
      <c r="C3" s="967">
        <f>'بيانات عامة'!D15</f>
        <v>0</v>
      </c>
    </row>
    <row r="4" spans="1:7" ht="21.75" thickTop="1" thickBot="1">
      <c r="C4" s="1746" t="s">
        <v>519</v>
      </c>
    </row>
    <row r="5" spans="1:7" ht="29.25" thickTop="1" thickBot="1">
      <c r="A5" s="1958" t="s">
        <v>536</v>
      </c>
      <c r="B5" s="1959"/>
      <c r="C5" s="1960"/>
    </row>
    <row r="6" spans="1:7" s="965" customFormat="1" ht="18" customHeight="1" thickBot="1">
      <c r="A6" s="1567" t="s">
        <v>444</v>
      </c>
      <c r="B6" s="1568" t="s">
        <v>446</v>
      </c>
      <c r="C6" s="1569" t="s">
        <v>520</v>
      </c>
    </row>
    <row r="7" spans="1:7" ht="19.5" thickTop="1" thickBot="1">
      <c r="A7" s="1518" t="s">
        <v>463</v>
      </c>
      <c r="B7" s="8" t="s">
        <v>521</v>
      </c>
      <c r="C7" s="968">
        <f>C8+C36</f>
        <v>0</v>
      </c>
      <c r="D7" s="10"/>
    </row>
    <row r="8" spans="1:7" ht="18.75" thickTop="1">
      <c r="A8" s="1486">
        <v>1</v>
      </c>
      <c r="B8" s="1487" t="s">
        <v>449</v>
      </c>
      <c r="C8" s="969">
        <f>C9+C33</f>
        <v>0</v>
      </c>
    </row>
    <row r="9" spans="1:7">
      <c r="A9" s="1961"/>
      <c r="B9" s="1517" t="s">
        <v>522</v>
      </c>
      <c r="C9" s="970">
        <f>C10-C29</f>
        <v>0</v>
      </c>
    </row>
    <row r="10" spans="1:7">
      <c r="A10" s="1962"/>
      <c r="B10" s="1517" t="s">
        <v>523</v>
      </c>
      <c r="C10" s="971">
        <f>C11-C20</f>
        <v>0</v>
      </c>
    </row>
    <row r="11" spans="1:7">
      <c r="A11" s="1497">
        <v>1.1000000000000001</v>
      </c>
      <c r="B11" s="1498" t="s">
        <v>447</v>
      </c>
      <c r="C11" s="971">
        <f>SUM(C12:C19)</f>
        <v>0</v>
      </c>
    </row>
    <row r="12" spans="1:7">
      <c r="A12" s="1488" t="s">
        <v>21</v>
      </c>
      <c r="B12" s="1489" t="s">
        <v>555</v>
      </c>
      <c r="C12" s="972"/>
    </row>
    <row r="13" spans="1:7">
      <c r="A13" s="1488" t="s">
        <v>22</v>
      </c>
      <c r="B13" s="1489" t="s">
        <v>23</v>
      </c>
      <c r="C13" s="972"/>
    </row>
    <row r="14" spans="1:7">
      <c r="A14" s="1488" t="s">
        <v>26</v>
      </c>
      <c r="B14" s="1489" t="s">
        <v>24</v>
      </c>
      <c r="C14" s="972"/>
    </row>
    <row r="15" spans="1:7">
      <c r="A15" s="1488" t="s">
        <v>28</v>
      </c>
      <c r="B15" s="1489" t="s">
        <v>556</v>
      </c>
      <c r="C15" s="972"/>
    </row>
    <row r="16" spans="1:7">
      <c r="A16" s="1488" t="s">
        <v>448</v>
      </c>
      <c r="B16" s="1489" t="s">
        <v>25</v>
      </c>
      <c r="C16" s="972"/>
    </row>
    <row r="17" spans="1:3">
      <c r="A17" s="1488" t="s">
        <v>450</v>
      </c>
      <c r="B17" s="1489" t="s">
        <v>557</v>
      </c>
      <c r="C17" s="972"/>
    </row>
    <row r="18" spans="1:3">
      <c r="A18" s="1488" t="s">
        <v>451</v>
      </c>
      <c r="B18" s="1489" t="s">
        <v>524</v>
      </c>
      <c r="C18" s="972"/>
    </row>
    <row r="19" spans="1:3" ht="18.75" thickBot="1">
      <c r="A19" s="1510" t="s">
        <v>452</v>
      </c>
      <c r="B19" s="1511" t="s">
        <v>525</v>
      </c>
      <c r="C19" s="1512"/>
    </row>
    <row r="20" spans="1:3">
      <c r="A20" s="1507">
        <v>1.2</v>
      </c>
      <c r="B20" s="1508" t="s">
        <v>526</v>
      </c>
      <c r="C20" s="1509">
        <f>SUM(C21:C27)</f>
        <v>0</v>
      </c>
    </row>
    <row r="21" spans="1:3">
      <c r="A21" s="1488" t="s">
        <v>37</v>
      </c>
      <c r="B21" s="1490" t="s">
        <v>27</v>
      </c>
      <c r="C21" s="972"/>
    </row>
    <row r="22" spans="1:3">
      <c r="A22" s="1488" t="s">
        <v>403</v>
      </c>
      <c r="B22" s="1489" t="s">
        <v>29</v>
      </c>
      <c r="C22" s="972"/>
    </row>
    <row r="23" spans="1:3">
      <c r="A23" s="1488" t="s">
        <v>38</v>
      </c>
      <c r="B23" s="1489" t="s">
        <v>527</v>
      </c>
      <c r="C23" s="972"/>
    </row>
    <row r="24" spans="1:3">
      <c r="A24" s="1488" t="s">
        <v>404</v>
      </c>
      <c r="B24" s="1489" t="s">
        <v>30</v>
      </c>
      <c r="C24" s="972"/>
    </row>
    <row r="25" spans="1:3">
      <c r="A25" s="1488" t="s">
        <v>405</v>
      </c>
      <c r="B25" s="1489" t="s">
        <v>31</v>
      </c>
      <c r="C25" s="972"/>
    </row>
    <row r="26" spans="1:3" ht="18.75" thickBot="1">
      <c r="A26" s="1510" t="s">
        <v>454</v>
      </c>
      <c r="B26" s="1840" t="s">
        <v>559</v>
      </c>
      <c r="C26" s="1841"/>
    </row>
    <row r="27" spans="1:3" ht="18.75" thickBot="1">
      <c r="A27" s="1510" t="s">
        <v>560</v>
      </c>
      <c r="B27" s="1511" t="s">
        <v>33</v>
      </c>
      <c r="C27" s="1512"/>
    </row>
    <row r="28" spans="1:3">
      <c r="A28" s="1963">
        <v>1.3</v>
      </c>
      <c r="B28" s="1508" t="s">
        <v>453</v>
      </c>
      <c r="C28" s="1513"/>
    </row>
    <row r="29" spans="1:3" ht="37.5">
      <c r="A29" s="1964"/>
      <c r="B29" s="1499" t="s">
        <v>561</v>
      </c>
      <c r="C29" s="971">
        <f>SUM(C30:C32)</f>
        <v>0</v>
      </c>
    </row>
    <row r="30" spans="1:3">
      <c r="A30" s="1488" t="s">
        <v>455</v>
      </c>
      <c r="B30" s="1490" t="s">
        <v>34</v>
      </c>
      <c r="C30" s="973">
        <f>'استثمارات المصرف  OF'!I127</f>
        <v>0</v>
      </c>
    </row>
    <row r="31" spans="1:3" ht="18.75">
      <c r="A31" s="1488" t="s">
        <v>456</v>
      </c>
      <c r="B31" s="1491" t="s">
        <v>35</v>
      </c>
      <c r="C31" s="973">
        <f>'استثمارات صناديق الاستثمار OF'!K53</f>
        <v>0</v>
      </c>
    </row>
    <row r="32" spans="1:3" ht="36.75" thickBot="1">
      <c r="A32" s="1510" t="s">
        <v>457</v>
      </c>
      <c r="B32" s="1511" t="s">
        <v>494</v>
      </c>
      <c r="C32" s="1516">
        <f>'استثمارات المصرف  OF'!E134</f>
        <v>0</v>
      </c>
    </row>
    <row r="33" spans="1:4">
      <c r="A33" s="1514">
        <v>1.4</v>
      </c>
      <c r="B33" s="1508" t="s">
        <v>36</v>
      </c>
      <c r="C33" s="1515">
        <f>SUM(C34:C35)</f>
        <v>0</v>
      </c>
    </row>
    <row r="34" spans="1:4">
      <c r="A34" s="1488" t="s">
        <v>458</v>
      </c>
      <c r="B34" s="1489" t="s">
        <v>564</v>
      </c>
      <c r="C34" s="972"/>
    </row>
    <row r="35" spans="1:4" ht="18.75" thickBot="1">
      <c r="A35" s="1504" t="s">
        <v>459</v>
      </c>
      <c r="B35" s="1505" t="s">
        <v>39</v>
      </c>
      <c r="C35" s="1506"/>
    </row>
    <row r="36" spans="1:4" s="9" customFormat="1">
      <c r="A36" s="1519">
        <v>2</v>
      </c>
      <c r="B36" s="1520" t="s">
        <v>40</v>
      </c>
      <c r="C36" s="1503">
        <f>C37+C39</f>
        <v>0</v>
      </c>
    </row>
    <row r="37" spans="1:4">
      <c r="A37" s="1492">
        <v>2.1</v>
      </c>
      <c r="B37" s="1493" t="s">
        <v>565</v>
      </c>
      <c r="C37" s="972"/>
    </row>
    <row r="38" spans="1:4" ht="37.5">
      <c r="A38" s="974"/>
      <c r="B38" s="1521" t="s">
        <v>41</v>
      </c>
      <c r="C38" s="972"/>
    </row>
    <row r="39" spans="1:4" ht="18.75" thickBot="1">
      <c r="A39" s="1494">
        <v>2.2000000000000002</v>
      </c>
      <c r="B39" s="1496" t="s">
        <v>464</v>
      </c>
      <c r="C39" s="975">
        <f>IF(C38&gt;0.0125*C42,0.0125*C42,C38)</f>
        <v>0</v>
      </c>
    </row>
    <row r="40" spans="1:4" ht="36.75" thickBot="1">
      <c r="A40" s="1525">
        <v>3</v>
      </c>
      <c r="B40" s="1526" t="s">
        <v>462</v>
      </c>
      <c r="C40" s="1527">
        <f>C41+C44+C45</f>
        <v>0</v>
      </c>
    </row>
    <row r="41" spans="1:4" ht="17.45" customHeight="1">
      <c r="A41" s="1507">
        <v>3.1</v>
      </c>
      <c r="B41" s="1495" t="s">
        <v>42</v>
      </c>
      <c r="C41" s="976">
        <f>C42+C43</f>
        <v>0</v>
      </c>
    </row>
    <row r="42" spans="1:4">
      <c r="A42" s="1488" t="s">
        <v>460</v>
      </c>
      <c r="B42" s="1490" t="s">
        <v>43</v>
      </c>
      <c r="C42" s="973">
        <f>'CR إجمالى مخاطر الائتمان'!U8</f>
        <v>0</v>
      </c>
    </row>
    <row r="43" spans="1:4">
      <c r="A43" s="1488" t="s">
        <v>461</v>
      </c>
      <c r="B43" s="1490" t="s">
        <v>44</v>
      </c>
      <c r="C43" s="973">
        <f>'اجمالى مخاطر الطرف المقابل'!H11</f>
        <v>0</v>
      </c>
      <c r="D43" s="10"/>
    </row>
    <row r="44" spans="1:4">
      <c r="A44" s="1492">
        <v>3.2</v>
      </c>
      <c r="B44" s="1493" t="s">
        <v>45</v>
      </c>
      <c r="C44" s="973">
        <f>'اجمالى مخاطر السوق'!H18</f>
        <v>0</v>
      </c>
    </row>
    <row r="45" spans="1:4" ht="18.75" thickBot="1">
      <c r="A45" s="1494">
        <v>3.3</v>
      </c>
      <c r="B45" s="1500" t="s">
        <v>46</v>
      </c>
      <c r="C45" s="975">
        <f>' مخاطر التشغيل'!F33</f>
        <v>0</v>
      </c>
    </row>
    <row r="46" spans="1:4" s="10" customFormat="1" ht="36">
      <c r="A46" s="1522">
        <v>4</v>
      </c>
      <c r="B46" s="1501" t="s">
        <v>47</v>
      </c>
      <c r="C46" s="1502">
        <f>IF(AND(C40&gt;0,C9&gt;0),C9/C40,0)</f>
        <v>0</v>
      </c>
    </row>
    <row r="47" spans="1:4" ht="36.75" thickBot="1">
      <c r="A47" s="1523">
        <v>5</v>
      </c>
      <c r="B47" s="977" t="s">
        <v>48</v>
      </c>
      <c r="C47" s="978">
        <f>IF(AND(C40&gt;0,C8&gt;0),C8/C40,0)</f>
        <v>0</v>
      </c>
    </row>
    <row r="48" spans="1:4" ht="37.5" thickTop="1" thickBot="1">
      <c r="A48" s="1524">
        <v>6</v>
      </c>
      <c r="B48" s="979" t="s">
        <v>49</v>
      </c>
      <c r="C48" s="980">
        <f>IF(AND(C40&gt;0,C7&gt;0),C7/C40,0)</f>
        <v>0</v>
      </c>
    </row>
    <row r="49" spans="1:3" ht="18.75" thickTop="1">
      <c r="A49" s="947"/>
      <c r="B49" s="947"/>
      <c r="C49" s="11"/>
    </row>
    <row r="50" spans="1:3">
      <c r="A50" s="947"/>
      <c r="B50" s="947"/>
      <c r="C50" s="11"/>
    </row>
    <row r="51" spans="1:3">
      <c r="A51" s="947"/>
      <c r="B51" s="947"/>
      <c r="C51" s="11"/>
    </row>
    <row r="59" spans="1:3">
      <c r="A59" s="1957"/>
      <c r="B59" s="1957"/>
      <c r="C59" s="1957"/>
    </row>
    <row r="60" spans="1:3">
      <c r="A60" s="12"/>
      <c r="B60" s="2"/>
      <c r="C60" s="12"/>
    </row>
    <row r="61" spans="1:3">
      <c r="A61" s="12"/>
      <c r="B61" s="2"/>
      <c r="C61" s="12"/>
    </row>
    <row r="62" spans="1:3">
      <c r="A62" s="12"/>
      <c r="B62" s="2"/>
      <c r="C62" s="12"/>
    </row>
    <row r="63" spans="1:3">
      <c r="A63" s="12"/>
      <c r="B63" s="2"/>
      <c r="C63" s="12"/>
    </row>
    <row r="64" spans="1:3">
      <c r="A64" s="12"/>
      <c r="B64" s="2"/>
      <c r="C64" s="12"/>
    </row>
    <row r="65" spans="1:3">
      <c r="A65" s="12"/>
      <c r="B65" s="2"/>
      <c r="C65" s="12"/>
    </row>
    <row r="66" spans="1:3">
      <c r="A66" s="12"/>
      <c r="B66" s="2"/>
      <c r="C66" s="12"/>
    </row>
    <row r="67" spans="1:3">
      <c r="A67" s="12"/>
      <c r="B67" s="2"/>
      <c r="C67" s="12"/>
    </row>
    <row r="68" spans="1:3">
      <c r="A68" s="12"/>
      <c r="B68" s="2"/>
      <c r="C68" s="12"/>
    </row>
    <row r="69" spans="1:3">
      <c r="A69" s="12"/>
      <c r="B69" s="2"/>
      <c r="C69" s="12"/>
    </row>
    <row r="70" spans="1:3">
      <c r="A70" s="12"/>
      <c r="B70" s="2"/>
      <c r="C70" s="12"/>
    </row>
    <row r="71" spans="1:3">
      <c r="A71" s="12"/>
      <c r="B71" s="2"/>
      <c r="C71" s="12"/>
    </row>
    <row r="72" spans="1:3">
      <c r="A72" s="12"/>
      <c r="B72" s="2"/>
      <c r="C72" s="12"/>
    </row>
    <row r="73" spans="1:3">
      <c r="A73" s="12"/>
      <c r="B73" s="2"/>
      <c r="C73" s="12"/>
    </row>
    <row r="74" spans="1:3">
      <c r="A74" s="12"/>
      <c r="B74" s="2"/>
      <c r="C74" s="12"/>
    </row>
    <row r="75" spans="1:3">
      <c r="A75" s="12"/>
      <c r="B75" s="2"/>
      <c r="C75" s="12"/>
    </row>
    <row r="76" spans="1:3">
      <c r="A76" s="12"/>
      <c r="B76" s="2"/>
      <c r="C76" s="12"/>
    </row>
    <row r="77" spans="1:3">
      <c r="A77" s="12"/>
      <c r="B77" s="2"/>
      <c r="C77" s="12"/>
    </row>
    <row r="78" spans="1:3">
      <c r="A78" s="12"/>
      <c r="B78" s="2"/>
      <c r="C78" s="12"/>
    </row>
    <row r="79" spans="1:3">
      <c r="A79" s="12"/>
      <c r="B79" s="2"/>
      <c r="C79" s="12"/>
    </row>
    <row r="80" spans="1:3">
      <c r="A80" s="12"/>
      <c r="B80" s="2"/>
      <c r="C80" s="12"/>
    </row>
    <row r="81" spans="1:3">
      <c r="A81" s="12"/>
      <c r="B81" s="2"/>
      <c r="C81" s="12"/>
    </row>
    <row r="82" spans="1:3">
      <c r="A82" s="12"/>
      <c r="B82" s="2"/>
      <c r="C82" s="12"/>
    </row>
    <row r="83" spans="1:3">
      <c r="A83" s="12"/>
      <c r="B83" s="2"/>
      <c r="C83" s="12"/>
    </row>
    <row r="84" spans="1:3">
      <c r="A84" s="12"/>
      <c r="B84" s="2"/>
      <c r="C84" s="12"/>
    </row>
    <row r="85" spans="1:3">
      <c r="A85" s="12"/>
      <c r="B85" s="2"/>
      <c r="C85" s="12"/>
    </row>
    <row r="86" spans="1:3">
      <c r="A86" s="12"/>
      <c r="B86" s="2"/>
      <c r="C86" s="12"/>
    </row>
    <row r="87" spans="1:3">
      <c r="A87" s="12"/>
      <c r="B87" s="2"/>
      <c r="C87" s="12"/>
    </row>
    <row r="88" spans="1:3">
      <c r="A88" s="12"/>
      <c r="B88" s="2"/>
      <c r="C88" s="12"/>
    </row>
    <row r="89" spans="1:3">
      <c r="A89" s="12"/>
      <c r="B89" s="2"/>
      <c r="C89" s="12"/>
    </row>
    <row r="90" spans="1:3">
      <c r="A90" s="12"/>
      <c r="B90" s="2"/>
      <c r="C90" s="12"/>
    </row>
    <row r="91" spans="1:3">
      <c r="A91" s="12"/>
      <c r="B91" s="2"/>
      <c r="C91" s="12"/>
    </row>
    <row r="92" spans="1:3">
      <c r="A92" s="12"/>
      <c r="B92" s="2"/>
      <c r="C92" s="12"/>
    </row>
    <row r="93" spans="1:3">
      <c r="A93" s="12"/>
      <c r="B93" s="2"/>
      <c r="C93" s="12"/>
    </row>
    <row r="94" spans="1:3">
      <c r="A94" s="12"/>
      <c r="B94" s="2"/>
      <c r="C94" s="12"/>
    </row>
    <row r="95" spans="1:3">
      <c r="A95" s="12"/>
      <c r="B95" s="2"/>
      <c r="C95" s="12"/>
    </row>
    <row r="96" spans="1:3">
      <c r="A96" s="12"/>
      <c r="B96" s="2"/>
      <c r="C96" s="12"/>
    </row>
    <row r="97" spans="1:3">
      <c r="A97" s="12"/>
      <c r="B97" s="2"/>
      <c r="C97" s="12"/>
    </row>
    <row r="98" spans="1:3">
      <c r="A98" s="12"/>
      <c r="B98" s="2"/>
      <c r="C98" s="12"/>
    </row>
    <row r="99" spans="1:3">
      <c r="A99" s="12"/>
      <c r="B99" s="2"/>
      <c r="C99" s="12"/>
    </row>
    <row r="100" spans="1:3">
      <c r="A100" s="12"/>
      <c r="B100" s="2"/>
      <c r="C100" s="12"/>
    </row>
    <row r="101" spans="1:3">
      <c r="A101" s="12"/>
      <c r="B101" s="2"/>
      <c r="C101" s="12"/>
    </row>
    <row r="102" spans="1:3">
      <c r="A102" s="12"/>
      <c r="B102" s="2"/>
      <c r="C102" s="12"/>
    </row>
    <row r="103" spans="1:3">
      <c r="A103" s="12"/>
      <c r="B103" s="2"/>
      <c r="C103" s="12"/>
    </row>
    <row r="104" spans="1:3">
      <c r="A104" s="12"/>
      <c r="B104" s="2"/>
      <c r="C104" s="12"/>
    </row>
    <row r="105" spans="1:3">
      <c r="A105" s="12"/>
      <c r="B105" s="2"/>
      <c r="C105" s="12"/>
    </row>
    <row r="106" spans="1:3">
      <c r="A106" s="12"/>
      <c r="B106" s="2"/>
      <c r="C106" s="12"/>
    </row>
    <row r="107" spans="1:3">
      <c r="A107" s="12"/>
      <c r="B107" s="2"/>
      <c r="C107" s="12"/>
    </row>
    <row r="108" spans="1:3">
      <c r="A108" s="12"/>
      <c r="B108" s="2"/>
      <c r="C108" s="12"/>
    </row>
    <row r="109" spans="1:3">
      <c r="A109" s="12"/>
      <c r="B109" s="2"/>
      <c r="C109" s="12"/>
    </row>
    <row r="110" spans="1:3">
      <c r="A110" s="12"/>
      <c r="B110" s="2"/>
      <c r="C110" s="12"/>
    </row>
    <row r="111" spans="1:3">
      <c r="A111" s="12"/>
      <c r="B111" s="2"/>
      <c r="C111" s="12"/>
    </row>
    <row r="112" spans="1:3">
      <c r="A112" s="12"/>
      <c r="B112" s="2"/>
      <c r="C112" s="12"/>
    </row>
    <row r="113" spans="1:3">
      <c r="A113" s="12"/>
      <c r="B113" s="2"/>
      <c r="C113" s="12"/>
    </row>
    <row r="114" spans="1:3">
      <c r="A114" s="12"/>
      <c r="B114" s="2"/>
      <c r="C114" s="12"/>
    </row>
    <row r="115" spans="1:3">
      <c r="A115" s="12"/>
      <c r="B115" s="2"/>
      <c r="C115" s="12"/>
    </row>
    <row r="116" spans="1:3">
      <c r="A116" s="12"/>
      <c r="B116" s="2"/>
      <c r="C116" s="12"/>
    </row>
    <row r="117" spans="1:3">
      <c r="A117" s="12"/>
      <c r="B117" s="2"/>
      <c r="C117" s="12"/>
    </row>
    <row r="118" spans="1:3">
      <c r="A118" s="12"/>
      <c r="B118" s="2"/>
      <c r="C118" s="12"/>
    </row>
    <row r="119" spans="1:3">
      <c r="A119" s="12"/>
      <c r="B119" s="2"/>
      <c r="C119" s="12"/>
    </row>
    <row r="120" spans="1:3">
      <c r="A120" s="12"/>
      <c r="B120" s="2"/>
      <c r="C120" s="12"/>
    </row>
    <row r="121" spans="1:3">
      <c r="A121" s="12"/>
      <c r="B121" s="2"/>
      <c r="C121" s="12"/>
    </row>
    <row r="122" spans="1:3">
      <c r="A122" s="12"/>
      <c r="B122" s="2"/>
      <c r="C122" s="12"/>
    </row>
    <row r="123" spans="1:3">
      <c r="A123" s="12"/>
      <c r="B123" s="2"/>
      <c r="C123" s="12"/>
    </row>
    <row r="124" spans="1:3">
      <c r="A124" s="12"/>
      <c r="B124" s="2"/>
      <c r="C124" s="12"/>
    </row>
    <row r="125" spans="1:3">
      <c r="A125" s="12"/>
      <c r="B125" s="2"/>
      <c r="C125" s="12"/>
    </row>
    <row r="126" spans="1:3">
      <c r="A126" s="12"/>
      <c r="B126" s="2"/>
      <c r="C126" s="12"/>
    </row>
    <row r="127" spans="1:3">
      <c r="A127" s="12"/>
      <c r="B127" s="2"/>
      <c r="C127" s="12"/>
    </row>
    <row r="128" spans="1:3">
      <c r="A128" s="12"/>
      <c r="B128" s="2"/>
      <c r="C128" s="12"/>
    </row>
    <row r="129" spans="1:3">
      <c r="A129" s="12"/>
      <c r="B129" s="2"/>
      <c r="C129" s="12"/>
    </row>
    <row r="130" spans="1:3">
      <c r="A130" s="12"/>
      <c r="B130" s="2"/>
      <c r="C130" s="12"/>
    </row>
    <row r="131" spans="1:3">
      <c r="A131" s="12"/>
      <c r="B131" s="2"/>
      <c r="C131" s="12"/>
    </row>
    <row r="132" spans="1:3">
      <c r="A132" s="12"/>
      <c r="B132" s="2"/>
      <c r="C132" s="12"/>
    </row>
    <row r="133" spans="1:3">
      <c r="A133" s="12"/>
      <c r="B133" s="2"/>
      <c r="C133" s="12"/>
    </row>
    <row r="134" spans="1:3">
      <c r="A134" s="12"/>
      <c r="B134" s="2"/>
      <c r="C134" s="12"/>
    </row>
    <row r="135" spans="1:3">
      <c r="A135" s="12"/>
      <c r="B135" s="2"/>
      <c r="C135" s="12"/>
    </row>
    <row r="136" spans="1:3">
      <c r="A136" s="12"/>
      <c r="B136" s="2"/>
      <c r="C136" s="12"/>
    </row>
    <row r="137" spans="1:3">
      <c r="A137" s="12"/>
      <c r="B137" s="2"/>
      <c r="C137" s="12"/>
    </row>
    <row r="138" spans="1:3">
      <c r="A138" s="12"/>
      <c r="B138" s="2"/>
      <c r="C138" s="12"/>
    </row>
    <row r="139" spans="1:3">
      <c r="A139" s="12"/>
      <c r="B139" s="2"/>
      <c r="C139" s="12"/>
    </row>
    <row r="140" spans="1:3">
      <c r="A140" s="12"/>
      <c r="B140" s="2"/>
      <c r="C140" s="12"/>
    </row>
    <row r="141" spans="1:3">
      <c r="A141" s="12"/>
      <c r="B141" s="2"/>
      <c r="C141" s="12"/>
    </row>
    <row r="142" spans="1:3">
      <c r="A142" s="12"/>
      <c r="B142" s="2"/>
      <c r="C142" s="12"/>
    </row>
    <row r="143" spans="1:3">
      <c r="A143" s="12"/>
      <c r="B143" s="2"/>
      <c r="C143" s="12"/>
    </row>
    <row r="144" spans="1:3">
      <c r="A144" s="12"/>
      <c r="B144" s="2"/>
      <c r="C144" s="12"/>
    </row>
    <row r="145" spans="1:3">
      <c r="A145" s="12"/>
      <c r="B145" s="2"/>
      <c r="C145" s="12"/>
    </row>
    <row r="146" spans="1:3">
      <c r="A146" s="12"/>
      <c r="B146" s="2"/>
      <c r="C146" s="12"/>
    </row>
    <row r="147" spans="1:3">
      <c r="A147" s="12"/>
      <c r="B147" s="2"/>
      <c r="C147" s="12"/>
    </row>
    <row r="148" spans="1:3">
      <c r="A148" s="12"/>
      <c r="B148" s="2"/>
      <c r="C148" s="12"/>
    </row>
    <row r="149" spans="1:3">
      <c r="A149" s="12"/>
      <c r="B149" s="2"/>
      <c r="C149" s="12"/>
    </row>
    <row r="150" spans="1:3">
      <c r="A150" s="12"/>
      <c r="B150" s="2"/>
      <c r="C150" s="12"/>
    </row>
    <row r="151" spans="1:3">
      <c r="A151" s="12"/>
      <c r="B151" s="2"/>
      <c r="C151" s="12"/>
    </row>
    <row r="152" spans="1:3">
      <c r="A152" s="12"/>
      <c r="B152" s="2"/>
      <c r="C152" s="12"/>
    </row>
    <row r="153" spans="1:3">
      <c r="A153" s="12"/>
      <c r="B153" s="2"/>
      <c r="C153" s="12"/>
    </row>
    <row r="154" spans="1:3">
      <c r="A154" s="12"/>
      <c r="B154" s="2"/>
      <c r="C154" s="12"/>
    </row>
    <row r="155" spans="1:3">
      <c r="A155" s="12"/>
      <c r="B155" s="2"/>
      <c r="C155" s="12"/>
    </row>
    <row r="156" spans="1:3">
      <c r="A156" s="12"/>
      <c r="B156" s="2"/>
      <c r="C156" s="12"/>
    </row>
    <row r="157" spans="1:3">
      <c r="A157" s="12"/>
      <c r="B157" s="2"/>
      <c r="C157" s="12"/>
    </row>
    <row r="158" spans="1:3">
      <c r="A158" s="12"/>
      <c r="B158" s="2"/>
      <c r="C158" s="12"/>
    </row>
    <row r="159" spans="1:3">
      <c r="A159" s="12"/>
      <c r="B159" s="2"/>
      <c r="C159" s="12"/>
    </row>
    <row r="160" spans="1:3">
      <c r="A160" s="12"/>
      <c r="B160" s="2"/>
      <c r="C160" s="12"/>
    </row>
    <row r="161" spans="1:3">
      <c r="A161" s="12"/>
      <c r="B161" s="2"/>
      <c r="C161" s="12"/>
    </row>
    <row r="162" spans="1:3">
      <c r="A162" s="12"/>
      <c r="B162" s="2"/>
      <c r="C162" s="12"/>
    </row>
    <row r="163" spans="1:3">
      <c r="A163" s="12"/>
      <c r="B163" s="2"/>
      <c r="C163" s="12"/>
    </row>
    <row r="164" spans="1:3">
      <c r="A164" s="12"/>
      <c r="B164" s="2"/>
      <c r="C164" s="12"/>
    </row>
    <row r="165" spans="1:3">
      <c r="A165" s="12"/>
      <c r="B165" s="2"/>
      <c r="C165" s="12"/>
    </row>
    <row r="166" spans="1:3">
      <c r="A166" s="12"/>
      <c r="B166" s="2"/>
      <c r="C166" s="12"/>
    </row>
    <row r="167" spans="1:3">
      <c r="A167" s="12"/>
      <c r="B167" s="2"/>
      <c r="C167" s="12"/>
    </row>
    <row r="168" spans="1:3">
      <c r="A168" s="12"/>
      <c r="B168" s="2"/>
      <c r="C168" s="12"/>
    </row>
    <row r="169" spans="1:3">
      <c r="A169" s="12"/>
      <c r="B169" s="2"/>
      <c r="C169" s="12"/>
    </row>
    <row r="170" spans="1:3">
      <c r="A170" s="12"/>
      <c r="B170" s="2"/>
      <c r="C170" s="12"/>
    </row>
    <row r="171" spans="1:3">
      <c r="A171" s="12"/>
      <c r="B171" s="2"/>
      <c r="C171" s="12"/>
    </row>
    <row r="172" spans="1:3">
      <c r="A172" s="12"/>
      <c r="B172" s="2"/>
      <c r="C172" s="12"/>
    </row>
    <row r="173" spans="1:3">
      <c r="A173" s="12"/>
      <c r="B173" s="2"/>
      <c r="C173" s="12"/>
    </row>
    <row r="174" spans="1:3">
      <c r="A174" s="12"/>
      <c r="B174" s="2"/>
      <c r="C174" s="12"/>
    </row>
    <row r="175" spans="1:3">
      <c r="A175" s="12"/>
      <c r="B175" s="2"/>
      <c r="C175" s="12"/>
    </row>
    <row r="176" spans="1:3">
      <c r="A176" s="12"/>
      <c r="B176" s="2"/>
      <c r="C176" s="12"/>
    </row>
    <row r="177" spans="1:3">
      <c r="A177" s="12"/>
      <c r="B177" s="2"/>
      <c r="C177" s="12"/>
    </row>
    <row r="178" spans="1:3">
      <c r="A178" s="12"/>
      <c r="B178" s="2"/>
      <c r="C178" s="12"/>
    </row>
    <row r="179" spans="1:3">
      <c r="A179" s="12"/>
      <c r="B179" s="2"/>
      <c r="C179" s="12"/>
    </row>
    <row r="180" spans="1:3">
      <c r="A180" s="12"/>
      <c r="B180" s="2"/>
      <c r="C180" s="12"/>
    </row>
    <row r="181" spans="1:3">
      <c r="A181" s="12"/>
      <c r="B181" s="2"/>
      <c r="C181" s="12"/>
    </row>
    <row r="182" spans="1:3">
      <c r="A182" s="12"/>
      <c r="B182" s="2"/>
      <c r="C182" s="12"/>
    </row>
    <row r="183" spans="1:3">
      <c r="A183" s="12"/>
      <c r="B183" s="2"/>
      <c r="C183" s="12"/>
    </row>
    <row r="184" spans="1:3">
      <c r="A184" s="12"/>
      <c r="B184" s="2"/>
      <c r="C184" s="12"/>
    </row>
    <row r="185" spans="1:3">
      <c r="A185" s="12"/>
      <c r="B185" s="2"/>
      <c r="C185" s="12"/>
    </row>
  </sheetData>
  <sheetProtection password="FCE0" sheet="1" objects="1" scenarios="1"/>
  <mergeCells count="5">
    <mergeCell ref="A59:C59"/>
    <mergeCell ref="A5:C5"/>
    <mergeCell ref="A9:A10"/>
    <mergeCell ref="A28:A29"/>
    <mergeCell ref="D2:G2"/>
  </mergeCells>
  <dataValidations count="5">
    <dataValidation type="decimal" operator="lessThanOrEqual" allowBlank="1" showInputMessage="1" showErrorMessage="1" sqref="C39 IU39 SQ39 ACM39 AMI39 AWE39 BGA39 BPW39 BZS39 CJO39 CTK39 DDG39 DNC39 DWY39 EGU39 EQQ39 FAM39 FKI39 FUE39 GEA39 GNW39 GXS39 HHO39 HRK39 IBG39 ILC39 IUY39 JEU39 JOQ39 JYM39 KII39 KSE39 LCA39 LLW39 LVS39 MFO39 MPK39 MZG39 NJC39 NSY39 OCU39 OMQ39 OWM39 PGI39 PQE39 QAA39 QJW39 QTS39 RDO39 RNK39 RXG39 SHC39 SQY39 TAU39 TKQ39 TUM39 UEI39 UOE39 UYA39 VHW39 VRS39 WBO39 WLK39 WVG39 C65570 IU65570 SQ65570 ACM65570 AMI65570 AWE65570 BGA65570 BPW65570 BZS65570 CJO65570 CTK65570 DDG65570 DNC65570 DWY65570 EGU65570 EQQ65570 FAM65570 FKI65570 FUE65570 GEA65570 GNW65570 GXS65570 HHO65570 HRK65570 IBG65570 ILC65570 IUY65570 JEU65570 JOQ65570 JYM65570 KII65570 KSE65570 LCA65570 LLW65570 LVS65570 MFO65570 MPK65570 MZG65570 NJC65570 NSY65570 OCU65570 OMQ65570 OWM65570 PGI65570 PQE65570 QAA65570 QJW65570 QTS65570 RDO65570 RNK65570 RXG65570 SHC65570 SQY65570 TAU65570 TKQ65570 TUM65570 UEI65570 UOE65570 UYA65570 VHW65570 VRS65570 WBO65570 WLK65570 WVG65570 C131106 IU131106 SQ131106 ACM131106 AMI131106 AWE131106 BGA131106 BPW131106 BZS131106 CJO131106 CTK131106 DDG131106 DNC131106 DWY131106 EGU131106 EQQ131106 FAM131106 FKI131106 FUE131106 GEA131106 GNW131106 GXS131106 HHO131106 HRK131106 IBG131106 ILC131106 IUY131106 JEU131106 JOQ131106 JYM131106 KII131106 KSE131106 LCA131106 LLW131106 LVS131106 MFO131106 MPK131106 MZG131106 NJC131106 NSY131106 OCU131106 OMQ131106 OWM131106 PGI131106 PQE131106 QAA131106 QJW131106 QTS131106 RDO131106 RNK131106 RXG131106 SHC131106 SQY131106 TAU131106 TKQ131106 TUM131106 UEI131106 UOE131106 UYA131106 VHW131106 VRS131106 WBO131106 WLK131106 WVG131106 C196642 IU196642 SQ196642 ACM196642 AMI196642 AWE196642 BGA196642 BPW196642 BZS196642 CJO196642 CTK196642 DDG196642 DNC196642 DWY196642 EGU196642 EQQ196642 FAM196642 FKI196642 FUE196642 GEA196642 GNW196642 GXS196642 HHO196642 HRK196642 IBG196642 ILC196642 IUY196642 JEU196642 JOQ196642 JYM196642 KII196642 KSE196642 LCA196642 LLW196642 LVS196642 MFO196642 MPK196642 MZG196642 NJC196642 NSY196642 OCU196642 OMQ196642 OWM196642 PGI196642 PQE196642 QAA196642 QJW196642 QTS196642 RDO196642 RNK196642 RXG196642 SHC196642 SQY196642 TAU196642 TKQ196642 TUM196642 UEI196642 UOE196642 UYA196642 VHW196642 VRS196642 WBO196642 WLK196642 WVG196642 C262178 IU262178 SQ262178 ACM262178 AMI262178 AWE262178 BGA262178 BPW262178 BZS262178 CJO262178 CTK262178 DDG262178 DNC262178 DWY262178 EGU262178 EQQ262178 FAM262178 FKI262178 FUE262178 GEA262178 GNW262178 GXS262178 HHO262178 HRK262178 IBG262178 ILC262178 IUY262178 JEU262178 JOQ262178 JYM262178 KII262178 KSE262178 LCA262178 LLW262178 LVS262178 MFO262178 MPK262178 MZG262178 NJC262178 NSY262178 OCU262178 OMQ262178 OWM262178 PGI262178 PQE262178 QAA262178 QJW262178 QTS262178 RDO262178 RNK262178 RXG262178 SHC262178 SQY262178 TAU262178 TKQ262178 TUM262178 UEI262178 UOE262178 UYA262178 VHW262178 VRS262178 WBO262178 WLK262178 WVG262178 C327714 IU327714 SQ327714 ACM327714 AMI327714 AWE327714 BGA327714 BPW327714 BZS327714 CJO327714 CTK327714 DDG327714 DNC327714 DWY327714 EGU327714 EQQ327714 FAM327714 FKI327714 FUE327714 GEA327714 GNW327714 GXS327714 HHO327714 HRK327714 IBG327714 ILC327714 IUY327714 JEU327714 JOQ327714 JYM327714 KII327714 KSE327714 LCA327714 LLW327714 LVS327714 MFO327714 MPK327714 MZG327714 NJC327714 NSY327714 OCU327714 OMQ327714 OWM327714 PGI327714 PQE327714 QAA327714 QJW327714 QTS327714 RDO327714 RNK327714 RXG327714 SHC327714 SQY327714 TAU327714 TKQ327714 TUM327714 UEI327714 UOE327714 UYA327714 VHW327714 VRS327714 WBO327714 WLK327714 WVG327714 C393250 IU393250 SQ393250 ACM393250 AMI393250 AWE393250 BGA393250 BPW393250 BZS393250 CJO393250 CTK393250 DDG393250 DNC393250 DWY393250 EGU393250 EQQ393250 FAM393250 FKI393250 FUE393250 GEA393250 GNW393250 GXS393250 HHO393250 HRK393250 IBG393250 ILC393250 IUY393250 JEU393250 JOQ393250 JYM393250 KII393250 KSE393250 LCA393250 LLW393250 LVS393250 MFO393250 MPK393250 MZG393250 NJC393250 NSY393250 OCU393250 OMQ393250 OWM393250 PGI393250 PQE393250 QAA393250 QJW393250 QTS393250 RDO393250 RNK393250 RXG393250 SHC393250 SQY393250 TAU393250 TKQ393250 TUM393250 UEI393250 UOE393250 UYA393250 VHW393250 VRS393250 WBO393250 WLK393250 WVG393250 C458786 IU458786 SQ458786 ACM458786 AMI458786 AWE458786 BGA458786 BPW458786 BZS458786 CJO458786 CTK458786 DDG458786 DNC458786 DWY458786 EGU458786 EQQ458786 FAM458786 FKI458786 FUE458786 GEA458786 GNW458786 GXS458786 HHO458786 HRK458786 IBG458786 ILC458786 IUY458786 JEU458786 JOQ458786 JYM458786 KII458786 KSE458786 LCA458786 LLW458786 LVS458786 MFO458786 MPK458786 MZG458786 NJC458786 NSY458786 OCU458786 OMQ458786 OWM458786 PGI458786 PQE458786 QAA458786 QJW458786 QTS458786 RDO458786 RNK458786 RXG458786 SHC458786 SQY458786 TAU458786 TKQ458786 TUM458786 UEI458786 UOE458786 UYA458786 VHW458786 VRS458786 WBO458786 WLK458786 WVG458786 C524322 IU524322 SQ524322 ACM524322 AMI524322 AWE524322 BGA524322 BPW524322 BZS524322 CJO524322 CTK524322 DDG524322 DNC524322 DWY524322 EGU524322 EQQ524322 FAM524322 FKI524322 FUE524322 GEA524322 GNW524322 GXS524322 HHO524322 HRK524322 IBG524322 ILC524322 IUY524322 JEU524322 JOQ524322 JYM524322 KII524322 KSE524322 LCA524322 LLW524322 LVS524322 MFO524322 MPK524322 MZG524322 NJC524322 NSY524322 OCU524322 OMQ524322 OWM524322 PGI524322 PQE524322 QAA524322 QJW524322 QTS524322 RDO524322 RNK524322 RXG524322 SHC524322 SQY524322 TAU524322 TKQ524322 TUM524322 UEI524322 UOE524322 UYA524322 VHW524322 VRS524322 WBO524322 WLK524322 WVG524322 C589858 IU589858 SQ589858 ACM589858 AMI589858 AWE589858 BGA589858 BPW589858 BZS589858 CJO589858 CTK589858 DDG589858 DNC589858 DWY589858 EGU589858 EQQ589858 FAM589858 FKI589858 FUE589858 GEA589858 GNW589858 GXS589858 HHO589858 HRK589858 IBG589858 ILC589858 IUY589858 JEU589858 JOQ589858 JYM589858 KII589858 KSE589858 LCA589858 LLW589858 LVS589858 MFO589858 MPK589858 MZG589858 NJC589858 NSY589858 OCU589858 OMQ589858 OWM589858 PGI589858 PQE589858 QAA589858 QJW589858 QTS589858 RDO589858 RNK589858 RXG589858 SHC589858 SQY589858 TAU589858 TKQ589858 TUM589858 UEI589858 UOE589858 UYA589858 VHW589858 VRS589858 WBO589858 WLK589858 WVG589858 C655394 IU655394 SQ655394 ACM655394 AMI655394 AWE655394 BGA655394 BPW655394 BZS655394 CJO655394 CTK655394 DDG655394 DNC655394 DWY655394 EGU655394 EQQ655394 FAM655394 FKI655394 FUE655394 GEA655394 GNW655394 GXS655394 HHO655394 HRK655394 IBG655394 ILC655394 IUY655394 JEU655394 JOQ655394 JYM655394 KII655394 KSE655394 LCA655394 LLW655394 LVS655394 MFO655394 MPK655394 MZG655394 NJC655394 NSY655394 OCU655394 OMQ655394 OWM655394 PGI655394 PQE655394 QAA655394 QJW655394 QTS655394 RDO655394 RNK655394 RXG655394 SHC655394 SQY655394 TAU655394 TKQ655394 TUM655394 UEI655394 UOE655394 UYA655394 VHW655394 VRS655394 WBO655394 WLK655394 WVG655394 C720930 IU720930 SQ720930 ACM720930 AMI720930 AWE720930 BGA720930 BPW720930 BZS720930 CJO720930 CTK720930 DDG720930 DNC720930 DWY720930 EGU720930 EQQ720930 FAM720930 FKI720930 FUE720930 GEA720930 GNW720930 GXS720930 HHO720930 HRK720930 IBG720930 ILC720930 IUY720930 JEU720930 JOQ720930 JYM720930 KII720930 KSE720930 LCA720930 LLW720930 LVS720930 MFO720930 MPK720930 MZG720930 NJC720930 NSY720930 OCU720930 OMQ720930 OWM720930 PGI720930 PQE720930 QAA720930 QJW720930 QTS720930 RDO720930 RNK720930 RXG720930 SHC720930 SQY720930 TAU720930 TKQ720930 TUM720930 UEI720930 UOE720930 UYA720930 VHW720930 VRS720930 WBO720930 WLK720930 WVG720930 C786466 IU786466 SQ786466 ACM786466 AMI786466 AWE786466 BGA786466 BPW786466 BZS786466 CJO786466 CTK786466 DDG786466 DNC786466 DWY786466 EGU786466 EQQ786466 FAM786466 FKI786466 FUE786466 GEA786466 GNW786466 GXS786466 HHO786466 HRK786466 IBG786466 ILC786466 IUY786466 JEU786466 JOQ786466 JYM786466 KII786466 KSE786466 LCA786466 LLW786466 LVS786466 MFO786466 MPK786466 MZG786466 NJC786466 NSY786466 OCU786466 OMQ786466 OWM786466 PGI786466 PQE786466 QAA786466 QJW786466 QTS786466 RDO786466 RNK786466 RXG786466 SHC786466 SQY786466 TAU786466 TKQ786466 TUM786466 UEI786466 UOE786466 UYA786466 VHW786466 VRS786466 WBO786466 WLK786466 WVG786466 C852002 IU852002 SQ852002 ACM852002 AMI852002 AWE852002 BGA852002 BPW852002 BZS852002 CJO852002 CTK852002 DDG852002 DNC852002 DWY852002 EGU852002 EQQ852002 FAM852002 FKI852002 FUE852002 GEA852002 GNW852002 GXS852002 HHO852002 HRK852002 IBG852002 ILC852002 IUY852002 JEU852002 JOQ852002 JYM852002 KII852002 KSE852002 LCA852002 LLW852002 LVS852002 MFO852002 MPK852002 MZG852002 NJC852002 NSY852002 OCU852002 OMQ852002 OWM852002 PGI852002 PQE852002 QAA852002 QJW852002 QTS852002 RDO852002 RNK852002 RXG852002 SHC852002 SQY852002 TAU852002 TKQ852002 TUM852002 UEI852002 UOE852002 UYA852002 VHW852002 VRS852002 WBO852002 WLK852002 WVG852002 C917538 IU917538 SQ917538 ACM917538 AMI917538 AWE917538 BGA917538 BPW917538 BZS917538 CJO917538 CTK917538 DDG917538 DNC917538 DWY917538 EGU917538 EQQ917538 FAM917538 FKI917538 FUE917538 GEA917538 GNW917538 GXS917538 HHO917538 HRK917538 IBG917538 ILC917538 IUY917538 JEU917538 JOQ917538 JYM917538 KII917538 KSE917538 LCA917538 LLW917538 LVS917538 MFO917538 MPK917538 MZG917538 NJC917538 NSY917538 OCU917538 OMQ917538 OWM917538 PGI917538 PQE917538 QAA917538 QJW917538 QTS917538 RDO917538 RNK917538 RXG917538 SHC917538 SQY917538 TAU917538 TKQ917538 TUM917538 UEI917538 UOE917538 UYA917538 VHW917538 VRS917538 WBO917538 WLK917538 WVG917538 C983074 IU983074 SQ983074 ACM983074 AMI983074 AWE983074 BGA983074 BPW983074 BZS983074 CJO983074 CTK983074 DDG983074 DNC983074 DWY983074 EGU983074 EQQ983074 FAM983074 FKI983074 FUE983074 GEA983074 GNW983074 GXS983074 HHO983074 HRK983074 IBG983074 ILC983074 IUY983074 JEU983074 JOQ983074 JYM983074 KII983074 KSE983074 LCA983074 LLW983074 LVS983074 MFO983074 MPK983074 MZG983074 NJC983074 NSY983074 OCU983074 OMQ983074 OWM983074 PGI983074 PQE983074 QAA983074 QJW983074 QTS983074 RDO983074 RNK983074 RXG983074 SHC983074 SQY983074 TAU983074 TKQ983074 TUM983074 UEI983074 UOE983074 UYA983074 VHW983074 VRS983074 WBO983074 WLK983074 WVG983074">
      <formula1>0.0125*C42</formula1>
    </dataValidation>
    <dataValidation type="decimal" allowBlank="1" showInputMessage="1" showErrorMessage="1" sqref="WVG983064:WVG983067 C983064:C983067 C917528:C917531 C851992:C851995 C786456:C786459 C720920:C720923 C655384:C655387 C589848:C589851 C524312:C524315 C458776:C458779 C393240:C393243 C327704:C327707 C262168:C262171 C196632:C196635 C131096:C131099 C65560:C65563 IU65560:IU65563 SQ65560:SQ65563 ACM65560:ACM65563 AMI65560:AMI65563 AWE65560:AWE65563 BGA65560:BGA65563 BPW65560:BPW65563 BZS65560:BZS65563 CJO65560:CJO65563 CTK65560:CTK65563 DDG65560:DDG65563 DNC65560:DNC65563 DWY65560:DWY65563 EGU65560:EGU65563 EQQ65560:EQQ65563 FAM65560:FAM65563 FKI65560:FKI65563 FUE65560:FUE65563 GEA65560:GEA65563 GNW65560:GNW65563 GXS65560:GXS65563 HHO65560:HHO65563 HRK65560:HRK65563 IBG65560:IBG65563 ILC65560:ILC65563 IUY65560:IUY65563 JEU65560:JEU65563 JOQ65560:JOQ65563 JYM65560:JYM65563 KII65560:KII65563 KSE65560:KSE65563 LCA65560:LCA65563 LLW65560:LLW65563 LVS65560:LVS65563 MFO65560:MFO65563 MPK65560:MPK65563 MZG65560:MZG65563 NJC65560:NJC65563 NSY65560:NSY65563 OCU65560:OCU65563 OMQ65560:OMQ65563 OWM65560:OWM65563 PGI65560:PGI65563 PQE65560:PQE65563 QAA65560:QAA65563 QJW65560:QJW65563 QTS65560:QTS65563 RDO65560:RDO65563 RNK65560:RNK65563 RXG65560:RXG65563 SHC65560:SHC65563 SQY65560:SQY65563 TAU65560:TAU65563 TKQ65560:TKQ65563 TUM65560:TUM65563 UEI65560:UEI65563 UOE65560:UOE65563 UYA65560:UYA65563 VHW65560:VHW65563 VRS65560:VRS65563 WBO65560:WBO65563 WLK65560:WLK65563 WVG65560:WVG65563 IU131096:IU131099 SQ131096:SQ131099 ACM131096:ACM131099 AMI131096:AMI131099 AWE131096:AWE131099 BGA131096:BGA131099 BPW131096:BPW131099 BZS131096:BZS131099 CJO131096:CJO131099 CTK131096:CTK131099 DDG131096:DDG131099 DNC131096:DNC131099 DWY131096:DWY131099 EGU131096:EGU131099 EQQ131096:EQQ131099 FAM131096:FAM131099 FKI131096:FKI131099 FUE131096:FUE131099 GEA131096:GEA131099 GNW131096:GNW131099 GXS131096:GXS131099 HHO131096:HHO131099 HRK131096:HRK131099 IBG131096:IBG131099 ILC131096:ILC131099 IUY131096:IUY131099 JEU131096:JEU131099 JOQ131096:JOQ131099 JYM131096:JYM131099 KII131096:KII131099 KSE131096:KSE131099 LCA131096:LCA131099 LLW131096:LLW131099 LVS131096:LVS131099 MFO131096:MFO131099 MPK131096:MPK131099 MZG131096:MZG131099 NJC131096:NJC131099 NSY131096:NSY131099 OCU131096:OCU131099 OMQ131096:OMQ131099 OWM131096:OWM131099 PGI131096:PGI131099 PQE131096:PQE131099 QAA131096:QAA131099 QJW131096:QJW131099 QTS131096:QTS131099 RDO131096:RDO131099 RNK131096:RNK131099 RXG131096:RXG131099 SHC131096:SHC131099 SQY131096:SQY131099 TAU131096:TAU131099 TKQ131096:TKQ131099 TUM131096:TUM131099 UEI131096:UEI131099 UOE131096:UOE131099 UYA131096:UYA131099 VHW131096:VHW131099 VRS131096:VRS131099 WBO131096:WBO131099 WLK131096:WLK131099 WVG131096:WVG131099 IU196632:IU196635 SQ196632:SQ196635 ACM196632:ACM196635 AMI196632:AMI196635 AWE196632:AWE196635 BGA196632:BGA196635 BPW196632:BPW196635 BZS196632:BZS196635 CJO196632:CJO196635 CTK196632:CTK196635 DDG196632:DDG196635 DNC196632:DNC196635 DWY196632:DWY196635 EGU196632:EGU196635 EQQ196632:EQQ196635 FAM196632:FAM196635 FKI196632:FKI196635 FUE196632:FUE196635 GEA196632:GEA196635 GNW196632:GNW196635 GXS196632:GXS196635 HHO196632:HHO196635 HRK196632:HRK196635 IBG196632:IBG196635 ILC196632:ILC196635 IUY196632:IUY196635 JEU196632:JEU196635 JOQ196632:JOQ196635 JYM196632:JYM196635 KII196632:KII196635 KSE196632:KSE196635 LCA196632:LCA196635 LLW196632:LLW196635 LVS196632:LVS196635 MFO196632:MFO196635 MPK196632:MPK196635 MZG196632:MZG196635 NJC196632:NJC196635 NSY196632:NSY196635 OCU196632:OCU196635 OMQ196632:OMQ196635 OWM196632:OWM196635 PGI196632:PGI196635 PQE196632:PQE196635 QAA196632:QAA196635 QJW196632:QJW196635 QTS196632:QTS196635 RDO196632:RDO196635 RNK196632:RNK196635 RXG196632:RXG196635 SHC196632:SHC196635 SQY196632:SQY196635 TAU196632:TAU196635 TKQ196632:TKQ196635 TUM196632:TUM196635 UEI196632:UEI196635 UOE196632:UOE196635 UYA196632:UYA196635 VHW196632:VHW196635 VRS196632:VRS196635 WBO196632:WBO196635 WLK196632:WLK196635 WVG196632:WVG196635 IU262168:IU262171 SQ262168:SQ262171 ACM262168:ACM262171 AMI262168:AMI262171 AWE262168:AWE262171 BGA262168:BGA262171 BPW262168:BPW262171 BZS262168:BZS262171 CJO262168:CJO262171 CTK262168:CTK262171 DDG262168:DDG262171 DNC262168:DNC262171 DWY262168:DWY262171 EGU262168:EGU262171 EQQ262168:EQQ262171 FAM262168:FAM262171 FKI262168:FKI262171 FUE262168:FUE262171 GEA262168:GEA262171 GNW262168:GNW262171 GXS262168:GXS262171 HHO262168:HHO262171 HRK262168:HRK262171 IBG262168:IBG262171 ILC262168:ILC262171 IUY262168:IUY262171 JEU262168:JEU262171 JOQ262168:JOQ262171 JYM262168:JYM262171 KII262168:KII262171 KSE262168:KSE262171 LCA262168:LCA262171 LLW262168:LLW262171 LVS262168:LVS262171 MFO262168:MFO262171 MPK262168:MPK262171 MZG262168:MZG262171 NJC262168:NJC262171 NSY262168:NSY262171 OCU262168:OCU262171 OMQ262168:OMQ262171 OWM262168:OWM262171 PGI262168:PGI262171 PQE262168:PQE262171 QAA262168:QAA262171 QJW262168:QJW262171 QTS262168:QTS262171 RDO262168:RDO262171 RNK262168:RNK262171 RXG262168:RXG262171 SHC262168:SHC262171 SQY262168:SQY262171 TAU262168:TAU262171 TKQ262168:TKQ262171 TUM262168:TUM262171 UEI262168:UEI262171 UOE262168:UOE262171 UYA262168:UYA262171 VHW262168:VHW262171 VRS262168:VRS262171 WBO262168:WBO262171 WLK262168:WLK262171 WVG262168:WVG262171 IU327704:IU327707 SQ327704:SQ327707 ACM327704:ACM327707 AMI327704:AMI327707 AWE327704:AWE327707 BGA327704:BGA327707 BPW327704:BPW327707 BZS327704:BZS327707 CJO327704:CJO327707 CTK327704:CTK327707 DDG327704:DDG327707 DNC327704:DNC327707 DWY327704:DWY327707 EGU327704:EGU327707 EQQ327704:EQQ327707 FAM327704:FAM327707 FKI327704:FKI327707 FUE327704:FUE327707 GEA327704:GEA327707 GNW327704:GNW327707 GXS327704:GXS327707 HHO327704:HHO327707 HRK327704:HRK327707 IBG327704:IBG327707 ILC327704:ILC327707 IUY327704:IUY327707 JEU327704:JEU327707 JOQ327704:JOQ327707 JYM327704:JYM327707 KII327704:KII327707 KSE327704:KSE327707 LCA327704:LCA327707 LLW327704:LLW327707 LVS327704:LVS327707 MFO327704:MFO327707 MPK327704:MPK327707 MZG327704:MZG327707 NJC327704:NJC327707 NSY327704:NSY327707 OCU327704:OCU327707 OMQ327704:OMQ327707 OWM327704:OWM327707 PGI327704:PGI327707 PQE327704:PQE327707 QAA327704:QAA327707 QJW327704:QJW327707 QTS327704:QTS327707 RDO327704:RDO327707 RNK327704:RNK327707 RXG327704:RXG327707 SHC327704:SHC327707 SQY327704:SQY327707 TAU327704:TAU327707 TKQ327704:TKQ327707 TUM327704:TUM327707 UEI327704:UEI327707 UOE327704:UOE327707 UYA327704:UYA327707 VHW327704:VHW327707 VRS327704:VRS327707 WBO327704:WBO327707 WLK327704:WLK327707 WVG327704:WVG327707 IU393240:IU393243 SQ393240:SQ393243 ACM393240:ACM393243 AMI393240:AMI393243 AWE393240:AWE393243 BGA393240:BGA393243 BPW393240:BPW393243 BZS393240:BZS393243 CJO393240:CJO393243 CTK393240:CTK393243 DDG393240:DDG393243 DNC393240:DNC393243 DWY393240:DWY393243 EGU393240:EGU393243 EQQ393240:EQQ393243 FAM393240:FAM393243 FKI393240:FKI393243 FUE393240:FUE393243 GEA393240:GEA393243 GNW393240:GNW393243 GXS393240:GXS393243 HHO393240:HHO393243 HRK393240:HRK393243 IBG393240:IBG393243 ILC393240:ILC393243 IUY393240:IUY393243 JEU393240:JEU393243 JOQ393240:JOQ393243 JYM393240:JYM393243 KII393240:KII393243 KSE393240:KSE393243 LCA393240:LCA393243 LLW393240:LLW393243 LVS393240:LVS393243 MFO393240:MFO393243 MPK393240:MPK393243 MZG393240:MZG393243 NJC393240:NJC393243 NSY393240:NSY393243 OCU393240:OCU393243 OMQ393240:OMQ393243 OWM393240:OWM393243 PGI393240:PGI393243 PQE393240:PQE393243 QAA393240:QAA393243 QJW393240:QJW393243 QTS393240:QTS393243 RDO393240:RDO393243 RNK393240:RNK393243 RXG393240:RXG393243 SHC393240:SHC393243 SQY393240:SQY393243 TAU393240:TAU393243 TKQ393240:TKQ393243 TUM393240:TUM393243 UEI393240:UEI393243 UOE393240:UOE393243 UYA393240:UYA393243 VHW393240:VHW393243 VRS393240:VRS393243 WBO393240:WBO393243 WLK393240:WLK393243 WVG393240:WVG393243 IU458776:IU458779 SQ458776:SQ458779 ACM458776:ACM458779 AMI458776:AMI458779 AWE458776:AWE458779 BGA458776:BGA458779 BPW458776:BPW458779 BZS458776:BZS458779 CJO458776:CJO458779 CTK458776:CTK458779 DDG458776:DDG458779 DNC458776:DNC458779 DWY458776:DWY458779 EGU458776:EGU458779 EQQ458776:EQQ458779 FAM458776:FAM458779 FKI458776:FKI458779 FUE458776:FUE458779 GEA458776:GEA458779 GNW458776:GNW458779 GXS458776:GXS458779 HHO458776:HHO458779 HRK458776:HRK458779 IBG458776:IBG458779 ILC458776:ILC458779 IUY458776:IUY458779 JEU458776:JEU458779 JOQ458776:JOQ458779 JYM458776:JYM458779 KII458776:KII458779 KSE458776:KSE458779 LCA458776:LCA458779 LLW458776:LLW458779 LVS458776:LVS458779 MFO458776:MFO458779 MPK458776:MPK458779 MZG458776:MZG458779 NJC458776:NJC458779 NSY458776:NSY458779 OCU458776:OCU458779 OMQ458776:OMQ458779 OWM458776:OWM458779 PGI458776:PGI458779 PQE458776:PQE458779 QAA458776:QAA458779 QJW458776:QJW458779 QTS458776:QTS458779 RDO458776:RDO458779 RNK458776:RNK458779 RXG458776:RXG458779 SHC458776:SHC458779 SQY458776:SQY458779 TAU458776:TAU458779 TKQ458776:TKQ458779 TUM458776:TUM458779 UEI458776:UEI458779 UOE458776:UOE458779 UYA458776:UYA458779 VHW458776:VHW458779 VRS458776:VRS458779 WBO458776:WBO458779 WLK458776:WLK458779 WVG458776:WVG458779 IU524312:IU524315 SQ524312:SQ524315 ACM524312:ACM524315 AMI524312:AMI524315 AWE524312:AWE524315 BGA524312:BGA524315 BPW524312:BPW524315 BZS524312:BZS524315 CJO524312:CJO524315 CTK524312:CTK524315 DDG524312:DDG524315 DNC524312:DNC524315 DWY524312:DWY524315 EGU524312:EGU524315 EQQ524312:EQQ524315 FAM524312:FAM524315 FKI524312:FKI524315 FUE524312:FUE524315 GEA524312:GEA524315 GNW524312:GNW524315 GXS524312:GXS524315 HHO524312:HHO524315 HRK524312:HRK524315 IBG524312:IBG524315 ILC524312:ILC524315 IUY524312:IUY524315 JEU524312:JEU524315 JOQ524312:JOQ524315 JYM524312:JYM524315 KII524312:KII524315 KSE524312:KSE524315 LCA524312:LCA524315 LLW524312:LLW524315 LVS524312:LVS524315 MFO524312:MFO524315 MPK524312:MPK524315 MZG524312:MZG524315 NJC524312:NJC524315 NSY524312:NSY524315 OCU524312:OCU524315 OMQ524312:OMQ524315 OWM524312:OWM524315 PGI524312:PGI524315 PQE524312:PQE524315 QAA524312:QAA524315 QJW524312:QJW524315 QTS524312:QTS524315 RDO524312:RDO524315 RNK524312:RNK524315 RXG524312:RXG524315 SHC524312:SHC524315 SQY524312:SQY524315 TAU524312:TAU524315 TKQ524312:TKQ524315 TUM524312:TUM524315 UEI524312:UEI524315 UOE524312:UOE524315 UYA524312:UYA524315 VHW524312:VHW524315 VRS524312:VRS524315 WBO524312:WBO524315 WLK524312:WLK524315 WVG524312:WVG524315 IU589848:IU589851 SQ589848:SQ589851 ACM589848:ACM589851 AMI589848:AMI589851 AWE589848:AWE589851 BGA589848:BGA589851 BPW589848:BPW589851 BZS589848:BZS589851 CJO589848:CJO589851 CTK589848:CTK589851 DDG589848:DDG589851 DNC589848:DNC589851 DWY589848:DWY589851 EGU589848:EGU589851 EQQ589848:EQQ589851 FAM589848:FAM589851 FKI589848:FKI589851 FUE589848:FUE589851 GEA589848:GEA589851 GNW589848:GNW589851 GXS589848:GXS589851 HHO589848:HHO589851 HRK589848:HRK589851 IBG589848:IBG589851 ILC589848:ILC589851 IUY589848:IUY589851 JEU589848:JEU589851 JOQ589848:JOQ589851 JYM589848:JYM589851 KII589848:KII589851 KSE589848:KSE589851 LCA589848:LCA589851 LLW589848:LLW589851 LVS589848:LVS589851 MFO589848:MFO589851 MPK589848:MPK589851 MZG589848:MZG589851 NJC589848:NJC589851 NSY589848:NSY589851 OCU589848:OCU589851 OMQ589848:OMQ589851 OWM589848:OWM589851 PGI589848:PGI589851 PQE589848:PQE589851 QAA589848:QAA589851 QJW589848:QJW589851 QTS589848:QTS589851 RDO589848:RDO589851 RNK589848:RNK589851 RXG589848:RXG589851 SHC589848:SHC589851 SQY589848:SQY589851 TAU589848:TAU589851 TKQ589848:TKQ589851 TUM589848:TUM589851 UEI589848:UEI589851 UOE589848:UOE589851 UYA589848:UYA589851 VHW589848:VHW589851 VRS589848:VRS589851 WBO589848:WBO589851 WLK589848:WLK589851 WVG589848:WVG589851 IU655384:IU655387 SQ655384:SQ655387 ACM655384:ACM655387 AMI655384:AMI655387 AWE655384:AWE655387 BGA655384:BGA655387 BPW655384:BPW655387 BZS655384:BZS655387 CJO655384:CJO655387 CTK655384:CTK655387 DDG655384:DDG655387 DNC655384:DNC655387 DWY655384:DWY655387 EGU655384:EGU655387 EQQ655384:EQQ655387 FAM655384:FAM655387 FKI655384:FKI655387 FUE655384:FUE655387 GEA655384:GEA655387 GNW655384:GNW655387 GXS655384:GXS655387 HHO655384:HHO655387 HRK655384:HRK655387 IBG655384:IBG655387 ILC655384:ILC655387 IUY655384:IUY655387 JEU655384:JEU655387 JOQ655384:JOQ655387 JYM655384:JYM655387 KII655384:KII655387 KSE655384:KSE655387 LCA655384:LCA655387 LLW655384:LLW655387 LVS655384:LVS655387 MFO655384:MFO655387 MPK655384:MPK655387 MZG655384:MZG655387 NJC655384:NJC655387 NSY655384:NSY655387 OCU655384:OCU655387 OMQ655384:OMQ655387 OWM655384:OWM655387 PGI655384:PGI655387 PQE655384:PQE655387 QAA655384:QAA655387 QJW655384:QJW655387 QTS655384:QTS655387 RDO655384:RDO655387 RNK655384:RNK655387 RXG655384:RXG655387 SHC655384:SHC655387 SQY655384:SQY655387 TAU655384:TAU655387 TKQ655384:TKQ655387 TUM655384:TUM655387 UEI655384:UEI655387 UOE655384:UOE655387 UYA655384:UYA655387 VHW655384:VHW655387 VRS655384:VRS655387 WBO655384:WBO655387 WLK655384:WLK655387 WVG655384:WVG655387 IU720920:IU720923 SQ720920:SQ720923 ACM720920:ACM720923 AMI720920:AMI720923 AWE720920:AWE720923 BGA720920:BGA720923 BPW720920:BPW720923 BZS720920:BZS720923 CJO720920:CJO720923 CTK720920:CTK720923 DDG720920:DDG720923 DNC720920:DNC720923 DWY720920:DWY720923 EGU720920:EGU720923 EQQ720920:EQQ720923 FAM720920:FAM720923 FKI720920:FKI720923 FUE720920:FUE720923 GEA720920:GEA720923 GNW720920:GNW720923 GXS720920:GXS720923 HHO720920:HHO720923 HRK720920:HRK720923 IBG720920:IBG720923 ILC720920:ILC720923 IUY720920:IUY720923 JEU720920:JEU720923 JOQ720920:JOQ720923 JYM720920:JYM720923 KII720920:KII720923 KSE720920:KSE720923 LCA720920:LCA720923 LLW720920:LLW720923 LVS720920:LVS720923 MFO720920:MFO720923 MPK720920:MPK720923 MZG720920:MZG720923 NJC720920:NJC720923 NSY720920:NSY720923 OCU720920:OCU720923 OMQ720920:OMQ720923 OWM720920:OWM720923 PGI720920:PGI720923 PQE720920:PQE720923 QAA720920:QAA720923 QJW720920:QJW720923 QTS720920:QTS720923 RDO720920:RDO720923 RNK720920:RNK720923 RXG720920:RXG720923 SHC720920:SHC720923 SQY720920:SQY720923 TAU720920:TAU720923 TKQ720920:TKQ720923 TUM720920:TUM720923 UEI720920:UEI720923 UOE720920:UOE720923 UYA720920:UYA720923 VHW720920:VHW720923 VRS720920:VRS720923 WBO720920:WBO720923 WLK720920:WLK720923 WVG720920:WVG720923 IU786456:IU786459 SQ786456:SQ786459 ACM786456:ACM786459 AMI786456:AMI786459 AWE786456:AWE786459 BGA786456:BGA786459 BPW786456:BPW786459 BZS786456:BZS786459 CJO786456:CJO786459 CTK786456:CTK786459 DDG786456:DDG786459 DNC786456:DNC786459 DWY786456:DWY786459 EGU786456:EGU786459 EQQ786456:EQQ786459 FAM786456:FAM786459 FKI786456:FKI786459 FUE786456:FUE786459 GEA786456:GEA786459 GNW786456:GNW786459 GXS786456:GXS786459 HHO786456:HHO786459 HRK786456:HRK786459 IBG786456:IBG786459 ILC786456:ILC786459 IUY786456:IUY786459 JEU786456:JEU786459 JOQ786456:JOQ786459 JYM786456:JYM786459 KII786456:KII786459 KSE786456:KSE786459 LCA786456:LCA786459 LLW786456:LLW786459 LVS786456:LVS786459 MFO786456:MFO786459 MPK786456:MPK786459 MZG786456:MZG786459 NJC786456:NJC786459 NSY786456:NSY786459 OCU786456:OCU786459 OMQ786456:OMQ786459 OWM786456:OWM786459 PGI786456:PGI786459 PQE786456:PQE786459 QAA786456:QAA786459 QJW786456:QJW786459 QTS786456:QTS786459 RDO786456:RDO786459 RNK786456:RNK786459 RXG786456:RXG786459 SHC786456:SHC786459 SQY786456:SQY786459 TAU786456:TAU786459 TKQ786456:TKQ786459 TUM786456:TUM786459 UEI786456:UEI786459 UOE786456:UOE786459 UYA786456:UYA786459 VHW786456:VHW786459 VRS786456:VRS786459 WBO786456:WBO786459 WLK786456:WLK786459 WVG786456:WVG786459 IU851992:IU851995 SQ851992:SQ851995 ACM851992:ACM851995 AMI851992:AMI851995 AWE851992:AWE851995 BGA851992:BGA851995 BPW851992:BPW851995 BZS851992:BZS851995 CJO851992:CJO851995 CTK851992:CTK851995 DDG851992:DDG851995 DNC851992:DNC851995 DWY851992:DWY851995 EGU851992:EGU851995 EQQ851992:EQQ851995 FAM851992:FAM851995 FKI851992:FKI851995 FUE851992:FUE851995 GEA851992:GEA851995 GNW851992:GNW851995 GXS851992:GXS851995 HHO851992:HHO851995 HRK851992:HRK851995 IBG851992:IBG851995 ILC851992:ILC851995 IUY851992:IUY851995 JEU851992:JEU851995 JOQ851992:JOQ851995 JYM851992:JYM851995 KII851992:KII851995 KSE851992:KSE851995 LCA851992:LCA851995 LLW851992:LLW851995 LVS851992:LVS851995 MFO851992:MFO851995 MPK851992:MPK851995 MZG851992:MZG851995 NJC851992:NJC851995 NSY851992:NSY851995 OCU851992:OCU851995 OMQ851992:OMQ851995 OWM851992:OWM851995 PGI851992:PGI851995 PQE851992:PQE851995 QAA851992:QAA851995 QJW851992:QJW851995 QTS851992:QTS851995 RDO851992:RDO851995 RNK851992:RNK851995 RXG851992:RXG851995 SHC851992:SHC851995 SQY851992:SQY851995 TAU851992:TAU851995 TKQ851992:TKQ851995 TUM851992:TUM851995 UEI851992:UEI851995 UOE851992:UOE851995 UYA851992:UYA851995 VHW851992:VHW851995 VRS851992:VRS851995 WBO851992:WBO851995 WLK851992:WLK851995 WVG851992:WVG851995 IU917528:IU917531 SQ917528:SQ917531 ACM917528:ACM917531 AMI917528:AMI917531 AWE917528:AWE917531 BGA917528:BGA917531 BPW917528:BPW917531 BZS917528:BZS917531 CJO917528:CJO917531 CTK917528:CTK917531 DDG917528:DDG917531 DNC917528:DNC917531 DWY917528:DWY917531 EGU917528:EGU917531 EQQ917528:EQQ917531 FAM917528:FAM917531 FKI917528:FKI917531 FUE917528:FUE917531 GEA917528:GEA917531 GNW917528:GNW917531 GXS917528:GXS917531 HHO917528:HHO917531 HRK917528:HRK917531 IBG917528:IBG917531 ILC917528:ILC917531 IUY917528:IUY917531 JEU917528:JEU917531 JOQ917528:JOQ917531 JYM917528:JYM917531 KII917528:KII917531 KSE917528:KSE917531 LCA917528:LCA917531 LLW917528:LLW917531 LVS917528:LVS917531 MFO917528:MFO917531 MPK917528:MPK917531 MZG917528:MZG917531 NJC917528:NJC917531 NSY917528:NSY917531 OCU917528:OCU917531 OMQ917528:OMQ917531 OWM917528:OWM917531 PGI917528:PGI917531 PQE917528:PQE917531 QAA917528:QAA917531 QJW917528:QJW917531 QTS917528:QTS917531 RDO917528:RDO917531 RNK917528:RNK917531 RXG917528:RXG917531 SHC917528:SHC917531 SQY917528:SQY917531 TAU917528:TAU917531 TKQ917528:TKQ917531 TUM917528:TUM917531 UEI917528:UEI917531 UOE917528:UOE917531 UYA917528:UYA917531 VHW917528:VHW917531 VRS917528:VRS917531 WBO917528:WBO917531 WLK917528:WLK917531 WVG917528:WVG917531 IU983064:IU983067 SQ983064:SQ983067 ACM983064:ACM983067 AMI983064:AMI983067 AWE983064:AWE983067 BGA983064:BGA983067 BPW983064:BPW983067 BZS983064:BZS983067 CJO983064:CJO983067 CTK983064:CTK983067 DDG983064:DDG983067 DNC983064:DNC983067 DWY983064:DWY983067 EGU983064:EGU983067 EQQ983064:EQQ983067 FAM983064:FAM983067 FKI983064:FKI983067 FUE983064:FUE983067 GEA983064:GEA983067 GNW983064:GNW983067 GXS983064:GXS983067 HHO983064:HHO983067 HRK983064:HRK983067 IBG983064:IBG983067 ILC983064:ILC983067 IUY983064:IUY983067 JEU983064:JEU983067 JOQ983064:JOQ983067 JYM983064:JYM983067 KII983064:KII983067 KSE983064:KSE983067 LCA983064:LCA983067 LLW983064:LLW983067 LVS983064:LVS983067 MFO983064:MFO983067 MPK983064:MPK983067 MZG983064:MZG983067 NJC983064:NJC983067 NSY983064:NSY983067 OCU983064:OCU983067 OMQ983064:OMQ983067 OWM983064:OWM983067 PGI983064:PGI983067 PQE983064:PQE983067 QAA983064:QAA983067 QJW983064:QJW983067 QTS983064:QTS983067 RDO983064:RDO983067 RNK983064:RNK983067 RXG983064:RXG983067 SHC983064:SHC983067 SQY983064:SQY983067 TAU983064:TAU983067 TKQ983064:TKQ983067 TUM983064:TUM983067 UEI983064:UEI983067 UOE983064:UOE983067 UYA983064:UYA983067 VHW983064:VHW983067 VRS983064:VRS983067 WBO983064:WBO983067 WLK983064:WLK983067 C29:C32 IU29:IU32 SQ29:SQ32 ACM29:ACM32 AMI29:AMI32 AWE29:AWE32 BGA29:BGA32 BPW29:BPW32 BZS29:BZS32 CJO29:CJO32 CTK29:CTK32 DDG29:DDG32 DNC29:DNC32 DWY29:DWY32 EGU29:EGU32 EQQ29:EQQ32 FAM29:FAM32 FKI29:FKI32 FUE29:FUE32 GEA29:GEA32 GNW29:GNW32 GXS29:GXS32 HHO29:HHO32 HRK29:HRK32 IBG29:IBG32 ILC29:ILC32 IUY29:IUY32 JEU29:JEU32 JOQ29:JOQ32 JYM29:JYM32 KII29:KII32 KSE29:KSE32 LCA29:LCA32 LLW29:LLW32 LVS29:LVS32 MFO29:MFO32 MPK29:MPK32 MZG29:MZG32 NJC29:NJC32 NSY29:NSY32 OCU29:OCU32 OMQ29:OMQ32 OWM29:OWM32 PGI29:PGI32 PQE29:PQE32 QAA29:QAA32 QJW29:QJW32 QTS29:QTS32 RDO29:RDO32 RNK29:RNK32 RXG29:RXG32 SHC29:SHC32 SQY29:SQY32 TAU29:TAU32 TKQ29:TKQ32 TUM29:TUM32 UEI29:UEI32 UOE29:UOE32 UYA29:UYA32 VHW29:VHW32 VRS29:VRS32 WBO29:WBO32 WLK29:WLK32 WVG29:WVG32">
      <formula1>-1000000000</formula1>
      <formula2>1000000000</formula2>
    </dataValidation>
    <dataValidation type="decimal" allowBlank="1" showInputMessage="1" showErrorMessage="1" sqref="WVG983056 C983056 C917520 C851984 C786448 C720912 C655376 C589840 C524304 C458768 C393232 C327696 C262160 C196624 C131088 C65552 IU65552 SQ65552 ACM65552 AMI65552 AWE65552 BGA65552 BPW65552 BZS65552 CJO65552 CTK65552 DDG65552 DNC65552 DWY65552 EGU65552 EQQ65552 FAM65552 FKI65552 FUE65552 GEA65552 GNW65552 GXS65552 HHO65552 HRK65552 IBG65552 ILC65552 IUY65552 JEU65552 JOQ65552 JYM65552 KII65552 KSE65552 LCA65552 LLW65552 LVS65552 MFO65552 MPK65552 MZG65552 NJC65552 NSY65552 OCU65552 OMQ65552 OWM65552 PGI65552 PQE65552 QAA65552 QJW65552 QTS65552 RDO65552 RNK65552 RXG65552 SHC65552 SQY65552 TAU65552 TKQ65552 TUM65552 UEI65552 UOE65552 UYA65552 VHW65552 VRS65552 WBO65552 WLK65552 WVG65552 IU131088 SQ131088 ACM131088 AMI131088 AWE131088 BGA131088 BPW131088 BZS131088 CJO131088 CTK131088 DDG131088 DNC131088 DWY131088 EGU131088 EQQ131088 FAM131088 FKI131088 FUE131088 GEA131088 GNW131088 GXS131088 HHO131088 HRK131088 IBG131088 ILC131088 IUY131088 JEU131088 JOQ131088 JYM131088 KII131088 KSE131088 LCA131088 LLW131088 LVS131088 MFO131088 MPK131088 MZG131088 NJC131088 NSY131088 OCU131088 OMQ131088 OWM131088 PGI131088 PQE131088 QAA131088 QJW131088 QTS131088 RDO131088 RNK131088 RXG131088 SHC131088 SQY131088 TAU131088 TKQ131088 TUM131088 UEI131088 UOE131088 UYA131088 VHW131088 VRS131088 WBO131088 WLK131088 WVG131088 IU196624 SQ196624 ACM196624 AMI196624 AWE196624 BGA196624 BPW196624 BZS196624 CJO196624 CTK196624 DDG196624 DNC196624 DWY196624 EGU196624 EQQ196624 FAM196624 FKI196624 FUE196624 GEA196624 GNW196624 GXS196624 HHO196624 HRK196624 IBG196624 ILC196624 IUY196624 JEU196624 JOQ196624 JYM196624 KII196624 KSE196624 LCA196624 LLW196624 LVS196624 MFO196624 MPK196624 MZG196624 NJC196624 NSY196624 OCU196624 OMQ196624 OWM196624 PGI196624 PQE196624 QAA196624 QJW196624 QTS196624 RDO196624 RNK196624 RXG196624 SHC196624 SQY196624 TAU196624 TKQ196624 TUM196624 UEI196624 UOE196624 UYA196624 VHW196624 VRS196624 WBO196624 WLK196624 WVG196624 IU262160 SQ262160 ACM262160 AMI262160 AWE262160 BGA262160 BPW262160 BZS262160 CJO262160 CTK262160 DDG262160 DNC262160 DWY262160 EGU262160 EQQ262160 FAM262160 FKI262160 FUE262160 GEA262160 GNW262160 GXS262160 HHO262160 HRK262160 IBG262160 ILC262160 IUY262160 JEU262160 JOQ262160 JYM262160 KII262160 KSE262160 LCA262160 LLW262160 LVS262160 MFO262160 MPK262160 MZG262160 NJC262160 NSY262160 OCU262160 OMQ262160 OWM262160 PGI262160 PQE262160 QAA262160 QJW262160 QTS262160 RDO262160 RNK262160 RXG262160 SHC262160 SQY262160 TAU262160 TKQ262160 TUM262160 UEI262160 UOE262160 UYA262160 VHW262160 VRS262160 WBO262160 WLK262160 WVG262160 IU327696 SQ327696 ACM327696 AMI327696 AWE327696 BGA327696 BPW327696 BZS327696 CJO327696 CTK327696 DDG327696 DNC327696 DWY327696 EGU327696 EQQ327696 FAM327696 FKI327696 FUE327696 GEA327696 GNW327696 GXS327696 HHO327696 HRK327696 IBG327696 ILC327696 IUY327696 JEU327696 JOQ327696 JYM327696 KII327696 KSE327696 LCA327696 LLW327696 LVS327696 MFO327696 MPK327696 MZG327696 NJC327696 NSY327696 OCU327696 OMQ327696 OWM327696 PGI327696 PQE327696 QAA327696 QJW327696 QTS327696 RDO327696 RNK327696 RXG327696 SHC327696 SQY327696 TAU327696 TKQ327696 TUM327696 UEI327696 UOE327696 UYA327696 VHW327696 VRS327696 WBO327696 WLK327696 WVG327696 IU393232 SQ393232 ACM393232 AMI393232 AWE393232 BGA393232 BPW393232 BZS393232 CJO393232 CTK393232 DDG393232 DNC393232 DWY393232 EGU393232 EQQ393232 FAM393232 FKI393232 FUE393232 GEA393232 GNW393232 GXS393232 HHO393232 HRK393232 IBG393232 ILC393232 IUY393232 JEU393232 JOQ393232 JYM393232 KII393232 KSE393232 LCA393232 LLW393232 LVS393232 MFO393232 MPK393232 MZG393232 NJC393232 NSY393232 OCU393232 OMQ393232 OWM393232 PGI393232 PQE393232 QAA393232 QJW393232 QTS393232 RDO393232 RNK393232 RXG393232 SHC393232 SQY393232 TAU393232 TKQ393232 TUM393232 UEI393232 UOE393232 UYA393232 VHW393232 VRS393232 WBO393232 WLK393232 WVG393232 IU458768 SQ458768 ACM458768 AMI458768 AWE458768 BGA458768 BPW458768 BZS458768 CJO458768 CTK458768 DDG458768 DNC458768 DWY458768 EGU458768 EQQ458768 FAM458768 FKI458768 FUE458768 GEA458768 GNW458768 GXS458768 HHO458768 HRK458768 IBG458768 ILC458768 IUY458768 JEU458768 JOQ458768 JYM458768 KII458768 KSE458768 LCA458768 LLW458768 LVS458768 MFO458768 MPK458768 MZG458768 NJC458768 NSY458768 OCU458768 OMQ458768 OWM458768 PGI458768 PQE458768 QAA458768 QJW458768 QTS458768 RDO458768 RNK458768 RXG458768 SHC458768 SQY458768 TAU458768 TKQ458768 TUM458768 UEI458768 UOE458768 UYA458768 VHW458768 VRS458768 WBO458768 WLK458768 WVG458768 IU524304 SQ524304 ACM524304 AMI524304 AWE524304 BGA524304 BPW524304 BZS524304 CJO524304 CTK524304 DDG524304 DNC524304 DWY524304 EGU524304 EQQ524304 FAM524304 FKI524304 FUE524304 GEA524304 GNW524304 GXS524304 HHO524304 HRK524304 IBG524304 ILC524304 IUY524304 JEU524304 JOQ524304 JYM524304 KII524304 KSE524304 LCA524304 LLW524304 LVS524304 MFO524304 MPK524304 MZG524304 NJC524304 NSY524304 OCU524304 OMQ524304 OWM524304 PGI524304 PQE524304 QAA524304 QJW524304 QTS524304 RDO524304 RNK524304 RXG524304 SHC524304 SQY524304 TAU524304 TKQ524304 TUM524304 UEI524304 UOE524304 UYA524304 VHW524304 VRS524304 WBO524304 WLK524304 WVG524304 IU589840 SQ589840 ACM589840 AMI589840 AWE589840 BGA589840 BPW589840 BZS589840 CJO589840 CTK589840 DDG589840 DNC589840 DWY589840 EGU589840 EQQ589840 FAM589840 FKI589840 FUE589840 GEA589840 GNW589840 GXS589840 HHO589840 HRK589840 IBG589840 ILC589840 IUY589840 JEU589840 JOQ589840 JYM589840 KII589840 KSE589840 LCA589840 LLW589840 LVS589840 MFO589840 MPK589840 MZG589840 NJC589840 NSY589840 OCU589840 OMQ589840 OWM589840 PGI589840 PQE589840 QAA589840 QJW589840 QTS589840 RDO589840 RNK589840 RXG589840 SHC589840 SQY589840 TAU589840 TKQ589840 TUM589840 UEI589840 UOE589840 UYA589840 VHW589840 VRS589840 WBO589840 WLK589840 WVG589840 IU655376 SQ655376 ACM655376 AMI655376 AWE655376 BGA655376 BPW655376 BZS655376 CJO655376 CTK655376 DDG655376 DNC655376 DWY655376 EGU655376 EQQ655376 FAM655376 FKI655376 FUE655376 GEA655376 GNW655376 GXS655376 HHO655376 HRK655376 IBG655376 ILC655376 IUY655376 JEU655376 JOQ655376 JYM655376 KII655376 KSE655376 LCA655376 LLW655376 LVS655376 MFO655376 MPK655376 MZG655376 NJC655376 NSY655376 OCU655376 OMQ655376 OWM655376 PGI655376 PQE655376 QAA655376 QJW655376 QTS655376 RDO655376 RNK655376 RXG655376 SHC655376 SQY655376 TAU655376 TKQ655376 TUM655376 UEI655376 UOE655376 UYA655376 VHW655376 VRS655376 WBO655376 WLK655376 WVG655376 IU720912 SQ720912 ACM720912 AMI720912 AWE720912 BGA720912 BPW720912 BZS720912 CJO720912 CTK720912 DDG720912 DNC720912 DWY720912 EGU720912 EQQ720912 FAM720912 FKI720912 FUE720912 GEA720912 GNW720912 GXS720912 HHO720912 HRK720912 IBG720912 ILC720912 IUY720912 JEU720912 JOQ720912 JYM720912 KII720912 KSE720912 LCA720912 LLW720912 LVS720912 MFO720912 MPK720912 MZG720912 NJC720912 NSY720912 OCU720912 OMQ720912 OWM720912 PGI720912 PQE720912 QAA720912 QJW720912 QTS720912 RDO720912 RNK720912 RXG720912 SHC720912 SQY720912 TAU720912 TKQ720912 TUM720912 UEI720912 UOE720912 UYA720912 VHW720912 VRS720912 WBO720912 WLK720912 WVG720912 IU786448 SQ786448 ACM786448 AMI786448 AWE786448 BGA786448 BPW786448 BZS786448 CJO786448 CTK786448 DDG786448 DNC786448 DWY786448 EGU786448 EQQ786448 FAM786448 FKI786448 FUE786448 GEA786448 GNW786448 GXS786448 HHO786448 HRK786448 IBG786448 ILC786448 IUY786448 JEU786448 JOQ786448 JYM786448 KII786448 KSE786448 LCA786448 LLW786448 LVS786448 MFO786448 MPK786448 MZG786448 NJC786448 NSY786448 OCU786448 OMQ786448 OWM786448 PGI786448 PQE786448 QAA786448 QJW786448 QTS786448 RDO786448 RNK786448 RXG786448 SHC786448 SQY786448 TAU786448 TKQ786448 TUM786448 UEI786448 UOE786448 UYA786448 VHW786448 VRS786448 WBO786448 WLK786448 WVG786448 IU851984 SQ851984 ACM851984 AMI851984 AWE851984 BGA851984 BPW851984 BZS851984 CJO851984 CTK851984 DDG851984 DNC851984 DWY851984 EGU851984 EQQ851984 FAM851984 FKI851984 FUE851984 GEA851984 GNW851984 GXS851984 HHO851984 HRK851984 IBG851984 ILC851984 IUY851984 JEU851984 JOQ851984 JYM851984 KII851984 KSE851984 LCA851984 LLW851984 LVS851984 MFO851984 MPK851984 MZG851984 NJC851984 NSY851984 OCU851984 OMQ851984 OWM851984 PGI851984 PQE851984 QAA851984 QJW851984 QTS851984 RDO851984 RNK851984 RXG851984 SHC851984 SQY851984 TAU851984 TKQ851984 TUM851984 UEI851984 UOE851984 UYA851984 VHW851984 VRS851984 WBO851984 WLK851984 WVG851984 IU917520 SQ917520 ACM917520 AMI917520 AWE917520 BGA917520 BPW917520 BZS917520 CJO917520 CTK917520 DDG917520 DNC917520 DWY917520 EGU917520 EQQ917520 FAM917520 FKI917520 FUE917520 GEA917520 GNW917520 GXS917520 HHO917520 HRK917520 IBG917520 ILC917520 IUY917520 JEU917520 JOQ917520 JYM917520 KII917520 KSE917520 LCA917520 LLW917520 LVS917520 MFO917520 MPK917520 MZG917520 NJC917520 NSY917520 OCU917520 OMQ917520 OWM917520 PGI917520 PQE917520 QAA917520 QJW917520 QTS917520 RDO917520 RNK917520 RXG917520 SHC917520 SQY917520 TAU917520 TKQ917520 TUM917520 UEI917520 UOE917520 UYA917520 VHW917520 VRS917520 WBO917520 WLK917520 WVG917520 IU983056 SQ983056 ACM983056 AMI983056 AWE983056 BGA983056 BPW983056 BZS983056 CJO983056 CTK983056 DDG983056 DNC983056 DWY983056 EGU983056 EQQ983056 FAM983056 FKI983056 FUE983056 GEA983056 GNW983056 GXS983056 HHO983056 HRK983056 IBG983056 ILC983056 IUY983056 JEU983056 JOQ983056 JYM983056 KII983056 KSE983056 LCA983056 LLW983056 LVS983056 MFO983056 MPK983056 MZG983056 NJC983056 NSY983056 OCU983056 OMQ983056 OWM983056 PGI983056 PQE983056 QAA983056 QJW983056 QTS983056 RDO983056 RNK983056 RXG983056 SHC983056 SQY983056 TAU983056 TKQ983056 TUM983056 UEI983056 UOE983056 UYA983056 VHW983056 VRS983056 WBO983056 WLK983056 C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-1000000000</formula1>
      <formula2>0</formula2>
    </dataValidation>
    <dataValidation type="decimal" allowBlank="1" showInputMessage="1" showErrorMessage="1" sqref="WVG983072 C983072 C917536 C852000 C786464 C720928 C655392 C589856 C524320 C458784 C393248 C327712 C262176 C196640 C131104 C65568 C983048 C917512 C851976 C786440 C720904 C655368 C589832 C524296 C458760 C393224 C327688 C262152 C196616 C131080 C65544 C983077:C983079 C917541:C917543 C852005:C852007 C786469:C786471 C720933:C720935 C655397:C655399 C589861:C589863 C524325:C524327 C458789:C458791 C393253:C393255 C327717:C327719 C262181:C262183 C196645:C196647 C131109:C131111 C65573:C65575 C983069:C983070 C917533:C917534 C851997:C851998 C786461:C786462 C720925:C720926 C655389:C655390 C589853:C589854 C524317:C524318 C458781:C458782 C393245:C393246 C327709:C327710 C262173:C262174 C196637:C196638 C131101:C131102 C65565:C65566 IU65565:IU65566 SQ65565:SQ65566 ACM65565:ACM65566 AMI65565:AMI65566 AWE65565:AWE65566 BGA65565:BGA65566 BPW65565:BPW65566 BZS65565:BZS65566 CJO65565:CJO65566 CTK65565:CTK65566 DDG65565:DDG65566 DNC65565:DNC65566 DWY65565:DWY65566 EGU65565:EGU65566 EQQ65565:EQQ65566 FAM65565:FAM65566 FKI65565:FKI65566 FUE65565:FUE65566 GEA65565:GEA65566 GNW65565:GNW65566 GXS65565:GXS65566 HHO65565:HHO65566 HRK65565:HRK65566 IBG65565:IBG65566 ILC65565:ILC65566 IUY65565:IUY65566 JEU65565:JEU65566 JOQ65565:JOQ65566 JYM65565:JYM65566 KII65565:KII65566 KSE65565:KSE65566 LCA65565:LCA65566 LLW65565:LLW65566 LVS65565:LVS65566 MFO65565:MFO65566 MPK65565:MPK65566 MZG65565:MZG65566 NJC65565:NJC65566 NSY65565:NSY65566 OCU65565:OCU65566 OMQ65565:OMQ65566 OWM65565:OWM65566 PGI65565:PGI65566 PQE65565:PQE65566 QAA65565:QAA65566 QJW65565:QJW65566 QTS65565:QTS65566 RDO65565:RDO65566 RNK65565:RNK65566 RXG65565:RXG65566 SHC65565:SHC65566 SQY65565:SQY65566 TAU65565:TAU65566 TKQ65565:TKQ65566 TUM65565:TUM65566 UEI65565:UEI65566 UOE65565:UOE65566 UYA65565:UYA65566 VHW65565:VHW65566 VRS65565:VRS65566 WBO65565:WBO65566 WLK65565:WLK65566 WVG65565:WVG65566 IU131101:IU131102 SQ131101:SQ131102 ACM131101:ACM131102 AMI131101:AMI131102 AWE131101:AWE131102 BGA131101:BGA131102 BPW131101:BPW131102 BZS131101:BZS131102 CJO131101:CJO131102 CTK131101:CTK131102 DDG131101:DDG131102 DNC131101:DNC131102 DWY131101:DWY131102 EGU131101:EGU131102 EQQ131101:EQQ131102 FAM131101:FAM131102 FKI131101:FKI131102 FUE131101:FUE131102 GEA131101:GEA131102 GNW131101:GNW131102 GXS131101:GXS131102 HHO131101:HHO131102 HRK131101:HRK131102 IBG131101:IBG131102 ILC131101:ILC131102 IUY131101:IUY131102 JEU131101:JEU131102 JOQ131101:JOQ131102 JYM131101:JYM131102 KII131101:KII131102 KSE131101:KSE131102 LCA131101:LCA131102 LLW131101:LLW131102 LVS131101:LVS131102 MFO131101:MFO131102 MPK131101:MPK131102 MZG131101:MZG131102 NJC131101:NJC131102 NSY131101:NSY131102 OCU131101:OCU131102 OMQ131101:OMQ131102 OWM131101:OWM131102 PGI131101:PGI131102 PQE131101:PQE131102 QAA131101:QAA131102 QJW131101:QJW131102 QTS131101:QTS131102 RDO131101:RDO131102 RNK131101:RNK131102 RXG131101:RXG131102 SHC131101:SHC131102 SQY131101:SQY131102 TAU131101:TAU131102 TKQ131101:TKQ131102 TUM131101:TUM131102 UEI131101:UEI131102 UOE131101:UOE131102 UYA131101:UYA131102 VHW131101:VHW131102 VRS131101:VRS131102 WBO131101:WBO131102 WLK131101:WLK131102 WVG131101:WVG131102 IU196637:IU196638 SQ196637:SQ196638 ACM196637:ACM196638 AMI196637:AMI196638 AWE196637:AWE196638 BGA196637:BGA196638 BPW196637:BPW196638 BZS196637:BZS196638 CJO196637:CJO196638 CTK196637:CTK196638 DDG196637:DDG196638 DNC196637:DNC196638 DWY196637:DWY196638 EGU196637:EGU196638 EQQ196637:EQQ196638 FAM196637:FAM196638 FKI196637:FKI196638 FUE196637:FUE196638 GEA196637:GEA196638 GNW196637:GNW196638 GXS196637:GXS196638 HHO196637:HHO196638 HRK196637:HRK196638 IBG196637:IBG196638 ILC196637:ILC196638 IUY196637:IUY196638 JEU196637:JEU196638 JOQ196637:JOQ196638 JYM196637:JYM196638 KII196637:KII196638 KSE196637:KSE196638 LCA196637:LCA196638 LLW196637:LLW196638 LVS196637:LVS196638 MFO196637:MFO196638 MPK196637:MPK196638 MZG196637:MZG196638 NJC196637:NJC196638 NSY196637:NSY196638 OCU196637:OCU196638 OMQ196637:OMQ196638 OWM196637:OWM196638 PGI196637:PGI196638 PQE196637:PQE196638 QAA196637:QAA196638 QJW196637:QJW196638 QTS196637:QTS196638 RDO196637:RDO196638 RNK196637:RNK196638 RXG196637:RXG196638 SHC196637:SHC196638 SQY196637:SQY196638 TAU196637:TAU196638 TKQ196637:TKQ196638 TUM196637:TUM196638 UEI196637:UEI196638 UOE196637:UOE196638 UYA196637:UYA196638 VHW196637:VHW196638 VRS196637:VRS196638 WBO196637:WBO196638 WLK196637:WLK196638 WVG196637:WVG196638 IU262173:IU262174 SQ262173:SQ262174 ACM262173:ACM262174 AMI262173:AMI262174 AWE262173:AWE262174 BGA262173:BGA262174 BPW262173:BPW262174 BZS262173:BZS262174 CJO262173:CJO262174 CTK262173:CTK262174 DDG262173:DDG262174 DNC262173:DNC262174 DWY262173:DWY262174 EGU262173:EGU262174 EQQ262173:EQQ262174 FAM262173:FAM262174 FKI262173:FKI262174 FUE262173:FUE262174 GEA262173:GEA262174 GNW262173:GNW262174 GXS262173:GXS262174 HHO262173:HHO262174 HRK262173:HRK262174 IBG262173:IBG262174 ILC262173:ILC262174 IUY262173:IUY262174 JEU262173:JEU262174 JOQ262173:JOQ262174 JYM262173:JYM262174 KII262173:KII262174 KSE262173:KSE262174 LCA262173:LCA262174 LLW262173:LLW262174 LVS262173:LVS262174 MFO262173:MFO262174 MPK262173:MPK262174 MZG262173:MZG262174 NJC262173:NJC262174 NSY262173:NSY262174 OCU262173:OCU262174 OMQ262173:OMQ262174 OWM262173:OWM262174 PGI262173:PGI262174 PQE262173:PQE262174 QAA262173:QAA262174 QJW262173:QJW262174 QTS262173:QTS262174 RDO262173:RDO262174 RNK262173:RNK262174 RXG262173:RXG262174 SHC262173:SHC262174 SQY262173:SQY262174 TAU262173:TAU262174 TKQ262173:TKQ262174 TUM262173:TUM262174 UEI262173:UEI262174 UOE262173:UOE262174 UYA262173:UYA262174 VHW262173:VHW262174 VRS262173:VRS262174 WBO262173:WBO262174 WLK262173:WLK262174 WVG262173:WVG262174 IU327709:IU327710 SQ327709:SQ327710 ACM327709:ACM327710 AMI327709:AMI327710 AWE327709:AWE327710 BGA327709:BGA327710 BPW327709:BPW327710 BZS327709:BZS327710 CJO327709:CJO327710 CTK327709:CTK327710 DDG327709:DDG327710 DNC327709:DNC327710 DWY327709:DWY327710 EGU327709:EGU327710 EQQ327709:EQQ327710 FAM327709:FAM327710 FKI327709:FKI327710 FUE327709:FUE327710 GEA327709:GEA327710 GNW327709:GNW327710 GXS327709:GXS327710 HHO327709:HHO327710 HRK327709:HRK327710 IBG327709:IBG327710 ILC327709:ILC327710 IUY327709:IUY327710 JEU327709:JEU327710 JOQ327709:JOQ327710 JYM327709:JYM327710 KII327709:KII327710 KSE327709:KSE327710 LCA327709:LCA327710 LLW327709:LLW327710 LVS327709:LVS327710 MFO327709:MFO327710 MPK327709:MPK327710 MZG327709:MZG327710 NJC327709:NJC327710 NSY327709:NSY327710 OCU327709:OCU327710 OMQ327709:OMQ327710 OWM327709:OWM327710 PGI327709:PGI327710 PQE327709:PQE327710 QAA327709:QAA327710 QJW327709:QJW327710 QTS327709:QTS327710 RDO327709:RDO327710 RNK327709:RNK327710 RXG327709:RXG327710 SHC327709:SHC327710 SQY327709:SQY327710 TAU327709:TAU327710 TKQ327709:TKQ327710 TUM327709:TUM327710 UEI327709:UEI327710 UOE327709:UOE327710 UYA327709:UYA327710 VHW327709:VHW327710 VRS327709:VRS327710 WBO327709:WBO327710 WLK327709:WLK327710 WVG327709:WVG327710 IU393245:IU393246 SQ393245:SQ393246 ACM393245:ACM393246 AMI393245:AMI393246 AWE393245:AWE393246 BGA393245:BGA393246 BPW393245:BPW393246 BZS393245:BZS393246 CJO393245:CJO393246 CTK393245:CTK393246 DDG393245:DDG393246 DNC393245:DNC393246 DWY393245:DWY393246 EGU393245:EGU393246 EQQ393245:EQQ393246 FAM393245:FAM393246 FKI393245:FKI393246 FUE393245:FUE393246 GEA393245:GEA393246 GNW393245:GNW393246 GXS393245:GXS393246 HHO393245:HHO393246 HRK393245:HRK393246 IBG393245:IBG393246 ILC393245:ILC393246 IUY393245:IUY393246 JEU393245:JEU393246 JOQ393245:JOQ393246 JYM393245:JYM393246 KII393245:KII393246 KSE393245:KSE393246 LCA393245:LCA393246 LLW393245:LLW393246 LVS393245:LVS393246 MFO393245:MFO393246 MPK393245:MPK393246 MZG393245:MZG393246 NJC393245:NJC393246 NSY393245:NSY393246 OCU393245:OCU393246 OMQ393245:OMQ393246 OWM393245:OWM393246 PGI393245:PGI393246 PQE393245:PQE393246 QAA393245:QAA393246 QJW393245:QJW393246 QTS393245:QTS393246 RDO393245:RDO393246 RNK393245:RNK393246 RXG393245:RXG393246 SHC393245:SHC393246 SQY393245:SQY393246 TAU393245:TAU393246 TKQ393245:TKQ393246 TUM393245:TUM393246 UEI393245:UEI393246 UOE393245:UOE393246 UYA393245:UYA393246 VHW393245:VHW393246 VRS393245:VRS393246 WBO393245:WBO393246 WLK393245:WLK393246 WVG393245:WVG393246 IU458781:IU458782 SQ458781:SQ458782 ACM458781:ACM458782 AMI458781:AMI458782 AWE458781:AWE458782 BGA458781:BGA458782 BPW458781:BPW458782 BZS458781:BZS458782 CJO458781:CJO458782 CTK458781:CTK458782 DDG458781:DDG458782 DNC458781:DNC458782 DWY458781:DWY458782 EGU458781:EGU458782 EQQ458781:EQQ458782 FAM458781:FAM458782 FKI458781:FKI458782 FUE458781:FUE458782 GEA458781:GEA458782 GNW458781:GNW458782 GXS458781:GXS458782 HHO458781:HHO458782 HRK458781:HRK458782 IBG458781:IBG458782 ILC458781:ILC458782 IUY458781:IUY458782 JEU458781:JEU458782 JOQ458781:JOQ458782 JYM458781:JYM458782 KII458781:KII458782 KSE458781:KSE458782 LCA458781:LCA458782 LLW458781:LLW458782 LVS458781:LVS458782 MFO458781:MFO458782 MPK458781:MPK458782 MZG458781:MZG458782 NJC458781:NJC458782 NSY458781:NSY458782 OCU458781:OCU458782 OMQ458781:OMQ458782 OWM458781:OWM458782 PGI458781:PGI458782 PQE458781:PQE458782 QAA458781:QAA458782 QJW458781:QJW458782 QTS458781:QTS458782 RDO458781:RDO458782 RNK458781:RNK458782 RXG458781:RXG458782 SHC458781:SHC458782 SQY458781:SQY458782 TAU458781:TAU458782 TKQ458781:TKQ458782 TUM458781:TUM458782 UEI458781:UEI458782 UOE458781:UOE458782 UYA458781:UYA458782 VHW458781:VHW458782 VRS458781:VRS458782 WBO458781:WBO458782 WLK458781:WLK458782 WVG458781:WVG458782 IU524317:IU524318 SQ524317:SQ524318 ACM524317:ACM524318 AMI524317:AMI524318 AWE524317:AWE524318 BGA524317:BGA524318 BPW524317:BPW524318 BZS524317:BZS524318 CJO524317:CJO524318 CTK524317:CTK524318 DDG524317:DDG524318 DNC524317:DNC524318 DWY524317:DWY524318 EGU524317:EGU524318 EQQ524317:EQQ524318 FAM524317:FAM524318 FKI524317:FKI524318 FUE524317:FUE524318 GEA524317:GEA524318 GNW524317:GNW524318 GXS524317:GXS524318 HHO524317:HHO524318 HRK524317:HRK524318 IBG524317:IBG524318 ILC524317:ILC524318 IUY524317:IUY524318 JEU524317:JEU524318 JOQ524317:JOQ524318 JYM524317:JYM524318 KII524317:KII524318 KSE524317:KSE524318 LCA524317:LCA524318 LLW524317:LLW524318 LVS524317:LVS524318 MFO524317:MFO524318 MPK524317:MPK524318 MZG524317:MZG524318 NJC524317:NJC524318 NSY524317:NSY524318 OCU524317:OCU524318 OMQ524317:OMQ524318 OWM524317:OWM524318 PGI524317:PGI524318 PQE524317:PQE524318 QAA524317:QAA524318 QJW524317:QJW524318 QTS524317:QTS524318 RDO524317:RDO524318 RNK524317:RNK524318 RXG524317:RXG524318 SHC524317:SHC524318 SQY524317:SQY524318 TAU524317:TAU524318 TKQ524317:TKQ524318 TUM524317:TUM524318 UEI524317:UEI524318 UOE524317:UOE524318 UYA524317:UYA524318 VHW524317:VHW524318 VRS524317:VRS524318 WBO524317:WBO524318 WLK524317:WLK524318 WVG524317:WVG524318 IU589853:IU589854 SQ589853:SQ589854 ACM589853:ACM589854 AMI589853:AMI589854 AWE589853:AWE589854 BGA589853:BGA589854 BPW589853:BPW589854 BZS589853:BZS589854 CJO589853:CJO589854 CTK589853:CTK589854 DDG589853:DDG589854 DNC589853:DNC589854 DWY589853:DWY589854 EGU589853:EGU589854 EQQ589853:EQQ589854 FAM589853:FAM589854 FKI589853:FKI589854 FUE589853:FUE589854 GEA589853:GEA589854 GNW589853:GNW589854 GXS589853:GXS589854 HHO589853:HHO589854 HRK589853:HRK589854 IBG589853:IBG589854 ILC589853:ILC589854 IUY589853:IUY589854 JEU589853:JEU589854 JOQ589853:JOQ589854 JYM589853:JYM589854 KII589853:KII589854 KSE589853:KSE589854 LCA589853:LCA589854 LLW589853:LLW589854 LVS589853:LVS589854 MFO589853:MFO589854 MPK589853:MPK589854 MZG589853:MZG589854 NJC589853:NJC589854 NSY589853:NSY589854 OCU589853:OCU589854 OMQ589853:OMQ589854 OWM589853:OWM589854 PGI589853:PGI589854 PQE589853:PQE589854 QAA589853:QAA589854 QJW589853:QJW589854 QTS589853:QTS589854 RDO589853:RDO589854 RNK589853:RNK589854 RXG589853:RXG589854 SHC589853:SHC589854 SQY589853:SQY589854 TAU589853:TAU589854 TKQ589853:TKQ589854 TUM589853:TUM589854 UEI589853:UEI589854 UOE589853:UOE589854 UYA589853:UYA589854 VHW589853:VHW589854 VRS589853:VRS589854 WBO589853:WBO589854 WLK589853:WLK589854 WVG589853:WVG589854 IU655389:IU655390 SQ655389:SQ655390 ACM655389:ACM655390 AMI655389:AMI655390 AWE655389:AWE655390 BGA655389:BGA655390 BPW655389:BPW655390 BZS655389:BZS655390 CJO655389:CJO655390 CTK655389:CTK655390 DDG655389:DDG655390 DNC655389:DNC655390 DWY655389:DWY655390 EGU655389:EGU655390 EQQ655389:EQQ655390 FAM655389:FAM655390 FKI655389:FKI655390 FUE655389:FUE655390 GEA655389:GEA655390 GNW655389:GNW655390 GXS655389:GXS655390 HHO655389:HHO655390 HRK655389:HRK655390 IBG655389:IBG655390 ILC655389:ILC655390 IUY655389:IUY655390 JEU655389:JEU655390 JOQ655389:JOQ655390 JYM655389:JYM655390 KII655389:KII655390 KSE655389:KSE655390 LCA655389:LCA655390 LLW655389:LLW655390 LVS655389:LVS655390 MFO655389:MFO655390 MPK655389:MPK655390 MZG655389:MZG655390 NJC655389:NJC655390 NSY655389:NSY655390 OCU655389:OCU655390 OMQ655389:OMQ655390 OWM655389:OWM655390 PGI655389:PGI655390 PQE655389:PQE655390 QAA655389:QAA655390 QJW655389:QJW655390 QTS655389:QTS655390 RDO655389:RDO655390 RNK655389:RNK655390 RXG655389:RXG655390 SHC655389:SHC655390 SQY655389:SQY655390 TAU655389:TAU655390 TKQ655389:TKQ655390 TUM655389:TUM655390 UEI655389:UEI655390 UOE655389:UOE655390 UYA655389:UYA655390 VHW655389:VHW655390 VRS655389:VRS655390 WBO655389:WBO655390 WLK655389:WLK655390 WVG655389:WVG655390 IU720925:IU720926 SQ720925:SQ720926 ACM720925:ACM720926 AMI720925:AMI720926 AWE720925:AWE720926 BGA720925:BGA720926 BPW720925:BPW720926 BZS720925:BZS720926 CJO720925:CJO720926 CTK720925:CTK720926 DDG720925:DDG720926 DNC720925:DNC720926 DWY720925:DWY720926 EGU720925:EGU720926 EQQ720925:EQQ720926 FAM720925:FAM720926 FKI720925:FKI720926 FUE720925:FUE720926 GEA720925:GEA720926 GNW720925:GNW720926 GXS720925:GXS720926 HHO720925:HHO720926 HRK720925:HRK720926 IBG720925:IBG720926 ILC720925:ILC720926 IUY720925:IUY720926 JEU720925:JEU720926 JOQ720925:JOQ720926 JYM720925:JYM720926 KII720925:KII720926 KSE720925:KSE720926 LCA720925:LCA720926 LLW720925:LLW720926 LVS720925:LVS720926 MFO720925:MFO720926 MPK720925:MPK720926 MZG720925:MZG720926 NJC720925:NJC720926 NSY720925:NSY720926 OCU720925:OCU720926 OMQ720925:OMQ720926 OWM720925:OWM720926 PGI720925:PGI720926 PQE720925:PQE720926 QAA720925:QAA720926 QJW720925:QJW720926 QTS720925:QTS720926 RDO720925:RDO720926 RNK720925:RNK720926 RXG720925:RXG720926 SHC720925:SHC720926 SQY720925:SQY720926 TAU720925:TAU720926 TKQ720925:TKQ720926 TUM720925:TUM720926 UEI720925:UEI720926 UOE720925:UOE720926 UYA720925:UYA720926 VHW720925:VHW720926 VRS720925:VRS720926 WBO720925:WBO720926 WLK720925:WLK720926 WVG720925:WVG720926 IU786461:IU786462 SQ786461:SQ786462 ACM786461:ACM786462 AMI786461:AMI786462 AWE786461:AWE786462 BGA786461:BGA786462 BPW786461:BPW786462 BZS786461:BZS786462 CJO786461:CJO786462 CTK786461:CTK786462 DDG786461:DDG786462 DNC786461:DNC786462 DWY786461:DWY786462 EGU786461:EGU786462 EQQ786461:EQQ786462 FAM786461:FAM786462 FKI786461:FKI786462 FUE786461:FUE786462 GEA786461:GEA786462 GNW786461:GNW786462 GXS786461:GXS786462 HHO786461:HHO786462 HRK786461:HRK786462 IBG786461:IBG786462 ILC786461:ILC786462 IUY786461:IUY786462 JEU786461:JEU786462 JOQ786461:JOQ786462 JYM786461:JYM786462 KII786461:KII786462 KSE786461:KSE786462 LCA786461:LCA786462 LLW786461:LLW786462 LVS786461:LVS786462 MFO786461:MFO786462 MPK786461:MPK786462 MZG786461:MZG786462 NJC786461:NJC786462 NSY786461:NSY786462 OCU786461:OCU786462 OMQ786461:OMQ786462 OWM786461:OWM786462 PGI786461:PGI786462 PQE786461:PQE786462 QAA786461:QAA786462 QJW786461:QJW786462 QTS786461:QTS786462 RDO786461:RDO786462 RNK786461:RNK786462 RXG786461:RXG786462 SHC786461:SHC786462 SQY786461:SQY786462 TAU786461:TAU786462 TKQ786461:TKQ786462 TUM786461:TUM786462 UEI786461:UEI786462 UOE786461:UOE786462 UYA786461:UYA786462 VHW786461:VHW786462 VRS786461:VRS786462 WBO786461:WBO786462 WLK786461:WLK786462 WVG786461:WVG786462 IU851997:IU851998 SQ851997:SQ851998 ACM851997:ACM851998 AMI851997:AMI851998 AWE851997:AWE851998 BGA851997:BGA851998 BPW851997:BPW851998 BZS851997:BZS851998 CJO851997:CJO851998 CTK851997:CTK851998 DDG851997:DDG851998 DNC851997:DNC851998 DWY851997:DWY851998 EGU851997:EGU851998 EQQ851997:EQQ851998 FAM851997:FAM851998 FKI851997:FKI851998 FUE851997:FUE851998 GEA851997:GEA851998 GNW851997:GNW851998 GXS851997:GXS851998 HHO851997:HHO851998 HRK851997:HRK851998 IBG851997:IBG851998 ILC851997:ILC851998 IUY851997:IUY851998 JEU851997:JEU851998 JOQ851997:JOQ851998 JYM851997:JYM851998 KII851997:KII851998 KSE851997:KSE851998 LCA851997:LCA851998 LLW851997:LLW851998 LVS851997:LVS851998 MFO851997:MFO851998 MPK851997:MPK851998 MZG851997:MZG851998 NJC851997:NJC851998 NSY851997:NSY851998 OCU851997:OCU851998 OMQ851997:OMQ851998 OWM851997:OWM851998 PGI851997:PGI851998 PQE851997:PQE851998 QAA851997:QAA851998 QJW851997:QJW851998 QTS851997:QTS851998 RDO851997:RDO851998 RNK851997:RNK851998 RXG851997:RXG851998 SHC851997:SHC851998 SQY851997:SQY851998 TAU851997:TAU851998 TKQ851997:TKQ851998 TUM851997:TUM851998 UEI851997:UEI851998 UOE851997:UOE851998 UYA851997:UYA851998 VHW851997:VHW851998 VRS851997:VRS851998 WBO851997:WBO851998 WLK851997:WLK851998 WVG851997:WVG851998 IU917533:IU917534 SQ917533:SQ917534 ACM917533:ACM917534 AMI917533:AMI917534 AWE917533:AWE917534 BGA917533:BGA917534 BPW917533:BPW917534 BZS917533:BZS917534 CJO917533:CJO917534 CTK917533:CTK917534 DDG917533:DDG917534 DNC917533:DNC917534 DWY917533:DWY917534 EGU917533:EGU917534 EQQ917533:EQQ917534 FAM917533:FAM917534 FKI917533:FKI917534 FUE917533:FUE917534 GEA917533:GEA917534 GNW917533:GNW917534 GXS917533:GXS917534 HHO917533:HHO917534 HRK917533:HRK917534 IBG917533:IBG917534 ILC917533:ILC917534 IUY917533:IUY917534 JEU917533:JEU917534 JOQ917533:JOQ917534 JYM917533:JYM917534 KII917533:KII917534 KSE917533:KSE917534 LCA917533:LCA917534 LLW917533:LLW917534 LVS917533:LVS917534 MFO917533:MFO917534 MPK917533:MPK917534 MZG917533:MZG917534 NJC917533:NJC917534 NSY917533:NSY917534 OCU917533:OCU917534 OMQ917533:OMQ917534 OWM917533:OWM917534 PGI917533:PGI917534 PQE917533:PQE917534 QAA917533:QAA917534 QJW917533:QJW917534 QTS917533:QTS917534 RDO917533:RDO917534 RNK917533:RNK917534 RXG917533:RXG917534 SHC917533:SHC917534 SQY917533:SQY917534 TAU917533:TAU917534 TKQ917533:TKQ917534 TUM917533:TUM917534 UEI917533:UEI917534 UOE917533:UOE917534 UYA917533:UYA917534 VHW917533:VHW917534 VRS917533:VRS917534 WBO917533:WBO917534 WLK917533:WLK917534 WVG917533:WVG917534 IU983069:IU983070 SQ983069:SQ983070 ACM983069:ACM983070 AMI983069:AMI983070 AWE983069:AWE983070 BGA983069:BGA983070 BPW983069:BPW983070 BZS983069:BZS983070 CJO983069:CJO983070 CTK983069:CTK983070 DDG983069:DDG983070 DNC983069:DNC983070 DWY983069:DWY983070 EGU983069:EGU983070 EQQ983069:EQQ983070 FAM983069:FAM983070 FKI983069:FKI983070 FUE983069:FUE983070 GEA983069:GEA983070 GNW983069:GNW983070 GXS983069:GXS983070 HHO983069:HHO983070 HRK983069:HRK983070 IBG983069:IBG983070 ILC983069:ILC983070 IUY983069:IUY983070 JEU983069:JEU983070 JOQ983069:JOQ983070 JYM983069:JYM983070 KII983069:KII983070 KSE983069:KSE983070 LCA983069:LCA983070 LLW983069:LLW983070 LVS983069:LVS983070 MFO983069:MFO983070 MPK983069:MPK983070 MZG983069:MZG983070 NJC983069:NJC983070 NSY983069:NSY983070 OCU983069:OCU983070 OMQ983069:OMQ983070 OWM983069:OWM983070 PGI983069:PGI983070 PQE983069:PQE983070 QAA983069:QAA983070 QJW983069:QJW983070 QTS983069:QTS983070 RDO983069:RDO983070 RNK983069:RNK983070 RXG983069:RXG983070 SHC983069:SHC983070 SQY983069:SQY983070 TAU983069:TAU983070 TKQ983069:TKQ983070 TUM983069:TUM983070 UEI983069:UEI983070 UOE983069:UOE983070 UYA983069:UYA983070 VHW983069:VHW983070 VRS983069:VRS983070 WBO983069:WBO983070 WLK983069:WLK983070 WVG983069:WVG983070 IU65573:IU65575 SQ65573:SQ65575 ACM65573:ACM65575 AMI65573:AMI65575 AWE65573:AWE65575 BGA65573:BGA65575 BPW65573:BPW65575 BZS65573:BZS65575 CJO65573:CJO65575 CTK65573:CTK65575 DDG65573:DDG65575 DNC65573:DNC65575 DWY65573:DWY65575 EGU65573:EGU65575 EQQ65573:EQQ65575 FAM65573:FAM65575 FKI65573:FKI65575 FUE65573:FUE65575 GEA65573:GEA65575 GNW65573:GNW65575 GXS65573:GXS65575 HHO65573:HHO65575 HRK65573:HRK65575 IBG65573:IBG65575 ILC65573:ILC65575 IUY65573:IUY65575 JEU65573:JEU65575 JOQ65573:JOQ65575 JYM65573:JYM65575 KII65573:KII65575 KSE65573:KSE65575 LCA65573:LCA65575 LLW65573:LLW65575 LVS65573:LVS65575 MFO65573:MFO65575 MPK65573:MPK65575 MZG65573:MZG65575 NJC65573:NJC65575 NSY65573:NSY65575 OCU65573:OCU65575 OMQ65573:OMQ65575 OWM65573:OWM65575 PGI65573:PGI65575 PQE65573:PQE65575 QAA65573:QAA65575 QJW65573:QJW65575 QTS65573:QTS65575 RDO65573:RDO65575 RNK65573:RNK65575 RXG65573:RXG65575 SHC65573:SHC65575 SQY65573:SQY65575 TAU65573:TAU65575 TKQ65573:TKQ65575 TUM65573:TUM65575 UEI65573:UEI65575 UOE65573:UOE65575 UYA65573:UYA65575 VHW65573:VHW65575 VRS65573:VRS65575 WBO65573:WBO65575 WLK65573:WLK65575 WVG65573:WVG65575 IU131109:IU131111 SQ131109:SQ131111 ACM131109:ACM131111 AMI131109:AMI131111 AWE131109:AWE131111 BGA131109:BGA131111 BPW131109:BPW131111 BZS131109:BZS131111 CJO131109:CJO131111 CTK131109:CTK131111 DDG131109:DDG131111 DNC131109:DNC131111 DWY131109:DWY131111 EGU131109:EGU131111 EQQ131109:EQQ131111 FAM131109:FAM131111 FKI131109:FKI131111 FUE131109:FUE131111 GEA131109:GEA131111 GNW131109:GNW131111 GXS131109:GXS131111 HHO131109:HHO131111 HRK131109:HRK131111 IBG131109:IBG131111 ILC131109:ILC131111 IUY131109:IUY131111 JEU131109:JEU131111 JOQ131109:JOQ131111 JYM131109:JYM131111 KII131109:KII131111 KSE131109:KSE131111 LCA131109:LCA131111 LLW131109:LLW131111 LVS131109:LVS131111 MFO131109:MFO131111 MPK131109:MPK131111 MZG131109:MZG131111 NJC131109:NJC131111 NSY131109:NSY131111 OCU131109:OCU131111 OMQ131109:OMQ131111 OWM131109:OWM131111 PGI131109:PGI131111 PQE131109:PQE131111 QAA131109:QAA131111 QJW131109:QJW131111 QTS131109:QTS131111 RDO131109:RDO131111 RNK131109:RNK131111 RXG131109:RXG131111 SHC131109:SHC131111 SQY131109:SQY131111 TAU131109:TAU131111 TKQ131109:TKQ131111 TUM131109:TUM131111 UEI131109:UEI131111 UOE131109:UOE131111 UYA131109:UYA131111 VHW131109:VHW131111 VRS131109:VRS131111 WBO131109:WBO131111 WLK131109:WLK131111 WVG131109:WVG131111 IU196645:IU196647 SQ196645:SQ196647 ACM196645:ACM196647 AMI196645:AMI196647 AWE196645:AWE196647 BGA196645:BGA196647 BPW196645:BPW196647 BZS196645:BZS196647 CJO196645:CJO196647 CTK196645:CTK196647 DDG196645:DDG196647 DNC196645:DNC196647 DWY196645:DWY196647 EGU196645:EGU196647 EQQ196645:EQQ196647 FAM196645:FAM196647 FKI196645:FKI196647 FUE196645:FUE196647 GEA196645:GEA196647 GNW196645:GNW196647 GXS196645:GXS196647 HHO196645:HHO196647 HRK196645:HRK196647 IBG196645:IBG196647 ILC196645:ILC196647 IUY196645:IUY196647 JEU196645:JEU196647 JOQ196645:JOQ196647 JYM196645:JYM196647 KII196645:KII196647 KSE196645:KSE196647 LCA196645:LCA196647 LLW196645:LLW196647 LVS196645:LVS196647 MFO196645:MFO196647 MPK196645:MPK196647 MZG196645:MZG196647 NJC196645:NJC196647 NSY196645:NSY196647 OCU196645:OCU196647 OMQ196645:OMQ196647 OWM196645:OWM196647 PGI196645:PGI196647 PQE196645:PQE196647 QAA196645:QAA196647 QJW196645:QJW196647 QTS196645:QTS196647 RDO196645:RDO196647 RNK196645:RNK196647 RXG196645:RXG196647 SHC196645:SHC196647 SQY196645:SQY196647 TAU196645:TAU196647 TKQ196645:TKQ196647 TUM196645:TUM196647 UEI196645:UEI196647 UOE196645:UOE196647 UYA196645:UYA196647 VHW196645:VHW196647 VRS196645:VRS196647 WBO196645:WBO196647 WLK196645:WLK196647 WVG196645:WVG196647 IU262181:IU262183 SQ262181:SQ262183 ACM262181:ACM262183 AMI262181:AMI262183 AWE262181:AWE262183 BGA262181:BGA262183 BPW262181:BPW262183 BZS262181:BZS262183 CJO262181:CJO262183 CTK262181:CTK262183 DDG262181:DDG262183 DNC262181:DNC262183 DWY262181:DWY262183 EGU262181:EGU262183 EQQ262181:EQQ262183 FAM262181:FAM262183 FKI262181:FKI262183 FUE262181:FUE262183 GEA262181:GEA262183 GNW262181:GNW262183 GXS262181:GXS262183 HHO262181:HHO262183 HRK262181:HRK262183 IBG262181:IBG262183 ILC262181:ILC262183 IUY262181:IUY262183 JEU262181:JEU262183 JOQ262181:JOQ262183 JYM262181:JYM262183 KII262181:KII262183 KSE262181:KSE262183 LCA262181:LCA262183 LLW262181:LLW262183 LVS262181:LVS262183 MFO262181:MFO262183 MPK262181:MPK262183 MZG262181:MZG262183 NJC262181:NJC262183 NSY262181:NSY262183 OCU262181:OCU262183 OMQ262181:OMQ262183 OWM262181:OWM262183 PGI262181:PGI262183 PQE262181:PQE262183 QAA262181:QAA262183 QJW262181:QJW262183 QTS262181:QTS262183 RDO262181:RDO262183 RNK262181:RNK262183 RXG262181:RXG262183 SHC262181:SHC262183 SQY262181:SQY262183 TAU262181:TAU262183 TKQ262181:TKQ262183 TUM262181:TUM262183 UEI262181:UEI262183 UOE262181:UOE262183 UYA262181:UYA262183 VHW262181:VHW262183 VRS262181:VRS262183 WBO262181:WBO262183 WLK262181:WLK262183 WVG262181:WVG262183 IU327717:IU327719 SQ327717:SQ327719 ACM327717:ACM327719 AMI327717:AMI327719 AWE327717:AWE327719 BGA327717:BGA327719 BPW327717:BPW327719 BZS327717:BZS327719 CJO327717:CJO327719 CTK327717:CTK327719 DDG327717:DDG327719 DNC327717:DNC327719 DWY327717:DWY327719 EGU327717:EGU327719 EQQ327717:EQQ327719 FAM327717:FAM327719 FKI327717:FKI327719 FUE327717:FUE327719 GEA327717:GEA327719 GNW327717:GNW327719 GXS327717:GXS327719 HHO327717:HHO327719 HRK327717:HRK327719 IBG327717:IBG327719 ILC327717:ILC327719 IUY327717:IUY327719 JEU327717:JEU327719 JOQ327717:JOQ327719 JYM327717:JYM327719 KII327717:KII327719 KSE327717:KSE327719 LCA327717:LCA327719 LLW327717:LLW327719 LVS327717:LVS327719 MFO327717:MFO327719 MPK327717:MPK327719 MZG327717:MZG327719 NJC327717:NJC327719 NSY327717:NSY327719 OCU327717:OCU327719 OMQ327717:OMQ327719 OWM327717:OWM327719 PGI327717:PGI327719 PQE327717:PQE327719 QAA327717:QAA327719 QJW327717:QJW327719 QTS327717:QTS327719 RDO327717:RDO327719 RNK327717:RNK327719 RXG327717:RXG327719 SHC327717:SHC327719 SQY327717:SQY327719 TAU327717:TAU327719 TKQ327717:TKQ327719 TUM327717:TUM327719 UEI327717:UEI327719 UOE327717:UOE327719 UYA327717:UYA327719 VHW327717:VHW327719 VRS327717:VRS327719 WBO327717:WBO327719 WLK327717:WLK327719 WVG327717:WVG327719 IU393253:IU393255 SQ393253:SQ393255 ACM393253:ACM393255 AMI393253:AMI393255 AWE393253:AWE393255 BGA393253:BGA393255 BPW393253:BPW393255 BZS393253:BZS393255 CJO393253:CJO393255 CTK393253:CTK393255 DDG393253:DDG393255 DNC393253:DNC393255 DWY393253:DWY393255 EGU393253:EGU393255 EQQ393253:EQQ393255 FAM393253:FAM393255 FKI393253:FKI393255 FUE393253:FUE393255 GEA393253:GEA393255 GNW393253:GNW393255 GXS393253:GXS393255 HHO393253:HHO393255 HRK393253:HRK393255 IBG393253:IBG393255 ILC393253:ILC393255 IUY393253:IUY393255 JEU393253:JEU393255 JOQ393253:JOQ393255 JYM393253:JYM393255 KII393253:KII393255 KSE393253:KSE393255 LCA393253:LCA393255 LLW393253:LLW393255 LVS393253:LVS393255 MFO393253:MFO393255 MPK393253:MPK393255 MZG393253:MZG393255 NJC393253:NJC393255 NSY393253:NSY393255 OCU393253:OCU393255 OMQ393253:OMQ393255 OWM393253:OWM393255 PGI393253:PGI393255 PQE393253:PQE393255 QAA393253:QAA393255 QJW393253:QJW393255 QTS393253:QTS393255 RDO393253:RDO393255 RNK393253:RNK393255 RXG393253:RXG393255 SHC393253:SHC393255 SQY393253:SQY393255 TAU393253:TAU393255 TKQ393253:TKQ393255 TUM393253:TUM393255 UEI393253:UEI393255 UOE393253:UOE393255 UYA393253:UYA393255 VHW393253:VHW393255 VRS393253:VRS393255 WBO393253:WBO393255 WLK393253:WLK393255 WVG393253:WVG393255 IU458789:IU458791 SQ458789:SQ458791 ACM458789:ACM458791 AMI458789:AMI458791 AWE458789:AWE458791 BGA458789:BGA458791 BPW458789:BPW458791 BZS458789:BZS458791 CJO458789:CJO458791 CTK458789:CTK458791 DDG458789:DDG458791 DNC458789:DNC458791 DWY458789:DWY458791 EGU458789:EGU458791 EQQ458789:EQQ458791 FAM458789:FAM458791 FKI458789:FKI458791 FUE458789:FUE458791 GEA458789:GEA458791 GNW458789:GNW458791 GXS458789:GXS458791 HHO458789:HHO458791 HRK458789:HRK458791 IBG458789:IBG458791 ILC458789:ILC458791 IUY458789:IUY458791 JEU458789:JEU458791 JOQ458789:JOQ458791 JYM458789:JYM458791 KII458789:KII458791 KSE458789:KSE458791 LCA458789:LCA458791 LLW458789:LLW458791 LVS458789:LVS458791 MFO458789:MFO458791 MPK458789:MPK458791 MZG458789:MZG458791 NJC458789:NJC458791 NSY458789:NSY458791 OCU458789:OCU458791 OMQ458789:OMQ458791 OWM458789:OWM458791 PGI458789:PGI458791 PQE458789:PQE458791 QAA458789:QAA458791 QJW458789:QJW458791 QTS458789:QTS458791 RDO458789:RDO458791 RNK458789:RNK458791 RXG458789:RXG458791 SHC458789:SHC458791 SQY458789:SQY458791 TAU458789:TAU458791 TKQ458789:TKQ458791 TUM458789:TUM458791 UEI458789:UEI458791 UOE458789:UOE458791 UYA458789:UYA458791 VHW458789:VHW458791 VRS458789:VRS458791 WBO458789:WBO458791 WLK458789:WLK458791 WVG458789:WVG458791 IU524325:IU524327 SQ524325:SQ524327 ACM524325:ACM524327 AMI524325:AMI524327 AWE524325:AWE524327 BGA524325:BGA524327 BPW524325:BPW524327 BZS524325:BZS524327 CJO524325:CJO524327 CTK524325:CTK524327 DDG524325:DDG524327 DNC524325:DNC524327 DWY524325:DWY524327 EGU524325:EGU524327 EQQ524325:EQQ524327 FAM524325:FAM524327 FKI524325:FKI524327 FUE524325:FUE524327 GEA524325:GEA524327 GNW524325:GNW524327 GXS524325:GXS524327 HHO524325:HHO524327 HRK524325:HRK524327 IBG524325:IBG524327 ILC524325:ILC524327 IUY524325:IUY524327 JEU524325:JEU524327 JOQ524325:JOQ524327 JYM524325:JYM524327 KII524325:KII524327 KSE524325:KSE524327 LCA524325:LCA524327 LLW524325:LLW524327 LVS524325:LVS524327 MFO524325:MFO524327 MPK524325:MPK524327 MZG524325:MZG524327 NJC524325:NJC524327 NSY524325:NSY524327 OCU524325:OCU524327 OMQ524325:OMQ524327 OWM524325:OWM524327 PGI524325:PGI524327 PQE524325:PQE524327 QAA524325:QAA524327 QJW524325:QJW524327 QTS524325:QTS524327 RDO524325:RDO524327 RNK524325:RNK524327 RXG524325:RXG524327 SHC524325:SHC524327 SQY524325:SQY524327 TAU524325:TAU524327 TKQ524325:TKQ524327 TUM524325:TUM524327 UEI524325:UEI524327 UOE524325:UOE524327 UYA524325:UYA524327 VHW524325:VHW524327 VRS524325:VRS524327 WBO524325:WBO524327 WLK524325:WLK524327 WVG524325:WVG524327 IU589861:IU589863 SQ589861:SQ589863 ACM589861:ACM589863 AMI589861:AMI589863 AWE589861:AWE589863 BGA589861:BGA589863 BPW589861:BPW589863 BZS589861:BZS589863 CJO589861:CJO589863 CTK589861:CTK589863 DDG589861:DDG589863 DNC589861:DNC589863 DWY589861:DWY589863 EGU589861:EGU589863 EQQ589861:EQQ589863 FAM589861:FAM589863 FKI589861:FKI589863 FUE589861:FUE589863 GEA589861:GEA589863 GNW589861:GNW589863 GXS589861:GXS589863 HHO589861:HHO589863 HRK589861:HRK589863 IBG589861:IBG589863 ILC589861:ILC589863 IUY589861:IUY589863 JEU589861:JEU589863 JOQ589861:JOQ589863 JYM589861:JYM589863 KII589861:KII589863 KSE589861:KSE589863 LCA589861:LCA589863 LLW589861:LLW589863 LVS589861:LVS589863 MFO589861:MFO589863 MPK589861:MPK589863 MZG589861:MZG589863 NJC589861:NJC589863 NSY589861:NSY589863 OCU589861:OCU589863 OMQ589861:OMQ589863 OWM589861:OWM589863 PGI589861:PGI589863 PQE589861:PQE589863 QAA589861:QAA589863 QJW589861:QJW589863 QTS589861:QTS589863 RDO589861:RDO589863 RNK589861:RNK589863 RXG589861:RXG589863 SHC589861:SHC589863 SQY589861:SQY589863 TAU589861:TAU589863 TKQ589861:TKQ589863 TUM589861:TUM589863 UEI589861:UEI589863 UOE589861:UOE589863 UYA589861:UYA589863 VHW589861:VHW589863 VRS589861:VRS589863 WBO589861:WBO589863 WLK589861:WLK589863 WVG589861:WVG589863 IU655397:IU655399 SQ655397:SQ655399 ACM655397:ACM655399 AMI655397:AMI655399 AWE655397:AWE655399 BGA655397:BGA655399 BPW655397:BPW655399 BZS655397:BZS655399 CJO655397:CJO655399 CTK655397:CTK655399 DDG655397:DDG655399 DNC655397:DNC655399 DWY655397:DWY655399 EGU655397:EGU655399 EQQ655397:EQQ655399 FAM655397:FAM655399 FKI655397:FKI655399 FUE655397:FUE655399 GEA655397:GEA655399 GNW655397:GNW655399 GXS655397:GXS655399 HHO655397:HHO655399 HRK655397:HRK655399 IBG655397:IBG655399 ILC655397:ILC655399 IUY655397:IUY655399 JEU655397:JEU655399 JOQ655397:JOQ655399 JYM655397:JYM655399 KII655397:KII655399 KSE655397:KSE655399 LCA655397:LCA655399 LLW655397:LLW655399 LVS655397:LVS655399 MFO655397:MFO655399 MPK655397:MPK655399 MZG655397:MZG655399 NJC655397:NJC655399 NSY655397:NSY655399 OCU655397:OCU655399 OMQ655397:OMQ655399 OWM655397:OWM655399 PGI655397:PGI655399 PQE655397:PQE655399 QAA655397:QAA655399 QJW655397:QJW655399 QTS655397:QTS655399 RDO655397:RDO655399 RNK655397:RNK655399 RXG655397:RXG655399 SHC655397:SHC655399 SQY655397:SQY655399 TAU655397:TAU655399 TKQ655397:TKQ655399 TUM655397:TUM655399 UEI655397:UEI655399 UOE655397:UOE655399 UYA655397:UYA655399 VHW655397:VHW655399 VRS655397:VRS655399 WBO655397:WBO655399 WLK655397:WLK655399 WVG655397:WVG655399 IU720933:IU720935 SQ720933:SQ720935 ACM720933:ACM720935 AMI720933:AMI720935 AWE720933:AWE720935 BGA720933:BGA720935 BPW720933:BPW720935 BZS720933:BZS720935 CJO720933:CJO720935 CTK720933:CTK720935 DDG720933:DDG720935 DNC720933:DNC720935 DWY720933:DWY720935 EGU720933:EGU720935 EQQ720933:EQQ720935 FAM720933:FAM720935 FKI720933:FKI720935 FUE720933:FUE720935 GEA720933:GEA720935 GNW720933:GNW720935 GXS720933:GXS720935 HHO720933:HHO720935 HRK720933:HRK720935 IBG720933:IBG720935 ILC720933:ILC720935 IUY720933:IUY720935 JEU720933:JEU720935 JOQ720933:JOQ720935 JYM720933:JYM720935 KII720933:KII720935 KSE720933:KSE720935 LCA720933:LCA720935 LLW720933:LLW720935 LVS720933:LVS720935 MFO720933:MFO720935 MPK720933:MPK720935 MZG720933:MZG720935 NJC720933:NJC720935 NSY720933:NSY720935 OCU720933:OCU720935 OMQ720933:OMQ720935 OWM720933:OWM720935 PGI720933:PGI720935 PQE720933:PQE720935 QAA720933:QAA720935 QJW720933:QJW720935 QTS720933:QTS720935 RDO720933:RDO720935 RNK720933:RNK720935 RXG720933:RXG720935 SHC720933:SHC720935 SQY720933:SQY720935 TAU720933:TAU720935 TKQ720933:TKQ720935 TUM720933:TUM720935 UEI720933:UEI720935 UOE720933:UOE720935 UYA720933:UYA720935 VHW720933:VHW720935 VRS720933:VRS720935 WBO720933:WBO720935 WLK720933:WLK720935 WVG720933:WVG720935 IU786469:IU786471 SQ786469:SQ786471 ACM786469:ACM786471 AMI786469:AMI786471 AWE786469:AWE786471 BGA786469:BGA786471 BPW786469:BPW786471 BZS786469:BZS786471 CJO786469:CJO786471 CTK786469:CTK786471 DDG786469:DDG786471 DNC786469:DNC786471 DWY786469:DWY786471 EGU786469:EGU786471 EQQ786469:EQQ786471 FAM786469:FAM786471 FKI786469:FKI786471 FUE786469:FUE786471 GEA786469:GEA786471 GNW786469:GNW786471 GXS786469:GXS786471 HHO786469:HHO786471 HRK786469:HRK786471 IBG786469:IBG786471 ILC786469:ILC786471 IUY786469:IUY786471 JEU786469:JEU786471 JOQ786469:JOQ786471 JYM786469:JYM786471 KII786469:KII786471 KSE786469:KSE786471 LCA786469:LCA786471 LLW786469:LLW786471 LVS786469:LVS786471 MFO786469:MFO786471 MPK786469:MPK786471 MZG786469:MZG786471 NJC786469:NJC786471 NSY786469:NSY786471 OCU786469:OCU786471 OMQ786469:OMQ786471 OWM786469:OWM786471 PGI786469:PGI786471 PQE786469:PQE786471 QAA786469:QAA786471 QJW786469:QJW786471 QTS786469:QTS786471 RDO786469:RDO786471 RNK786469:RNK786471 RXG786469:RXG786471 SHC786469:SHC786471 SQY786469:SQY786471 TAU786469:TAU786471 TKQ786469:TKQ786471 TUM786469:TUM786471 UEI786469:UEI786471 UOE786469:UOE786471 UYA786469:UYA786471 VHW786469:VHW786471 VRS786469:VRS786471 WBO786469:WBO786471 WLK786469:WLK786471 WVG786469:WVG786471 IU852005:IU852007 SQ852005:SQ852007 ACM852005:ACM852007 AMI852005:AMI852007 AWE852005:AWE852007 BGA852005:BGA852007 BPW852005:BPW852007 BZS852005:BZS852007 CJO852005:CJO852007 CTK852005:CTK852007 DDG852005:DDG852007 DNC852005:DNC852007 DWY852005:DWY852007 EGU852005:EGU852007 EQQ852005:EQQ852007 FAM852005:FAM852007 FKI852005:FKI852007 FUE852005:FUE852007 GEA852005:GEA852007 GNW852005:GNW852007 GXS852005:GXS852007 HHO852005:HHO852007 HRK852005:HRK852007 IBG852005:IBG852007 ILC852005:ILC852007 IUY852005:IUY852007 JEU852005:JEU852007 JOQ852005:JOQ852007 JYM852005:JYM852007 KII852005:KII852007 KSE852005:KSE852007 LCA852005:LCA852007 LLW852005:LLW852007 LVS852005:LVS852007 MFO852005:MFO852007 MPK852005:MPK852007 MZG852005:MZG852007 NJC852005:NJC852007 NSY852005:NSY852007 OCU852005:OCU852007 OMQ852005:OMQ852007 OWM852005:OWM852007 PGI852005:PGI852007 PQE852005:PQE852007 QAA852005:QAA852007 QJW852005:QJW852007 QTS852005:QTS852007 RDO852005:RDO852007 RNK852005:RNK852007 RXG852005:RXG852007 SHC852005:SHC852007 SQY852005:SQY852007 TAU852005:TAU852007 TKQ852005:TKQ852007 TUM852005:TUM852007 UEI852005:UEI852007 UOE852005:UOE852007 UYA852005:UYA852007 VHW852005:VHW852007 VRS852005:VRS852007 WBO852005:WBO852007 WLK852005:WLK852007 WVG852005:WVG852007 IU917541:IU917543 SQ917541:SQ917543 ACM917541:ACM917543 AMI917541:AMI917543 AWE917541:AWE917543 BGA917541:BGA917543 BPW917541:BPW917543 BZS917541:BZS917543 CJO917541:CJO917543 CTK917541:CTK917543 DDG917541:DDG917543 DNC917541:DNC917543 DWY917541:DWY917543 EGU917541:EGU917543 EQQ917541:EQQ917543 FAM917541:FAM917543 FKI917541:FKI917543 FUE917541:FUE917543 GEA917541:GEA917543 GNW917541:GNW917543 GXS917541:GXS917543 HHO917541:HHO917543 HRK917541:HRK917543 IBG917541:IBG917543 ILC917541:ILC917543 IUY917541:IUY917543 JEU917541:JEU917543 JOQ917541:JOQ917543 JYM917541:JYM917543 KII917541:KII917543 KSE917541:KSE917543 LCA917541:LCA917543 LLW917541:LLW917543 LVS917541:LVS917543 MFO917541:MFO917543 MPK917541:MPK917543 MZG917541:MZG917543 NJC917541:NJC917543 NSY917541:NSY917543 OCU917541:OCU917543 OMQ917541:OMQ917543 OWM917541:OWM917543 PGI917541:PGI917543 PQE917541:PQE917543 QAA917541:QAA917543 QJW917541:QJW917543 QTS917541:QTS917543 RDO917541:RDO917543 RNK917541:RNK917543 RXG917541:RXG917543 SHC917541:SHC917543 SQY917541:SQY917543 TAU917541:TAU917543 TKQ917541:TKQ917543 TUM917541:TUM917543 UEI917541:UEI917543 UOE917541:UOE917543 UYA917541:UYA917543 VHW917541:VHW917543 VRS917541:VRS917543 WBO917541:WBO917543 WLK917541:WLK917543 WVG917541:WVG917543 IU983077:IU983079 SQ983077:SQ983079 ACM983077:ACM983079 AMI983077:AMI983079 AWE983077:AWE983079 BGA983077:BGA983079 BPW983077:BPW983079 BZS983077:BZS983079 CJO983077:CJO983079 CTK983077:CTK983079 DDG983077:DDG983079 DNC983077:DNC983079 DWY983077:DWY983079 EGU983077:EGU983079 EQQ983077:EQQ983079 FAM983077:FAM983079 FKI983077:FKI983079 FUE983077:FUE983079 GEA983077:GEA983079 GNW983077:GNW983079 GXS983077:GXS983079 HHO983077:HHO983079 HRK983077:HRK983079 IBG983077:IBG983079 ILC983077:ILC983079 IUY983077:IUY983079 JEU983077:JEU983079 JOQ983077:JOQ983079 JYM983077:JYM983079 KII983077:KII983079 KSE983077:KSE983079 LCA983077:LCA983079 LLW983077:LLW983079 LVS983077:LVS983079 MFO983077:MFO983079 MPK983077:MPK983079 MZG983077:MZG983079 NJC983077:NJC983079 NSY983077:NSY983079 OCU983077:OCU983079 OMQ983077:OMQ983079 OWM983077:OWM983079 PGI983077:PGI983079 PQE983077:PQE983079 QAA983077:QAA983079 QJW983077:QJW983079 QTS983077:QTS983079 RDO983077:RDO983079 RNK983077:RNK983079 RXG983077:RXG983079 SHC983077:SHC983079 SQY983077:SQY983079 TAU983077:TAU983079 TKQ983077:TKQ983079 TUM983077:TUM983079 UEI983077:UEI983079 UOE983077:UOE983079 UYA983077:UYA983079 VHW983077:VHW983079 VRS983077:VRS983079 WBO983077:WBO983079 WLK983077:WLK983079 WVG983077:WVG983079 IU65544 SQ65544 ACM65544 AMI65544 AWE65544 BGA65544 BPW65544 BZS65544 CJO65544 CTK65544 DDG65544 DNC65544 DWY65544 EGU65544 EQQ65544 FAM65544 FKI65544 FUE65544 GEA65544 GNW65544 GXS65544 HHO65544 HRK65544 IBG65544 ILC65544 IUY65544 JEU65544 JOQ65544 JYM65544 KII65544 KSE65544 LCA65544 LLW65544 LVS65544 MFO65544 MPK65544 MZG65544 NJC65544 NSY65544 OCU65544 OMQ65544 OWM65544 PGI65544 PQE65544 QAA65544 QJW65544 QTS65544 RDO65544 RNK65544 RXG65544 SHC65544 SQY65544 TAU65544 TKQ65544 TUM65544 UEI65544 UOE65544 UYA65544 VHW65544 VRS65544 WBO65544 WLK65544 WVG65544 IU131080 SQ131080 ACM131080 AMI131080 AWE131080 BGA131080 BPW131080 BZS131080 CJO131080 CTK131080 DDG131080 DNC131080 DWY131080 EGU131080 EQQ131080 FAM131080 FKI131080 FUE131080 GEA131080 GNW131080 GXS131080 HHO131080 HRK131080 IBG131080 ILC131080 IUY131080 JEU131080 JOQ131080 JYM131080 KII131080 KSE131080 LCA131080 LLW131080 LVS131080 MFO131080 MPK131080 MZG131080 NJC131080 NSY131080 OCU131080 OMQ131080 OWM131080 PGI131080 PQE131080 QAA131080 QJW131080 QTS131080 RDO131080 RNK131080 RXG131080 SHC131080 SQY131080 TAU131080 TKQ131080 TUM131080 UEI131080 UOE131080 UYA131080 VHW131080 VRS131080 WBO131080 WLK131080 WVG131080 IU196616 SQ196616 ACM196616 AMI196616 AWE196616 BGA196616 BPW196616 BZS196616 CJO196616 CTK196616 DDG196616 DNC196616 DWY196616 EGU196616 EQQ196616 FAM196616 FKI196616 FUE196616 GEA196616 GNW196616 GXS196616 HHO196616 HRK196616 IBG196616 ILC196616 IUY196616 JEU196616 JOQ196616 JYM196616 KII196616 KSE196616 LCA196616 LLW196616 LVS196616 MFO196616 MPK196616 MZG196616 NJC196616 NSY196616 OCU196616 OMQ196616 OWM196616 PGI196616 PQE196616 QAA196616 QJW196616 QTS196616 RDO196616 RNK196616 RXG196616 SHC196616 SQY196616 TAU196616 TKQ196616 TUM196616 UEI196616 UOE196616 UYA196616 VHW196616 VRS196616 WBO196616 WLK196616 WVG196616 IU262152 SQ262152 ACM262152 AMI262152 AWE262152 BGA262152 BPW262152 BZS262152 CJO262152 CTK262152 DDG262152 DNC262152 DWY262152 EGU262152 EQQ262152 FAM262152 FKI262152 FUE262152 GEA262152 GNW262152 GXS262152 HHO262152 HRK262152 IBG262152 ILC262152 IUY262152 JEU262152 JOQ262152 JYM262152 KII262152 KSE262152 LCA262152 LLW262152 LVS262152 MFO262152 MPK262152 MZG262152 NJC262152 NSY262152 OCU262152 OMQ262152 OWM262152 PGI262152 PQE262152 QAA262152 QJW262152 QTS262152 RDO262152 RNK262152 RXG262152 SHC262152 SQY262152 TAU262152 TKQ262152 TUM262152 UEI262152 UOE262152 UYA262152 VHW262152 VRS262152 WBO262152 WLK262152 WVG262152 IU327688 SQ327688 ACM327688 AMI327688 AWE327688 BGA327688 BPW327688 BZS327688 CJO327688 CTK327688 DDG327688 DNC327688 DWY327688 EGU327688 EQQ327688 FAM327688 FKI327688 FUE327688 GEA327688 GNW327688 GXS327688 HHO327688 HRK327688 IBG327688 ILC327688 IUY327688 JEU327688 JOQ327688 JYM327688 KII327688 KSE327688 LCA327688 LLW327688 LVS327688 MFO327688 MPK327688 MZG327688 NJC327688 NSY327688 OCU327688 OMQ327688 OWM327688 PGI327688 PQE327688 QAA327688 QJW327688 QTS327688 RDO327688 RNK327688 RXG327688 SHC327688 SQY327688 TAU327688 TKQ327688 TUM327688 UEI327688 UOE327688 UYA327688 VHW327688 VRS327688 WBO327688 WLK327688 WVG327688 IU393224 SQ393224 ACM393224 AMI393224 AWE393224 BGA393224 BPW393224 BZS393224 CJO393224 CTK393224 DDG393224 DNC393224 DWY393224 EGU393224 EQQ393224 FAM393224 FKI393224 FUE393224 GEA393224 GNW393224 GXS393224 HHO393224 HRK393224 IBG393224 ILC393224 IUY393224 JEU393224 JOQ393224 JYM393224 KII393224 KSE393224 LCA393224 LLW393224 LVS393224 MFO393224 MPK393224 MZG393224 NJC393224 NSY393224 OCU393224 OMQ393224 OWM393224 PGI393224 PQE393224 QAA393224 QJW393224 QTS393224 RDO393224 RNK393224 RXG393224 SHC393224 SQY393224 TAU393224 TKQ393224 TUM393224 UEI393224 UOE393224 UYA393224 VHW393224 VRS393224 WBO393224 WLK393224 WVG393224 IU458760 SQ458760 ACM458760 AMI458760 AWE458760 BGA458760 BPW458760 BZS458760 CJO458760 CTK458760 DDG458760 DNC458760 DWY458760 EGU458760 EQQ458760 FAM458760 FKI458760 FUE458760 GEA458760 GNW458760 GXS458760 HHO458760 HRK458760 IBG458760 ILC458760 IUY458760 JEU458760 JOQ458760 JYM458760 KII458760 KSE458760 LCA458760 LLW458760 LVS458760 MFO458760 MPK458760 MZG458760 NJC458760 NSY458760 OCU458760 OMQ458760 OWM458760 PGI458760 PQE458760 QAA458760 QJW458760 QTS458760 RDO458760 RNK458760 RXG458760 SHC458760 SQY458760 TAU458760 TKQ458760 TUM458760 UEI458760 UOE458760 UYA458760 VHW458760 VRS458760 WBO458760 WLK458760 WVG458760 IU524296 SQ524296 ACM524296 AMI524296 AWE524296 BGA524296 BPW524296 BZS524296 CJO524296 CTK524296 DDG524296 DNC524296 DWY524296 EGU524296 EQQ524296 FAM524296 FKI524296 FUE524296 GEA524296 GNW524296 GXS524296 HHO524296 HRK524296 IBG524296 ILC524296 IUY524296 JEU524296 JOQ524296 JYM524296 KII524296 KSE524296 LCA524296 LLW524296 LVS524296 MFO524296 MPK524296 MZG524296 NJC524296 NSY524296 OCU524296 OMQ524296 OWM524296 PGI524296 PQE524296 QAA524296 QJW524296 QTS524296 RDO524296 RNK524296 RXG524296 SHC524296 SQY524296 TAU524296 TKQ524296 TUM524296 UEI524296 UOE524296 UYA524296 VHW524296 VRS524296 WBO524296 WLK524296 WVG524296 IU589832 SQ589832 ACM589832 AMI589832 AWE589832 BGA589832 BPW589832 BZS589832 CJO589832 CTK589832 DDG589832 DNC589832 DWY589832 EGU589832 EQQ589832 FAM589832 FKI589832 FUE589832 GEA589832 GNW589832 GXS589832 HHO589832 HRK589832 IBG589832 ILC589832 IUY589832 JEU589832 JOQ589832 JYM589832 KII589832 KSE589832 LCA589832 LLW589832 LVS589832 MFO589832 MPK589832 MZG589832 NJC589832 NSY589832 OCU589832 OMQ589832 OWM589832 PGI589832 PQE589832 QAA589832 QJW589832 QTS589832 RDO589832 RNK589832 RXG589832 SHC589832 SQY589832 TAU589832 TKQ589832 TUM589832 UEI589832 UOE589832 UYA589832 VHW589832 VRS589832 WBO589832 WLK589832 WVG589832 IU655368 SQ655368 ACM655368 AMI655368 AWE655368 BGA655368 BPW655368 BZS655368 CJO655368 CTK655368 DDG655368 DNC655368 DWY655368 EGU655368 EQQ655368 FAM655368 FKI655368 FUE655368 GEA655368 GNW655368 GXS655368 HHO655368 HRK655368 IBG655368 ILC655368 IUY655368 JEU655368 JOQ655368 JYM655368 KII655368 KSE655368 LCA655368 LLW655368 LVS655368 MFO655368 MPK655368 MZG655368 NJC655368 NSY655368 OCU655368 OMQ655368 OWM655368 PGI655368 PQE655368 QAA655368 QJW655368 QTS655368 RDO655368 RNK655368 RXG655368 SHC655368 SQY655368 TAU655368 TKQ655368 TUM655368 UEI655368 UOE655368 UYA655368 VHW655368 VRS655368 WBO655368 WLK655368 WVG655368 IU720904 SQ720904 ACM720904 AMI720904 AWE720904 BGA720904 BPW720904 BZS720904 CJO720904 CTK720904 DDG720904 DNC720904 DWY720904 EGU720904 EQQ720904 FAM720904 FKI720904 FUE720904 GEA720904 GNW720904 GXS720904 HHO720904 HRK720904 IBG720904 ILC720904 IUY720904 JEU720904 JOQ720904 JYM720904 KII720904 KSE720904 LCA720904 LLW720904 LVS720904 MFO720904 MPK720904 MZG720904 NJC720904 NSY720904 OCU720904 OMQ720904 OWM720904 PGI720904 PQE720904 QAA720904 QJW720904 QTS720904 RDO720904 RNK720904 RXG720904 SHC720904 SQY720904 TAU720904 TKQ720904 TUM720904 UEI720904 UOE720904 UYA720904 VHW720904 VRS720904 WBO720904 WLK720904 WVG720904 IU786440 SQ786440 ACM786440 AMI786440 AWE786440 BGA786440 BPW786440 BZS786440 CJO786440 CTK786440 DDG786440 DNC786440 DWY786440 EGU786440 EQQ786440 FAM786440 FKI786440 FUE786440 GEA786440 GNW786440 GXS786440 HHO786440 HRK786440 IBG786440 ILC786440 IUY786440 JEU786440 JOQ786440 JYM786440 KII786440 KSE786440 LCA786440 LLW786440 LVS786440 MFO786440 MPK786440 MZG786440 NJC786440 NSY786440 OCU786440 OMQ786440 OWM786440 PGI786440 PQE786440 QAA786440 QJW786440 QTS786440 RDO786440 RNK786440 RXG786440 SHC786440 SQY786440 TAU786440 TKQ786440 TUM786440 UEI786440 UOE786440 UYA786440 VHW786440 VRS786440 WBO786440 WLK786440 WVG786440 IU851976 SQ851976 ACM851976 AMI851976 AWE851976 BGA851976 BPW851976 BZS851976 CJO851976 CTK851976 DDG851976 DNC851976 DWY851976 EGU851976 EQQ851976 FAM851976 FKI851976 FUE851976 GEA851976 GNW851976 GXS851976 HHO851976 HRK851976 IBG851976 ILC851976 IUY851976 JEU851976 JOQ851976 JYM851976 KII851976 KSE851976 LCA851976 LLW851976 LVS851976 MFO851976 MPK851976 MZG851976 NJC851976 NSY851976 OCU851976 OMQ851976 OWM851976 PGI851976 PQE851976 QAA851976 QJW851976 QTS851976 RDO851976 RNK851976 RXG851976 SHC851976 SQY851976 TAU851976 TKQ851976 TUM851976 UEI851976 UOE851976 UYA851976 VHW851976 VRS851976 WBO851976 WLK851976 WVG851976 IU917512 SQ917512 ACM917512 AMI917512 AWE917512 BGA917512 BPW917512 BZS917512 CJO917512 CTK917512 DDG917512 DNC917512 DWY917512 EGU917512 EQQ917512 FAM917512 FKI917512 FUE917512 GEA917512 GNW917512 GXS917512 HHO917512 HRK917512 IBG917512 ILC917512 IUY917512 JEU917512 JOQ917512 JYM917512 KII917512 KSE917512 LCA917512 LLW917512 LVS917512 MFO917512 MPK917512 MZG917512 NJC917512 NSY917512 OCU917512 OMQ917512 OWM917512 PGI917512 PQE917512 QAA917512 QJW917512 QTS917512 RDO917512 RNK917512 RXG917512 SHC917512 SQY917512 TAU917512 TKQ917512 TUM917512 UEI917512 UOE917512 UYA917512 VHW917512 VRS917512 WBO917512 WLK917512 WVG917512 IU983048 SQ983048 ACM983048 AMI983048 AWE983048 BGA983048 BPW983048 BZS983048 CJO983048 CTK983048 DDG983048 DNC983048 DWY983048 EGU983048 EQQ983048 FAM983048 FKI983048 FUE983048 GEA983048 GNW983048 GXS983048 HHO983048 HRK983048 IBG983048 ILC983048 IUY983048 JEU983048 JOQ983048 JYM983048 KII983048 KSE983048 LCA983048 LLW983048 LVS983048 MFO983048 MPK983048 MZG983048 NJC983048 NSY983048 OCU983048 OMQ983048 OWM983048 PGI983048 PQE983048 QAA983048 QJW983048 QTS983048 RDO983048 RNK983048 RXG983048 SHC983048 SQY983048 TAU983048 TKQ983048 TUM983048 UEI983048 UOE983048 UYA983048 VHW983048 VRS983048 WBO983048 WLK983048 WVG983048 IU65568 SQ65568 ACM65568 AMI65568 AWE65568 BGA65568 BPW65568 BZS65568 CJO65568 CTK65568 DDG65568 DNC65568 DWY65568 EGU65568 EQQ65568 FAM65568 FKI65568 FUE65568 GEA65568 GNW65568 GXS65568 HHO65568 HRK65568 IBG65568 ILC65568 IUY65568 JEU65568 JOQ65568 JYM65568 KII65568 KSE65568 LCA65568 LLW65568 LVS65568 MFO65568 MPK65568 MZG65568 NJC65568 NSY65568 OCU65568 OMQ65568 OWM65568 PGI65568 PQE65568 QAA65568 QJW65568 QTS65568 RDO65568 RNK65568 RXG65568 SHC65568 SQY65568 TAU65568 TKQ65568 TUM65568 UEI65568 UOE65568 UYA65568 VHW65568 VRS65568 WBO65568 WLK65568 WVG65568 IU131104 SQ131104 ACM131104 AMI131104 AWE131104 BGA131104 BPW131104 BZS131104 CJO131104 CTK131104 DDG131104 DNC131104 DWY131104 EGU131104 EQQ131104 FAM131104 FKI131104 FUE131104 GEA131104 GNW131104 GXS131104 HHO131104 HRK131104 IBG131104 ILC131104 IUY131104 JEU131104 JOQ131104 JYM131104 KII131104 KSE131104 LCA131104 LLW131104 LVS131104 MFO131104 MPK131104 MZG131104 NJC131104 NSY131104 OCU131104 OMQ131104 OWM131104 PGI131104 PQE131104 QAA131104 QJW131104 QTS131104 RDO131104 RNK131104 RXG131104 SHC131104 SQY131104 TAU131104 TKQ131104 TUM131104 UEI131104 UOE131104 UYA131104 VHW131104 VRS131104 WBO131104 WLK131104 WVG131104 IU196640 SQ196640 ACM196640 AMI196640 AWE196640 BGA196640 BPW196640 BZS196640 CJO196640 CTK196640 DDG196640 DNC196640 DWY196640 EGU196640 EQQ196640 FAM196640 FKI196640 FUE196640 GEA196640 GNW196640 GXS196640 HHO196640 HRK196640 IBG196640 ILC196640 IUY196640 JEU196640 JOQ196640 JYM196640 KII196640 KSE196640 LCA196640 LLW196640 LVS196640 MFO196640 MPK196640 MZG196640 NJC196640 NSY196640 OCU196640 OMQ196640 OWM196640 PGI196640 PQE196640 QAA196640 QJW196640 QTS196640 RDO196640 RNK196640 RXG196640 SHC196640 SQY196640 TAU196640 TKQ196640 TUM196640 UEI196640 UOE196640 UYA196640 VHW196640 VRS196640 WBO196640 WLK196640 WVG196640 IU262176 SQ262176 ACM262176 AMI262176 AWE262176 BGA262176 BPW262176 BZS262176 CJO262176 CTK262176 DDG262176 DNC262176 DWY262176 EGU262176 EQQ262176 FAM262176 FKI262176 FUE262176 GEA262176 GNW262176 GXS262176 HHO262176 HRK262176 IBG262176 ILC262176 IUY262176 JEU262176 JOQ262176 JYM262176 KII262176 KSE262176 LCA262176 LLW262176 LVS262176 MFO262176 MPK262176 MZG262176 NJC262176 NSY262176 OCU262176 OMQ262176 OWM262176 PGI262176 PQE262176 QAA262176 QJW262176 QTS262176 RDO262176 RNK262176 RXG262176 SHC262176 SQY262176 TAU262176 TKQ262176 TUM262176 UEI262176 UOE262176 UYA262176 VHW262176 VRS262176 WBO262176 WLK262176 WVG262176 IU327712 SQ327712 ACM327712 AMI327712 AWE327712 BGA327712 BPW327712 BZS327712 CJO327712 CTK327712 DDG327712 DNC327712 DWY327712 EGU327712 EQQ327712 FAM327712 FKI327712 FUE327712 GEA327712 GNW327712 GXS327712 HHO327712 HRK327712 IBG327712 ILC327712 IUY327712 JEU327712 JOQ327712 JYM327712 KII327712 KSE327712 LCA327712 LLW327712 LVS327712 MFO327712 MPK327712 MZG327712 NJC327712 NSY327712 OCU327712 OMQ327712 OWM327712 PGI327712 PQE327712 QAA327712 QJW327712 QTS327712 RDO327712 RNK327712 RXG327712 SHC327712 SQY327712 TAU327712 TKQ327712 TUM327712 UEI327712 UOE327712 UYA327712 VHW327712 VRS327712 WBO327712 WLK327712 WVG327712 IU393248 SQ393248 ACM393248 AMI393248 AWE393248 BGA393248 BPW393248 BZS393248 CJO393248 CTK393248 DDG393248 DNC393248 DWY393248 EGU393248 EQQ393248 FAM393248 FKI393248 FUE393248 GEA393248 GNW393248 GXS393248 HHO393248 HRK393248 IBG393248 ILC393248 IUY393248 JEU393248 JOQ393248 JYM393248 KII393248 KSE393248 LCA393248 LLW393248 LVS393248 MFO393248 MPK393248 MZG393248 NJC393248 NSY393248 OCU393248 OMQ393248 OWM393248 PGI393248 PQE393248 QAA393248 QJW393248 QTS393248 RDO393248 RNK393248 RXG393248 SHC393248 SQY393248 TAU393248 TKQ393248 TUM393248 UEI393248 UOE393248 UYA393248 VHW393248 VRS393248 WBO393248 WLK393248 WVG393248 IU458784 SQ458784 ACM458784 AMI458784 AWE458784 BGA458784 BPW458784 BZS458784 CJO458784 CTK458784 DDG458784 DNC458784 DWY458784 EGU458784 EQQ458784 FAM458784 FKI458784 FUE458784 GEA458784 GNW458784 GXS458784 HHO458784 HRK458784 IBG458784 ILC458784 IUY458784 JEU458784 JOQ458784 JYM458784 KII458784 KSE458784 LCA458784 LLW458784 LVS458784 MFO458784 MPK458784 MZG458784 NJC458784 NSY458784 OCU458784 OMQ458784 OWM458784 PGI458784 PQE458784 QAA458784 QJW458784 QTS458784 RDO458784 RNK458784 RXG458784 SHC458784 SQY458784 TAU458784 TKQ458784 TUM458784 UEI458784 UOE458784 UYA458784 VHW458784 VRS458784 WBO458784 WLK458784 WVG458784 IU524320 SQ524320 ACM524320 AMI524320 AWE524320 BGA524320 BPW524320 BZS524320 CJO524320 CTK524320 DDG524320 DNC524320 DWY524320 EGU524320 EQQ524320 FAM524320 FKI524320 FUE524320 GEA524320 GNW524320 GXS524320 HHO524320 HRK524320 IBG524320 ILC524320 IUY524320 JEU524320 JOQ524320 JYM524320 KII524320 KSE524320 LCA524320 LLW524320 LVS524320 MFO524320 MPK524320 MZG524320 NJC524320 NSY524320 OCU524320 OMQ524320 OWM524320 PGI524320 PQE524320 QAA524320 QJW524320 QTS524320 RDO524320 RNK524320 RXG524320 SHC524320 SQY524320 TAU524320 TKQ524320 TUM524320 UEI524320 UOE524320 UYA524320 VHW524320 VRS524320 WBO524320 WLK524320 WVG524320 IU589856 SQ589856 ACM589856 AMI589856 AWE589856 BGA589856 BPW589856 BZS589856 CJO589856 CTK589856 DDG589856 DNC589856 DWY589856 EGU589856 EQQ589856 FAM589856 FKI589856 FUE589856 GEA589856 GNW589856 GXS589856 HHO589856 HRK589856 IBG589856 ILC589856 IUY589856 JEU589856 JOQ589856 JYM589856 KII589856 KSE589856 LCA589856 LLW589856 LVS589856 MFO589856 MPK589856 MZG589856 NJC589856 NSY589856 OCU589856 OMQ589856 OWM589856 PGI589856 PQE589856 QAA589856 QJW589856 QTS589856 RDO589856 RNK589856 RXG589856 SHC589856 SQY589856 TAU589856 TKQ589856 TUM589856 UEI589856 UOE589856 UYA589856 VHW589856 VRS589856 WBO589856 WLK589856 WVG589856 IU655392 SQ655392 ACM655392 AMI655392 AWE655392 BGA655392 BPW655392 BZS655392 CJO655392 CTK655392 DDG655392 DNC655392 DWY655392 EGU655392 EQQ655392 FAM655392 FKI655392 FUE655392 GEA655392 GNW655392 GXS655392 HHO655392 HRK655392 IBG655392 ILC655392 IUY655392 JEU655392 JOQ655392 JYM655392 KII655392 KSE655392 LCA655392 LLW655392 LVS655392 MFO655392 MPK655392 MZG655392 NJC655392 NSY655392 OCU655392 OMQ655392 OWM655392 PGI655392 PQE655392 QAA655392 QJW655392 QTS655392 RDO655392 RNK655392 RXG655392 SHC655392 SQY655392 TAU655392 TKQ655392 TUM655392 UEI655392 UOE655392 UYA655392 VHW655392 VRS655392 WBO655392 WLK655392 WVG655392 IU720928 SQ720928 ACM720928 AMI720928 AWE720928 BGA720928 BPW720928 BZS720928 CJO720928 CTK720928 DDG720928 DNC720928 DWY720928 EGU720928 EQQ720928 FAM720928 FKI720928 FUE720928 GEA720928 GNW720928 GXS720928 HHO720928 HRK720928 IBG720928 ILC720928 IUY720928 JEU720928 JOQ720928 JYM720928 KII720928 KSE720928 LCA720928 LLW720928 LVS720928 MFO720928 MPK720928 MZG720928 NJC720928 NSY720928 OCU720928 OMQ720928 OWM720928 PGI720928 PQE720928 QAA720928 QJW720928 QTS720928 RDO720928 RNK720928 RXG720928 SHC720928 SQY720928 TAU720928 TKQ720928 TUM720928 UEI720928 UOE720928 UYA720928 VHW720928 VRS720928 WBO720928 WLK720928 WVG720928 IU786464 SQ786464 ACM786464 AMI786464 AWE786464 BGA786464 BPW786464 BZS786464 CJO786464 CTK786464 DDG786464 DNC786464 DWY786464 EGU786464 EQQ786464 FAM786464 FKI786464 FUE786464 GEA786464 GNW786464 GXS786464 HHO786464 HRK786464 IBG786464 ILC786464 IUY786464 JEU786464 JOQ786464 JYM786464 KII786464 KSE786464 LCA786464 LLW786464 LVS786464 MFO786464 MPK786464 MZG786464 NJC786464 NSY786464 OCU786464 OMQ786464 OWM786464 PGI786464 PQE786464 QAA786464 QJW786464 QTS786464 RDO786464 RNK786464 RXG786464 SHC786464 SQY786464 TAU786464 TKQ786464 TUM786464 UEI786464 UOE786464 UYA786464 VHW786464 VRS786464 WBO786464 WLK786464 WVG786464 IU852000 SQ852000 ACM852000 AMI852000 AWE852000 BGA852000 BPW852000 BZS852000 CJO852000 CTK852000 DDG852000 DNC852000 DWY852000 EGU852000 EQQ852000 FAM852000 FKI852000 FUE852000 GEA852000 GNW852000 GXS852000 HHO852000 HRK852000 IBG852000 ILC852000 IUY852000 JEU852000 JOQ852000 JYM852000 KII852000 KSE852000 LCA852000 LLW852000 LVS852000 MFO852000 MPK852000 MZG852000 NJC852000 NSY852000 OCU852000 OMQ852000 OWM852000 PGI852000 PQE852000 QAA852000 QJW852000 QTS852000 RDO852000 RNK852000 RXG852000 SHC852000 SQY852000 TAU852000 TKQ852000 TUM852000 UEI852000 UOE852000 UYA852000 VHW852000 VRS852000 WBO852000 WLK852000 WVG852000 IU917536 SQ917536 ACM917536 AMI917536 AWE917536 BGA917536 BPW917536 BZS917536 CJO917536 CTK917536 DDG917536 DNC917536 DWY917536 EGU917536 EQQ917536 FAM917536 FKI917536 FUE917536 GEA917536 GNW917536 GXS917536 HHO917536 HRK917536 IBG917536 ILC917536 IUY917536 JEU917536 JOQ917536 JYM917536 KII917536 KSE917536 LCA917536 LLW917536 LVS917536 MFO917536 MPK917536 MZG917536 NJC917536 NSY917536 OCU917536 OMQ917536 OWM917536 PGI917536 PQE917536 QAA917536 QJW917536 QTS917536 RDO917536 RNK917536 RXG917536 SHC917536 SQY917536 TAU917536 TKQ917536 TUM917536 UEI917536 UOE917536 UYA917536 VHW917536 VRS917536 WBO917536 WLK917536 WVG917536 IU983072 SQ983072 ACM983072 AMI983072 AWE983072 BGA983072 BPW983072 BZS983072 CJO983072 CTK983072 DDG983072 DNC983072 DWY983072 EGU983072 EQQ983072 FAM983072 FKI983072 FUE983072 GEA983072 GNW983072 GXS983072 HHO983072 HRK983072 IBG983072 ILC983072 IUY983072 JEU983072 JOQ983072 JYM983072 KII983072 KSE983072 LCA983072 LLW983072 LVS983072 MFO983072 MPK983072 MZG983072 NJC983072 NSY983072 OCU983072 OMQ983072 OWM983072 PGI983072 PQE983072 QAA983072 QJW983072 QTS983072 RDO983072 RNK983072 RXG983072 SHC983072 SQY983072 TAU983072 TKQ983072 TUM983072 UEI983072 UOE983072 UYA983072 VHW983072 VRS983072 WBO983072 WLK983072 C34:C35 C37 C12 C42:C44 IU34:IU35 SQ34:SQ35 ACM34:ACM35 AMI34:AMI35 AWE34:AWE35 BGA34:BGA35 BPW34:BPW35 BZS34:BZS35 CJO34:CJO35 CTK34:CTK35 DDG34:DDG35 DNC34:DNC35 DWY34:DWY35 EGU34:EGU35 EQQ34:EQQ35 FAM34:FAM35 FKI34:FKI35 FUE34:FUE35 GEA34:GEA35 GNW34:GNW35 GXS34:GXS35 HHO34:HHO35 HRK34:HRK35 IBG34:IBG35 ILC34:ILC35 IUY34:IUY35 JEU34:JEU35 JOQ34:JOQ35 JYM34:JYM35 KII34:KII35 KSE34:KSE35 LCA34:LCA35 LLW34:LLW35 LVS34:LVS35 MFO34:MFO35 MPK34:MPK35 MZG34:MZG35 NJC34:NJC35 NSY34:NSY35 OCU34:OCU35 OMQ34:OMQ35 OWM34:OWM35 PGI34:PGI35 PQE34:PQE35 QAA34:QAA35 QJW34:QJW35 QTS34:QTS35 RDO34:RDO35 RNK34:RNK35 RXG34:RXG35 SHC34:SHC35 SQY34:SQY35 TAU34:TAU35 TKQ34:TKQ35 TUM34:TUM35 UEI34:UEI35 UOE34:UOE35 UYA34:UYA35 VHW34:VHW35 VRS34:VRS35 WBO34:WBO35 WLK34:WLK35 WVG34:WVG35 IU42:IU44 SQ42:SQ44 ACM42:ACM44 AMI42:AMI44 AWE42:AWE44 BGA42:BGA44 BPW42:BPW44 BZS42:BZS44 CJO42:CJO44 CTK42:CTK44 DDG42:DDG44 DNC42:DNC44 DWY42:DWY44 EGU42:EGU44 EQQ42:EQQ44 FAM42:FAM44 FKI42:FKI44 FUE42:FUE44 GEA42:GEA44 GNW42:GNW44 GXS42:GXS44 HHO42:HHO44 HRK42:HRK44 IBG42:IBG44 ILC42:ILC44 IUY42:IUY44 JEU42:JEU44 JOQ42:JOQ44 JYM42:JYM44 KII42:KII44 KSE42:KSE44 LCA42:LCA44 LLW42:LLW44 LVS42:LVS44 MFO42:MFO44 MPK42:MPK44 MZG42:MZG44 NJC42:NJC44 NSY42:NSY44 OCU42:OCU44 OMQ42:OMQ44 OWM42:OWM44 PGI42:PGI44 PQE42:PQE44 QAA42:QAA44 QJW42:QJW44 QTS42:QTS44 RDO42:RDO44 RNK42:RNK44 RXG42:RXG44 SHC42:SHC44 SQY42:SQY44 TAU42:TAU44 TKQ42:TKQ44 TUM42:TUM44 UEI42:UEI44 UOE42:UOE44 UYA42:UYA44 VHW42:VHW44 VRS42:VRS44 WBO42:WBO44 WLK42:WLK44 WVG42:WVG44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IU37 SQ37 ACM37 AMI37 AWE37 BGA37 BPW37 BZS37 CJO37 CTK37 DDG37 DNC37 DWY37 EGU37 EQQ37 FAM37 FKI37 FUE37 GEA37 GNW37 GXS37 HHO37 HRK37 IBG37 ILC37 IUY37 JEU37 JOQ37 JYM37 KII37 KSE37 LCA37 LLW37 LVS37 MFO37 MPK37 MZG37 NJC37 NSY37 OCU37 OMQ37 OWM37 PGI37 PQE37 QAA37 QJW37 QTS37 RDO37 RNK37 RXG37 SHC37 SQY37 TAU37 TKQ37 TUM37 UEI37 UOE37 UYA37 VHW37 VRS37 WBO37 WLK37 WVG37">
      <formula1>0</formula1>
      <formula2>1000000000</formula2>
    </dataValidation>
    <dataValidation operator="lessThanOrEqual" allowBlank="1" showInputMessage="1" showErrorMessage="1" sqref="WVG983073 C983073 C917537 C852001 C786465 C720929 C655393 C589857 C524321 C458785 C393249 C327713 C262177 C196641 C131105 C65569 IU65569 SQ65569 ACM65569 AMI65569 AWE65569 BGA65569 BPW65569 BZS65569 CJO65569 CTK65569 DDG65569 DNC65569 DWY65569 EGU65569 EQQ65569 FAM65569 FKI65569 FUE65569 GEA65569 GNW65569 GXS65569 HHO65569 HRK65569 IBG65569 ILC65569 IUY65569 JEU65569 JOQ65569 JYM65569 KII65569 KSE65569 LCA65569 LLW65569 LVS65569 MFO65569 MPK65569 MZG65569 NJC65569 NSY65569 OCU65569 OMQ65569 OWM65569 PGI65569 PQE65569 QAA65569 QJW65569 QTS65569 RDO65569 RNK65569 RXG65569 SHC65569 SQY65569 TAU65569 TKQ65569 TUM65569 UEI65569 UOE65569 UYA65569 VHW65569 VRS65569 WBO65569 WLK65569 WVG65569 IU131105 SQ131105 ACM131105 AMI131105 AWE131105 BGA131105 BPW131105 BZS131105 CJO131105 CTK131105 DDG131105 DNC131105 DWY131105 EGU131105 EQQ131105 FAM131105 FKI131105 FUE131105 GEA131105 GNW131105 GXS131105 HHO131105 HRK131105 IBG131105 ILC131105 IUY131105 JEU131105 JOQ131105 JYM131105 KII131105 KSE131105 LCA131105 LLW131105 LVS131105 MFO131105 MPK131105 MZG131105 NJC131105 NSY131105 OCU131105 OMQ131105 OWM131105 PGI131105 PQE131105 QAA131105 QJW131105 QTS131105 RDO131105 RNK131105 RXG131105 SHC131105 SQY131105 TAU131105 TKQ131105 TUM131105 UEI131105 UOE131105 UYA131105 VHW131105 VRS131105 WBO131105 WLK131105 WVG131105 IU196641 SQ196641 ACM196641 AMI196641 AWE196641 BGA196641 BPW196641 BZS196641 CJO196641 CTK196641 DDG196641 DNC196641 DWY196641 EGU196641 EQQ196641 FAM196641 FKI196641 FUE196641 GEA196641 GNW196641 GXS196641 HHO196641 HRK196641 IBG196641 ILC196641 IUY196641 JEU196641 JOQ196641 JYM196641 KII196641 KSE196641 LCA196641 LLW196641 LVS196641 MFO196641 MPK196641 MZG196641 NJC196641 NSY196641 OCU196641 OMQ196641 OWM196641 PGI196641 PQE196641 QAA196641 QJW196641 QTS196641 RDO196641 RNK196641 RXG196641 SHC196641 SQY196641 TAU196641 TKQ196641 TUM196641 UEI196641 UOE196641 UYA196641 VHW196641 VRS196641 WBO196641 WLK196641 WVG196641 IU262177 SQ262177 ACM262177 AMI262177 AWE262177 BGA262177 BPW262177 BZS262177 CJO262177 CTK262177 DDG262177 DNC262177 DWY262177 EGU262177 EQQ262177 FAM262177 FKI262177 FUE262177 GEA262177 GNW262177 GXS262177 HHO262177 HRK262177 IBG262177 ILC262177 IUY262177 JEU262177 JOQ262177 JYM262177 KII262177 KSE262177 LCA262177 LLW262177 LVS262177 MFO262177 MPK262177 MZG262177 NJC262177 NSY262177 OCU262177 OMQ262177 OWM262177 PGI262177 PQE262177 QAA262177 QJW262177 QTS262177 RDO262177 RNK262177 RXG262177 SHC262177 SQY262177 TAU262177 TKQ262177 TUM262177 UEI262177 UOE262177 UYA262177 VHW262177 VRS262177 WBO262177 WLK262177 WVG262177 IU327713 SQ327713 ACM327713 AMI327713 AWE327713 BGA327713 BPW327713 BZS327713 CJO327713 CTK327713 DDG327713 DNC327713 DWY327713 EGU327713 EQQ327713 FAM327713 FKI327713 FUE327713 GEA327713 GNW327713 GXS327713 HHO327713 HRK327713 IBG327713 ILC327713 IUY327713 JEU327713 JOQ327713 JYM327713 KII327713 KSE327713 LCA327713 LLW327713 LVS327713 MFO327713 MPK327713 MZG327713 NJC327713 NSY327713 OCU327713 OMQ327713 OWM327713 PGI327713 PQE327713 QAA327713 QJW327713 QTS327713 RDO327713 RNK327713 RXG327713 SHC327713 SQY327713 TAU327713 TKQ327713 TUM327713 UEI327713 UOE327713 UYA327713 VHW327713 VRS327713 WBO327713 WLK327713 WVG327713 IU393249 SQ393249 ACM393249 AMI393249 AWE393249 BGA393249 BPW393249 BZS393249 CJO393249 CTK393249 DDG393249 DNC393249 DWY393249 EGU393249 EQQ393249 FAM393249 FKI393249 FUE393249 GEA393249 GNW393249 GXS393249 HHO393249 HRK393249 IBG393249 ILC393249 IUY393249 JEU393249 JOQ393249 JYM393249 KII393249 KSE393249 LCA393249 LLW393249 LVS393249 MFO393249 MPK393249 MZG393249 NJC393249 NSY393249 OCU393249 OMQ393249 OWM393249 PGI393249 PQE393249 QAA393249 QJW393249 QTS393249 RDO393249 RNK393249 RXG393249 SHC393249 SQY393249 TAU393249 TKQ393249 TUM393249 UEI393249 UOE393249 UYA393249 VHW393249 VRS393249 WBO393249 WLK393249 WVG393249 IU458785 SQ458785 ACM458785 AMI458785 AWE458785 BGA458785 BPW458785 BZS458785 CJO458785 CTK458785 DDG458785 DNC458785 DWY458785 EGU458785 EQQ458785 FAM458785 FKI458785 FUE458785 GEA458785 GNW458785 GXS458785 HHO458785 HRK458785 IBG458785 ILC458785 IUY458785 JEU458785 JOQ458785 JYM458785 KII458785 KSE458785 LCA458785 LLW458785 LVS458785 MFO458785 MPK458785 MZG458785 NJC458785 NSY458785 OCU458785 OMQ458785 OWM458785 PGI458785 PQE458785 QAA458785 QJW458785 QTS458785 RDO458785 RNK458785 RXG458785 SHC458785 SQY458785 TAU458785 TKQ458785 TUM458785 UEI458785 UOE458785 UYA458785 VHW458785 VRS458785 WBO458785 WLK458785 WVG458785 IU524321 SQ524321 ACM524321 AMI524321 AWE524321 BGA524321 BPW524321 BZS524321 CJO524321 CTK524321 DDG524321 DNC524321 DWY524321 EGU524321 EQQ524321 FAM524321 FKI524321 FUE524321 GEA524321 GNW524321 GXS524321 HHO524321 HRK524321 IBG524321 ILC524321 IUY524321 JEU524321 JOQ524321 JYM524321 KII524321 KSE524321 LCA524321 LLW524321 LVS524321 MFO524321 MPK524321 MZG524321 NJC524321 NSY524321 OCU524321 OMQ524321 OWM524321 PGI524321 PQE524321 QAA524321 QJW524321 QTS524321 RDO524321 RNK524321 RXG524321 SHC524321 SQY524321 TAU524321 TKQ524321 TUM524321 UEI524321 UOE524321 UYA524321 VHW524321 VRS524321 WBO524321 WLK524321 WVG524321 IU589857 SQ589857 ACM589857 AMI589857 AWE589857 BGA589857 BPW589857 BZS589857 CJO589857 CTK589857 DDG589857 DNC589857 DWY589857 EGU589857 EQQ589857 FAM589857 FKI589857 FUE589857 GEA589857 GNW589857 GXS589857 HHO589857 HRK589857 IBG589857 ILC589857 IUY589857 JEU589857 JOQ589857 JYM589857 KII589857 KSE589857 LCA589857 LLW589857 LVS589857 MFO589857 MPK589857 MZG589857 NJC589857 NSY589857 OCU589857 OMQ589857 OWM589857 PGI589857 PQE589857 QAA589857 QJW589857 QTS589857 RDO589857 RNK589857 RXG589857 SHC589857 SQY589857 TAU589857 TKQ589857 TUM589857 UEI589857 UOE589857 UYA589857 VHW589857 VRS589857 WBO589857 WLK589857 WVG589857 IU655393 SQ655393 ACM655393 AMI655393 AWE655393 BGA655393 BPW655393 BZS655393 CJO655393 CTK655393 DDG655393 DNC655393 DWY655393 EGU655393 EQQ655393 FAM655393 FKI655393 FUE655393 GEA655393 GNW655393 GXS655393 HHO655393 HRK655393 IBG655393 ILC655393 IUY655393 JEU655393 JOQ655393 JYM655393 KII655393 KSE655393 LCA655393 LLW655393 LVS655393 MFO655393 MPK655393 MZG655393 NJC655393 NSY655393 OCU655393 OMQ655393 OWM655393 PGI655393 PQE655393 QAA655393 QJW655393 QTS655393 RDO655393 RNK655393 RXG655393 SHC655393 SQY655393 TAU655393 TKQ655393 TUM655393 UEI655393 UOE655393 UYA655393 VHW655393 VRS655393 WBO655393 WLK655393 WVG655393 IU720929 SQ720929 ACM720929 AMI720929 AWE720929 BGA720929 BPW720929 BZS720929 CJO720929 CTK720929 DDG720929 DNC720929 DWY720929 EGU720929 EQQ720929 FAM720929 FKI720929 FUE720929 GEA720929 GNW720929 GXS720929 HHO720929 HRK720929 IBG720929 ILC720929 IUY720929 JEU720929 JOQ720929 JYM720929 KII720929 KSE720929 LCA720929 LLW720929 LVS720929 MFO720929 MPK720929 MZG720929 NJC720929 NSY720929 OCU720929 OMQ720929 OWM720929 PGI720929 PQE720929 QAA720929 QJW720929 QTS720929 RDO720929 RNK720929 RXG720929 SHC720929 SQY720929 TAU720929 TKQ720929 TUM720929 UEI720929 UOE720929 UYA720929 VHW720929 VRS720929 WBO720929 WLK720929 WVG720929 IU786465 SQ786465 ACM786465 AMI786465 AWE786465 BGA786465 BPW786465 BZS786465 CJO786465 CTK786465 DDG786465 DNC786465 DWY786465 EGU786465 EQQ786465 FAM786465 FKI786465 FUE786465 GEA786465 GNW786465 GXS786465 HHO786465 HRK786465 IBG786465 ILC786465 IUY786465 JEU786465 JOQ786465 JYM786465 KII786465 KSE786465 LCA786465 LLW786465 LVS786465 MFO786465 MPK786465 MZG786465 NJC786465 NSY786465 OCU786465 OMQ786465 OWM786465 PGI786465 PQE786465 QAA786465 QJW786465 QTS786465 RDO786465 RNK786465 RXG786465 SHC786465 SQY786465 TAU786465 TKQ786465 TUM786465 UEI786465 UOE786465 UYA786465 VHW786465 VRS786465 WBO786465 WLK786465 WVG786465 IU852001 SQ852001 ACM852001 AMI852001 AWE852001 BGA852001 BPW852001 BZS852001 CJO852001 CTK852001 DDG852001 DNC852001 DWY852001 EGU852001 EQQ852001 FAM852001 FKI852001 FUE852001 GEA852001 GNW852001 GXS852001 HHO852001 HRK852001 IBG852001 ILC852001 IUY852001 JEU852001 JOQ852001 JYM852001 KII852001 KSE852001 LCA852001 LLW852001 LVS852001 MFO852001 MPK852001 MZG852001 NJC852001 NSY852001 OCU852001 OMQ852001 OWM852001 PGI852001 PQE852001 QAA852001 QJW852001 QTS852001 RDO852001 RNK852001 RXG852001 SHC852001 SQY852001 TAU852001 TKQ852001 TUM852001 UEI852001 UOE852001 UYA852001 VHW852001 VRS852001 WBO852001 WLK852001 WVG852001 IU917537 SQ917537 ACM917537 AMI917537 AWE917537 BGA917537 BPW917537 BZS917537 CJO917537 CTK917537 DDG917537 DNC917537 DWY917537 EGU917537 EQQ917537 FAM917537 FKI917537 FUE917537 GEA917537 GNW917537 GXS917537 HHO917537 HRK917537 IBG917537 ILC917537 IUY917537 JEU917537 JOQ917537 JYM917537 KII917537 KSE917537 LCA917537 LLW917537 LVS917537 MFO917537 MPK917537 MZG917537 NJC917537 NSY917537 OCU917537 OMQ917537 OWM917537 PGI917537 PQE917537 QAA917537 QJW917537 QTS917537 RDO917537 RNK917537 RXG917537 SHC917537 SQY917537 TAU917537 TKQ917537 TUM917537 UEI917537 UOE917537 UYA917537 VHW917537 VRS917537 WBO917537 WLK917537 WVG917537 IU983073 SQ983073 ACM983073 AMI983073 AWE983073 BGA983073 BPW983073 BZS983073 CJO983073 CTK983073 DDG983073 DNC983073 DWY983073 EGU983073 EQQ983073 FAM983073 FKI983073 FUE983073 GEA983073 GNW983073 GXS983073 HHO983073 HRK983073 IBG983073 ILC983073 IUY983073 JEU983073 JOQ983073 JYM983073 KII983073 KSE983073 LCA983073 LLW983073 LVS983073 MFO983073 MPK983073 MZG983073 NJC983073 NSY983073 OCU983073 OMQ983073 OWM983073 PGI983073 PQE983073 QAA983073 QJW983073 QTS983073 RDO983073 RNK983073 RXG983073 SHC983073 SQY983073 TAU983073 TKQ983073 TUM983073 UEI983073 UOE983073 UYA983073 VHW983073 VRS983073 WBO983073 WLK983073 C38 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38"/>
  </dataValidations>
  <pageMargins left="0.7" right="0.7" top="0.75" bottom="0.75" header="0.3" footer="0.3"/>
  <pageSetup paperSize="9" scale="40"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135"/>
  <sheetViews>
    <sheetView showGridLines="0" rightToLeft="1" view="pageBreakPreview" zoomScale="90" zoomScaleNormal="90" zoomScaleSheetLayoutView="90" workbookViewId="0">
      <pane ySplit="6" topLeftCell="A22" activePane="bottomLeft" state="frozen"/>
      <selection activeCell="A6" sqref="A6:A26"/>
      <selection pane="bottomLeft" activeCell="B9" sqref="B9"/>
    </sheetView>
  </sheetViews>
  <sheetFormatPr defaultRowHeight="15"/>
  <cols>
    <col min="1" max="1" width="12.7109375" style="19" customWidth="1"/>
    <col min="2" max="2" width="69.140625" style="19" customWidth="1"/>
    <col min="3" max="3" width="19.42578125" style="19" customWidth="1"/>
    <col min="4" max="4" width="17.5703125" style="19" customWidth="1"/>
    <col min="5" max="5" width="20.85546875" style="19" customWidth="1"/>
    <col min="6" max="6" width="16.7109375" style="19" customWidth="1"/>
    <col min="7" max="7" width="17.42578125" style="19" customWidth="1"/>
    <col min="8" max="8" width="24" style="19" customWidth="1"/>
    <col min="9" max="9" width="19.5703125" style="19" customWidth="1"/>
    <col min="10" max="10" width="21.140625" style="19" customWidth="1"/>
    <col min="11" max="11" width="28.28515625" style="19" customWidth="1"/>
    <col min="12" max="12" width="30.28515625" style="19" customWidth="1"/>
    <col min="13" max="13" width="21" style="19" customWidth="1"/>
    <col min="14" max="25" width="9" style="19"/>
    <col min="26" max="26" width="0" style="19" hidden="1" customWidth="1"/>
    <col min="27" max="245" width="9" style="19"/>
    <col min="246" max="246" width="4.7109375" style="19" customWidth="1"/>
    <col min="247" max="247" width="43.140625" style="19" customWidth="1"/>
    <col min="248" max="250" width="17.5703125" style="19" customWidth="1"/>
    <col min="251" max="252" width="14.7109375" style="19" customWidth="1"/>
    <col min="253" max="257" width="17.5703125" style="19" customWidth="1"/>
    <col min="258" max="258" width="16.85546875" style="19" customWidth="1"/>
    <col min="259" max="501" width="9" style="19"/>
    <col min="502" max="502" width="4.7109375" style="19" customWidth="1"/>
    <col min="503" max="503" width="43.140625" style="19" customWidth="1"/>
    <col min="504" max="506" width="17.5703125" style="19" customWidth="1"/>
    <col min="507" max="508" width="14.7109375" style="19" customWidth="1"/>
    <col min="509" max="513" width="17.5703125" style="19" customWidth="1"/>
    <col min="514" max="514" width="16.85546875" style="19" customWidth="1"/>
    <col min="515" max="757" width="9" style="19"/>
    <col min="758" max="758" width="4.7109375" style="19" customWidth="1"/>
    <col min="759" max="759" width="43.140625" style="19" customWidth="1"/>
    <col min="760" max="762" width="17.5703125" style="19" customWidth="1"/>
    <col min="763" max="764" width="14.7109375" style="19" customWidth="1"/>
    <col min="765" max="769" width="17.5703125" style="19" customWidth="1"/>
    <col min="770" max="770" width="16.85546875" style="19" customWidth="1"/>
    <col min="771" max="1013" width="9" style="19"/>
    <col min="1014" max="1014" width="4.7109375" style="19" customWidth="1"/>
    <col min="1015" max="1015" width="43.140625" style="19" customWidth="1"/>
    <col min="1016" max="1018" width="17.5703125" style="19" customWidth="1"/>
    <col min="1019" max="1020" width="14.7109375" style="19" customWidth="1"/>
    <col min="1021" max="1025" width="17.5703125" style="19" customWidth="1"/>
    <col min="1026" max="1026" width="16.85546875" style="19" customWidth="1"/>
    <col min="1027" max="1269" width="9" style="19"/>
    <col min="1270" max="1270" width="4.7109375" style="19" customWidth="1"/>
    <col min="1271" max="1271" width="43.140625" style="19" customWidth="1"/>
    <col min="1272" max="1274" width="17.5703125" style="19" customWidth="1"/>
    <col min="1275" max="1276" width="14.7109375" style="19" customWidth="1"/>
    <col min="1277" max="1281" width="17.5703125" style="19" customWidth="1"/>
    <col min="1282" max="1282" width="16.85546875" style="19" customWidth="1"/>
    <col min="1283" max="1525" width="9" style="19"/>
    <col min="1526" max="1526" width="4.7109375" style="19" customWidth="1"/>
    <col min="1527" max="1527" width="43.140625" style="19" customWidth="1"/>
    <col min="1528" max="1530" width="17.5703125" style="19" customWidth="1"/>
    <col min="1531" max="1532" width="14.7109375" style="19" customWidth="1"/>
    <col min="1533" max="1537" width="17.5703125" style="19" customWidth="1"/>
    <col min="1538" max="1538" width="16.85546875" style="19" customWidth="1"/>
    <col min="1539" max="1781" width="9" style="19"/>
    <col min="1782" max="1782" width="4.7109375" style="19" customWidth="1"/>
    <col min="1783" max="1783" width="43.140625" style="19" customWidth="1"/>
    <col min="1784" max="1786" width="17.5703125" style="19" customWidth="1"/>
    <col min="1787" max="1788" width="14.7109375" style="19" customWidth="1"/>
    <col min="1789" max="1793" width="17.5703125" style="19" customWidth="1"/>
    <col min="1794" max="1794" width="16.85546875" style="19" customWidth="1"/>
    <col min="1795" max="2037" width="9" style="19"/>
    <col min="2038" max="2038" width="4.7109375" style="19" customWidth="1"/>
    <col min="2039" max="2039" width="43.140625" style="19" customWidth="1"/>
    <col min="2040" max="2042" width="17.5703125" style="19" customWidth="1"/>
    <col min="2043" max="2044" width="14.7109375" style="19" customWidth="1"/>
    <col min="2045" max="2049" width="17.5703125" style="19" customWidth="1"/>
    <col min="2050" max="2050" width="16.85546875" style="19" customWidth="1"/>
    <col min="2051" max="2293" width="9" style="19"/>
    <col min="2294" max="2294" width="4.7109375" style="19" customWidth="1"/>
    <col min="2295" max="2295" width="43.140625" style="19" customWidth="1"/>
    <col min="2296" max="2298" width="17.5703125" style="19" customWidth="1"/>
    <col min="2299" max="2300" width="14.7109375" style="19" customWidth="1"/>
    <col min="2301" max="2305" width="17.5703125" style="19" customWidth="1"/>
    <col min="2306" max="2306" width="16.85546875" style="19" customWidth="1"/>
    <col min="2307" max="2549" width="9" style="19"/>
    <col min="2550" max="2550" width="4.7109375" style="19" customWidth="1"/>
    <col min="2551" max="2551" width="43.140625" style="19" customWidth="1"/>
    <col min="2552" max="2554" width="17.5703125" style="19" customWidth="1"/>
    <col min="2555" max="2556" width="14.7109375" style="19" customWidth="1"/>
    <col min="2557" max="2561" width="17.5703125" style="19" customWidth="1"/>
    <col min="2562" max="2562" width="16.85546875" style="19" customWidth="1"/>
    <col min="2563" max="2805" width="9" style="19"/>
    <col min="2806" max="2806" width="4.7109375" style="19" customWidth="1"/>
    <col min="2807" max="2807" width="43.140625" style="19" customWidth="1"/>
    <col min="2808" max="2810" width="17.5703125" style="19" customWidth="1"/>
    <col min="2811" max="2812" width="14.7109375" style="19" customWidth="1"/>
    <col min="2813" max="2817" width="17.5703125" style="19" customWidth="1"/>
    <col min="2818" max="2818" width="16.85546875" style="19" customWidth="1"/>
    <col min="2819" max="3061" width="9" style="19"/>
    <col min="3062" max="3062" width="4.7109375" style="19" customWidth="1"/>
    <col min="3063" max="3063" width="43.140625" style="19" customWidth="1"/>
    <col min="3064" max="3066" width="17.5703125" style="19" customWidth="1"/>
    <col min="3067" max="3068" width="14.7109375" style="19" customWidth="1"/>
    <col min="3069" max="3073" width="17.5703125" style="19" customWidth="1"/>
    <col min="3074" max="3074" width="16.85546875" style="19" customWidth="1"/>
    <col min="3075" max="3317" width="9" style="19"/>
    <col min="3318" max="3318" width="4.7109375" style="19" customWidth="1"/>
    <col min="3319" max="3319" width="43.140625" style="19" customWidth="1"/>
    <col min="3320" max="3322" width="17.5703125" style="19" customWidth="1"/>
    <col min="3323" max="3324" width="14.7109375" style="19" customWidth="1"/>
    <col min="3325" max="3329" width="17.5703125" style="19" customWidth="1"/>
    <col min="3330" max="3330" width="16.85546875" style="19" customWidth="1"/>
    <col min="3331" max="3573" width="9" style="19"/>
    <col min="3574" max="3574" width="4.7109375" style="19" customWidth="1"/>
    <col min="3575" max="3575" width="43.140625" style="19" customWidth="1"/>
    <col min="3576" max="3578" width="17.5703125" style="19" customWidth="1"/>
    <col min="3579" max="3580" width="14.7109375" style="19" customWidth="1"/>
    <col min="3581" max="3585" width="17.5703125" style="19" customWidth="1"/>
    <col min="3586" max="3586" width="16.85546875" style="19" customWidth="1"/>
    <col min="3587" max="3829" width="9" style="19"/>
    <col min="3830" max="3830" width="4.7109375" style="19" customWidth="1"/>
    <col min="3831" max="3831" width="43.140625" style="19" customWidth="1"/>
    <col min="3832" max="3834" width="17.5703125" style="19" customWidth="1"/>
    <col min="3835" max="3836" width="14.7109375" style="19" customWidth="1"/>
    <col min="3837" max="3841" width="17.5703125" style="19" customWidth="1"/>
    <col min="3842" max="3842" width="16.85546875" style="19" customWidth="1"/>
    <col min="3843" max="4085" width="9" style="19"/>
    <col min="4086" max="4086" width="4.7109375" style="19" customWidth="1"/>
    <col min="4087" max="4087" width="43.140625" style="19" customWidth="1"/>
    <col min="4088" max="4090" width="17.5703125" style="19" customWidth="1"/>
    <col min="4091" max="4092" width="14.7109375" style="19" customWidth="1"/>
    <col min="4093" max="4097" width="17.5703125" style="19" customWidth="1"/>
    <col min="4098" max="4098" width="16.85546875" style="19" customWidth="1"/>
    <col min="4099" max="4341" width="9" style="19"/>
    <col min="4342" max="4342" width="4.7109375" style="19" customWidth="1"/>
    <col min="4343" max="4343" width="43.140625" style="19" customWidth="1"/>
    <col min="4344" max="4346" width="17.5703125" style="19" customWidth="1"/>
    <col min="4347" max="4348" width="14.7109375" style="19" customWidth="1"/>
    <col min="4349" max="4353" width="17.5703125" style="19" customWidth="1"/>
    <col min="4354" max="4354" width="16.85546875" style="19" customWidth="1"/>
    <col min="4355" max="4597" width="9" style="19"/>
    <col min="4598" max="4598" width="4.7109375" style="19" customWidth="1"/>
    <col min="4599" max="4599" width="43.140625" style="19" customWidth="1"/>
    <col min="4600" max="4602" width="17.5703125" style="19" customWidth="1"/>
    <col min="4603" max="4604" width="14.7109375" style="19" customWidth="1"/>
    <col min="4605" max="4609" width="17.5703125" style="19" customWidth="1"/>
    <col min="4610" max="4610" width="16.85546875" style="19" customWidth="1"/>
    <col min="4611" max="4853" width="9" style="19"/>
    <col min="4854" max="4854" width="4.7109375" style="19" customWidth="1"/>
    <col min="4855" max="4855" width="43.140625" style="19" customWidth="1"/>
    <col min="4856" max="4858" width="17.5703125" style="19" customWidth="1"/>
    <col min="4859" max="4860" width="14.7109375" style="19" customWidth="1"/>
    <col min="4861" max="4865" width="17.5703125" style="19" customWidth="1"/>
    <col min="4866" max="4866" width="16.85546875" style="19" customWidth="1"/>
    <col min="4867" max="5109" width="9" style="19"/>
    <col min="5110" max="5110" width="4.7109375" style="19" customWidth="1"/>
    <col min="5111" max="5111" width="43.140625" style="19" customWidth="1"/>
    <col min="5112" max="5114" width="17.5703125" style="19" customWidth="1"/>
    <col min="5115" max="5116" width="14.7109375" style="19" customWidth="1"/>
    <col min="5117" max="5121" width="17.5703125" style="19" customWidth="1"/>
    <col min="5122" max="5122" width="16.85546875" style="19" customWidth="1"/>
    <col min="5123" max="5365" width="9" style="19"/>
    <col min="5366" max="5366" width="4.7109375" style="19" customWidth="1"/>
    <col min="5367" max="5367" width="43.140625" style="19" customWidth="1"/>
    <col min="5368" max="5370" width="17.5703125" style="19" customWidth="1"/>
    <col min="5371" max="5372" width="14.7109375" style="19" customWidth="1"/>
    <col min="5373" max="5377" width="17.5703125" style="19" customWidth="1"/>
    <col min="5378" max="5378" width="16.85546875" style="19" customWidth="1"/>
    <col min="5379" max="5621" width="9" style="19"/>
    <col min="5622" max="5622" width="4.7109375" style="19" customWidth="1"/>
    <col min="5623" max="5623" width="43.140625" style="19" customWidth="1"/>
    <col min="5624" max="5626" width="17.5703125" style="19" customWidth="1"/>
    <col min="5627" max="5628" width="14.7109375" style="19" customWidth="1"/>
    <col min="5629" max="5633" width="17.5703125" style="19" customWidth="1"/>
    <col min="5634" max="5634" width="16.85546875" style="19" customWidth="1"/>
    <col min="5635" max="5877" width="9" style="19"/>
    <col min="5878" max="5878" width="4.7109375" style="19" customWidth="1"/>
    <col min="5879" max="5879" width="43.140625" style="19" customWidth="1"/>
    <col min="5880" max="5882" width="17.5703125" style="19" customWidth="1"/>
    <col min="5883" max="5884" width="14.7109375" style="19" customWidth="1"/>
    <col min="5885" max="5889" width="17.5703125" style="19" customWidth="1"/>
    <col min="5890" max="5890" width="16.85546875" style="19" customWidth="1"/>
    <col min="5891" max="6133" width="9" style="19"/>
    <col min="6134" max="6134" width="4.7109375" style="19" customWidth="1"/>
    <col min="6135" max="6135" width="43.140625" style="19" customWidth="1"/>
    <col min="6136" max="6138" width="17.5703125" style="19" customWidth="1"/>
    <col min="6139" max="6140" width="14.7109375" style="19" customWidth="1"/>
    <col min="6141" max="6145" width="17.5703125" style="19" customWidth="1"/>
    <col min="6146" max="6146" width="16.85546875" style="19" customWidth="1"/>
    <col min="6147" max="6389" width="9" style="19"/>
    <col min="6390" max="6390" width="4.7109375" style="19" customWidth="1"/>
    <col min="6391" max="6391" width="43.140625" style="19" customWidth="1"/>
    <col min="6392" max="6394" width="17.5703125" style="19" customWidth="1"/>
    <col min="6395" max="6396" width="14.7109375" style="19" customWidth="1"/>
    <col min="6397" max="6401" width="17.5703125" style="19" customWidth="1"/>
    <col min="6402" max="6402" width="16.85546875" style="19" customWidth="1"/>
    <col min="6403" max="6645" width="9" style="19"/>
    <col min="6646" max="6646" width="4.7109375" style="19" customWidth="1"/>
    <col min="6647" max="6647" width="43.140625" style="19" customWidth="1"/>
    <col min="6648" max="6650" width="17.5703125" style="19" customWidth="1"/>
    <col min="6651" max="6652" width="14.7109375" style="19" customWidth="1"/>
    <col min="6653" max="6657" width="17.5703125" style="19" customWidth="1"/>
    <col min="6658" max="6658" width="16.85546875" style="19" customWidth="1"/>
    <col min="6659" max="6901" width="9" style="19"/>
    <col min="6902" max="6902" width="4.7109375" style="19" customWidth="1"/>
    <col min="6903" max="6903" width="43.140625" style="19" customWidth="1"/>
    <col min="6904" max="6906" width="17.5703125" style="19" customWidth="1"/>
    <col min="6907" max="6908" width="14.7109375" style="19" customWidth="1"/>
    <col min="6909" max="6913" width="17.5703125" style="19" customWidth="1"/>
    <col min="6914" max="6914" width="16.85546875" style="19" customWidth="1"/>
    <col min="6915" max="7157" width="9" style="19"/>
    <col min="7158" max="7158" width="4.7109375" style="19" customWidth="1"/>
    <col min="7159" max="7159" width="43.140625" style="19" customWidth="1"/>
    <col min="7160" max="7162" width="17.5703125" style="19" customWidth="1"/>
    <col min="7163" max="7164" width="14.7109375" style="19" customWidth="1"/>
    <col min="7165" max="7169" width="17.5703125" style="19" customWidth="1"/>
    <col min="7170" max="7170" width="16.85546875" style="19" customWidth="1"/>
    <col min="7171" max="7413" width="9" style="19"/>
    <col min="7414" max="7414" width="4.7109375" style="19" customWidth="1"/>
    <col min="7415" max="7415" width="43.140625" style="19" customWidth="1"/>
    <col min="7416" max="7418" width="17.5703125" style="19" customWidth="1"/>
    <col min="7419" max="7420" width="14.7109375" style="19" customWidth="1"/>
    <col min="7421" max="7425" width="17.5703125" style="19" customWidth="1"/>
    <col min="7426" max="7426" width="16.85546875" style="19" customWidth="1"/>
    <col min="7427" max="7669" width="9" style="19"/>
    <col min="7670" max="7670" width="4.7109375" style="19" customWidth="1"/>
    <col min="7671" max="7671" width="43.140625" style="19" customWidth="1"/>
    <col min="7672" max="7674" width="17.5703125" style="19" customWidth="1"/>
    <col min="7675" max="7676" width="14.7109375" style="19" customWidth="1"/>
    <col min="7677" max="7681" width="17.5703125" style="19" customWidth="1"/>
    <col min="7682" max="7682" width="16.85546875" style="19" customWidth="1"/>
    <col min="7683" max="7925" width="9" style="19"/>
    <col min="7926" max="7926" width="4.7109375" style="19" customWidth="1"/>
    <col min="7927" max="7927" width="43.140625" style="19" customWidth="1"/>
    <col min="7928" max="7930" width="17.5703125" style="19" customWidth="1"/>
    <col min="7931" max="7932" width="14.7109375" style="19" customWidth="1"/>
    <col min="7933" max="7937" width="17.5703125" style="19" customWidth="1"/>
    <col min="7938" max="7938" width="16.85546875" style="19" customWidth="1"/>
    <col min="7939" max="8181" width="9" style="19"/>
    <col min="8182" max="8182" width="4.7109375" style="19" customWidth="1"/>
    <col min="8183" max="8183" width="43.140625" style="19" customWidth="1"/>
    <col min="8184" max="8186" width="17.5703125" style="19" customWidth="1"/>
    <col min="8187" max="8188" width="14.7109375" style="19" customWidth="1"/>
    <col min="8189" max="8193" width="17.5703125" style="19" customWidth="1"/>
    <col min="8194" max="8194" width="16.85546875" style="19" customWidth="1"/>
    <col min="8195" max="8437" width="9" style="19"/>
    <col min="8438" max="8438" width="4.7109375" style="19" customWidth="1"/>
    <col min="8439" max="8439" width="43.140625" style="19" customWidth="1"/>
    <col min="8440" max="8442" width="17.5703125" style="19" customWidth="1"/>
    <col min="8443" max="8444" width="14.7109375" style="19" customWidth="1"/>
    <col min="8445" max="8449" width="17.5703125" style="19" customWidth="1"/>
    <col min="8450" max="8450" width="16.85546875" style="19" customWidth="1"/>
    <col min="8451" max="8693" width="9" style="19"/>
    <col min="8694" max="8694" width="4.7109375" style="19" customWidth="1"/>
    <col min="8695" max="8695" width="43.140625" style="19" customWidth="1"/>
    <col min="8696" max="8698" width="17.5703125" style="19" customWidth="1"/>
    <col min="8699" max="8700" width="14.7109375" style="19" customWidth="1"/>
    <col min="8701" max="8705" width="17.5703125" style="19" customWidth="1"/>
    <col min="8706" max="8706" width="16.85546875" style="19" customWidth="1"/>
    <col min="8707" max="8949" width="9" style="19"/>
    <col min="8950" max="8950" width="4.7109375" style="19" customWidth="1"/>
    <col min="8951" max="8951" width="43.140625" style="19" customWidth="1"/>
    <col min="8952" max="8954" width="17.5703125" style="19" customWidth="1"/>
    <col min="8955" max="8956" width="14.7109375" style="19" customWidth="1"/>
    <col min="8957" max="8961" width="17.5703125" style="19" customWidth="1"/>
    <col min="8962" max="8962" width="16.85546875" style="19" customWidth="1"/>
    <col min="8963" max="9205" width="9" style="19"/>
    <col min="9206" max="9206" width="4.7109375" style="19" customWidth="1"/>
    <col min="9207" max="9207" width="43.140625" style="19" customWidth="1"/>
    <col min="9208" max="9210" width="17.5703125" style="19" customWidth="1"/>
    <col min="9211" max="9212" width="14.7109375" style="19" customWidth="1"/>
    <col min="9213" max="9217" width="17.5703125" style="19" customWidth="1"/>
    <col min="9218" max="9218" width="16.85546875" style="19" customWidth="1"/>
    <col min="9219" max="9461" width="9" style="19"/>
    <col min="9462" max="9462" width="4.7109375" style="19" customWidth="1"/>
    <col min="9463" max="9463" width="43.140625" style="19" customWidth="1"/>
    <col min="9464" max="9466" width="17.5703125" style="19" customWidth="1"/>
    <col min="9467" max="9468" width="14.7109375" style="19" customWidth="1"/>
    <col min="9469" max="9473" width="17.5703125" style="19" customWidth="1"/>
    <col min="9474" max="9474" width="16.85546875" style="19" customWidth="1"/>
    <col min="9475" max="9717" width="9" style="19"/>
    <col min="9718" max="9718" width="4.7109375" style="19" customWidth="1"/>
    <col min="9719" max="9719" width="43.140625" style="19" customWidth="1"/>
    <col min="9720" max="9722" width="17.5703125" style="19" customWidth="1"/>
    <col min="9723" max="9724" width="14.7109375" style="19" customWidth="1"/>
    <col min="9725" max="9729" width="17.5703125" style="19" customWidth="1"/>
    <col min="9730" max="9730" width="16.85546875" style="19" customWidth="1"/>
    <col min="9731" max="9973" width="9" style="19"/>
    <col min="9974" max="9974" width="4.7109375" style="19" customWidth="1"/>
    <col min="9975" max="9975" width="43.140625" style="19" customWidth="1"/>
    <col min="9976" max="9978" width="17.5703125" style="19" customWidth="1"/>
    <col min="9979" max="9980" width="14.7109375" style="19" customWidth="1"/>
    <col min="9981" max="9985" width="17.5703125" style="19" customWidth="1"/>
    <col min="9986" max="9986" width="16.85546875" style="19" customWidth="1"/>
    <col min="9987" max="10229" width="9" style="19"/>
    <col min="10230" max="10230" width="4.7109375" style="19" customWidth="1"/>
    <col min="10231" max="10231" width="43.140625" style="19" customWidth="1"/>
    <col min="10232" max="10234" width="17.5703125" style="19" customWidth="1"/>
    <col min="10235" max="10236" width="14.7109375" style="19" customWidth="1"/>
    <col min="10237" max="10241" width="17.5703125" style="19" customWidth="1"/>
    <col min="10242" max="10242" width="16.85546875" style="19" customWidth="1"/>
    <col min="10243" max="10485" width="9" style="19"/>
    <col min="10486" max="10486" width="4.7109375" style="19" customWidth="1"/>
    <col min="10487" max="10487" width="43.140625" style="19" customWidth="1"/>
    <col min="10488" max="10490" width="17.5703125" style="19" customWidth="1"/>
    <col min="10491" max="10492" width="14.7109375" style="19" customWidth="1"/>
    <col min="10493" max="10497" width="17.5703125" style="19" customWidth="1"/>
    <col min="10498" max="10498" width="16.85546875" style="19" customWidth="1"/>
    <col min="10499" max="10741" width="9" style="19"/>
    <col min="10742" max="10742" width="4.7109375" style="19" customWidth="1"/>
    <col min="10743" max="10743" width="43.140625" style="19" customWidth="1"/>
    <col min="10744" max="10746" width="17.5703125" style="19" customWidth="1"/>
    <col min="10747" max="10748" width="14.7109375" style="19" customWidth="1"/>
    <col min="10749" max="10753" width="17.5703125" style="19" customWidth="1"/>
    <col min="10754" max="10754" width="16.85546875" style="19" customWidth="1"/>
    <col min="10755" max="10997" width="9" style="19"/>
    <col min="10998" max="10998" width="4.7109375" style="19" customWidth="1"/>
    <col min="10999" max="10999" width="43.140625" style="19" customWidth="1"/>
    <col min="11000" max="11002" width="17.5703125" style="19" customWidth="1"/>
    <col min="11003" max="11004" width="14.7109375" style="19" customWidth="1"/>
    <col min="11005" max="11009" width="17.5703125" style="19" customWidth="1"/>
    <col min="11010" max="11010" width="16.85546875" style="19" customWidth="1"/>
    <col min="11011" max="11253" width="9" style="19"/>
    <col min="11254" max="11254" width="4.7109375" style="19" customWidth="1"/>
    <col min="11255" max="11255" width="43.140625" style="19" customWidth="1"/>
    <col min="11256" max="11258" width="17.5703125" style="19" customWidth="1"/>
    <col min="11259" max="11260" width="14.7109375" style="19" customWidth="1"/>
    <col min="11261" max="11265" width="17.5703125" style="19" customWidth="1"/>
    <col min="11266" max="11266" width="16.85546875" style="19" customWidth="1"/>
    <col min="11267" max="11509" width="9" style="19"/>
    <col min="11510" max="11510" width="4.7109375" style="19" customWidth="1"/>
    <col min="11511" max="11511" width="43.140625" style="19" customWidth="1"/>
    <col min="11512" max="11514" width="17.5703125" style="19" customWidth="1"/>
    <col min="11515" max="11516" width="14.7109375" style="19" customWidth="1"/>
    <col min="11517" max="11521" width="17.5703125" style="19" customWidth="1"/>
    <col min="11522" max="11522" width="16.85546875" style="19" customWidth="1"/>
    <col min="11523" max="11765" width="9" style="19"/>
    <col min="11766" max="11766" width="4.7109375" style="19" customWidth="1"/>
    <col min="11767" max="11767" width="43.140625" style="19" customWidth="1"/>
    <col min="11768" max="11770" width="17.5703125" style="19" customWidth="1"/>
    <col min="11771" max="11772" width="14.7109375" style="19" customWidth="1"/>
    <col min="11773" max="11777" width="17.5703125" style="19" customWidth="1"/>
    <col min="11778" max="11778" width="16.85546875" style="19" customWidth="1"/>
    <col min="11779" max="12021" width="9" style="19"/>
    <col min="12022" max="12022" width="4.7109375" style="19" customWidth="1"/>
    <col min="12023" max="12023" width="43.140625" style="19" customWidth="1"/>
    <col min="12024" max="12026" width="17.5703125" style="19" customWidth="1"/>
    <col min="12027" max="12028" width="14.7109375" style="19" customWidth="1"/>
    <col min="12029" max="12033" width="17.5703125" style="19" customWidth="1"/>
    <col min="12034" max="12034" width="16.85546875" style="19" customWidth="1"/>
    <col min="12035" max="12277" width="9" style="19"/>
    <col min="12278" max="12278" width="4.7109375" style="19" customWidth="1"/>
    <col min="12279" max="12279" width="43.140625" style="19" customWidth="1"/>
    <col min="12280" max="12282" width="17.5703125" style="19" customWidth="1"/>
    <col min="12283" max="12284" width="14.7109375" style="19" customWidth="1"/>
    <col min="12285" max="12289" width="17.5703125" style="19" customWidth="1"/>
    <col min="12290" max="12290" width="16.85546875" style="19" customWidth="1"/>
    <col min="12291" max="12533" width="9" style="19"/>
    <col min="12534" max="12534" width="4.7109375" style="19" customWidth="1"/>
    <col min="12535" max="12535" width="43.140625" style="19" customWidth="1"/>
    <col min="12536" max="12538" width="17.5703125" style="19" customWidth="1"/>
    <col min="12539" max="12540" width="14.7109375" style="19" customWidth="1"/>
    <col min="12541" max="12545" width="17.5703125" style="19" customWidth="1"/>
    <col min="12546" max="12546" width="16.85546875" style="19" customWidth="1"/>
    <col min="12547" max="12789" width="9" style="19"/>
    <col min="12790" max="12790" width="4.7109375" style="19" customWidth="1"/>
    <col min="12791" max="12791" width="43.140625" style="19" customWidth="1"/>
    <col min="12792" max="12794" width="17.5703125" style="19" customWidth="1"/>
    <col min="12795" max="12796" width="14.7109375" style="19" customWidth="1"/>
    <col min="12797" max="12801" width="17.5703125" style="19" customWidth="1"/>
    <col min="12802" max="12802" width="16.85546875" style="19" customWidth="1"/>
    <col min="12803" max="13045" width="9" style="19"/>
    <col min="13046" max="13046" width="4.7109375" style="19" customWidth="1"/>
    <col min="13047" max="13047" width="43.140625" style="19" customWidth="1"/>
    <col min="13048" max="13050" width="17.5703125" style="19" customWidth="1"/>
    <col min="13051" max="13052" width="14.7109375" style="19" customWidth="1"/>
    <col min="13053" max="13057" width="17.5703125" style="19" customWidth="1"/>
    <col min="13058" max="13058" width="16.85546875" style="19" customWidth="1"/>
    <col min="13059" max="13301" width="9" style="19"/>
    <col min="13302" max="13302" width="4.7109375" style="19" customWidth="1"/>
    <col min="13303" max="13303" width="43.140625" style="19" customWidth="1"/>
    <col min="13304" max="13306" width="17.5703125" style="19" customWidth="1"/>
    <col min="13307" max="13308" width="14.7109375" style="19" customWidth="1"/>
    <col min="13309" max="13313" width="17.5703125" style="19" customWidth="1"/>
    <col min="13314" max="13314" width="16.85546875" style="19" customWidth="1"/>
    <col min="13315" max="13557" width="9" style="19"/>
    <col min="13558" max="13558" width="4.7109375" style="19" customWidth="1"/>
    <col min="13559" max="13559" width="43.140625" style="19" customWidth="1"/>
    <col min="13560" max="13562" width="17.5703125" style="19" customWidth="1"/>
    <col min="13563" max="13564" width="14.7109375" style="19" customWidth="1"/>
    <col min="13565" max="13569" width="17.5703125" style="19" customWidth="1"/>
    <col min="13570" max="13570" width="16.85546875" style="19" customWidth="1"/>
    <col min="13571" max="13813" width="9" style="19"/>
    <col min="13814" max="13814" width="4.7109375" style="19" customWidth="1"/>
    <col min="13815" max="13815" width="43.140625" style="19" customWidth="1"/>
    <col min="13816" max="13818" width="17.5703125" style="19" customWidth="1"/>
    <col min="13819" max="13820" width="14.7109375" style="19" customWidth="1"/>
    <col min="13821" max="13825" width="17.5703125" style="19" customWidth="1"/>
    <col min="13826" max="13826" width="16.85546875" style="19" customWidth="1"/>
    <col min="13827" max="14069" width="9" style="19"/>
    <col min="14070" max="14070" width="4.7109375" style="19" customWidth="1"/>
    <col min="14071" max="14071" width="43.140625" style="19" customWidth="1"/>
    <col min="14072" max="14074" width="17.5703125" style="19" customWidth="1"/>
    <col min="14075" max="14076" width="14.7109375" style="19" customWidth="1"/>
    <col min="14077" max="14081" width="17.5703125" style="19" customWidth="1"/>
    <col min="14082" max="14082" width="16.85546875" style="19" customWidth="1"/>
    <col min="14083" max="14325" width="9" style="19"/>
    <col min="14326" max="14326" width="4.7109375" style="19" customWidth="1"/>
    <col min="14327" max="14327" width="43.140625" style="19" customWidth="1"/>
    <col min="14328" max="14330" width="17.5703125" style="19" customWidth="1"/>
    <col min="14331" max="14332" width="14.7109375" style="19" customWidth="1"/>
    <col min="14333" max="14337" width="17.5703125" style="19" customWidth="1"/>
    <col min="14338" max="14338" width="16.85546875" style="19" customWidth="1"/>
    <col min="14339" max="14581" width="9" style="19"/>
    <col min="14582" max="14582" width="4.7109375" style="19" customWidth="1"/>
    <col min="14583" max="14583" width="43.140625" style="19" customWidth="1"/>
    <col min="14584" max="14586" width="17.5703125" style="19" customWidth="1"/>
    <col min="14587" max="14588" width="14.7109375" style="19" customWidth="1"/>
    <col min="14589" max="14593" width="17.5703125" style="19" customWidth="1"/>
    <col min="14594" max="14594" width="16.85546875" style="19" customWidth="1"/>
    <col min="14595" max="14837" width="9" style="19"/>
    <col min="14838" max="14838" width="4.7109375" style="19" customWidth="1"/>
    <col min="14839" max="14839" width="43.140625" style="19" customWidth="1"/>
    <col min="14840" max="14842" width="17.5703125" style="19" customWidth="1"/>
    <col min="14843" max="14844" width="14.7109375" style="19" customWidth="1"/>
    <col min="14845" max="14849" width="17.5703125" style="19" customWidth="1"/>
    <col min="14850" max="14850" width="16.85546875" style="19" customWidth="1"/>
    <col min="14851" max="15093" width="9" style="19"/>
    <col min="15094" max="15094" width="4.7109375" style="19" customWidth="1"/>
    <col min="15095" max="15095" width="43.140625" style="19" customWidth="1"/>
    <col min="15096" max="15098" width="17.5703125" style="19" customWidth="1"/>
    <col min="15099" max="15100" width="14.7109375" style="19" customWidth="1"/>
    <col min="15101" max="15105" width="17.5703125" style="19" customWidth="1"/>
    <col min="15106" max="15106" width="16.85546875" style="19" customWidth="1"/>
    <col min="15107" max="15349" width="9" style="19"/>
    <col min="15350" max="15350" width="4.7109375" style="19" customWidth="1"/>
    <col min="15351" max="15351" width="43.140625" style="19" customWidth="1"/>
    <col min="15352" max="15354" width="17.5703125" style="19" customWidth="1"/>
    <col min="15355" max="15356" width="14.7109375" style="19" customWidth="1"/>
    <col min="15357" max="15361" width="17.5703125" style="19" customWidth="1"/>
    <col min="15362" max="15362" width="16.85546875" style="19" customWidth="1"/>
    <col min="15363" max="15605" width="9" style="19"/>
    <col min="15606" max="15606" width="4.7109375" style="19" customWidth="1"/>
    <col min="15607" max="15607" width="43.140625" style="19" customWidth="1"/>
    <col min="15608" max="15610" width="17.5703125" style="19" customWidth="1"/>
    <col min="15611" max="15612" width="14.7109375" style="19" customWidth="1"/>
    <col min="15613" max="15617" width="17.5703125" style="19" customWidth="1"/>
    <col min="15618" max="15618" width="16.85546875" style="19" customWidth="1"/>
    <col min="15619" max="15861" width="9" style="19"/>
    <col min="15862" max="15862" width="4.7109375" style="19" customWidth="1"/>
    <col min="15863" max="15863" width="43.140625" style="19" customWidth="1"/>
    <col min="15864" max="15866" width="17.5703125" style="19" customWidth="1"/>
    <col min="15867" max="15868" width="14.7109375" style="19" customWidth="1"/>
    <col min="15869" max="15873" width="17.5703125" style="19" customWidth="1"/>
    <col min="15874" max="15874" width="16.85546875" style="19" customWidth="1"/>
    <col min="15875" max="16117" width="9" style="19"/>
    <col min="16118" max="16118" width="4.7109375" style="19" customWidth="1"/>
    <col min="16119" max="16119" width="43.140625" style="19" customWidth="1"/>
    <col min="16120" max="16122" width="17.5703125" style="19" customWidth="1"/>
    <col min="16123" max="16124" width="14.7109375" style="19" customWidth="1"/>
    <col min="16125" max="16129" width="17.5703125" style="19" customWidth="1"/>
    <col min="16130" max="16130" width="16.85546875" style="19" customWidth="1"/>
    <col min="16131" max="16383" width="9" style="19"/>
    <col min="16384" max="16384" width="9" style="19" customWidth="1"/>
  </cols>
  <sheetData>
    <row r="1" spans="1:26" ht="15.75" thickBot="1"/>
    <row r="2" spans="1:26" s="13" customFormat="1" ht="32.25" customHeight="1" thickTop="1" thickBot="1">
      <c r="B2" s="1686" t="s">
        <v>1</v>
      </c>
      <c r="C2" s="1687"/>
      <c r="D2" s="1687"/>
      <c r="E2" s="1969">
        <f>'بيانات عامة'!D5</f>
        <v>0</v>
      </c>
      <c r="F2" s="1970"/>
      <c r="G2" s="1965" t="s">
        <v>654</v>
      </c>
      <c r="H2" s="1966"/>
      <c r="I2" s="1966"/>
      <c r="J2" s="1966"/>
      <c r="K2" s="14"/>
      <c r="L2" s="14"/>
      <c r="M2" s="14"/>
    </row>
    <row r="3" spans="1:26" s="13" customFormat="1" ht="32.25" customHeight="1" thickTop="1" thickBot="1">
      <c r="B3" s="1684" t="s">
        <v>430</v>
      </c>
      <c r="C3" s="1685"/>
      <c r="D3" s="1685"/>
      <c r="E3" s="1971">
        <f>'بيانات عامة'!D15</f>
        <v>0</v>
      </c>
      <c r="F3" s="1972"/>
      <c r="J3" s="14"/>
      <c r="K3" s="14"/>
      <c r="L3" s="14"/>
      <c r="M3" s="14"/>
    </row>
    <row r="4" spans="1:26" s="15" customFormat="1" ht="27" customHeight="1" thickBot="1">
      <c r="A4" s="1967" t="s">
        <v>562</v>
      </c>
      <c r="B4" s="1968"/>
      <c r="C4" s="1968"/>
      <c r="D4" s="1968"/>
      <c r="E4" s="1968"/>
      <c r="F4" s="1968"/>
      <c r="G4" s="1968"/>
      <c r="H4" s="984"/>
      <c r="I4" s="984"/>
      <c r="J4" s="984"/>
      <c r="K4" s="984"/>
      <c r="L4" s="984"/>
      <c r="M4" s="984"/>
    </row>
    <row r="5" spans="1:26" s="16" customFormat="1" ht="24" customHeight="1" thickBot="1">
      <c r="B5" s="981"/>
      <c r="C5" s="1973" t="s">
        <v>528</v>
      </c>
      <c r="D5" s="1973"/>
      <c r="E5" s="1973"/>
      <c r="F5" s="1973"/>
      <c r="G5" s="1973"/>
      <c r="H5" s="1974"/>
      <c r="I5" s="1974"/>
      <c r="J5" s="1974"/>
      <c r="K5" s="995"/>
      <c r="L5" s="995"/>
      <c r="M5" s="995"/>
      <c r="Z5" s="17">
        <v>0.1</v>
      </c>
    </row>
    <row r="6" spans="1:26" s="18" customFormat="1" ht="108.75" thickBot="1">
      <c r="A6" s="1000" t="s">
        <v>444</v>
      </c>
      <c r="B6" s="982" t="s">
        <v>50</v>
      </c>
      <c r="C6" s="574" t="s">
        <v>51</v>
      </c>
      <c r="D6" s="575" t="s">
        <v>52</v>
      </c>
      <c r="E6" s="574" t="s">
        <v>53</v>
      </c>
      <c r="F6" s="574" t="s">
        <v>54</v>
      </c>
      <c r="G6" s="574" t="s">
        <v>55</v>
      </c>
      <c r="H6" s="574" t="s">
        <v>465</v>
      </c>
      <c r="I6" s="576" t="s">
        <v>56</v>
      </c>
      <c r="J6" s="574" t="s">
        <v>466</v>
      </c>
      <c r="K6" s="574" t="s">
        <v>57</v>
      </c>
      <c r="L6" s="577" t="s">
        <v>467</v>
      </c>
      <c r="M6" s="983" t="s">
        <v>58</v>
      </c>
    </row>
    <row r="7" spans="1:26" ht="30.75" customHeight="1">
      <c r="A7" s="1001">
        <v>1</v>
      </c>
      <c r="B7" s="993"/>
      <c r="C7" s="985"/>
      <c r="D7" s="223">
        <f>C7*10%</f>
        <v>0</v>
      </c>
      <c r="E7" s="985"/>
      <c r="F7" s="224">
        <f>IF(C7=0,E7/1,E7/C7)</f>
        <v>0</v>
      </c>
      <c r="G7" s="224">
        <f t="shared" ref="G7:G38" si="0">IF(F7&lt;=$Z$5,0,F7-$Z$5)</f>
        <v>0</v>
      </c>
      <c r="H7" s="991"/>
      <c r="I7" s="223">
        <f t="shared" ref="I7:I38" si="1">IF(F7&lt;$Z$5,0,IF(E7&gt;0,H7-(C7*H7/E7)*0.1,0))</f>
        <v>0</v>
      </c>
      <c r="J7" s="223">
        <f>IF(I7=0,H7,0)</f>
        <v>0</v>
      </c>
      <c r="K7" s="985"/>
      <c r="L7" s="986"/>
      <c r="M7" s="987"/>
    </row>
    <row r="8" spans="1:26" ht="30.75" customHeight="1">
      <c r="A8" s="1002">
        <v>2</v>
      </c>
      <c r="B8" s="994"/>
      <c r="C8" s="988"/>
      <c r="D8" s="20">
        <f>C8*10%</f>
        <v>0</v>
      </c>
      <c r="E8" s="988"/>
      <c r="F8" s="21">
        <f>IF(C8=0,E8/1,E8/C8)</f>
        <v>0</v>
      </c>
      <c r="G8" s="21">
        <f t="shared" si="0"/>
        <v>0</v>
      </c>
      <c r="H8" s="992"/>
      <c r="I8" s="20">
        <f t="shared" si="1"/>
        <v>0</v>
      </c>
      <c r="J8" s="20">
        <f>IF(I8=0,H8,0)</f>
        <v>0</v>
      </c>
      <c r="K8" s="988"/>
      <c r="L8" s="989"/>
      <c r="M8" s="990"/>
    </row>
    <row r="9" spans="1:26" ht="30.75" customHeight="1">
      <c r="A9" s="1002">
        <v>3</v>
      </c>
      <c r="B9" s="994"/>
      <c r="C9" s="988"/>
      <c r="D9" s="20">
        <f t="shared" ref="D9:D126" si="2">C9*10%</f>
        <v>0</v>
      </c>
      <c r="E9" s="988"/>
      <c r="F9" s="21">
        <f>IF(C9=0,E9/1,E9/C9)</f>
        <v>0</v>
      </c>
      <c r="G9" s="21">
        <f t="shared" si="0"/>
        <v>0</v>
      </c>
      <c r="H9" s="992"/>
      <c r="I9" s="20">
        <f t="shared" si="1"/>
        <v>0</v>
      </c>
      <c r="J9" s="20">
        <f>IF(I9=0,H9,0)</f>
        <v>0</v>
      </c>
      <c r="K9" s="988"/>
      <c r="L9" s="989"/>
      <c r="M9" s="990"/>
    </row>
    <row r="10" spans="1:26" ht="30.75" customHeight="1">
      <c r="A10" s="1002">
        <v>4</v>
      </c>
      <c r="B10" s="994"/>
      <c r="C10" s="988"/>
      <c r="D10" s="20">
        <f t="shared" si="2"/>
        <v>0</v>
      </c>
      <c r="E10" s="988"/>
      <c r="F10" s="21">
        <f t="shared" ref="F10:F73" si="3">IF(C10=0,E10/1,E10/C10)</f>
        <v>0</v>
      </c>
      <c r="G10" s="21">
        <f t="shared" si="0"/>
        <v>0</v>
      </c>
      <c r="H10" s="992"/>
      <c r="I10" s="20">
        <f t="shared" si="1"/>
        <v>0</v>
      </c>
      <c r="J10" s="20">
        <f t="shared" ref="J10:J73" si="4">IF(I10=0,H10,0)</f>
        <v>0</v>
      </c>
      <c r="K10" s="988"/>
      <c r="L10" s="989"/>
      <c r="M10" s="990"/>
    </row>
    <row r="11" spans="1:26" ht="30.75" customHeight="1">
      <c r="A11" s="1002">
        <v>5</v>
      </c>
      <c r="B11" s="994"/>
      <c r="C11" s="988"/>
      <c r="D11" s="20">
        <f t="shared" si="2"/>
        <v>0</v>
      </c>
      <c r="E11" s="988"/>
      <c r="F11" s="21">
        <f t="shared" si="3"/>
        <v>0</v>
      </c>
      <c r="G11" s="21">
        <f t="shared" si="0"/>
        <v>0</v>
      </c>
      <c r="H11" s="992"/>
      <c r="I11" s="20">
        <f t="shared" si="1"/>
        <v>0</v>
      </c>
      <c r="J11" s="20">
        <f t="shared" si="4"/>
        <v>0</v>
      </c>
      <c r="K11" s="988"/>
      <c r="L11" s="989"/>
      <c r="M11" s="990"/>
    </row>
    <row r="12" spans="1:26" ht="30.75" customHeight="1">
      <c r="A12" s="1002">
        <v>6</v>
      </c>
      <c r="B12" s="994"/>
      <c r="C12" s="988"/>
      <c r="D12" s="20">
        <f t="shared" si="2"/>
        <v>0</v>
      </c>
      <c r="E12" s="988"/>
      <c r="F12" s="21">
        <f t="shared" si="3"/>
        <v>0</v>
      </c>
      <c r="G12" s="21">
        <f t="shared" si="0"/>
        <v>0</v>
      </c>
      <c r="H12" s="992"/>
      <c r="I12" s="20">
        <f t="shared" si="1"/>
        <v>0</v>
      </c>
      <c r="J12" s="20">
        <f t="shared" si="4"/>
        <v>0</v>
      </c>
      <c r="K12" s="988"/>
      <c r="L12" s="989"/>
      <c r="M12" s="990"/>
    </row>
    <row r="13" spans="1:26" ht="30.75" customHeight="1">
      <c r="A13" s="1002">
        <v>7</v>
      </c>
      <c r="B13" s="994"/>
      <c r="C13" s="988"/>
      <c r="D13" s="20">
        <f t="shared" si="2"/>
        <v>0</v>
      </c>
      <c r="E13" s="988"/>
      <c r="F13" s="21">
        <f t="shared" si="3"/>
        <v>0</v>
      </c>
      <c r="G13" s="21">
        <f t="shared" si="0"/>
        <v>0</v>
      </c>
      <c r="H13" s="992"/>
      <c r="I13" s="20">
        <f t="shared" si="1"/>
        <v>0</v>
      </c>
      <c r="J13" s="20">
        <f t="shared" si="4"/>
        <v>0</v>
      </c>
      <c r="K13" s="988"/>
      <c r="L13" s="989"/>
      <c r="M13" s="990"/>
    </row>
    <row r="14" spans="1:26" ht="30.75" customHeight="1">
      <c r="A14" s="1002">
        <v>8</v>
      </c>
      <c r="B14" s="994"/>
      <c r="C14" s="988"/>
      <c r="D14" s="20">
        <f t="shared" si="2"/>
        <v>0</v>
      </c>
      <c r="E14" s="988"/>
      <c r="F14" s="21">
        <f t="shared" si="3"/>
        <v>0</v>
      </c>
      <c r="G14" s="21">
        <f t="shared" si="0"/>
        <v>0</v>
      </c>
      <c r="H14" s="992"/>
      <c r="I14" s="20">
        <f t="shared" si="1"/>
        <v>0</v>
      </c>
      <c r="J14" s="20">
        <f t="shared" si="4"/>
        <v>0</v>
      </c>
      <c r="K14" s="988"/>
      <c r="L14" s="989"/>
      <c r="M14" s="990"/>
    </row>
    <row r="15" spans="1:26" ht="30.75" customHeight="1">
      <c r="A15" s="1002">
        <v>9</v>
      </c>
      <c r="B15" s="994"/>
      <c r="C15" s="988"/>
      <c r="D15" s="20">
        <f t="shared" si="2"/>
        <v>0</v>
      </c>
      <c r="E15" s="988"/>
      <c r="F15" s="21">
        <f t="shared" si="3"/>
        <v>0</v>
      </c>
      <c r="G15" s="21">
        <f t="shared" si="0"/>
        <v>0</v>
      </c>
      <c r="H15" s="992"/>
      <c r="I15" s="20">
        <f t="shared" si="1"/>
        <v>0</v>
      </c>
      <c r="J15" s="20">
        <f t="shared" si="4"/>
        <v>0</v>
      </c>
      <c r="K15" s="988"/>
      <c r="L15" s="989"/>
      <c r="M15" s="990"/>
    </row>
    <row r="16" spans="1:26" ht="30.75" customHeight="1">
      <c r="A16" s="1002">
        <v>10</v>
      </c>
      <c r="B16" s="994"/>
      <c r="C16" s="988"/>
      <c r="D16" s="20">
        <f t="shared" si="2"/>
        <v>0</v>
      </c>
      <c r="E16" s="988"/>
      <c r="F16" s="21">
        <f t="shared" si="3"/>
        <v>0</v>
      </c>
      <c r="G16" s="21">
        <f t="shared" si="0"/>
        <v>0</v>
      </c>
      <c r="H16" s="992"/>
      <c r="I16" s="20">
        <f t="shared" si="1"/>
        <v>0</v>
      </c>
      <c r="J16" s="20">
        <f t="shared" si="4"/>
        <v>0</v>
      </c>
      <c r="K16" s="988"/>
      <c r="L16" s="989"/>
      <c r="M16" s="990"/>
    </row>
    <row r="17" spans="1:13" ht="30.75" customHeight="1">
      <c r="A17" s="1002">
        <v>11</v>
      </c>
      <c r="B17" s="994"/>
      <c r="C17" s="988"/>
      <c r="D17" s="20">
        <f t="shared" si="2"/>
        <v>0</v>
      </c>
      <c r="E17" s="988"/>
      <c r="F17" s="21">
        <f t="shared" si="3"/>
        <v>0</v>
      </c>
      <c r="G17" s="21">
        <f t="shared" si="0"/>
        <v>0</v>
      </c>
      <c r="H17" s="992"/>
      <c r="I17" s="20">
        <f t="shared" si="1"/>
        <v>0</v>
      </c>
      <c r="J17" s="20">
        <f t="shared" si="4"/>
        <v>0</v>
      </c>
      <c r="K17" s="988"/>
      <c r="L17" s="989"/>
      <c r="M17" s="990"/>
    </row>
    <row r="18" spans="1:13" ht="30.75" customHeight="1">
      <c r="A18" s="1002">
        <v>12</v>
      </c>
      <c r="B18" s="994"/>
      <c r="C18" s="988"/>
      <c r="D18" s="20">
        <f t="shared" si="2"/>
        <v>0</v>
      </c>
      <c r="E18" s="988"/>
      <c r="F18" s="21">
        <f t="shared" si="3"/>
        <v>0</v>
      </c>
      <c r="G18" s="21">
        <f t="shared" si="0"/>
        <v>0</v>
      </c>
      <c r="H18" s="992"/>
      <c r="I18" s="20">
        <f t="shared" si="1"/>
        <v>0</v>
      </c>
      <c r="J18" s="20">
        <f t="shared" si="4"/>
        <v>0</v>
      </c>
      <c r="K18" s="988"/>
      <c r="L18" s="989"/>
      <c r="M18" s="990"/>
    </row>
    <row r="19" spans="1:13" ht="30.75" customHeight="1">
      <c r="A19" s="1002">
        <v>13</v>
      </c>
      <c r="B19" s="994"/>
      <c r="C19" s="988"/>
      <c r="D19" s="20">
        <f t="shared" si="2"/>
        <v>0</v>
      </c>
      <c r="E19" s="988"/>
      <c r="F19" s="21">
        <f t="shared" si="3"/>
        <v>0</v>
      </c>
      <c r="G19" s="21">
        <f t="shared" si="0"/>
        <v>0</v>
      </c>
      <c r="H19" s="992"/>
      <c r="I19" s="20">
        <f t="shared" si="1"/>
        <v>0</v>
      </c>
      <c r="J19" s="20">
        <f t="shared" si="4"/>
        <v>0</v>
      </c>
      <c r="K19" s="988"/>
      <c r="L19" s="989"/>
      <c r="M19" s="990"/>
    </row>
    <row r="20" spans="1:13" ht="30.75" customHeight="1">
      <c r="A20" s="1002">
        <v>14</v>
      </c>
      <c r="B20" s="994"/>
      <c r="C20" s="988"/>
      <c r="D20" s="20">
        <f t="shared" si="2"/>
        <v>0</v>
      </c>
      <c r="E20" s="988"/>
      <c r="F20" s="21">
        <f t="shared" si="3"/>
        <v>0</v>
      </c>
      <c r="G20" s="21">
        <f t="shared" si="0"/>
        <v>0</v>
      </c>
      <c r="H20" s="992"/>
      <c r="I20" s="20">
        <f t="shared" si="1"/>
        <v>0</v>
      </c>
      <c r="J20" s="20">
        <f t="shared" si="4"/>
        <v>0</v>
      </c>
      <c r="K20" s="988"/>
      <c r="L20" s="989"/>
      <c r="M20" s="990"/>
    </row>
    <row r="21" spans="1:13" ht="30.75" customHeight="1">
      <c r="A21" s="1002">
        <v>15</v>
      </c>
      <c r="B21" s="994"/>
      <c r="C21" s="988"/>
      <c r="D21" s="20">
        <f t="shared" si="2"/>
        <v>0</v>
      </c>
      <c r="E21" s="988"/>
      <c r="F21" s="21">
        <f t="shared" si="3"/>
        <v>0</v>
      </c>
      <c r="G21" s="21">
        <f t="shared" si="0"/>
        <v>0</v>
      </c>
      <c r="H21" s="992"/>
      <c r="I21" s="20">
        <f t="shared" si="1"/>
        <v>0</v>
      </c>
      <c r="J21" s="20">
        <f t="shared" si="4"/>
        <v>0</v>
      </c>
      <c r="K21" s="988"/>
      <c r="L21" s="989"/>
      <c r="M21" s="990"/>
    </row>
    <row r="22" spans="1:13" ht="30.75" customHeight="1">
      <c r="A22" s="1002">
        <v>16</v>
      </c>
      <c r="B22" s="994"/>
      <c r="C22" s="988"/>
      <c r="D22" s="20">
        <f t="shared" si="2"/>
        <v>0</v>
      </c>
      <c r="E22" s="988"/>
      <c r="F22" s="21">
        <f t="shared" si="3"/>
        <v>0</v>
      </c>
      <c r="G22" s="21">
        <f t="shared" si="0"/>
        <v>0</v>
      </c>
      <c r="H22" s="992"/>
      <c r="I22" s="20">
        <f t="shared" si="1"/>
        <v>0</v>
      </c>
      <c r="J22" s="20">
        <f t="shared" si="4"/>
        <v>0</v>
      </c>
      <c r="K22" s="988"/>
      <c r="L22" s="989"/>
      <c r="M22" s="990"/>
    </row>
    <row r="23" spans="1:13" ht="30.75" customHeight="1">
      <c r="A23" s="1002">
        <v>17</v>
      </c>
      <c r="B23" s="994"/>
      <c r="C23" s="988"/>
      <c r="D23" s="20">
        <f t="shared" si="2"/>
        <v>0</v>
      </c>
      <c r="E23" s="988"/>
      <c r="F23" s="21">
        <f t="shared" si="3"/>
        <v>0</v>
      </c>
      <c r="G23" s="21">
        <f t="shared" si="0"/>
        <v>0</v>
      </c>
      <c r="H23" s="992"/>
      <c r="I23" s="20">
        <f t="shared" si="1"/>
        <v>0</v>
      </c>
      <c r="J23" s="20">
        <f t="shared" si="4"/>
        <v>0</v>
      </c>
      <c r="K23" s="988"/>
      <c r="L23" s="989"/>
      <c r="M23" s="990"/>
    </row>
    <row r="24" spans="1:13" ht="30.75" customHeight="1">
      <c r="A24" s="1002">
        <v>18</v>
      </c>
      <c r="B24" s="994"/>
      <c r="C24" s="988"/>
      <c r="D24" s="20">
        <f t="shared" si="2"/>
        <v>0</v>
      </c>
      <c r="E24" s="988"/>
      <c r="F24" s="21">
        <f t="shared" si="3"/>
        <v>0</v>
      </c>
      <c r="G24" s="21">
        <f t="shared" si="0"/>
        <v>0</v>
      </c>
      <c r="H24" s="992"/>
      <c r="I24" s="20">
        <f t="shared" si="1"/>
        <v>0</v>
      </c>
      <c r="J24" s="20">
        <f t="shared" si="4"/>
        <v>0</v>
      </c>
      <c r="K24" s="988"/>
      <c r="L24" s="989"/>
      <c r="M24" s="990"/>
    </row>
    <row r="25" spans="1:13" ht="30.75" customHeight="1">
      <c r="A25" s="1002">
        <v>19</v>
      </c>
      <c r="B25" s="994"/>
      <c r="C25" s="988"/>
      <c r="D25" s="20">
        <f t="shared" si="2"/>
        <v>0</v>
      </c>
      <c r="E25" s="988"/>
      <c r="F25" s="21">
        <f t="shared" si="3"/>
        <v>0</v>
      </c>
      <c r="G25" s="21">
        <f t="shared" si="0"/>
        <v>0</v>
      </c>
      <c r="H25" s="992"/>
      <c r="I25" s="20">
        <f t="shared" si="1"/>
        <v>0</v>
      </c>
      <c r="J25" s="20">
        <f t="shared" si="4"/>
        <v>0</v>
      </c>
      <c r="K25" s="988"/>
      <c r="L25" s="989"/>
      <c r="M25" s="990"/>
    </row>
    <row r="26" spans="1:13" ht="30.75" customHeight="1">
      <c r="A26" s="1002">
        <v>20</v>
      </c>
      <c r="B26" s="994"/>
      <c r="C26" s="988"/>
      <c r="D26" s="20">
        <f t="shared" si="2"/>
        <v>0</v>
      </c>
      <c r="E26" s="988"/>
      <c r="F26" s="21">
        <f t="shared" si="3"/>
        <v>0</v>
      </c>
      <c r="G26" s="21">
        <f t="shared" si="0"/>
        <v>0</v>
      </c>
      <c r="H26" s="992"/>
      <c r="I26" s="20">
        <f t="shared" si="1"/>
        <v>0</v>
      </c>
      <c r="J26" s="20">
        <f t="shared" si="4"/>
        <v>0</v>
      </c>
      <c r="K26" s="988"/>
      <c r="L26" s="989"/>
      <c r="M26" s="990"/>
    </row>
    <row r="27" spans="1:13" ht="30.75" customHeight="1">
      <c r="A27" s="1002">
        <v>21</v>
      </c>
      <c r="B27" s="994"/>
      <c r="C27" s="988"/>
      <c r="D27" s="20">
        <f t="shared" si="2"/>
        <v>0</v>
      </c>
      <c r="E27" s="988"/>
      <c r="F27" s="21">
        <f t="shared" si="3"/>
        <v>0</v>
      </c>
      <c r="G27" s="21">
        <f t="shared" si="0"/>
        <v>0</v>
      </c>
      <c r="H27" s="992"/>
      <c r="I27" s="20">
        <f t="shared" si="1"/>
        <v>0</v>
      </c>
      <c r="J27" s="20">
        <f t="shared" si="4"/>
        <v>0</v>
      </c>
      <c r="K27" s="988"/>
      <c r="L27" s="989"/>
      <c r="M27" s="990"/>
    </row>
    <row r="28" spans="1:13" ht="30.75" customHeight="1">
      <c r="A28" s="1002">
        <v>22</v>
      </c>
      <c r="B28" s="994"/>
      <c r="C28" s="988"/>
      <c r="D28" s="20">
        <f t="shared" si="2"/>
        <v>0</v>
      </c>
      <c r="E28" s="988"/>
      <c r="F28" s="21">
        <f t="shared" si="3"/>
        <v>0</v>
      </c>
      <c r="G28" s="21">
        <f t="shared" si="0"/>
        <v>0</v>
      </c>
      <c r="H28" s="992"/>
      <c r="I28" s="20">
        <f t="shared" si="1"/>
        <v>0</v>
      </c>
      <c r="J28" s="20">
        <f t="shared" si="4"/>
        <v>0</v>
      </c>
      <c r="K28" s="988"/>
      <c r="L28" s="989"/>
      <c r="M28" s="990"/>
    </row>
    <row r="29" spans="1:13" ht="30.75" customHeight="1">
      <c r="A29" s="1002">
        <v>23</v>
      </c>
      <c r="B29" s="994"/>
      <c r="C29" s="988"/>
      <c r="D29" s="20">
        <f t="shared" si="2"/>
        <v>0</v>
      </c>
      <c r="E29" s="988"/>
      <c r="F29" s="21">
        <f t="shared" si="3"/>
        <v>0</v>
      </c>
      <c r="G29" s="21">
        <f t="shared" si="0"/>
        <v>0</v>
      </c>
      <c r="H29" s="992"/>
      <c r="I29" s="20">
        <f t="shared" si="1"/>
        <v>0</v>
      </c>
      <c r="J29" s="20">
        <f t="shared" si="4"/>
        <v>0</v>
      </c>
      <c r="K29" s="988"/>
      <c r="L29" s="989"/>
      <c r="M29" s="990"/>
    </row>
    <row r="30" spans="1:13" ht="30.75" customHeight="1">
      <c r="A30" s="1002">
        <v>24</v>
      </c>
      <c r="B30" s="994"/>
      <c r="C30" s="988"/>
      <c r="D30" s="20">
        <f t="shared" si="2"/>
        <v>0</v>
      </c>
      <c r="E30" s="988"/>
      <c r="F30" s="21">
        <f t="shared" si="3"/>
        <v>0</v>
      </c>
      <c r="G30" s="21">
        <f t="shared" si="0"/>
        <v>0</v>
      </c>
      <c r="H30" s="992"/>
      <c r="I30" s="20">
        <f t="shared" si="1"/>
        <v>0</v>
      </c>
      <c r="J30" s="20">
        <f t="shared" si="4"/>
        <v>0</v>
      </c>
      <c r="K30" s="988"/>
      <c r="L30" s="989"/>
      <c r="M30" s="990"/>
    </row>
    <row r="31" spans="1:13" ht="30.75" customHeight="1">
      <c r="A31" s="1002">
        <v>25</v>
      </c>
      <c r="B31" s="994"/>
      <c r="C31" s="988"/>
      <c r="D31" s="20">
        <f t="shared" si="2"/>
        <v>0</v>
      </c>
      <c r="E31" s="988"/>
      <c r="F31" s="21">
        <f t="shared" si="3"/>
        <v>0</v>
      </c>
      <c r="G31" s="21">
        <f t="shared" si="0"/>
        <v>0</v>
      </c>
      <c r="H31" s="992"/>
      <c r="I31" s="20">
        <f t="shared" si="1"/>
        <v>0</v>
      </c>
      <c r="J31" s="20">
        <f t="shared" si="4"/>
        <v>0</v>
      </c>
      <c r="K31" s="988"/>
      <c r="L31" s="989"/>
      <c r="M31" s="990"/>
    </row>
    <row r="32" spans="1:13" ht="30.75" customHeight="1">
      <c r="A32" s="1002">
        <v>26</v>
      </c>
      <c r="B32" s="994"/>
      <c r="C32" s="988"/>
      <c r="D32" s="20">
        <f t="shared" si="2"/>
        <v>0</v>
      </c>
      <c r="E32" s="988"/>
      <c r="F32" s="21">
        <f t="shared" si="3"/>
        <v>0</v>
      </c>
      <c r="G32" s="21">
        <f t="shared" si="0"/>
        <v>0</v>
      </c>
      <c r="H32" s="992"/>
      <c r="I32" s="20">
        <f t="shared" si="1"/>
        <v>0</v>
      </c>
      <c r="J32" s="20">
        <f t="shared" si="4"/>
        <v>0</v>
      </c>
      <c r="K32" s="988"/>
      <c r="L32" s="989"/>
      <c r="M32" s="990"/>
    </row>
    <row r="33" spans="1:13" ht="30.75" customHeight="1">
      <c r="A33" s="1002">
        <v>27</v>
      </c>
      <c r="B33" s="994"/>
      <c r="C33" s="988"/>
      <c r="D33" s="20">
        <f t="shared" si="2"/>
        <v>0</v>
      </c>
      <c r="E33" s="988"/>
      <c r="F33" s="21">
        <f t="shared" si="3"/>
        <v>0</v>
      </c>
      <c r="G33" s="21">
        <f t="shared" si="0"/>
        <v>0</v>
      </c>
      <c r="H33" s="992"/>
      <c r="I33" s="20">
        <f t="shared" si="1"/>
        <v>0</v>
      </c>
      <c r="J33" s="20">
        <f t="shared" si="4"/>
        <v>0</v>
      </c>
      <c r="K33" s="988"/>
      <c r="L33" s="989"/>
      <c r="M33" s="990"/>
    </row>
    <row r="34" spans="1:13" ht="30.75" customHeight="1">
      <c r="A34" s="1002">
        <v>28</v>
      </c>
      <c r="B34" s="994"/>
      <c r="C34" s="988"/>
      <c r="D34" s="20">
        <f t="shared" si="2"/>
        <v>0</v>
      </c>
      <c r="E34" s="988"/>
      <c r="F34" s="21">
        <f t="shared" si="3"/>
        <v>0</v>
      </c>
      <c r="G34" s="21">
        <f t="shared" si="0"/>
        <v>0</v>
      </c>
      <c r="H34" s="992"/>
      <c r="I34" s="20">
        <f t="shared" si="1"/>
        <v>0</v>
      </c>
      <c r="J34" s="20">
        <f t="shared" si="4"/>
        <v>0</v>
      </c>
      <c r="K34" s="988"/>
      <c r="L34" s="989"/>
      <c r="M34" s="990"/>
    </row>
    <row r="35" spans="1:13" ht="30.75" customHeight="1">
      <c r="A35" s="1002">
        <v>29</v>
      </c>
      <c r="B35" s="994"/>
      <c r="C35" s="988"/>
      <c r="D35" s="20">
        <f t="shared" si="2"/>
        <v>0</v>
      </c>
      <c r="E35" s="988"/>
      <c r="F35" s="21">
        <f t="shared" si="3"/>
        <v>0</v>
      </c>
      <c r="G35" s="21">
        <f t="shared" si="0"/>
        <v>0</v>
      </c>
      <c r="H35" s="992"/>
      <c r="I35" s="20">
        <f t="shared" si="1"/>
        <v>0</v>
      </c>
      <c r="J35" s="20">
        <f t="shared" si="4"/>
        <v>0</v>
      </c>
      <c r="K35" s="988"/>
      <c r="L35" s="989"/>
      <c r="M35" s="990"/>
    </row>
    <row r="36" spans="1:13" ht="30.75" customHeight="1">
      <c r="A36" s="1002">
        <v>30</v>
      </c>
      <c r="B36" s="994"/>
      <c r="C36" s="988"/>
      <c r="D36" s="20">
        <f t="shared" si="2"/>
        <v>0</v>
      </c>
      <c r="E36" s="988"/>
      <c r="F36" s="21">
        <f t="shared" si="3"/>
        <v>0</v>
      </c>
      <c r="G36" s="21">
        <f t="shared" si="0"/>
        <v>0</v>
      </c>
      <c r="H36" s="992"/>
      <c r="I36" s="20">
        <f t="shared" si="1"/>
        <v>0</v>
      </c>
      <c r="J36" s="20">
        <f t="shared" si="4"/>
        <v>0</v>
      </c>
      <c r="K36" s="988"/>
      <c r="L36" s="989"/>
      <c r="M36" s="990"/>
    </row>
    <row r="37" spans="1:13" ht="30.75" customHeight="1">
      <c r="A37" s="1002">
        <v>31</v>
      </c>
      <c r="B37" s="994"/>
      <c r="C37" s="988"/>
      <c r="D37" s="20">
        <f t="shared" si="2"/>
        <v>0</v>
      </c>
      <c r="E37" s="988"/>
      <c r="F37" s="21">
        <f t="shared" si="3"/>
        <v>0</v>
      </c>
      <c r="G37" s="21">
        <f t="shared" si="0"/>
        <v>0</v>
      </c>
      <c r="H37" s="992"/>
      <c r="I37" s="20">
        <f t="shared" si="1"/>
        <v>0</v>
      </c>
      <c r="J37" s="20">
        <f t="shared" si="4"/>
        <v>0</v>
      </c>
      <c r="K37" s="988"/>
      <c r="L37" s="989"/>
      <c r="M37" s="990"/>
    </row>
    <row r="38" spans="1:13" ht="30.75" customHeight="1">
      <c r="A38" s="1002">
        <v>32</v>
      </c>
      <c r="B38" s="994"/>
      <c r="C38" s="988"/>
      <c r="D38" s="20">
        <f t="shared" si="2"/>
        <v>0</v>
      </c>
      <c r="E38" s="988"/>
      <c r="F38" s="21">
        <f t="shared" si="3"/>
        <v>0</v>
      </c>
      <c r="G38" s="21">
        <f t="shared" si="0"/>
        <v>0</v>
      </c>
      <c r="H38" s="992"/>
      <c r="I38" s="20">
        <f t="shared" si="1"/>
        <v>0</v>
      </c>
      <c r="J38" s="20">
        <f t="shared" si="4"/>
        <v>0</v>
      </c>
      <c r="K38" s="988"/>
      <c r="L38" s="989"/>
      <c r="M38" s="990"/>
    </row>
    <row r="39" spans="1:13" ht="30.75" customHeight="1">
      <c r="A39" s="1002">
        <v>33</v>
      </c>
      <c r="B39" s="994"/>
      <c r="C39" s="988"/>
      <c r="D39" s="20">
        <f t="shared" si="2"/>
        <v>0</v>
      </c>
      <c r="E39" s="988"/>
      <c r="F39" s="21">
        <f t="shared" si="3"/>
        <v>0</v>
      </c>
      <c r="G39" s="21">
        <f t="shared" ref="G39:G70" si="5">IF(F39&lt;=$Z$5,0,F39-$Z$5)</f>
        <v>0</v>
      </c>
      <c r="H39" s="992"/>
      <c r="I39" s="20">
        <f t="shared" ref="I39:I70" si="6">IF(F39&lt;$Z$5,0,IF(E39&gt;0,H39-(C39*H39/E39)*0.1,0))</f>
        <v>0</v>
      </c>
      <c r="J39" s="20">
        <f t="shared" si="4"/>
        <v>0</v>
      </c>
      <c r="K39" s="988"/>
      <c r="L39" s="989"/>
      <c r="M39" s="990"/>
    </row>
    <row r="40" spans="1:13" ht="30.75" customHeight="1">
      <c r="A40" s="1002">
        <v>34</v>
      </c>
      <c r="B40" s="994"/>
      <c r="C40" s="988"/>
      <c r="D40" s="20">
        <f t="shared" si="2"/>
        <v>0</v>
      </c>
      <c r="E40" s="988"/>
      <c r="F40" s="21">
        <f t="shared" si="3"/>
        <v>0</v>
      </c>
      <c r="G40" s="21">
        <f t="shared" si="5"/>
        <v>0</v>
      </c>
      <c r="H40" s="992"/>
      <c r="I40" s="20">
        <f t="shared" si="6"/>
        <v>0</v>
      </c>
      <c r="J40" s="20">
        <f t="shared" si="4"/>
        <v>0</v>
      </c>
      <c r="K40" s="988"/>
      <c r="L40" s="989"/>
      <c r="M40" s="990"/>
    </row>
    <row r="41" spans="1:13" ht="30.75" customHeight="1">
      <c r="A41" s="1002">
        <v>35</v>
      </c>
      <c r="B41" s="994"/>
      <c r="C41" s="988"/>
      <c r="D41" s="20">
        <f t="shared" si="2"/>
        <v>0</v>
      </c>
      <c r="E41" s="988"/>
      <c r="F41" s="21">
        <f t="shared" si="3"/>
        <v>0</v>
      </c>
      <c r="G41" s="21">
        <f t="shared" si="5"/>
        <v>0</v>
      </c>
      <c r="H41" s="992"/>
      <c r="I41" s="20">
        <f t="shared" si="6"/>
        <v>0</v>
      </c>
      <c r="J41" s="20">
        <f t="shared" si="4"/>
        <v>0</v>
      </c>
      <c r="K41" s="988"/>
      <c r="L41" s="989"/>
      <c r="M41" s="990"/>
    </row>
    <row r="42" spans="1:13" ht="30.75" customHeight="1">
      <c r="A42" s="1002">
        <v>36</v>
      </c>
      <c r="B42" s="994"/>
      <c r="C42" s="988"/>
      <c r="D42" s="20">
        <f t="shared" si="2"/>
        <v>0</v>
      </c>
      <c r="E42" s="988"/>
      <c r="F42" s="21">
        <f t="shared" si="3"/>
        <v>0</v>
      </c>
      <c r="G42" s="21">
        <f t="shared" si="5"/>
        <v>0</v>
      </c>
      <c r="H42" s="992"/>
      <c r="I42" s="20">
        <f t="shared" si="6"/>
        <v>0</v>
      </c>
      <c r="J42" s="20">
        <f t="shared" si="4"/>
        <v>0</v>
      </c>
      <c r="K42" s="988"/>
      <c r="L42" s="989"/>
      <c r="M42" s="990"/>
    </row>
    <row r="43" spans="1:13" ht="30.75" customHeight="1">
      <c r="A43" s="1002">
        <v>37</v>
      </c>
      <c r="B43" s="994"/>
      <c r="C43" s="988"/>
      <c r="D43" s="20">
        <f t="shared" si="2"/>
        <v>0</v>
      </c>
      <c r="E43" s="988"/>
      <c r="F43" s="21">
        <f t="shared" si="3"/>
        <v>0</v>
      </c>
      <c r="G43" s="21">
        <f t="shared" si="5"/>
        <v>0</v>
      </c>
      <c r="H43" s="992"/>
      <c r="I43" s="20">
        <f t="shared" si="6"/>
        <v>0</v>
      </c>
      <c r="J43" s="20">
        <f t="shared" si="4"/>
        <v>0</v>
      </c>
      <c r="K43" s="988"/>
      <c r="L43" s="989"/>
      <c r="M43" s="990"/>
    </row>
    <row r="44" spans="1:13" ht="30.75" customHeight="1">
      <c r="A44" s="1002">
        <v>38</v>
      </c>
      <c r="B44" s="994"/>
      <c r="C44" s="988"/>
      <c r="D44" s="20">
        <f t="shared" si="2"/>
        <v>0</v>
      </c>
      <c r="E44" s="988"/>
      <c r="F44" s="21">
        <f t="shared" si="3"/>
        <v>0</v>
      </c>
      <c r="G44" s="21">
        <f t="shared" si="5"/>
        <v>0</v>
      </c>
      <c r="H44" s="992"/>
      <c r="I44" s="20">
        <f t="shared" si="6"/>
        <v>0</v>
      </c>
      <c r="J44" s="20">
        <f t="shared" si="4"/>
        <v>0</v>
      </c>
      <c r="K44" s="988"/>
      <c r="L44" s="989"/>
      <c r="M44" s="990"/>
    </row>
    <row r="45" spans="1:13" ht="30.75" customHeight="1">
      <c r="A45" s="1002">
        <v>39</v>
      </c>
      <c r="B45" s="994"/>
      <c r="C45" s="988"/>
      <c r="D45" s="20">
        <f t="shared" si="2"/>
        <v>0</v>
      </c>
      <c r="E45" s="988"/>
      <c r="F45" s="21">
        <f t="shared" si="3"/>
        <v>0</v>
      </c>
      <c r="G45" s="21">
        <f t="shared" si="5"/>
        <v>0</v>
      </c>
      <c r="H45" s="992"/>
      <c r="I45" s="20">
        <f t="shared" si="6"/>
        <v>0</v>
      </c>
      <c r="J45" s="20">
        <f t="shared" si="4"/>
        <v>0</v>
      </c>
      <c r="K45" s="988"/>
      <c r="L45" s="989"/>
      <c r="M45" s="990"/>
    </row>
    <row r="46" spans="1:13" ht="30.75" customHeight="1">
      <c r="A46" s="1002">
        <v>40</v>
      </c>
      <c r="B46" s="994"/>
      <c r="C46" s="988"/>
      <c r="D46" s="20">
        <f t="shared" si="2"/>
        <v>0</v>
      </c>
      <c r="E46" s="988"/>
      <c r="F46" s="21">
        <f t="shared" si="3"/>
        <v>0</v>
      </c>
      <c r="G46" s="21">
        <f t="shared" si="5"/>
        <v>0</v>
      </c>
      <c r="H46" s="992"/>
      <c r="I46" s="20">
        <f t="shared" si="6"/>
        <v>0</v>
      </c>
      <c r="J46" s="20">
        <f t="shared" si="4"/>
        <v>0</v>
      </c>
      <c r="K46" s="988"/>
      <c r="L46" s="989"/>
      <c r="M46" s="990"/>
    </row>
    <row r="47" spans="1:13" ht="30.75" customHeight="1">
      <c r="A47" s="1002">
        <v>41</v>
      </c>
      <c r="B47" s="994"/>
      <c r="C47" s="988"/>
      <c r="D47" s="20">
        <f t="shared" si="2"/>
        <v>0</v>
      </c>
      <c r="E47" s="988"/>
      <c r="F47" s="21">
        <f t="shared" si="3"/>
        <v>0</v>
      </c>
      <c r="G47" s="21">
        <f t="shared" si="5"/>
        <v>0</v>
      </c>
      <c r="H47" s="992"/>
      <c r="I47" s="20">
        <f t="shared" si="6"/>
        <v>0</v>
      </c>
      <c r="J47" s="20">
        <f t="shared" si="4"/>
        <v>0</v>
      </c>
      <c r="K47" s="988"/>
      <c r="L47" s="989"/>
      <c r="M47" s="990"/>
    </row>
    <row r="48" spans="1:13" ht="30.75" customHeight="1">
      <c r="A48" s="1002">
        <v>42</v>
      </c>
      <c r="B48" s="994"/>
      <c r="C48" s="988"/>
      <c r="D48" s="20">
        <f t="shared" si="2"/>
        <v>0</v>
      </c>
      <c r="E48" s="988"/>
      <c r="F48" s="21">
        <f t="shared" si="3"/>
        <v>0</v>
      </c>
      <c r="G48" s="21">
        <f t="shared" si="5"/>
        <v>0</v>
      </c>
      <c r="H48" s="992"/>
      <c r="I48" s="20">
        <f t="shared" si="6"/>
        <v>0</v>
      </c>
      <c r="J48" s="20">
        <f t="shared" si="4"/>
        <v>0</v>
      </c>
      <c r="K48" s="988"/>
      <c r="L48" s="989"/>
      <c r="M48" s="990"/>
    </row>
    <row r="49" spans="1:13" ht="30.75" customHeight="1">
      <c r="A49" s="1002">
        <v>43</v>
      </c>
      <c r="B49" s="994"/>
      <c r="C49" s="988"/>
      <c r="D49" s="20">
        <f t="shared" si="2"/>
        <v>0</v>
      </c>
      <c r="E49" s="988"/>
      <c r="F49" s="21">
        <f t="shared" si="3"/>
        <v>0</v>
      </c>
      <c r="G49" s="21">
        <f t="shared" si="5"/>
        <v>0</v>
      </c>
      <c r="H49" s="992"/>
      <c r="I49" s="20">
        <f t="shared" si="6"/>
        <v>0</v>
      </c>
      <c r="J49" s="20">
        <f t="shared" si="4"/>
        <v>0</v>
      </c>
      <c r="K49" s="988"/>
      <c r="L49" s="989"/>
      <c r="M49" s="990"/>
    </row>
    <row r="50" spans="1:13" ht="30.75" customHeight="1">
      <c r="A50" s="1002">
        <v>44</v>
      </c>
      <c r="B50" s="994"/>
      <c r="C50" s="988"/>
      <c r="D50" s="20">
        <f t="shared" si="2"/>
        <v>0</v>
      </c>
      <c r="E50" s="988"/>
      <c r="F50" s="21">
        <f t="shared" si="3"/>
        <v>0</v>
      </c>
      <c r="G50" s="21">
        <f t="shared" si="5"/>
        <v>0</v>
      </c>
      <c r="H50" s="992"/>
      <c r="I50" s="20">
        <f t="shared" si="6"/>
        <v>0</v>
      </c>
      <c r="J50" s="20">
        <f t="shared" si="4"/>
        <v>0</v>
      </c>
      <c r="K50" s="988"/>
      <c r="L50" s="989"/>
      <c r="M50" s="990"/>
    </row>
    <row r="51" spans="1:13" ht="30.75" customHeight="1">
      <c r="A51" s="1002">
        <v>45</v>
      </c>
      <c r="B51" s="994"/>
      <c r="C51" s="988"/>
      <c r="D51" s="20">
        <f t="shared" si="2"/>
        <v>0</v>
      </c>
      <c r="E51" s="988"/>
      <c r="F51" s="21">
        <f t="shared" si="3"/>
        <v>0</v>
      </c>
      <c r="G51" s="21">
        <f t="shared" si="5"/>
        <v>0</v>
      </c>
      <c r="H51" s="992"/>
      <c r="I51" s="20">
        <f t="shared" si="6"/>
        <v>0</v>
      </c>
      <c r="J51" s="20">
        <f t="shared" si="4"/>
        <v>0</v>
      </c>
      <c r="K51" s="988"/>
      <c r="L51" s="989"/>
      <c r="M51" s="990"/>
    </row>
    <row r="52" spans="1:13" ht="30.75" customHeight="1">
      <c r="A52" s="1002">
        <v>46</v>
      </c>
      <c r="B52" s="994"/>
      <c r="C52" s="988"/>
      <c r="D52" s="20">
        <f t="shared" si="2"/>
        <v>0</v>
      </c>
      <c r="E52" s="988"/>
      <c r="F52" s="21">
        <f t="shared" si="3"/>
        <v>0</v>
      </c>
      <c r="G52" s="21">
        <f t="shared" si="5"/>
        <v>0</v>
      </c>
      <c r="H52" s="992"/>
      <c r="I52" s="20">
        <f t="shared" si="6"/>
        <v>0</v>
      </c>
      <c r="J52" s="20">
        <f t="shared" si="4"/>
        <v>0</v>
      </c>
      <c r="K52" s="988"/>
      <c r="L52" s="989"/>
      <c r="M52" s="990"/>
    </row>
    <row r="53" spans="1:13" ht="30.75" customHeight="1">
      <c r="A53" s="1002">
        <v>47</v>
      </c>
      <c r="B53" s="994"/>
      <c r="C53" s="988"/>
      <c r="D53" s="20">
        <f t="shared" si="2"/>
        <v>0</v>
      </c>
      <c r="E53" s="988"/>
      <c r="F53" s="21">
        <f t="shared" si="3"/>
        <v>0</v>
      </c>
      <c r="G53" s="21">
        <f t="shared" si="5"/>
        <v>0</v>
      </c>
      <c r="H53" s="992"/>
      <c r="I53" s="20">
        <f t="shared" si="6"/>
        <v>0</v>
      </c>
      <c r="J53" s="20">
        <f t="shared" si="4"/>
        <v>0</v>
      </c>
      <c r="K53" s="988"/>
      <c r="L53" s="989"/>
      <c r="M53" s="990"/>
    </row>
    <row r="54" spans="1:13" ht="30.75" customHeight="1">
      <c r="A54" s="1002">
        <v>48</v>
      </c>
      <c r="B54" s="994"/>
      <c r="C54" s="988"/>
      <c r="D54" s="20">
        <f t="shared" si="2"/>
        <v>0</v>
      </c>
      <c r="E54" s="988"/>
      <c r="F54" s="21">
        <f t="shared" si="3"/>
        <v>0</v>
      </c>
      <c r="G54" s="21">
        <f t="shared" si="5"/>
        <v>0</v>
      </c>
      <c r="H54" s="992"/>
      <c r="I54" s="20">
        <f t="shared" si="6"/>
        <v>0</v>
      </c>
      <c r="J54" s="20">
        <f t="shared" si="4"/>
        <v>0</v>
      </c>
      <c r="K54" s="988"/>
      <c r="L54" s="989"/>
      <c r="M54" s="990"/>
    </row>
    <row r="55" spans="1:13" ht="30.75" customHeight="1">
      <c r="A55" s="1002">
        <v>49</v>
      </c>
      <c r="B55" s="994"/>
      <c r="C55" s="988"/>
      <c r="D55" s="20">
        <f t="shared" si="2"/>
        <v>0</v>
      </c>
      <c r="E55" s="988"/>
      <c r="F55" s="21">
        <f t="shared" si="3"/>
        <v>0</v>
      </c>
      <c r="G55" s="21">
        <f t="shared" si="5"/>
        <v>0</v>
      </c>
      <c r="H55" s="992"/>
      <c r="I55" s="20">
        <f t="shared" si="6"/>
        <v>0</v>
      </c>
      <c r="J55" s="20">
        <f t="shared" si="4"/>
        <v>0</v>
      </c>
      <c r="K55" s="988"/>
      <c r="L55" s="989"/>
      <c r="M55" s="990"/>
    </row>
    <row r="56" spans="1:13" ht="30.75" customHeight="1">
      <c r="A56" s="1002">
        <v>50</v>
      </c>
      <c r="B56" s="994"/>
      <c r="C56" s="988"/>
      <c r="D56" s="20">
        <f t="shared" si="2"/>
        <v>0</v>
      </c>
      <c r="E56" s="988"/>
      <c r="F56" s="21">
        <f t="shared" si="3"/>
        <v>0</v>
      </c>
      <c r="G56" s="21">
        <f t="shared" si="5"/>
        <v>0</v>
      </c>
      <c r="H56" s="992"/>
      <c r="I56" s="20">
        <f t="shared" si="6"/>
        <v>0</v>
      </c>
      <c r="J56" s="20">
        <f t="shared" si="4"/>
        <v>0</v>
      </c>
      <c r="K56" s="988"/>
      <c r="L56" s="989"/>
      <c r="M56" s="990"/>
    </row>
    <row r="57" spans="1:13" ht="30.75" customHeight="1">
      <c r="A57" s="1002">
        <v>51</v>
      </c>
      <c r="B57" s="994"/>
      <c r="C57" s="988"/>
      <c r="D57" s="20">
        <f t="shared" si="2"/>
        <v>0</v>
      </c>
      <c r="E57" s="988"/>
      <c r="F57" s="21">
        <f t="shared" si="3"/>
        <v>0</v>
      </c>
      <c r="G57" s="21">
        <f t="shared" si="5"/>
        <v>0</v>
      </c>
      <c r="H57" s="992"/>
      <c r="I57" s="20">
        <f t="shared" si="6"/>
        <v>0</v>
      </c>
      <c r="J57" s="20">
        <f t="shared" si="4"/>
        <v>0</v>
      </c>
      <c r="K57" s="988"/>
      <c r="L57" s="989"/>
      <c r="M57" s="990"/>
    </row>
    <row r="58" spans="1:13" ht="30.75" customHeight="1">
      <c r="A58" s="1002">
        <v>52</v>
      </c>
      <c r="B58" s="994"/>
      <c r="C58" s="988"/>
      <c r="D58" s="20">
        <f t="shared" si="2"/>
        <v>0</v>
      </c>
      <c r="E58" s="988"/>
      <c r="F58" s="21">
        <f t="shared" si="3"/>
        <v>0</v>
      </c>
      <c r="G58" s="21">
        <f t="shared" si="5"/>
        <v>0</v>
      </c>
      <c r="H58" s="992"/>
      <c r="I58" s="20">
        <f t="shared" si="6"/>
        <v>0</v>
      </c>
      <c r="J58" s="20">
        <f t="shared" si="4"/>
        <v>0</v>
      </c>
      <c r="K58" s="988"/>
      <c r="L58" s="989"/>
      <c r="M58" s="990"/>
    </row>
    <row r="59" spans="1:13" ht="30.75" customHeight="1">
      <c r="A59" s="1002">
        <v>53</v>
      </c>
      <c r="B59" s="994"/>
      <c r="C59" s="988"/>
      <c r="D59" s="20">
        <f t="shared" si="2"/>
        <v>0</v>
      </c>
      <c r="E59" s="988"/>
      <c r="F59" s="21">
        <f t="shared" si="3"/>
        <v>0</v>
      </c>
      <c r="G59" s="21">
        <f t="shared" si="5"/>
        <v>0</v>
      </c>
      <c r="H59" s="992"/>
      <c r="I59" s="20">
        <f t="shared" si="6"/>
        <v>0</v>
      </c>
      <c r="J59" s="20">
        <f t="shared" si="4"/>
        <v>0</v>
      </c>
      <c r="K59" s="988"/>
      <c r="L59" s="989"/>
      <c r="M59" s="990"/>
    </row>
    <row r="60" spans="1:13" ht="30.75" customHeight="1">
      <c r="A60" s="1002">
        <v>54</v>
      </c>
      <c r="B60" s="994"/>
      <c r="C60" s="988"/>
      <c r="D60" s="20">
        <f t="shared" si="2"/>
        <v>0</v>
      </c>
      <c r="E60" s="988"/>
      <c r="F60" s="21">
        <f t="shared" si="3"/>
        <v>0</v>
      </c>
      <c r="G60" s="21">
        <f t="shared" si="5"/>
        <v>0</v>
      </c>
      <c r="H60" s="992"/>
      <c r="I60" s="20">
        <f t="shared" si="6"/>
        <v>0</v>
      </c>
      <c r="J60" s="20">
        <f t="shared" si="4"/>
        <v>0</v>
      </c>
      <c r="K60" s="988"/>
      <c r="L60" s="989"/>
      <c r="M60" s="990"/>
    </row>
    <row r="61" spans="1:13" ht="30.75" customHeight="1">
      <c r="A61" s="1002">
        <v>55</v>
      </c>
      <c r="B61" s="994"/>
      <c r="C61" s="988"/>
      <c r="D61" s="20">
        <f t="shared" si="2"/>
        <v>0</v>
      </c>
      <c r="E61" s="988"/>
      <c r="F61" s="21">
        <f t="shared" si="3"/>
        <v>0</v>
      </c>
      <c r="G61" s="21">
        <f t="shared" si="5"/>
        <v>0</v>
      </c>
      <c r="H61" s="992"/>
      <c r="I61" s="20">
        <f t="shared" si="6"/>
        <v>0</v>
      </c>
      <c r="J61" s="20">
        <f t="shared" si="4"/>
        <v>0</v>
      </c>
      <c r="K61" s="988"/>
      <c r="L61" s="989"/>
      <c r="M61" s="990"/>
    </row>
    <row r="62" spans="1:13" ht="30.75" customHeight="1">
      <c r="A62" s="1002">
        <v>56</v>
      </c>
      <c r="B62" s="994"/>
      <c r="C62" s="988"/>
      <c r="D62" s="20">
        <f t="shared" si="2"/>
        <v>0</v>
      </c>
      <c r="E62" s="988"/>
      <c r="F62" s="21">
        <f t="shared" si="3"/>
        <v>0</v>
      </c>
      <c r="G62" s="21">
        <f t="shared" si="5"/>
        <v>0</v>
      </c>
      <c r="H62" s="992"/>
      <c r="I62" s="20">
        <f t="shared" si="6"/>
        <v>0</v>
      </c>
      <c r="J62" s="20">
        <f t="shared" si="4"/>
        <v>0</v>
      </c>
      <c r="K62" s="988"/>
      <c r="L62" s="989"/>
      <c r="M62" s="990"/>
    </row>
    <row r="63" spans="1:13" ht="30.75" customHeight="1">
      <c r="A63" s="1002">
        <v>57</v>
      </c>
      <c r="B63" s="994"/>
      <c r="C63" s="988"/>
      <c r="D63" s="20">
        <f t="shared" si="2"/>
        <v>0</v>
      </c>
      <c r="E63" s="988"/>
      <c r="F63" s="21">
        <f t="shared" si="3"/>
        <v>0</v>
      </c>
      <c r="G63" s="21">
        <f t="shared" si="5"/>
        <v>0</v>
      </c>
      <c r="H63" s="992"/>
      <c r="I63" s="20">
        <f t="shared" si="6"/>
        <v>0</v>
      </c>
      <c r="J63" s="20">
        <f t="shared" si="4"/>
        <v>0</v>
      </c>
      <c r="K63" s="988"/>
      <c r="L63" s="989"/>
      <c r="M63" s="990"/>
    </row>
    <row r="64" spans="1:13" ht="30.75" customHeight="1">
      <c r="A64" s="1002">
        <v>58</v>
      </c>
      <c r="B64" s="994"/>
      <c r="C64" s="988"/>
      <c r="D64" s="20">
        <f t="shared" si="2"/>
        <v>0</v>
      </c>
      <c r="E64" s="988"/>
      <c r="F64" s="21">
        <f t="shared" si="3"/>
        <v>0</v>
      </c>
      <c r="G64" s="21">
        <f t="shared" si="5"/>
        <v>0</v>
      </c>
      <c r="H64" s="992"/>
      <c r="I64" s="20">
        <f t="shared" si="6"/>
        <v>0</v>
      </c>
      <c r="J64" s="20">
        <f t="shared" si="4"/>
        <v>0</v>
      </c>
      <c r="K64" s="988"/>
      <c r="L64" s="989"/>
      <c r="M64" s="990"/>
    </row>
    <row r="65" spans="1:13" ht="30.75" customHeight="1">
      <c r="A65" s="1002">
        <v>59</v>
      </c>
      <c r="B65" s="994"/>
      <c r="C65" s="988"/>
      <c r="D65" s="20">
        <f t="shared" si="2"/>
        <v>0</v>
      </c>
      <c r="E65" s="988"/>
      <c r="F65" s="21">
        <f t="shared" si="3"/>
        <v>0</v>
      </c>
      <c r="G65" s="21">
        <f t="shared" si="5"/>
        <v>0</v>
      </c>
      <c r="H65" s="992"/>
      <c r="I65" s="20">
        <f t="shared" si="6"/>
        <v>0</v>
      </c>
      <c r="J65" s="20">
        <f t="shared" si="4"/>
        <v>0</v>
      </c>
      <c r="K65" s="988"/>
      <c r="L65" s="989"/>
      <c r="M65" s="990"/>
    </row>
    <row r="66" spans="1:13" ht="30.75" customHeight="1">
      <c r="A66" s="1002">
        <v>60</v>
      </c>
      <c r="B66" s="994"/>
      <c r="C66" s="988"/>
      <c r="D66" s="20">
        <f t="shared" si="2"/>
        <v>0</v>
      </c>
      <c r="E66" s="988"/>
      <c r="F66" s="21">
        <f t="shared" si="3"/>
        <v>0</v>
      </c>
      <c r="G66" s="21">
        <f t="shared" si="5"/>
        <v>0</v>
      </c>
      <c r="H66" s="992"/>
      <c r="I66" s="20">
        <f t="shared" si="6"/>
        <v>0</v>
      </c>
      <c r="J66" s="20">
        <f t="shared" si="4"/>
        <v>0</v>
      </c>
      <c r="K66" s="988"/>
      <c r="L66" s="989"/>
      <c r="M66" s="990"/>
    </row>
    <row r="67" spans="1:13" ht="30.75" customHeight="1">
      <c r="A67" s="1002">
        <v>61</v>
      </c>
      <c r="B67" s="994"/>
      <c r="C67" s="988"/>
      <c r="D67" s="20">
        <f t="shared" si="2"/>
        <v>0</v>
      </c>
      <c r="E67" s="988"/>
      <c r="F67" s="21">
        <f t="shared" si="3"/>
        <v>0</v>
      </c>
      <c r="G67" s="21">
        <f t="shared" si="5"/>
        <v>0</v>
      </c>
      <c r="H67" s="992"/>
      <c r="I67" s="20">
        <f t="shared" si="6"/>
        <v>0</v>
      </c>
      <c r="J67" s="20">
        <f t="shared" si="4"/>
        <v>0</v>
      </c>
      <c r="K67" s="988"/>
      <c r="L67" s="989"/>
      <c r="M67" s="990"/>
    </row>
    <row r="68" spans="1:13" ht="30.75" customHeight="1">
      <c r="A68" s="1002">
        <v>62</v>
      </c>
      <c r="B68" s="994"/>
      <c r="C68" s="988"/>
      <c r="D68" s="20">
        <f t="shared" si="2"/>
        <v>0</v>
      </c>
      <c r="E68" s="988"/>
      <c r="F68" s="21">
        <f t="shared" si="3"/>
        <v>0</v>
      </c>
      <c r="G68" s="21">
        <f t="shared" si="5"/>
        <v>0</v>
      </c>
      <c r="H68" s="992"/>
      <c r="I68" s="20">
        <f t="shared" si="6"/>
        <v>0</v>
      </c>
      <c r="J68" s="20">
        <f t="shared" si="4"/>
        <v>0</v>
      </c>
      <c r="K68" s="988"/>
      <c r="L68" s="989"/>
      <c r="M68" s="990"/>
    </row>
    <row r="69" spans="1:13" ht="30.75" customHeight="1">
      <c r="A69" s="1002">
        <v>63</v>
      </c>
      <c r="B69" s="994"/>
      <c r="C69" s="988"/>
      <c r="D69" s="20">
        <f t="shared" si="2"/>
        <v>0</v>
      </c>
      <c r="E69" s="988"/>
      <c r="F69" s="21">
        <f t="shared" si="3"/>
        <v>0</v>
      </c>
      <c r="G69" s="21">
        <f t="shared" si="5"/>
        <v>0</v>
      </c>
      <c r="H69" s="992"/>
      <c r="I69" s="20">
        <f t="shared" si="6"/>
        <v>0</v>
      </c>
      <c r="J69" s="20">
        <f t="shared" si="4"/>
        <v>0</v>
      </c>
      <c r="K69" s="988"/>
      <c r="L69" s="989"/>
      <c r="M69" s="990"/>
    </row>
    <row r="70" spans="1:13" ht="30.75" customHeight="1">
      <c r="A70" s="1002">
        <v>64</v>
      </c>
      <c r="B70" s="994"/>
      <c r="C70" s="988"/>
      <c r="D70" s="20">
        <f t="shared" si="2"/>
        <v>0</v>
      </c>
      <c r="E70" s="988"/>
      <c r="F70" s="21">
        <f t="shared" si="3"/>
        <v>0</v>
      </c>
      <c r="G70" s="21">
        <f t="shared" si="5"/>
        <v>0</v>
      </c>
      <c r="H70" s="992"/>
      <c r="I70" s="20">
        <f t="shared" si="6"/>
        <v>0</v>
      </c>
      <c r="J70" s="20">
        <f t="shared" si="4"/>
        <v>0</v>
      </c>
      <c r="K70" s="988"/>
      <c r="L70" s="989"/>
      <c r="M70" s="990"/>
    </row>
    <row r="71" spans="1:13" ht="30.75" customHeight="1">
      <c r="A71" s="1002">
        <v>65</v>
      </c>
      <c r="B71" s="994"/>
      <c r="C71" s="988"/>
      <c r="D71" s="20">
        <f t="shared" si="2"/>
        <v>0</v>
      </c>
      <c r="E71" s="988"/>
      <c r="F71" s="21">
        <f t="shared" si="3"/>
        <v>0</v>
      </c>
      <c r="G71" s="21">
        <f t="shared" ref="G71:G102" si="7">IF(F71&lt;=$Z$5,0,F71-$Z$5)</f>
        <v>0</v>
      </c>
      <c r="H71" s="992"/>
      <c r="I71" s="20">
        <f t="shared" ref="I71:I102" si="8">IF(F71&lt;$Z$5,0,IF(E71&gt;0,H71-(C71*H71/E71)*0.1,0))</f>
        <v>0</v>
      </c>
      <c r="J71" s="20">
        <f t="shared" si="4"/>
        <v>0</v>
      </c>
      <c r="K71" s="988"/>
      <c r="L71" s="989"/>
      <c r="M71" s="990"/>
    </row>
    <row r="72" spans="1:13" ht="30.75" customHeight="1">
      <c r="A72" s="1002">
        <v>66</v>
      </c>
      <c r="B72" s="994"/>
      <c r="C72" s="988"/>
      <c r="D72" s="20">
        <f t="shared" si="2"/>
        <v>0</v>
      </c>
      <c r="E72" s="988"/>
      <c r="F72" s="21">
        <f t="shared" si="3"/>
        <v>0</v>
      </c>
      <c r="G72" s="21">
        <f t="shared" si="7"/>
        <v>0</v>
      </c>
      <c r="H72" s="992"/>
      <c r="I72" s="20">
        <f t="shared" si="8"/>
        <v>0</v>
      </c>
      <c r="J72" s="20">
        <f t="shared" si="4"/>
        <v>0</v>
      </c>
      <c r="K72" s="988"/>
      <c r="L72" s="989"/>
      <c r="M72" s="990"/>
    </row>
    <row r="73" spans="1:13" ht="30.75" customHeight="1">
      <c r="A73" s="1002">
        <v>67</v>
      </c>
      <c r="B73" s="994"/>
      <c r="C73" s="988"/>
      <c r="D73" s="20">
        <f t="shared" si="2"/>
        <v>0</v>
      </c>
      <c r="E73" s="988"/>
      <c r="F73" s="21">
        <f t="shared" si="3"/>
        <v>0</v>
      </c>
      <c r="G73" s="21">
        <f t="shared" si="7"/>
        <v>0</v>
      </c>
      <c r="H73" s="992"/>
      <c r="I73" s="20">
        <f t="shared" si="8"/>
        <v>0</v>
      </c>
      <c r="J73" s="20">
        <f t="shared" si="4"/>
        <v>0</v>
      </c>
      <c r="K73" s="988"/>
      <c r="L73" s="989"/>
      <c r="M73" s="990"/>
    </row>
    <row r="74" spans="1:13" ht="30.75" customHeight="1">
      <c r="A74" s="1002">
        <v>68</v>
      </c>
      <c r="B74" s="994"/>
      <c r="C74" s="988"/>
      <c r="D74" s="20">
        <f t="shared" si="2"/>
        <v>0</v>
      </c>
      <c r="E74" s="988"/>
      <c r="F74" s="21">
        <f t="shared" ref="F74:F126" si="9">IF(C74=0,E74/1,E74/C74)</f>
        <v>0</v>
      </c>
      <c r="G74" s="21">
        <f t="shared" si="7"/>
        <v>0</v>
      </c>
      <c r="H74" s="992"/>
      <c r="I74" s="20">
        <f t="shared" si="8"/>
        <v>0</v>
      </c>
      <c r="J74" s="20">
        <f t="shared" ref="J74:J126" si="10">IF(I74=0,H74,0)</f>
        <v>0</v>
      </c>
      <c r="K74" s="988"/>
      <c r="L74" s="989"/>
      <c r="M74" s="990"/>
    </row>
    <row r="75" spans="1:13" ht="30.75" customHeight="1">
      <c r="A75" s="1002">
        <v>69</v>
      </c>
      <c r="B75" s="994"/>
      <c r="C75" s="988"/>
      <c r="D75" s="20">
        <f t="shared" si="2"/>
        <v>0</v>
      </c>
      <c r="E75" s="988"/>
      <c r="F75" s="21">
        <f t="shared" si="9"/>
        <v>0</v>
      </c>
      <c r="G75" s="21">
        <f t="shared" si="7"/>
        <v>0</v>
      </c>
      <c r="H75" s="992"/>
      <c r="I75" s="20">
        <f t="shared" si="8"/>
        <v>0</v>
      </c>
      <c r="J75" s="20">
        <f t="shared" si="10"/>
        <v>0</v>
      </c>
      <c r="K75" s="988"/>
      <c r="L75" s="989"/>
      <c r="M75" s="990"/>
    </row>
    <row r="76" spans="1:13" ht="30.75" customHeight="1">
      <c r="A76" s="1002">
        <v>70</v>
      </c>
      <c r="B76" s="994"/>
      <c r="C76" s="988"/>
      <c r="D76" s="20">
        <f t="shared" si="2"/>
        <v>0</v>
      </c>
      <c r="E76" s="988"/>
      <c r="F76" s="21">
        <f t="shared" si="9"/>
        <v>0</v>
      </c>
      <c r="G76" s="21">
        <f t="shared" si="7"/>
        <v>0</v>
      </c>
      <c r="H76" s="992"/>
      <c r="I76" s="20">
        <f t="shared" si="8"/>
        <v>0</v>
      </c>
      <c r="J76" s="20">
        <f t="shared" si="10"/>
        <v>0</v>
      </c>
      <c r="K76" s="988"/>
      <c r="L76" s="989"/>
      <c r="M76" s="990"/>
    </row>
    <row r="77" spans="1:13" ht="30.75" customHeight="1">
      <c r="A77" s="1002">
        <v>71</v>
      </c>
      <c r="B77" s="994"/>
      <c r="C77" s="988"/>
      <c r="D77" s="20">
        <f t="shared" si="2"/>
        <v>0</v>
      </c>
      <c r="E77" s="988"/>
      <c r="F77" s="21">
        <f t="shared" si="9"/>
        <v>0</v>
      </c>
      <c r="G77" s="21">
        <f t="shared" si="7"/>
        <v>0</v>
      </c>
      <c r="H77" s="992"/>
      <c r="I77" s="20">
        <f t="shared" si="8"/>
        <v>0</v>
      </c>
      <c r="J77" s="20">
        <f t="shared" si="10"/>
        <v>0</v>
      </c>
      <c r="K77" s="988"/>
      <c r="L77" s="989"/>
      <c r="M77" s="990"/>
    </row>
    <row r="78" spans="1:13" ht="30.75" customHeight="1">
      <c r="A78" s="1002">
        <v>72</v>
      </c>
      <c r="B78" s="994"/>
      <c r="C78" s="988"/>
      <c r="D78" s="20">
        <f t="shared" si="2"/>
        <v>0</v>
      </c>
      <c r="E78" s="988"/>
      <c r="F78" s="21">
        <f t="shared" si="9"/>
        <v>0</v>
      </c>
      <c r="G78" s="21">
        <f t="shared" si="7"/>
        <v>0</v>
      </c>
      <c r="H78" s="992"/>
      <c r="I78" s="20">
        <f t="shared" si="8"/>
        <v>0</v>
      </c>
      <c r="J78" s="20">
        <f t="shared" si="10"/>
        <v>0</v>
      </c>
      <c r="K78" s="988"/>
      <c r="L78" s="989"/>
      <c r="M78" s="990"/>
    </row>
    <row r="79" spans="1:13" ht="30.75" customHeight="1">
      <c r="A79" s="1002">
        <v>73</v>
      </c>
      <c r="B79" s="994"/>
      <c r="C79" s="988"/>
      <c r="D79" s="20">
        <f t="shared" si="2"/>
        <v>0</v>
      </c>
      <c r="E79" s="988"/>
      <c r="F79" s="21">
        <f t="shared" si="9"/>
        <v>0</v>
      </c>
      <c r="G79" s="21">
        <f t="shared" si="7"/>
        <v>0</v>
      </c>
      <c r="H79" s="992"/>
      <c r="I79" s="20">
        <f t="shared" si="8"/>
        <v>0</v>
      </c>
      <c r="J79" s="20">
        <f t="shared" si="10"/>
        <v>0</v>
      </c>
      <c r="K79" s="988"/>
      <c r="L79" s="989"/>
      <c r="M79" s="990"/>
    </row>
    <row r="80" spans="1:13" ht="30.75" customHeight="1">
      <c r="A80" s="1002">
        <v>74</v>
      </c>
      <c r="B80" s="994"/>
      <c r="C80" s="988"/>
      <c r="D80" s="20">
        <f t="shared" si="2"/>
        <v>0</v>
      </c>
      <c r="E80" s="988"/>
      <c r="F80" s="21">
        <f t="shared" si="9"/>
        <v>0</v>
      </c>
      <c r="G80" s="21">
        <f t="shared" si="7"/>
        <v>0</v>
      </c>
      <c r="H80" s="992"/>
      <c r="I80" s="20">
        <f t="shared" si="8"/>
        <v>0</v>
      </c>
      <c r="J80" s="20">
        <f t="shared" si="10"/>
        <v>0</v>
      </c>
      <c r="K80" s="988"/>
      <c r="L80" s="989"/>
      <c r="M80" s="990"/>
    </row>
    <row r="81" spans="1:13" ht="30.75" customHeight="1">
      <c r="A81" s="1002">
        <v>75</v>
      </c>
      <c r="B81" s="994"/>
      <c r="C81" s="988"/>
      <c r="D81" s="20">
        <f t="shared" si="2"/>
        <v>0</v>
      </c>
      <c r="E81" s="988"/>
      <c r="F81" s="21">
        <f t="shared" si="9"/>
        <v>0</v>
      </c>
      <c r="G81" s="21">
        <f t="shared" si="7"/>
        <v>0</v>
      </c>
      <c r="H81" s="992"/>
      <c r="I81" s="20">
        <f t="shared" si="8"/>
        <v>0</v>
      </c>
      <c r="J81" s="20">
        <f t="shared" si="10"/>
        <v>0</v>
      </c>
      <c r="K81" s="988"/>
      <c r="L81" s="989"/>
      <c r="M81" s="990"/>
    </row>
    <row r="82" spans="1:13" ht="30.75" customHeight="1">
      <c r="A82" s="1002">
        <v>76</v>
      </c>
      <c r="B82" s="994"/>
      <c r="C82" s="988"/>
      <c r="D82" s="20">
        <f t="shared" si="2"/>
        <v>0</v>
      </c>
      <c r="E82" s="988"/>
      <c r="F82" s="21">
        <f t="shared" si="9"/>
        <v>0</v>
      </c>
      <c r="G82" s="21">
        <f t="shared" si="7"/>
        <v>0</v>
      </c>
      <c r="H82" s="992"/>
      <c r="I82" s="20">
        <f t="shared" si="8"/>
        <v>0</v>
      </c>
      <c r="J82" s="20">
        <f t="shared" si="10"/>
        <v>0</v>
      </c>
      <c r="K82" s="988"/>
      <c r="L82" s="989"/>
      <c r="M82" s="990"/>
    </row>
    <row r="83" spans="1:13" ht="30.75" customHeight="1">
      <c r="A83" s="1002">
        <v>77</v>
      </c>
      <c r="B83" s="994"/>
      <c r="C83" s="988"/>
      <c r="D83" s="20">
        <f t="shared" si="2"/>
        <v>0</v>
      </c>
      <c r="E83" s="988"/>
      <c r="F83" s="21">
        <f t="shared" si="9"/>
        <v>0</v>
      </c>
      <c r="G83" s="21">
        <f t="shared" si="7"/>
        <v>0</v>
      </c>
      <c r="H83" s="992"/>
      <c r="I83" s="20">
        <f t="shared" si="8"/>
        <v>0</v>
      </c>
      <c r="J83" s="20">
        <f t="shared" si="10"/>
        <v>0</v>
      </c>
      <c r="K83" s="988"/>
      <c r="L83" s="989"/>
      <c r="M83" s="990"/>
    </row>
    <row r="84" spans="1:13" ht="30.75" customHeight="1">
      <c r="A84" s="1002">
        <v>78</v>
      </c>
      <c r="B84" s="994"/>
      <c r="C84" s="988"/>
      <c r="D84" s="20">
        <f t="shared" si="2"/>
        <v>0</v>
      </c>
      <c r="E84" s="988"/>
      <c r="F84" s="21">
        <f t="shared" si="9"/>
        <v>0</v>
      </c>
      <c r="G84" s="21">
        <f t="shared" si="7"/>
        <v>0</v>
      </c>
      <c r="H84" s="992"/>
      <c r="I84" s="20">
        <f t="shared" si="8"/>
        <v>0</v>
      </c>
      <c r="J84" s="20">
        <f t="shared" si="10"/>
        <v>0</v>
      </c>
      <c r="K84" s="988"/>
      <c r="L84" s="989"/>
      <c r="M84" s="990"/>
    </row>
    <row r="85" spans="1:13" ht="30.75" customHeight="1">
      <c r="A85" s="1002">
        <v>79</v>
      </c>
      <c r="B85" s="994"/>
      <c r="C85" s="988"/>
      <c r="D85" s="20">
        <f t="shared" si="2"/>
        <v>0</v>
      </c>
      <c r="E85" s="988"/>
      <c r="F85" s="21">
        <f t="shared" si="9"/>
        <v>0</v>
      </c>
      <c r="G85" s="21">
        <f t="shared" si="7"/>
        <v>0</v>
      </c>
      <c r="H85" s="992"/>
      <c r="I85" s="20">
        <f t="shared" si="8"/>
        <v>0</v>
      </c>
      <c r="J85" s="20">
        <f t="shared" si="10"/>
        <v>0</v>
      </c>
      <c r="K85" s="988"/>
      <c r="L85" s="989"/>
      <c r="M85" s="990"/>
    </row>
    <row r="86" spans="1:13" ht="30.75" customHeight="1">
      <c r="A86" s="1002">
        <v>80</v>
      </c>
      <c r="B86" s="994"/>
      <c r="C86" s="988"/>
      <c r="D86" s="20">
        <f t="shared" si="2"/>
        <v>0</v>
      </c>
      <c r="E86" s="988"/>
      <c r="F86" s="21">
        <f t="shared" si="9"/>
        <v>0</v>
      </c>
      <c r="G86" s="21">
        <f t="shared" si="7"/>
        <v>0</v>
      </c>
      <c r="H86" s="992"/>
      <c r="I86" s="20">
        <f t="shared" si="8"/>
        <v>0</v>
      </c>
      <c r="J86" s="20">
        <f t="shared" si="10"/>
        <v>0</v>
      </c>
      <c r="K86" s="988"/>
      <c r="L86" s="989"/>
      <c r="M86" s="990"/>
    </row>
    <row r="87" spans="1:13" ht="30.75" customHeight="1">
      <c r="A87" s="1002">
        <v>81</v>
      </c>
      <c r="B87" s="994"/>
      <c r="C87" s="988"/>
      <c r="D87" s="20">
        <f t="shared" si="2"/>
        <v>0</v>
      </c>
      <c r="E87" s="988"/>
      <c r="F87" s="21">
        <f t="shared" si="9"/>
        <v>0</v>
      </c>
      <c r="G87" s="21">
        <f t="shared" si="7"/>
        <v>0</v>
      </c>
      <c r="H87" s="992"/>
      <c r="I87" s="20">
        <f t="shared" si="8"/>
        <v>0</v>
      </c>
      <c r="J87" s="20">
        <f t="shared" si="10"/>
        <v>0</v>
      </c>
      <c r="K87" s="988"/>
      <c r="L87" s="989"/>
      <c r="M87" s="990"/>
    </row>
    <row r="88" spans="1:13" ht="30.75" customHeight="1">
      <c r="A88" s="1002">
        <v>82</v>
      </c>
      <c r="B88" s="994"/>
      <c r="C88" s="988"/>
      <c r="D88" s="20">
        <f t="shared" si="2"/>
        <v>0</v>
      </c>
      <c r="E88" s="988"/>
      <c r="F88" s="21">
        <f t="shared" si="9"/>
        <v>0</v>
      </c>
      <c r="G88" s="21">
        <f t="shared" si="7"/>
        <v>0</v>
      </c>
      <c r="H88" s="992"/>
      <c r="I88" s="20">
        <f t="shared" si="8"/>
        <v>0</v>
      </c>
      <c r="J88" s="20">
        <f t="shared" si="10"/>
        <v>0</v>
      </c>
      <c r="K88" s="988"/>
      <c r="L88" s="989"/>
      <c r="M88" s="990"/>
    </row>
    <row r="89" spans="1:13" ht="30.75" customHeight="1">
      <c r="A89" s="1002">
        <v>83</v>
      </c>
      <c r="B89" s="994"/>
      <c r="C89" s="988"/>
      <c r="D89" s="20">
        <f t="shared" si="2"/>
        <v>0</v>
      </c>
      <c r="E89" s="988"/>
      <c r="F89" s="21">
        <f t="shared" si="9"/>
        <v>0</v>
      </c>
      <c r="G89" s="21">
        <f t="shared" si="7"/>
        <v>0</v>
      </c>
      <c r="H89" s="992"/>
      <c r="I89" s="20">
        <f t="shared" si="8"/>
        <v>0</v>
      </c>
      <c r="J89" s="20">
        <f t="shared" si="10"/>
        <v>0</v>
      </c>
      <c r="K89" s="988"/>
      <c r="L89" s="989"/>
      <c r="M89" s="990"/>
    </row>
    <row r="90" spans="1:13" ht="30.75" customHeight="1">
      <c r="A90" s="1002">
        <v>84</v>
      </c>
      <c r="B90" s="994"/>
      <c r="C90" s="988"/>
      <c r="D90" s="20">
        <f t="shared" si="2"/>
        <v>0</v>
      </c>
      <c r="E90" s="988"/>
      <c r="F90" s="21">
        <f t="shared" si="9"/>
        <v>0</v>
      </c>
      <c r="G90" s="21">
        <f t="shared" si="7"/>
        <v>0</v>
      </c>
      <c r="H90" s="992"/>
      <c r="I90" s="20">
        <f t="shared" si="8"/>
        <v>0</v>
      </c>
      <c r="J90" s="20">
        <f t="shared" si="10"/>
        <v>0</v>
      </c>
      <c r="K90" s="988"/>
      <c r="L90" s="989"/>
      <c r="M90" s="990"/>
    </row>
    <row r="91" spans="1:13" ht="30.75" customHeight="1">
      <c r="A91" s="1002">
        <v>85</v>
      </c>
      <c r="B91" s="994"/>
      <c r="C91" s="988"/>
      <c r="D91" s="20">
        <f t="shared" si="2"/>
        <v>0</v>
      </c>
      <c r="E91" s="988"/>
      <c r="F91" s="21">
        <f t="shared" si="9"/>
        <v>0</v>
      </c>
      <c r="G91" s="21">
        <f t="shared" si="7"/>
        <v>0</v>
      </c>
      <c r="H91" s="992"/>
      <c r="I91" s="20">
        <f t="shared" si="8"/>
        <v>0</v>
      </c>
      <c r="J91" s="20">
        <f t="shared" si="10"/>
        <v>0</v>
      </c>
      <c r="K91" s="988"/>
      <c r="L91" s="989"/>
      <c r="M91" s="990"/>
    </row>
    <row r="92" spans="1:13" ht="30.75" customHeight="1">
      <c r="A92" s="1002">
        <v>86</v>
      </c>
      <c r="B92" s="994"/>
      <c r="C92" s="988"/>
      <c r="D92" s="20">
        <f t="shared" si="2"/>
        <v>0</v>
      </c>
      <c r="E92" s="988"/>
      <c r="F92" s="21">
        <f t="shared" si="9"/>
        <v>0</v>
      </c>
      <c r="G92" s="21">
        <f t="shared" si="7"/>
        <v>0</v>
      </c>
      <c r="H92" s="992"/>
      <c r="I92" s="20">
        <f t="shared" si="8"/>
        <v>0</v>
      </c>
      <c r="J92" s="20">
        <f t="shared" si="10"/>
        <v>0</v>
      </c>
      <c r="K92" s="988"/>
      <c r="L92" s="989"/>
      <c r="M92" s="990"/>
    </row>
    <row r="93" spans="1:13" ht="30.75" customHeight="1">
      <c r="A93" s="1002">
        <v>87</v>
      </c>
      <c r="B93" s="994"/>
      <c r="C93" s="988"/>
      <c r="D93" s="20">
        <f t="shared" si="2"/>
        <v>0</v>
      </c>
      <c r="E93" s="988"/>
      <c r="F93" s="21">
        <f t="shared" si="9"/>
        <v>0</v>
      </c>
      <c r="G93" s="21">
        <f t="shared" si="7"/>
        <v>0</v>
      </c>
      <c r="H93" s="992"/>
      <c r="I93" s="20">
        <f t="shared" si="8"/>
        <v>0</v>
      </c>
      <c r="J93" s="20">
        <f t="shared" si="10"/>
        <v>0</v>
      </c>
      <c r="K93" s="988"/>
      <c r="L93" s="989"/>
      <c r="M93" s="990"/>
    </row>
    <row r="94" spans="1:13" ht="30.75" customHeight="1">
      <c r="A94" s="1002">
        <v>88</v>
      </c>
      <c r="B94" s="994"/>
      <c r="C94" s="988"/>
      <c r="D94" s="20">
        <f t="shared" si="2"/>
        <v>0</v>
      </c>
      <c r="E94" s="988"/>
      <c r="F94" s="21">
        <f t="shared" si="9"/>
        <v>0</v>
      </c>
      <c r="G94" s="21">
        <f t="shared" si="7"/>
        <v>0</v>
      </c>
      <c r="H94" s="992"/>
      <c r="I94" s="20">
        <f t="shared" si="8"/>
        <v>0</v>
      </c>
      <c r="J94" s="20">
        <f t="shared" si="10"/>
        <v>0</v>
      </c>
      <c r="K94" s="988"/>
      <c r="L94" s="989"/>
      <c r="M94" s="990"/>
    </row>
    <row r="95" spans="1:13" ht="30.75" customHeight="1">
      <c r="A95" s="1002">
        <v>89</v>
      </c>
      <c r="B95" s="994"/>
      <c r="C95" s="988"/>
      <c r="D95" s="20">
        <f t="shared" si="2"/>
        <v>0</v>
      </c>
      <c r="E95" s="988"/>
      <c r="F95" s="21">
        <f t="shared" si="9"/>
        <v>0</v>
      </c>
      <c r="G95" s="21">
        <f t="shared" si="7"/>
        <v>0</v>
      </c>
      <c r="H95" s="992"/>
      <c r="I95" s="20">
        <f t="shared" si="8"/>
        <v>0</v>
      </c>
      <c r="J95" s="20">
        <f t="shared" si="10"/>
        <v>0</v>
      </c>
      <c r="K95" s="988"/>
      <c r="L95" s="989"/>
      <c r="M95" s="990"/>
    </row>
    <row r="96" spans="1:13" ht="30.75" customHeight="1">
      <c r="A96" s="1002">
        <v>90</v>
      </c>
      <c r="B96" s="994"/>
      <c r="C96" s="988"/>
      <c r="D96" s="20">
        <f t="shared" si="2"/>
        <v>0</v>
      </c>
      <c r="E96" s="988"/>
      <c r="F96" s="21">
        <f t="shared" si="9"/>
        <v>0</v>
      </c>
      <c r="G96" s="21">
        <f t="shared" si="7"/>
        <v>0</v>
      </c>
      <c r="H96" s="992"/>
      <c r="I96" s="20">
        <f t="shared" si="8"/>
        <v>0</v>
      </c>
      <c r="J96" s="20">
        <f t="shared" si="10"/>
        <v>0</v>
      </c>
      <c r="K96" s="988"/>
      <c r="L96" s="989"/>
      <c r="M96" s="990"/>
    </row>
    <row r="97" spans="1:13" ht="30.75" customHeight="1">
      <c r="A97" s="1002">
        <v>91</v>
      </c>
      <c r="B97" s="994"/>
      <c r="C97" s="988"/>
      <c r="D97" s="20">
        <f t="shared" si="2"/>
        <v>0</v>
      </c>
      <c r="E97" s="988"/>
      <c r="F97" s="21">
        <f t="shared" si="9"/>
        <v>0</v>
      </c>
      <c r="G97" s="21">
        <f t="shared" si="7"/>
        <v>0</v>
      </c>
      <c r="H97" s="992"/>
      <c r="I97" s="20">
        <f t="shared" si="8"/>
        <v>0</v>
      </c>
      <c r="J97" s="20">
        <f t="shared" si="10"/>
        <v>0</v>
      </c>
      <c r="K97" s="988"/>
      <c r="L97" s="989"/>
      <c r="M97" s="990"/>
    </row>
    <row r="98" spans="1:13" ht="30.75" customHeight="1">
      <c r="A98" s="1002">
        <v>92</v>
      </c>
      <c r="B98" s="994"/>
      <c r="C98" s="988"/>
      <c r="D98" s="20">
        <f t="shared" si="2"/>
        <v>0</v>
      </c>
      <c r="E98" s="988"/>
      <c r="F98" s="21">
        <f t="shared" si="9"/>
        <v>0</v>
      </c>
      <c r="G98" s="21">
        <f t="shared" si="7"/>
        <v>0</v>
      </c>
      <c r="H98" s="992"/>
      <c r="I98" s="20">
        <f t="shared" si="8"/>
        <v>0</v>
      </c>
      <c r="J98" s="20">
        <f t="shared" si="10"/>
        <v>0</v>
      </c>
      <c r="K98" s="988"/>
      <c r="L98" s="989"/>
      <c r="M98" s="990"/>
    </row>
    <row r="99" spans="1:13" ht="30.75" customHeight="1">
      <c r="A99" s="1002">
        <v>93</v>
      </c>
      <c r="B99" s="994"/>
      <c r="C99" s="988"/>
      <c r="D99" s="20">
        <f t="shared" si="2"/>
        <v>0</v>
      </c>
      <c r="E99" s="988"/>
      <c r="F99" s="21">
        <f t="shared" si="9"/>
        <v>0</v>
      </c>
      <c r="G99" s="21">
        <f t="shared" si="7"/>
        <v>0</v>
      </c>
      <c r="H99" s="992"/>
      <c r="I99" s="20">
        <f t="shared" si="8"/>
        <v>0</v>
      </c>
      <c r="J99" s="20">
        <f t="shared" si="10"/>
        <v>0</v>
      </c>
      <c r="K99" s="988"/>
      <c r="L99" s="989"/>
      <c r="M99" s="990"/>
    </row>
    <row r="100" spans="1:13" ht="30.75" customHeight="1">
      <c r="A100" s="1002">
        <v>94</v>
      </c>
      <c r="B100" s="994"/>
      <c r="C100" s="988"/>
      <c r="D100" s="20">
        <f t="shared" si="2"/>
        <v>0</v>
      </c>
      <c r="E100" s="988"/>
      <c r="F100" s="21">
        <f t="shared" si="9"/>
        <v>0</v>
      </c>
      <c r="G100" s="21">
        <f t="shared" si="7"/>
        <v>0</v>
      </c>
      <c r="H100" s="992"/>
      <c r="I100" s="20">
        <f t="shared" si="8"/>
        <v>0</v>
      </c>
      <c r="J100" s="20">
        <f t="shared" si="10"/>
        <v>0</v>
      </c>
      <c r="K100" s="988"/>
      <c r="L100" s="989"/>
      <c r="M100" s="990"/>
    </row>
    <row r="101" spans="1:13" ht="30.75" customHeight="1">
      <c r="A101" s="1002">
        <v>95</v>
      </c>
      <c r="B101" s="994"/>
      <c r="C101" s="988"/>
      <c r="D101" s="20">
        <f t="shared" si="2"/>
        <v>0</v>
      </c>
      <c r="E101" s="988"/>
      <c r="F101" s="21">
        <f t="shared" si="9"/>
        <v>0</v>
      </c>
      <c r="G101" s="21">
        <f t="shared" si="7"/>
        <v>0</v>
      </c>
      <c r="H101" s="992"/>
      <c r="I101" s="20">
        <f t="shared" si="8"/>
        <v>0</v>
      </c>
      <c r="J101" s="20">
        <f t="shared" si="10"/>
        <v>0</v>
      </c>
      <c r="K101" s="988"/>
      <c r="L101" s="989"/>
      <c r="M101" s="990"/>
    </row>
    <row r="102" spans="1:13" ht="30.75" customHeight="1">
      <c r="A102" s="1002">
        <v>96</v>
      </c>
      <c r="B102" s="994"/>
      <c r="C102" s="988"/>
      <c r="D102" s="20">
        <f t="shared" si="2"/>
        <v>0</v>
      </c>
      <c r="E102" s="988"/>
      <c r="F102" s="21">
        <f t="shared" si="9"/>
        <v>0</v>
      </c>
      <c r="G102" s="21">
        <f t="shared" si="7"/>
        <v>0</v>
      </c>
      <c r="H102" s="992"/>
      <c r="I102" s="20">
        <f t="shared" si="8"/>
        <v>0</v>
      </c>
      <c r="J102" s="20">
        <f t="shared" si="10"/>
        <v>0</v>
      </c>
      <c r="K102" s="988"/>
      <c r="L102" s="989"/>
      <c r="M102" s="990"/>
    </row>
    <row r="103" spans="1:13" ht="30.75" customHeight="1">
      <c r="A103" s="1002">
        <v>97</v>
      </c>
      <c r="B103" s="994"/>
      <c r="C103" s="988"/>
      <c r="D103" s="20">
        <f t="shared" si="2"/>
        <v>0</v>
      </c>
      <c r="E103" s="988"/>
      <c r="F103" s="21">
        <f t="shared" si="9"/>
        <v>0</v>
      </c>
      <c r="G103" s="21">
        <f t="shared" ref="G103:G119" si="11">IF(F103&lt;=$Z$5,0,F103-$Z$5)</f>
        <v>0</v>
      </c>
      <c r="H103" s="992"/>
      <c r="I103" s="20">
        <f t="shared" ref="I103:I119" si="12">IF(F103&lt;$Z$5,0,IF(E103&gt;0,H103-(C103*H103/E103)*0.1,0))</f>
        <v>0</v>
      </c>
      <c r="J103" s="20">
        <f t="shared" si="10"/>
        <v>0</v>
      </c>
      <c r="K103" s="988"/>
      <c r="L103" s="989"/>
      <c r="M103" s="990"/>
    </row>
    <row r="104" spans="1:13" ht="30.75" customHeight="1">
      <c r="A104" s="1002">
        <v>98</v>
      </c>
      <c r="B104" s="994"/>
      <c r="C104" s="988"/>
      <c r="D104" s="20">
        <f t="shared" si="2"/>
        <v>0</v>
      </c>
      <c r="E104" s="988"/>
      <c r="F104" s="21">
        <f t="shared" si="9"/>
        <v>0</v>
      </c>
      <c r="G104" s="21">
        <f t="shared" si="11"/>
        <v>0</v>
      </c>
      <c r="H104" s="992"/>
      <c r="I104" s="20">
        <f t="shared" si="12"/>
        <v>0</v>
      </c>
      <c r="J104" s="20">
        <f t="shared" si="10"/>
        <v>0</v>
      </c>
      <c r="K104" s="988"/>
      <c r="L104" s="989"/>
      <c r="M104" s="990"/>
    </row>
    <row r="105" spans="1:13" ht="30.75" customHeight="1">
      <c r="A105" s="1002">
        <v>99</v>
      </c>
      <c r="B105" s="994"/>
      <c r="C105" s="988"/>
      <c r="D105" s="20">
        <f t="shared" si="2"/>
        <v>0</v>
      </c>
      <c r="E105" s="988"/>
      <c r="F105" s="21">
        <f t="shared" si="9"/>
        <v>0</v>
      </c>
      <c r="G105" s="21">
        <f t="shared" si="11"/>
        <v>0</v>
      </c>
      <c r="H105" s="992"/>
      <c r="I105" s="20">
        <f t="shared" si="12"/>
        <v>0</v>
      </c>
      <c r="J105" s="20">
        <f t="shared" si="10"/>
        <v>0</v>
      </c>
      <c r="K105" s="988"/>
      <c r="L105" s="989"/>
      <c r="M105" s="990"/>
    </row>
    <row r="106" spans="1:13" ht="30.75" customHeight="1">
      <c r="A106" s="1002">
        <v>100</v>
      </c>
      <c r="B106" s="994"/>
      <c r="C106" s="988"/>
      <c r="D106" s="20">
        <f t="shared" si="2"/>
        <v>0</v>
      </c>
      <c r="E106" s="988"/>
      <c r="F106" s="21">
        <f t="shared" si="9"/>
        <v>0</v>
      </c>
      <c r="G106" s="21">
        <f t="shared" si="11"/>
        <v>0</v>
      </c>
      <c r="H106" s="992"/>
      <c r="I106" s="20">
        <f t="shared" si="12"/>
        <v>0</v>
      </c>
      <c r="J106" s="20">
        <f t="shared" si="10"/>
        <v>0</v>
      </c>
      <c r="K106" s="988"/>
      <c r="L106" s="989"/>
      <c r="M106" s="990"/>
    </row>
    <row r="107" spans="1:13" ht="30.75" customHeight="1">
      <c r="A107" s="1002">
        <v>101</v>
      </c>
      <c r="B107" s="994"/>
      <c r="C107" s="988"/>
      <c r="D107" s="20">
        <f t="shared" si="2"/>
        <v>0</v>
      </c>
      <c r="E107" s="988"/>
      <c r="F107" s="21">
        <f t="shared" si="9"/>
        <v>0</v>
      </c>
      <c r="G107" s="21">
        <f t="shared" si="11"/>
        <v>0</v>
      </c>
      <c r="H107" s="992"/>
      <c r="I107" s="20">
        <f t="shared" si="12"/>
        <v>0</v>
      </c>
      <c r="J107" s="20">
        <f t="shared" si="10"/>
        <v>0</v>
      </c>
      <c r="K107" s="988"/>
      <c r="L107" s="989"/>
      <c r="M107" s="990"/>
    </row>
    <row r="108" spans="1:13" ht="30.75" customHeight="1">
      <c r="A108" s="1002">
        <v>102</v>
      </c>
      <c r="B108" s="994"/>
      <c r="C108" s="988"/>
      <c r="D108" s="20">
        <f t="shared" si="2"/>
        <v>0</v>
      </c>
      <c r="E108" s="988"/>
      <c r="F108" s="21">
        <f t="shared" si="9"/>
        <v>0</v>
      </c>
      <c r="G108" s="21">
        <f t="shared" si="11"/>
        <v>0</v>
      </c>
      <c r="H108" s="992"/>
      <c r="I108" s="20">
        <f t="shared" si="12"/>
        <v>0</v>
      </c>
      <c r="J108" s="20">
        <f t="shared" si="10"/>
        <v>0</v>
      </c>
      <c r="K108" s="988"/>
      <c r="L108" s="989"/>
      <c r="M108" s="990"/>
    </row>
    <row r="109" spans="1:13" ht="30.75" customHeight="1">
      <c r="A109" s="1002">
        <v>103</v>
      </c>
      <c r="B109" s="994"/>
      <c r="C109" s="988"/>
      <c r="D109" s="20">
        <f t="shared" si="2"/>
        <v>0</v>
      </c>
      <c r="E109" s="988"/>
      <c r="F109" s="21">
        <f t="shared" si="9"/>
        <v>0</v>
      </c>
      <c r="G109" s="21">
        <f t="shared" si="11"/>
        <v>0</v>
      </c>
      <c r="H109" s="992"/>
      <c r="I109" s="20">
        <f t="shared" si="12"/>
        <v>0</v>
      </c>
      <c r="J109" s="20">
        <f t="shared" si="10"/>
        <v>0</v>
      </c>
      <c r="K109" s="988"/>
      <c r="L109" s="989"/>
      <c r="M109" s="990"/>
    </row>
    <row r="110" spans="1:13" ht="30.75" customHeight="1">
      <c r="A110" s="1002">
        <v>104</v>
      </c>
      <c r="B110" s="994"/>
      <c r="C110" s="988"/>
      <c r="D110" s="20">
        <f t="shared" si="2"/>
        <v>0</v>
      </c>
      <c r="E110" s="988"/>
      <c r="F110" s="21">
        <f t="shared" si="9"/>
        <v>0</v>
      </c>
      <c r="G110" s="21">
        <f t="shared" si="11"/>
        <v>0</v>
      </c>
      <c r="H110" s="992"/>
      <c r="I110" s="20">
        <f t="shared" si="12"/>
        <v>0</v>
      </c>
      <c r="J110" s="20">
        <f t="shared" si="10"/>
        <v>0</v>
      </c>
      <c r="K110" s="988"/>
      <c r="L110" s="989"/>
      <c r="M110" s="990"/>
    </row>
    <row r="111" spans="1:13" ht="30.75" customHeight="1">
      <c r="A111" s="1002">
        <v>105</v>
      </c>
      <c r="B111" s="994"/>
      <c r="C111" s="988"/>
      <c r="D111" s="20">
        <f t="shared" si="2"/>
        <v>0</v>
      </c>
      <c r="E111" s="988"/>
      <c r="F111" s="21">
        <f t="shared" si="9"/>
        <v>0</v>
      </c>
      <c r="G111" s="21">
        <f t="shared" si="11"/>
        <v>0</v>
      </c>
      <c r="H111" s="992"/>
      <c r="I111" s="20">
        <f t="shared" si="12"/>
        <v>0</v>
      </c>
      <c r="J111" s="20">
        <f t="shared" si="10"/>
        <v>0</v>
      </c>
      <c r="K111" s="988"/>
      <c r="L111" s="989"/>
      <c r="M111" s="990"/>
    </row>
    <row r="112" spans="1:13" ht="30.75" customHeight="1">
      <c r="A112" s="1002">
        <v>106</v>
      </c>
      <c r="B112" s="994"/>
      <c r="C112" s="988"/>
      <c r="D112" s="20">
        <f t="shared" si="2"/>
        <v>0</v>
      </c>
      <c r="E112" s="988"/>
      <c r="F112" s="21">
        <f t="shared" si="9"/>
        <v>0</v>
      </c>
      <c r="G112" s="21">
        <f t="shared" si="11"/>
        <v>0</v>
      </c>
      <c r="H112" s="992"/>
      <c r="I112" s="20">
        <f t="shared" si="12"/>
        <v>0</v>
      </c>
      <c r="J112" s="20">
        <f t="shared" si="10"/>
        <v>0</v>
      </c>
      <c r="K112" s="988"/>
      <c r="L112" s="989"/>
      <c r="M112" s="990"/>
    </row>
    <row r="113" spans="1:13" ht="30.75" customHeight="1">
      <c r="A113" s="1002">
        <v>107</v>
      </c>
      <c r="B113" s="994"/>
      <c r="C113" s="988"/>
      <c r="D113" s="20">
        <f t="shared" si="2"/>
        <v>0</v>
      </c>
      <c r="E113" s="988"/>
      <c r="F113" s="21">
        <f t="shared" si="9"/>
        <v>0</v>
      </c>
      <c r="G113" s="21">
        <f t="shared" si="11"/>
        <v>0</v>
      </c>
      <c r="H113" s="992"/>
      <c r="I113" s="20">
        <f t="shared" si="12"/>
        <v>0</v>
      </c>
      <c r="J113" s="20">
        <f t="shared" si="10"/>
        <v>0</v>
      </c>
      <c r="K113" s="988"/>
      <c r="L113" s="989"/>
      <c r="M113" s="990"/>
    </row>
    <row r="114" spans="1:13" ht="30.75" customHeight="1">
      <c r="A114" s="1002">
        <v>108</v>
      </c>
      <c r="B114" s="994"/>
      <c r="C114" s="988"/>
      <c r="D114" s="20">
        <f t="shared" si="2"/>
        <v>0</v>
      </c>
      <c r="E114" s="988"/>
      <c r="F114" s="21">
        <f t="shared" si="9"/>
        <v>0</v>
      </c>
      <c r="G114" s="21">
        <f t="shared" si="11"/>
        <v>0</v>
      </c>
      <c r="H114" s="992"/>
      <c r="I114" s="20">
        <f t="shared" si="12"/>
        <v>0</v>
      </c>
      <c r="J114" s="20">
        <f t="shared" si="10"/>
        <v>0</v>
      </c>
      <c r="K114" s="988"/>
      <c r="L114" s="989"/>
      <c r="M114" s="990"/>
    </row>
    <row r="115" spans="1:13" ht="30.75" customHeight="1">
      <c r="A115" s="1002">
        <v>109</v>
      </c>
      <c r="B115" s="994"/>
      <c r="C115" s="988"/>
      <c r="D115" s="20">
        <f t="shared" si="2"/>
        <v>0</v>
      </c>
      <c r="E115" s="988"/>
      <c r="F115" s="21">
        <f t="shared" si="9"/>
        <v>0</v>
      </c>
      <c r="G115" s="21">
        <f t="shared" si="11"/>
        <v>0</v>
      </c>
      <c r="H115" s="992"/>
      <c r="I115" s="20">
        <f t="shared" si="12"/>
        <v>0</v>
      </c>
      <c r="J115" s="20">
        <f t="shared" si="10"/>
        <v>0</v>
      </c>
      <c r="K115" s="988"/>
      <c r="L115" s="989"/>
      <c r="M115" s="990"/>
    </row>
    <row r="116" spans="1:13" ht="30.75" customHeight="1">
      <c r="A116" s="1002">
        <v>110</v>
      </c>
      <c r="B116" s="994"/>
      <c r="C116" s="988"/>
      <c r="D116" s="20">
        <f t="shared" si="2"/>
        <v>0</v>
      </c>
      <c r="E116" s="988"/>
      <c r="F116" s="21">
        <f t="shared" si="9"/>
        <v>0</v>
      </c>
      <c r="G116" s="21">
        <f t="shared" si="11"/>
        <v>0</v>
      </c>
      <c r="H116" s="992"/>
      <c r="I116" s="20">
        <f t="shared" si="12"/>
        <v>0</v>
      </c>
      <c r="J116" s="20">
        <f t="shared" si="10"/>
        <v>0</v>
      </c>
      <c r="K116" s="988"/>
      <c r="L116" s="989"/>
      <c r="M116" s="990"/>
    </row>
    <row r="117" spans="1:13" ht="30.75" customHeight="1">
      <c r="A117" s="1002">
        <v>111</v>
      </c>
      <c r="B117" s="994"/>
      <c r="C117" s="988"/>
      <c r="D117" s="20">
        <f t="shared" si="2"/>
        <v>0</v>
      </c>
      <c r="E117" s="988"/>
      <c r="F117" s="21">
        <f t="shared" si="9"/>
        <v>0</v>
      </c>
      <c r="G117" s="21">
        <f t="shared" si="11"/>
        <v>0</v>
      </c>
      <c r="H117" s="992"/>
      <c r="I117" s="20">
        <f t="shared" si="12"/>
        <v>0</v>
      </c>
      <c r="J117" s="20">
        <f t="shared" si="10"/>
        <v>0</v>
      </c>
      <c r="K117" s="988"/>
      <c r="L117" s="989"/>
      <c r="M117" s="990"/>
    </row>
    <row r="118" spans="1:13" ht="30.75" customHeight="1">
      <c r="A118" s="1002">
        <v>112</v>
      </c>
      <c r="B118" s="994"/>
      <c r="C118" s="988"/>
      <c r="D118" s="20">
        <f t="shared" si="2"/>
        <v>0</v>
      </c>
      <c r="E118" s="988"/>
      <c r="F118" s="21">
        <f t="shared" si="9"/>
        <v>0</v>
      </c>
      <c r="G118" s="21">
        <f t="shared" si="11"/>
        <v>0</v>
      </c>
      <c r="H118" s="992"/>
      <c r="I118" s="20">
        <f t="shared" si="12"/>
        <v>0</v>
      </c>
      <c r="J118" s="20">
        <f t="shared" si="10"/>
        <v>0</v>
      </c>
      <c r="K118" s="988"/>
      <c r="L118" s="989"/>
      <c r="M118" s="990"/>
    </row>
    <row r="119" spans="1:13" ht="30.75" customHeight="1">
      <c r="A119" s="1002">
        <v>113</v>
      </c>
      <c r="B119" s="994"/>
      <c r="C119" s="988"/>
      <c r="D119" s="20">
        <f t="shared" si="2"/>
        <v>0</v>
      </c>
      <c r="E119" s="988"/>
      <c r="F119" s="21">
        <f t="shared" si="9"/>
        <v>0</v>
      </c>
      <c r="G119" s="21">
        <f t="shared" si="11"/>
        <v>0</v>
      </c>
      <c r="H119" s="992"/>
      <c r="I119" s="20">
        <f t="shared" si="12"/>
        <v>0</v>
      </c>
      <c r="J119" s="20">
        <f t="shared" si="10"/>
        <v>0</v>
      </c>
      <c r="K119" s="988"/>
      <c r="L119" s="989"/>
      <c r="M119" s="990"/>
    </row>
    <row r="120" spans="1:13" ht="30.75" customHeight="1">
      <c r="A120" s="1002">
        <v>114</v>
      </c>
      <c r="B120" s="1003"/>
      <c r="C120" s="1004"/>
      <c r="D120" s="20">
        <f t="shared" ref="D120:D125" si="13">C120*10%</f>
        <v>0</v>
      </c>
      <c r="E120" s="1004"/>
      <c r="F120" s="21">
        <f t="shared" si="9"/>
        <v>0</v>
      </c>
      <c r="G120" s="21">
        <f t="shared" ref="G120:G125" si="14">IF(F120&lt;=$Z$5,0,F120-$Z$5)</f>
        <v>0</v>
      </c>
      <c r="H120" s="1005"/>
      <c r="I120" s="20">
        <f t="shared" ref="I120:I125" si="15">IF(F120&lt;$Z$5,0,IF(E120&gt;0,H120-(C120*H120/E120)*0.1,0))</f>
        <v>0</v>
      </c>
      <c r="J120" s="20">
        <f t="shared" si="10"/>
        <v>0</v>
      </c>
      <c r="K120" s="1004"/>
      <c r="L120" s="1006"/>
      <c r="M120" s="1007"/>
    </row>
    <row r="121" spans="1:13" ht="30.75" customHeight="1">
      <c r="A121" s="1002">
        <v>115</v>
      </c>
      <c r="B121" s="1003"/>
      <c r="C121" s="1004"/>
      <c r="D121" s="20">
        <f t="shared" si="13"/>
        <v>0</v>
      </c>
      <c r="E121" s="1004"/>
      <c r="F121" s="21">
        <f t="shared" si="9"/>
        <v>0</v>
      </c>
      <c r="G121" s="21">
        <f t="shared" si="14"/>
        <v>0</v>
      </c>
      <c r="H121" s="1005"/>
      <c r="I121" s="20">
        <f t="shared" si="15"/>
        <v>0</v>
      </c>
      <c r="J121" s="20">
        <f t="shared" si="10"/>
        <v>0</v>
      </c>
      <c r="K121" s="1004"/>
      <c r="L121" s="1006"/>
      <c r="M121" s="1007"/>
    </row>
    <row r="122" spans="1:13" ht="30.75" customHeight="1">
      <c r="A122" s="1002">
        <v>116</v>
      </c>
      <c r="B122" s="1003"/>
      <c r="C122" s="1004"/>
      <c r="D122" s="20">
        <f t="shared" si="13"/>
        <v>0</v>
      </c>
      <c r="E122" s="1004"/>
      <c r="F122" s="21">
        <f t="shared" si="9"/>
        <v>0</v>
      </c>
      <c r="G122" s="21">
        <f t="shared" si="14"/>
        <v>0</v>
      </c>
      <c r="H122" s="1005"/>
      <c r="I122" s="20">
        <f t="shared" si="15"/>
        <v>0</v>
      </c>
      <c r="J122" s="20">
        <f t="shared" si="10"/>
        <v>0</v>
      </c>
      <c r="K122" s="1004"/>
      <c r="L122" s="1006"/>
      <c r="M122" s="1007"/>
    </row>
    <row r="123" spans="1:13" ht="30.75" customHeight="1">
      <c r="A123" s="1002">
        <v>117</v>
      </c>
      <c r="B123" s="1003"/>
      <c r="C123" s="1004"/>
      <c r="D123" s="20">
        <f t="shared" si="13"/>
        <v>0</v>
      </c>
      <c r="E123" s="1004"/>
      <c r="F123" s="21">
        <f t="shared" si="9"/>
        <v>0</v>
      </c>
      <c r="G123" s="21">
        <f t="shared" si="14"/>
        <v>0</v>
      </c>
      <c r="H123" s="1005"/>
      <c r="I123" s="20">
        <f t="shared" si="15"/>
        <v>0</v>
      </c>
      <c r="J123" s="20">
        <f t="shared" si="10"/>
        <v>0</v>
      </c>
      <c r="K123" s="1004"/>
      <c r="L123" s="1006"/>
      <c r="M123" s="1007"/>
    </row>
    <row r="124" spans="1:13" ht="30.75" customHeight="1">
      <c r="A124" s="1002">
        <v>118</v>
      </c>
      <c r="B124" s="1003"/>
      <c r="C124" s="1004"/>
      <c r="D124" s="20">
        <f t="shared" si="13"/>
        <v>0</v>
      </c>
      <c r="E124" s="1004"/>
      <c r="F124" s="21">
        <f t="shared" si="9"/>
        <v>0</v>
      </c>
      <c r="G124" s="21">
        <f t="shared" si="14"/>
        <v>0</v>
      </c>
      <c r="H124" s="1005"/>
      <c r="I124" s="20">
        <f t="shared" si="15"/>
        <v>0</v>
      </c>
      <c r="J124" s="20">
        <f t="shared" si="10"/>
        <v>0</v>
      </c>
      <c r="K124" s="1004"/>
      <c r="L124" s="1006"/>
      <c r="M124" s="1007"/>
    </row>
    <row r="125" spans="1:13" ht="30.75" customHeight="1">
      <c r="A125" s="1002">
        <v>119</v>
      </c>
      <c r="B125" s="1003"/>
      <c r="C125" s="1004"/>
      <c r="D125" s="20">
        <f t="shared" si="13"/>
        <v>0</v>
      </c>
      <c r="E125" s="1004"/>
      <c r="F125" s="21">
        <f t="shared" si="9"/>
        <v>0</v>
      </c>
      <c r="G125" s="21">
        <f t="shared" si="14"/>
        <v>0</v>
      </c>
      <c r="H125" s="1005"/>
      <c r="I125" s="20">
        <f t="shared" si="15"/>
        <v>0</v>
      </c>
      <c r="J125" s="20">
        <f t="shared" si="10"/>
        <v>0</v>
      </c>
      <c r="K125" s="1004"/>
      <c r="L125" s="1006"/>
      <c r="M125" s="1007"/>
    </row>
    <row r="126" spans="1:13" ht="30.75" customHeight="1" thickBot="1">
      <c r="A126" s="1528">
        <v>120</v>
      </c>
      <c r="B126" s="1529"/>
      <c r="C126" s="1530"/>
      <c r="D126" s="1531">
        <f t="shared" si="2"/>
        <v>0</v>
      </c>
      <c r="E126" s="1530"/>
      <c r="F126" s="1532">
        <f t="shared" si="9"/>
        <v>0</v>
      </c>
      <c r="G126" s="1532">
        <f>IF(F126&lt;=$Z$5,0,F126-$Z$5)</f>
        <v>0</v>
      </c>
      <c r="H126" s="1533"/>
      <c r="I126" s="1531">
        <f>IF(F126&lt;$Z$5,0,IF(E126&gt;0,H126-(C126*H126/E126)*0.1,0))</f>
        <v>0</v>
      </c>
      <c r="J126" s="1531">
        <f t="shared" si="10"/>
        <v>0</v>
      </c>
      <c r="K126" s="1530"/>
      <c r="L126" s="1534"/>
      <c r="M126" s="1535"/>
    </row>
    <row r="127" spans="1:13" s="22" customFormat="1" ht="30.75" customHeight="1" thickBot="1">
      <c r="A127" s="1975" t="s">
        <v>59</v>
      </c>
      <c r="B127" s="1976"/>
      <c r="C127" s="1536"/>
      <c r="D127" s="1536"/>
      <c r="E127" s="1537"/>
      <c r="F127" s="1538"/>
      <c r="G127" s="1538"/>
      <c r="H127" s="1539">
        <f>SUM(H7:H126)</f>
        <v>0</v>
      </c>
      <c r="I127" s="1540">
        <f>SUM(I7:I126)</f>
        <v>0</v>
      </c>
      <c r="J127" s="1540">
        <f>SUM(J7:J126)</f>
        <v>0</v>
      </c>
      <c r="K127" s="1541"/>
      <c r="L127" s="1542"/>
      <c r="M127" s="1543"/>
    </row>
    <row r="128" spans="1:13" s="225" customFormat="1" ht="30.75" customHeight="1" thickBot="1">
      <c r="A128" s="23"/>
      <c r="B128" s="232"/>
      <c r="C128" s="226"/>
      <c r="D128" s="226"/>
      <c r="E128" s="227"/>
      <c r="F128" s="228"/>
      <c r="G128" s="228"/>
      <c r="H128" s="229"/>
      <c r="I128" s="230"/>
      <c r="J128" s="230"/>
      <c r="K128" s="231"/>
      <c r="L128" s="232"/>
      <c r="M128" s="232"/>
    </row>
    <row r="129" spans="2:14" ht="21.6" customHeight="1" thickTop="1">
      <c r="B129" s="1681" t="s">
        <v>60</v>
      </c>
      <c r="C129" s="1682"/>
      <c r="D129" s="1683"/>
      <c r="E129" s="997">
        <f>'معيار كفاية رأس المال'!C10</f>
        <v>0</v>
      </c>
    </row>
    <row r="130" spans="2:14" ht="21" customHeight="1">
      <c r="B130" s="1688" t="s">
        <v>61</v>
      </c>
      <c r="C130" s="1689"/>
      <c r="D130" s="1690"/>
      <c r="E130" s="998">
        <f>IF(E129&lt;0,0,(E129*10%))</f>
        <v>0</v>
      </c>
    </row>
    <row r="131" spans="2:14" ht="27.75" customHeight="1">
      <c r="B131" s="1691" t="s">
        <v>470</v>
      </c>
      <c r="C131" s="1692"/>
      <c r="D131" s="1693"/>
      <c r="E131" s="998">
        <f>J127</f>
        <v>0</v>
      </c>
    </row>
    <row r="132" spans="2:14" ht="27.75" customHeight="1">
      <c r="B132" s="1694" t="s">
        <v>472</v>
      </c>
      <c r="C132" s="1695"/>
      <c r="D132" s="1696"/>
      <c r="E132" s="998">
        <f>'استثمارات صناديق الاستثمار OF'!L53</f>
        <v>0</v>
      </c>
    </row>
    <row r="133" spans="2:14" ht="27.6" customHeight="1" thickBot="1">
      <c r="B133" s="1697" t="s">
        <v>473</v>
      </c>
      <c r="C133" s="1698"/>
      <c r="D133" s="1699"/>
      <c r="E133" s="999">
        <f>E131+E132</f>
        <v>0</v>
      </c>
      <c r="H133" s="1680"/>
      <c r="I133" s="1680"/>
      <c r="J133" s="1680"/>
      <c r="K133" s="1680"/>
      <c r="L133" s="23"/>
      <c r="M133" s="23"/>
      <c r="N133" s="25"/>
    </row>
    <row r="134" spans="2:14" ht="60" customHeight="1" thickTop="1" thickBot="1">
      <c r="B134" s="1700" t="s">
        <v>428</v>
      </c>
      <c r="C134" s="1701"/>
      <c r="D134" s="1702"/>
      <c r="E134" s="996">
        <f>IF((E133-E130)&gt;0,(E133-E130),0)</f>
        <v>0</v>
      </c>
      <c r="H134" s="23"/>
      <c r="I134" s="23"/>
      <c r="J134" s="23"/>
      <c r="K134" s="23"/>
      <c r="L134" s="23"/>
      <c r="M134" s="23"/>
      <c r="N134" s="25"/>
    </row>
    <row r="135" spans="2:14" ht="19.5" customHeight="1" thickTop="1">
      <c r="B135" s="24"/>
      <c r="C135" s="25"/>
      <c r="D135" s="26"/>
      <c r="E135" s="27"/>
      <c r="F135" s="25"/>
      <c r="G135" s="25"/>
      <c r="H135" s="25"/>
      <c r="I135" s="25"/>
      <c r="J135" s="25"/>
      <c r="K135" s="25"/>
    </row>
  </sheetData>
  <sheetProtection password="FCE0" sheet="1" objects="1" scenarios="1"/>
  <mergeCells count="6">
    <mergeCell ref="A4:G4"/>
    <mergeCell ref="E2:F2"/>
    <mergeCell ref="E3:F3"/>
    <mergeCell ref="C5:J5"/>
    <mergeCell ref="A127:B127"/>
    <mergeCell ref="G2:J2"/>
  </mergeCells>
  <conditionalFormatting sqref="F145:G150">
    <cfRule type="cellIs" dxfId="2" priority="1" stopIfTrue="1" operator="greaterThan">
      <formula>0</formula>
    </cfRule>
  </conditionalFormatting>
  <conditionalFormatting sqref="F135:G135">
    <cfRule type="cellIs" dxfId="1" priority="2" stopIfTrue="1" operator="greaterThan">
      <formula>0</formula>
    </cfRule>
  </conditionalFormatting>
  <pageMargins left="0.7" right="0.7" top="0.75" bottom="0.75" header="0.3" footer="0.3"/>
  <pageSetup paperSize="9" scale="41" orientation="portrait" horizontalDpi="4294967293"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58"/>
  <sheetViews>
    <sheetView showGridLines="0" rightToLeft="1" view="pageBreakPreview" zoomScaleSheetLayoutView="100" workbookViewId="0">
      <pane ySplit="6" topLeftCell="A7" activePane="bottomLeft" state="frozen"/>
      <selection activeCell="A25" sqref="A25"/>
      <selection pane="bottomLeft" activeCell="K6" sqref="K6"/>
    </sheetView>
  </sheetViews>
  <sheetFormatPr defaultRowHeight="15"/>
  <cols>
    <col min="1" max="1" width="7" style="578" customWidth="1"/>
    <col min="2" max="2" width="42.140625" style="578" customWidth="1"/>
    <col min="3" max="3" width="22.42578125" style="578" customWidth="1"/>
    <col min="4" max="4" width="19.28515625" style="578" customWidth="1"/>
    <col min="5" max="5" width="19.85546875" style="578" customWidth="1"/>
    <col min="6" max="6" width="18.5703125" style="578" customWidth="1"/>
    <col min="7" max="7" width="17.85546875" style="578" customWidth="1"/>
    <col min="8" max="8" width="16.5703125" style="578" customWidth="1"/>
    <col min="9" max="9" width="24.5703125" style="578" customWidth="1"/>
    <col min="10" max="10" width="21.42578125" style="578" customWidth="1"/>
    <col min="11" max="11" width="22.42578125" style="578" customWidth="1"/>
    <col min="12" max="12" width="23.7109375" style="578" customWidth="1"/>
    <col min="13" max="13" width="25.42578125" style="578" customWidth="1"/>
    <col min="14" max="14" width="15.42578125" style="578" customWidth="1"/>
    <col min="15" max="255" width="9" style="578"/>
    <col min="256" max="256" width="4.42578125" style="578" customWidth="1"/>
    <col min="257" max="257" width="5" style="578" customWidth="1"/>
    <col min="258" max="258" width="33.7109375" style="578" customWidth="1"/>
    <col min="259" max="268" width="14.5703125" style="578" customWidth="1"/>
    <col min="269" max="269" width="25.42578125" style="578" customWidth="1"/>
    <col min="270" max="511" width="9" style="578"/>
    <col min="512" max="512" width="4.42578125" style="578" customWidth="1"/>
    <col min="513" max="513" width="5" style="578" customWidth="1"/>
    <col min="514" max="514" width="33.7109375" style="578" customWidth="1"/>
    <col min="515" max="524" width="14.5703125" style="578" customWidth="1"/>
    <col min="525" max="525" width="25.42578125" style="578" customWidth="1"/>
    <col min="526" max="767" width="9" style="578"/>
    <col min="768" max="768" width="4.42578125" style="578" customWidth="1"/>
    <col min="769" max="769" width="5" style="578" customWidth="1"/>
    <col min="770" max="770" width="33.7109375" style="578" customWidth="1"/>
    <col min="771" max="780" width="14.5703125" style="578" customWidth="1"/>
    <col min="781" max="781" width="25.42578125" style="578" customWidth="1"/>
    <col min="782" max="1023" width="9" style="578"/>
    <col min="1024" max="1024" width="4.42578125" style="578" customWidth="1"/>
    <col min="1025" max="1025" width="5" style="578" customWidth="1"/>
    <col min="1026" max="1026" width="33.7109375" style="578" customWidth="1"/>
    <col min="1027" max="1036" width="14.5703125" style="578" customWidth="1"/>
    <col min="1037" max="1037" width="25.42578125" style="578" customWidth="1"/>
    <col min="1038" max="1279" width="9" style="578"/>
    <col min="1280" max="1280" width="4.42578125" style="578" customWidth="1"/>
    <col min="1281" max="1281" width="5" style="578" customWidth="1"/>
    <col min="1282" max="1282" width="33.7109375" style="578" customWidth="1"/>
    <col min="1283" max="1292" width="14.5703125" style="578" customWidth="1"/>
    <col min="1293" max="1293" width="25.42578125" style="578" customWidth="1"/>
    <col min="1294" max="1535" width="9" style="578"/>
    <col min="1536" max="1536" width="4.42578125" style="578" customWidth="1"/>
    <col min="1537" max="1537" width="5" style="578" customWidth="1"/>
    <col min="1538" max="1538" width="33.7109375" style="578" customWidth="1"/>
    <col min="1539" max="1548" width="14.5703125" style="578" customWidth="1"/>
    <col min="1549" max="1549" width="25.42578125" style="578" customWidth="1"/>
    <col min="1550" max="1791" width="9" style="578"/>
    <col min="1792" max="1792" width="4.42578125" style="578" customWidth="1"/>
    <col min="1793" max="1793" width="5" style="578" customWidth="1"/>
    <col min="1794" max="1794" width="33.7109375" style="578" customWidth="1"/>
    <col min="1795" max="1804" width="14.5703125" style="578" customWidth="1"/>
    <col min="1805" max="1805" width="25.42578125" style="578" customWidth="1"/>
    <col min="1806" max="2047" width="9" style="578"/>
    <col min="2048" max="2048" width="4.42578125" style="578" customWidth="1"/>
    <col min="2049" max="2049" width="5" style="578" customWidth="1"/>
    <col min="2050" max="2050" width="33.7109375" style="578" customWidth="1"/>
    <col min="2051" max="2060" width="14.5703125" style="578" customWidth="1"/>
    <col min="2061" max="2061" width="25.42578125" style="578" customWidth="1"/>
    <col min="2062" max="2303" width="9" style="578"/>
    <col min="2304" max="2304" width="4.42578125" style="578" customWidth="1"/>
    <col min="2305" max="2305" width="5" style="578" customWidth="1"/>
    <col min="2306" max="2306" width="33.7109375" style="578" customWidth="1"/>
    <col min="2307" max="2316" width="14.5703125" style="578" customWidth="1"/>
    <col min="2317" max="2317" width="25.42578125" style="578" customWidth="1"/>
    <col min="2318" max="2559" width="9" style="578"/>
    <col min="2560" max="2560" width="4.42578125" style="578" customWidth="1"/>
    <col min="2561" max="2561" width="5" style="578" customWidth="1"/>
    <col min="2562" max="2562" width="33.7109375" style="578" customWidth="1"/>
    <col min="2563" max="2572" width="14.5703125" style="578" customWidth="1"/>
    <col min="2573" max="2573" width="25.42578125" style="578" customWidth="1"/>
    <col min="2574" max="2815" width="9" style="578"/>
    <col min="2816" max="2816" width="4.42578125" style="578" customWidth="1"/>
    <col min="2817" max="2817" width="5" style="578" customWidth="1"/>
    <col min="2818" max="2818" width="33.7109375" style="578" customWidth="1"/>
    <col min="2819" max="2828" width="14.5703125" style="578" customWidth="1"/>
    <col min="2829" max="2829" width="25.42578125" style="578" customWidth="1"/>
    <col min="2830" max="3071" width="9" style="578"/>
    <col min="3072" max="3072" width="4.42578125" style="578" customWidth="1"/>
    <col min="3073" max="3073" width="5" style="578" customWidth="1"/>
    <col min="3074" max="3074" width="33.7109375" style="578" customWidth="1"/>
    <col min="3075" max="3084" width="14.5703125" style="578" customWidth="1"/>
    <col min="3085" max="3085" width="25.42578125" style="578" customWidth="1"/>
    <col min="3086" max="3327" width="9" style="578"/>
    <col min="3328" max="3328" width="4.42578125" style="578" customWidth="1"/>
    <col min="3329" max="3329" width="5" style="578" customWidth="1"/>
    <col min="3330" max="3330" width="33.7109375" style="578" customWidth="1"/>
    <col min="3331" max="3340" width="14.5703125" style="578" customWidth="1"/>
    <col min="3341" max="3341" width="25.42578125" style="578" customWidth="1"/>
    <col min="3342" max="3583" width="9" style="578"/>
    <col min="3584" max="3584" width="4.42578125" style="578" customWidth="1"/>
    <col min="3585" max="3585" width="5" style="578" customWidth="1"/>
    <col min="3586" max="3586" width="33.7109375" style="578" customWidth="1"/>
    <col min="3587" max="3596" width="14.5703125" style="578" customWidth="1"/>
    <col min="3597" max="3597" width="25.42578125" style="578" customWidth="1"/>
    <col min="3598" max="3839" width="9" style="578"/>
    <col min="3840" max="3840" width="4.42578125" style="578" customWidth="1"/>
    <col min="3841" max="3841" width="5" style="578" customWidth="1"/>
    <col min="3842" max="3842" width="33.7109375" style="578" customWidth="1"/>
    <col min="3843" max="3852" width="14.5703125" style="578" customWidth="1"/>
    <col min="3853" max="3853" width="25.42578125" style="578" customWidth="1"/>
    <col min="3854" max="4095" width="9" style="578"/>
    <col min="4096" max="4096" width="4.42578125" style="578" customWidth="1"/>
    <col min="4097" max="4097" width="5" style="578" customWidth="1"/>
    <col min="4098" max="4098" width="33.7109375" style="578" customWidth="1"/>
    <col min="4099" max="4108" width="14.5703125" style="578" customWidth="1"/>
    <col min="4109" max="4109" width="25.42578125" style="578" customWidth="1"/>
    <col min="4110" max="4351" width="9" style="578"/>
    <col min="4352" max="4352" width="4.42578125" style="578" customWidth="1"/>
    <col min="4353" max="4353" width="5" style="578" customWidth="1"/>
    <col min="4354" max="4354" width="33.7109375" style="578" customWidth="1"/>
    <col min="4355" max="4364" width="14.5703125" style="578" customWidth="1"/>
    <col min="4365" max="4365" width="25.42578125" style="578" customWidth="1"/>
    <col min="4366" max="4607" width="9" style="578"/>
    <col min="4608" max="4608" width="4.42578125" style="578" customWidth="1"/>
    <col min="4609" max="4609" width="5" style="578" customWidth="1"/>
    <col min="4610" max="4610" width="33.7109375" style="578" customWidth="1"/>
    <col min="4611" max="4620" width="14.5703125" style="578" customWidth="1"/>
    <col min="4621" max="4621" width="25.42578125" style="578" customWidth="1"/>
    <col min="4622" max="4863" width="9" style="578"/>
    <col min="4864" max="4864" width="4.42578125" style="578" customWidth="1"/>
    <col min="4865" max="4865" width="5" style="578" customWidth="1"/>
    <col min="4866" max="4866" width="33.7109375" style="578" customWidth="1"/>
    <col min="4867" max="4876" width="14.5703125" style="578" customWidth="1"/>
    <col min="4877" max="4877" width="25.42578125" style="578" customWidth="1"/>
    <col min="4878" max="5119" width="9" style="578"/>
    <col min="5120" max="5120" width="4.42578125" style="578" customWidth="1"/>
    <col min="5121" max="5121" width="5" style="578" customWidth="1"/>
    <col min="5122" max="5122" width="33.7109375" style="578" customWidth="1"/>
    <col min="5123" max="5132" width="14.5703125" style="578" customWidth="1"/>
    <col min="5133" max="5133" width="25.42578125" style="578" customWidth="1"/>
    <col min="5134" max="5375" width="9" style="578"/>
    <col min="5376" max="5376" width="4.42578125" style="578" customWidth="1"/>
    <col min="5377" max="5377" width="5" style="578" customWidth="1"/>
    <col min="5378" max="5378" width="33.7109375" style="578" customWidth="1"/>
    <col min="5379" max="5388" width="14.5703125" style="578" customWidth="1"/>
    <col min="5389" max="5389" width="25.42578125" style="578" customWidth="1"/>
    <col min="5390" max="5631" width="9" style="578"/>
    <col min="5632" max="5632" width="4.42578125" style="578" customWidth="1"/>
    <col min="5633" max="5633" width="5" style="578" customWidth="1"/>
    <col min="5634" max="5634" width="33.7109375" style="578" customWidth="1"/>
    <col min="5635" max="5644" width="14.5703125" style="578" customWidth="1"/>
    <col min="5645" max="5645" width="25.42578125" style="578" customWidth="1"/>
    <col min="5646" max="5887" width="9" style="578"/>
    <col min="5888" max="5888" width="4.42578125" style="578" customWidth="1"/>
    <col min="5889" max="5889" width="5" style="578" customWidth="1"/>
    <col min="5890" max="5890" width="33.7109375" style="578" customWidth="1"/>
    <col min="5891" max="5900" width="14.5703125" style="578" customWidth="1"/>
    <col min="5901" max="5901" width="25.42578125" style="578" customWidth="1"/>
    <col min="5902" max="6143" width="9" style="578"/>
    <col min="6144" max="6144" width="4.42578125" style="578" customWidth="1"/>
    <col min="6145" max="6145" width="5" style="578" customWidth="1"/>
    <col min="6146" max="6146" width="33.7109375" style="578" customWidth="1"/>
    <col min="6147" max="6156" width="14.5703125" style="578" customWidth="1"/>
    <col min="6157" max="6157" width="25.42578125" style="578" customWidth="1"/>
    <col min="6158" max="6399" width="9" style="578"/>
    <col min="6400" max="6400" width="4.42578125" style="578" customWidth="1"/>
    <col min="6401" max="6401" width="5" style="578" customWidth="1"/>
    <col min="6402" max="6402" width="33.7109375" style="578" customWidth="1"/>
    <col min="6403" max="6412" width="14.5703125" style="578" customWidth="1"/>
    <col min="6413" max="6413" width="25.42578125" style="578" customWidth="1"/>
    <col min="6414" max="6655" width="9" style="578"/>
    <col min="6656" max="6656" width="4.42578125" style="578" customWidth="1"/>
    <col min="6657" max="6657" width="5" style="578" customWidth="1"/>
    <col min="6658" max="6658" width="33.7109375" style="578" customWidth="1"/>
    <col min="6659" max="6668" width="14.5703125" style="578" customWidth="1"/>
    <col min="6669" max="6669" width="25.42578125" style="578" customWidth="1"/>
    <col min="6670" max="6911" width="9" style="578"/>
    <col min="6912" max="6912" width="4.42578125" style="578" customWidth="1"/>
    <col min="6913" max="6913" width="5" style="578" customWidth="1"/>
    <col min="6914" max="6914" width="33.7109375" style="578" customWidth="1"/>
    <col min="6915" max="6924" width="14.5703125" style="578" customWidth="1"/>
    <col min="6925" max="6925" width="25.42578125" style="578" customWidth="1"/>
    <col min="6926" max="7167" width="9" style="578"/>
    <col min="7168" max="7168" width="4.42578125" style="578" customWidth="1"/>
    <col min="7169" max="7169" width="5" style="578" customWidth="1"/>
    <col min="7170" max="7170" width="33.7109375" style="578" customWidth="1"/>
    <col min="7171" max="7180" width="14.5703125" style="578" customWidth="1"/>
    <col min="7181" max="7181" width="25.42578125" style="578" customWidth="1"/>
    <col min="7182" max="7423" width="9" style="578"/>
    <col min="7424" max="7424" width="4.42578125" style="578" customWidth="1"/>
    <col min="7425" max="7425" width="5" style="578" customWidth="1"/>
    <col min="7426" max="7426" width="33.7109375" style="578" customWidth="1"/>
    <col min="7427" max="7436" width="14.5703125" style="578" customWidth="1"/>
    <col min="7437" max="7437" width="25.42578125" style="578" customWidth="1"/>
    <col min="7438" max="7679" width="9" style="578"/>
    <col min="7680" max="7680" width="4.42578125" style="578" customWidth="1"/>
    <col min="7681" max="7681" width="5" style="578" customWidth="1"/>
    <col min="7682" max="7682" width="33.7109375" style="578" customWidth="1"/>
    <col min="7683" max="7692" width="14.5703125" style="578" customWidth="1"/>
    <col min="7693" max="7693" width="25.42578125" style="578" customWidth="1"/>
    <col min="7694" max="7935" width="9" style="578"/>
    <col min="7936" max="7936" width="4.42578125" style="578" customWidth="1"/>
    <col min="7937" max="7937" width="5" style="578" customWidth="1"/>
    <col min="7938" max="7938" width="33.7109375" style="578" customWidth="1"/>
    <col min="7939" max="7948" width="14.5703125" style="578" customWidth="1"/>
    <col min="7949" max="7949" width="25.42578125" style="578" customWidth="1"/>
    <col min="7950" max="8191" width="9" style="578"/>
    <col min="8192" max="8192" width="4.42578125" style="578" customWidth="1"/>
    <col min="8193" max="8193" width="5" style="578" customWidth="1"/>
    <col min="8194" max="8194" width="33.7109375" style="578" customWidth="1"/>
    <col min="8195" max="8204" width="14.5703125" style="578" customWidth="1"/>
    <col min="8205" max="8205" width="25.42578125" style="578" customWidth="1"/>
    <col min="8206" max="8447" width="9" style="578"/>
    <col min="8448" max="8448" width="4.42578125" style="578" customWidth="1"/>
    <col min="8449" max="8449" width="5" style="578" customWidth="1"/>
    <col min="8450" max="8450" width="33.7109375" style="578" customWidth="1"/>
    <col min="8451" max="8460" width="14.5703125" style="578" customWidth="1"/>
    <col min="8461" max="8461" width="25.42578125" style="578" customWidth="1"/>
    <col min="8462" max="8703" width="9" style="578"/>
    <col min="8704" max="8704" width="4.42578125" style="578" customWidth="1"/>
    <col min="8705" max="8705" width="5" style="578" customWidth="1"/>
    <col min="8706" max="8706" width="33.7109375" style="578" customWidth="1"/>
    <col min="8707" max="8716" width="14.5703125" style="578" customWidth="1"/>
    <col min="8717" max="8717" width="25.42578125" style="578" customWidth="1"/>
    <col min="8718" max="8959" width="9" style="578"/>
    <col min="8960" max="8960" width="4.42578125" style="578" customWidth="1"/>
    <col min="8961" max="8961" width="5" style="578" customWidth="1"/>
    <col min="8962" max="8962" width="33.7109375" style="578" customWidth="1"/>
    <col min="8963" max="8972" width="14.5703125" style="578" customWidth="1"/>
    <col min="8973" max="8973" width="25.42578125" style="578" customWidth="1"/>
    <col min="8974" max="9215" width="9" style="578"/>
    <col min="9216" max="9216" width="4.42578125" style="578" customWidth="1"/>
    <col min="9217" max="9217" width="5" style="578" customWidth="1"/>
    <col min="9218" max="9218" width="33.7109375" style="578" customWidth="1"/>
    <col min="9219" max="9228" width="14.5703125" style="578" customWidth="1"/>
    <col min="9229" max="9229" width="25.42578125" style="578" customWidth="1"/>
    <col min="9230" max="9471" width="9" style="578"/>
    <col min="9472" max="9472" width="4.42578125" style="578" customWidth="1"/>
    <col min="9473" max="9473" width="5" style="578" customWidth="1"/>
    <col min="9474" max="9474" width="33.7109375" style="578" customWidth="1"/>
    <col min="9475" max="9484" width="14.5703125" style="578" customWidth="1"/>
    <col min="9485" max="9485" width="25.42578125" style="578" customWidth="1"/>
    <col min="9486" max="9727" width="9" style="578"/>
    <col min="9728" max="9728" width="4.42578125" style="578" customWidth="1"/>
    <col min="9729" max="9729" width="5" style="578" customWidth="1"/>
    <col min="9730" max="9730" width="33.7109375" style="578" customWidth="1"/>
    <col min="9731" max="9740" width="14.5703125" style="578" customWidth="1"/>
    <col min="9741" max="9741" width="25.42578125" style="578" customWidth="1"/>
    <col min="9742" max="9983" width="9" style="578"/>
    <col min="9984" max="9984" width="4.42578125" style="578" customWidth="1"/>
    <col min="9985" max="9985" width="5" style="578" customWidth="1"/>
    <col min="9986" max="9986" width="33.7109375" style="578" customWidth="1"/>
    <col min="9987" max="9996" width="14.5703125" style="578" customWidth="1"/>
    <col min="9997" max="9997" width="25.42578125" style="578" customWidth="1"/>
    <col min="9998" max="10239" width="9" style="578"/>
    <col min="10240" max="10240" width="4.42578125" style="578" customWidth="1"/>
    <col min="10241" max="10241" width="5" style="578" customWidth="1"/>
    <col min="10242" max="10242" width="33.7109375" style="578" customWidth="1"/>
    <col min="10243" max="10252" width="14.5703125" style="578" customWidth="1"/>
    <col min="10253" max="10253" width="25.42578125" style="578" customWidth="1"/>
    <col min="10254" max="10495" width="9" style="578"/>
    <col min="10496" max="10496" width="4.42578125" style="578" customWidth="1"/>
    <col min="10497" max="10497" width="5" style="578" customWidth="1"/>
    <col min="10498" max="10498" width="33.7109375" style="578" customWidth="1"/>
    <col min="10499" max="10508" width="14.5703125" style="578" customWidth="1"/>
    <col min="10509" max="10509" width="25.42578125" style="578" customWidth="1"/>
    <col min="10510" max="10751" width="9" style="578"/>
    <col min="10752" max="10752" width="4.42578125" style="578" customWidth="1"/>
    <col min="10753" max="10753" width="5" style="578" customWidth="1"/>
    <col min="10754" max="10754" width="33.7109375" style="578" customWidth="1"/>
    <col min="10755" max="10764" width="14.5703125" style="578" customWidth="1"/>
    <col min="10765" max="10765" width="25.42578125" style="578" customWidth="1"/>
    <col min="10766" max="11007" width="9" style="578"/>
    <col min="11008" max="11008" width="4.42578125" style="578" customWidth="1"/>
    <col min="11009" max="11009" width="5" style="578" customWidth="1"/>
    <col min="11010" max="11010" width="33.7109375" style="578" customWidth="1"/>
    <col min="11011" max="11020" width="14.5703125" style="578" customWidth="1"/>
    <col min="11021" max="11021" width="25.42578125" style="578" customWidth="1"/>
    <col min="11022" max="11263" width="9" style="578"/>
    <col min="11264" max="11264" width="4.42578125" style="578" customWidth="1"/>
    <col min="11265" max="11265" width="5" style="578" customWidth="1"/>
    <col min="11266" max="11266" width="33.7109375" style="578" customWidth="1"/>
    <col min="11267" max="11276" width="14.5703125" style="578" customWidth="1"/>
    <col min="11277" max="11277" width="25.42578125" style="578" customWidth="1"/>
    <col min="11278" max="11519" width="9" style="578"/>
    <col min="11520" max="11520" width="4.42578125" style="578" customWidth="1"/>
    <col min="11521" max="11521" width="5" style="578" customWidth="1"/>
    <col min="11522" max="11522" width="33.7109375" style="578" customWidth="1"/>
    <col min="11523" max="11532" width="14.5703125" style="578" customWidth="1"/>
    <col min="11533" max="11533" width="25.42578125" style="578" customWidth="1"/>
    <col min="11534" max="11775" width="9" style="578"/>
    <col min="11776" max="11776" width="4.42578125" style="578" customWidth="1"/>
    <col min="11777" max="11777" width="5" style="578" customWidth="1"/>
    <col min="11778" max="11778" width="33.7109375" style="578" customWidth="1"/>
    <col min="11779" max="11788" width="14.5703125" style="578" customWidth="1"/>
    <col min="11789" max="11789" width="25.42578125" style="578" customWidth="1"/>
    <col min="11790" max="12031" width="9" style="578"/>
    <col min="12032" max="12032" width="4.42578125" style="578" customWidth="1"/>
    <col min="12033" max="12033" width="5" style="578" customWidth="1"/>
    <col min="12034" max="12034" width="33.7109375" style="578" customWidth="1"/>
    <col min="12035" max="12044" width="14.5703125" style="578" customWidth="1"/>
    <col min="12045" max="12045" width="25.42578125" style="578" customWidth="1"/>
    <col min="12046" max="12287" width="9" style="578"/>
    <col min="12288" max="12288" width="4.42578125" style="578" customWidth="1"/>
    <col min="12289" max="12289" width="5" style="578" customWidth="1"/>
    <col min="12290" max="12290" width="33.7109375" style="578" customWidth="1"/>
    <col min="12291" max="12300" width="14.5703125" style="578" customWidth="1"/>
    <col min="12301" max="12301" width="25.42578125" style="578" customWidth="1"/>
    <col min="12302" max="12543" width="9" style="578"/>
    <col min="12544" max="12544" width="4.42578125" style="578" customWidth="1"/>
    <col min="12545" max="12545" width="5" style="578" customWidth="1"/>
    <col min="12546" max="12546" width="33.7109375" style="578" customWidth="1"/>
    <col min="12547" max="12556" width="14.5703125" style="578" customWidth="1"/>
    <col min="12557" max="12557" width="25.42578125" style="578" customWidth="1"/>
    <col min="12558" max="12799" width="9" style="578"/>
    <col min="12800" max="12800" width="4.42578125" style="578" customWidth="1"/>
    <col min="12801" max="12801" width="5" style="578" customWidth="1"/>
    <col min="12802" max="12802" width="33.7109375" style="578" customWidth="1"/>
    <col min="12803" max="12812" width="14.5703125" style="578" customWidth="1"/>
    <col min="12813" max="12813" width="25.42578125" style="578" customWidth="1"/>
    <col min="12814" max="13055" width="9" style="578"/>
    <col min="13056" max="13056" width="4.42578125" style="578" customWidth="1"/>
    <col min="13057" max="13057" width="5" style="578" customWidth="1"/>
    <col min="13058" max="13058" width="33.7109375" style="578" customWidth="1"/>
    <col min="13059" max="13068" width="14.5703125" style="578" customWidth="1"/>
    <col min="13069" max="13069" width="25.42578125" style="578" customWidth="1"/>
    <col min="13070" max="13311" width="9" style="578"/>
    <col min="13312" max="13312" width="4.42578125" style="578" customWidth="1"/>
    <col min="13313" max="13313" width="5" style="578" customWidth="1"/>
    <col min="13314" max="13314" width="33.7109375" style="578" customWidth="1"/>
    <col min="13315" max="13324" width="14.5703125" style="578" customWidth="1"/>
    <col min="13325" max="13325" width="25.42578125" style="578" customWidth="1"/>
    <col min="13326" max="13567" width="9" style="578"/>
    <col min="13568" max="13568" width="4.42578125" style="578" customWidth="1"/>
    <col min="13569" max="13569" width="5" style="578" customWidth="1"/>
    <col min="13570" max="13570" width="33.7109375" style="578" customWidth="1"/>
    <col min="13571" max="13580" width="14.5703125" style="578" customWidth="1"/>
    <col min="13581" max="13581" width="25.42578125" style="578" customWidth="1"/>
    <col min="13582" max="13823" width="9" style="578"/>
    <col min="13824" max="13824" width="4.42578125" style="578" customWidth="1"/>
    <col min="13825" max="13825" width="5" style="578" customWidth="1"/>
    <col min="13826" max="13826" width="33.7109375" style="578" customWidth="1"/>
    <col min="13827" max="13836" width="14.5703125" style="578" customWidth="1"/>
    <col min="13837" max="13837" width="25.42578125" style="578" customWidth="1"/>
    <col min="13838" max="14079" width="9" style="578"/>
    <col min="14080" max="14080" width="4.42578125" style="578" customWidth="1"/>
    <col min="14081" max="14081" width="5" style="578" customWidth="1"/>
    <col min="14082" max="14082" width="33.7109375" style="578" customWidth="1"/>
    <col min="14083" max="14092" width="14.5703125" style="578" customWidth="1"/>
    <col min="14093" max="14093" width="25.42578125" style="578" customWidth="1"/>
    <col min="14094" max="14335" width="9" style="578"/>
    <col min="14336" max="14336" width="4.42578125" style="578" customWidth="1"/>
    <col min="14337" max="14337" width="5" style="578" customWidth="1"/>
    <col min="14338" max="14338" width="33.7109375" style="578" customWidth="1"/>
    <col min="14339" max="14348" width="14.5703125" style="578" customWidth="1"/>
    <col min="14349" max="14349" width="25.42578125" style="578" customWidth="1"/>
    <col min="14350" max="14591" width="9" style="578"/>
    <col min="14592" max="14592" width="4.42578125" style="578" customWidth="1"/>
    <col min="14593" max="14593" width="5" style="578" customWidth="1"/>
    <col min="14594" max="14594" width="33.7109375" style="578" customWidth="1"/>
    <col min="14595" max="14604" width="14.5703125" style="578" customWidth="1"/>
    <col min="14605" max="14605" width="25.42578125" style="578" customWidth="1"/>
    <col min="14606" max="14847" width="9" style="578"/>
    <col min="14848" max="14848" width="4.42578125" style="578" customWidth="1"/>
    <col min="14849" max="14849" width="5" style="578" customWidth="1"/>
    <col min="14850" max="14850" width="33.7109375" style="578" customWidth="1"/>
    <col min="14851" max="14860" width="14.5703125" style="578" customWidth="1"/>
    <col min="14861" max="14861" width="25.42578125" style="578" customWidth="1"/>
    <col min="14862" max="15103" width="9" style="578"/>
    <col min="15104" max="15104" width="4.42578125" style="578" customWidth="1"/>
    <col min="15105" max="15105" width="5" style="578" customWidth="1"/>
    <col min="15106" max="15106" width="33.7109375" style="578" customWidth="1"/>
    <col min="15107" max="15116" width="14.5703125" style="578" customWidth="1"/>
    <col min="15117" max="15117" width="25.42578125" style="578" customWidth="1"/>
    <col min="15118" max="15359" width="9" style="578"/>
    <col min="15360" max="15360" width="4.42578125" style="578" customWidth="1"/>
    <col min="15361" max="15361" width="5" style="578" customWidth="1"/>
    <col min="15362" max="15362" width="33.7109375" style="578" customWidth="1"/>
    <col min="15363" max="15372" width="14.5703125" style="578" customWidth="1"/>
    <col min="15373" max="15373" width="25.42578125" style="578" customWidth="1"/>
    <col min="15374" max="15615" width="9" style="578"/>
    <col min="15616" max="15616" width="4.42578125" style="578" customWidth="1"/>
    <col min="15617" max="15617" width="5" style="578" customWidth="1"/>
    <col min="15618" max="15618" width="33.7109375" style="578" customWidth="1"/>
    <col min="15619" max="15628" width="14.5703125" style="578" customWidth="1"/>
    <col min="15629" max="15629" width="25.42578125" style="578" customWidth="1"/>
    <col min="15630" max="15871" width="9" style="578"/>
    <col min="15872" max="15872" width="4.42578125" style="578" customWidth="1"/>
    <col min="15873" max="15873" width="5" style="578" customWidth="1"/>
    <col min="15874" max="15874" width="33.7109375" style="578" customWidth="1"/>
    <col min="15875" max="15884" width="14.5703125" style="578" customWidth="1"/>
    <col min="15885" max="15885" width="25.42578125" style="578" customWidth="1"/>
    <col min="15886" max="16127" width="9" style="578"/>
    <col min="16128" max="16128" width="4.42578125" style="578" customWidth="1"/>
    <col min="16129" max="16129" width="5" style="578" customWidth="1"/>
    <col min="16130" max="16130" width="33.7109375" style="578" customWidth="1"/>
    <col min="16131" max="16140" width="14.5703125" style="578" customWidth="1"/>
    <col min="16141" max="16141" width="25.42578125" style="578" customWidth="1"/>
    <col min="16142" max="16383" width="9" style="578"/>
    <col min="16384" max="16384" width="9" style="578" customWidth="1"/>
  </cols>
  <sheetData>
    <row r="1" spans="1:13" ht="15.75" thickBot="1"/>
    <row r="2" spans="1:13" ht="27.75" thickTop="1" thickBot="1">
      <c r="A2" s="1836" t="s">
        <v>1</v>
      </c>
      <c r="B2" s="1837"/>
      <c r="C2" s="1837"/>
      <c r="D2" s="1019">
        <f>'بيانات عامة'!D5</f>
        <v>0</v>
      </c>
      <c r="E2" s="1965" t="s">
        <v>654</v>
      </c>
      <c r="F2" s="1966"/>
      <c r="G2" s="1966"/>
      <c r="H2" s="1966"/>
    </row>
    <row r="3" spans="1:13" ht="27.75" thickTop="1" thickBot="1">
      <c r="A3" s="1838" t="s">
        <v>430</v>
      </c>
      <c r="B3" s="1839"/>
      <c r="C3" s="1839"/>
      <c r="D3" s="1020">
        <f>'بيانات عامة'!D15</f>
        <v>0</v>
      </c>
    </row>
    <row r="4" spans="1:13" ht="27" thickBot="1">
      <c r="A4" s="1981" t="s">
        <v>468</v>
      </c>
      <c r="B4" s="1982"/>
      <c r="C4" s="1982"/>
      <c r="D4" s="1982"/>
      <c r="E4" s="1982"/>
      <c r="F4" s="1982"/>
      <c r="G4" s="1982"/>
      <c r="H4" s="1982"/>
      <c r="I4" s="1982"/>
      <c r="J4" s="1982"/>
      <c r="K4" s="1982"/>
      <c r="L4" s="1982"/>
      <c r="M4" s="1983"/>
    </row>
    <row r="5" spans="1:13" ht="27" thickBot="1">
      <c r="A5" s="1014"/>
      <c r="B5" s="1013"/>
      <c r="C5" s="1999" t="s">
        <v>519</v>
      </c>
      <c r="D5" s="1999"/>
      <c r="E5" s="1013"/>
      <c r="F5" s="1013"/>
      <c r="G5" s="1013"/>
      <c r="H5" s="1013"/>
      <c r="I5" s="1013"/>
      <c r="J5" s="1013"/>
      <c r="K5" s="1013"/>
      <c r="L5" s="1013"/>
      <c r="M5" s="1015"/>
    </row>
    <row r="6" spans="1:13" ht="102" thickBot="1">
      <c r="A6" s="1008" t="s">
        <v>444</v>
      </c>
      <c r="B6" s="1009" t="s">
        <v>62</v>
      </c>
      <c r="C6" s="1009" t="s">
        <v>63</v>
      </c>
      <c r="D6" s="1009" t="s">
        <v>64</v>
      </c>
      <c r="E6" s="1009" t="s">
        <v>65</v>
      </c>
      <c r="F6" s="1659" t="s">
        <v>66</v>
      </c>
      <c r="G6" s="1009" t="s">
        <v>67</v>
      </c>
      <c r="H6" s="1009" t="s">
        <v>68</v>
      </c>
      <c r="I6" s="1009" t="s">
        <v>469</v>
      </c>
      <c r="J6" s="1009" t="s">
        <v>69</v>
      </c>
      <c r="K6" s="1010" t="s">
        <v>429</v>
      </c>
      <c r="L6" s="1011" t="s">
        <v>495</v>
      </c>
      <c r="M6" s="1012" t="s">
        <v>70</v>
      </c>
    </row>
    <row r="7" spans="1:13" ht="21" customHeight="1">
      <c r="A7" s="1997" t="s">
        <v>71</v>
      </c>
      <c r="B7" s="1998"/>
      <c r="C7" s="579"/>
      <c r="D7" s="579"/>
      <c r="E7" s="579"/>
      <c r="F7" s="579"/>
      <c r="G7" s="579"/>
      <c r="H7" s="579"/>
      <c r="I7" s="579"/>
      <c r="J7" s="579"/>
      <c r="K7" s="580"/>
      <c r="L7" s="580"/>
      <c r="M7" s="586"/>
    </row>
    <row r="8" spans="1:13" ht="21" customHeight="1">
      <c r="A8" s="587">
        <v>1</v>
      </c>
      <c r="B8" s="1016"/>
      <c r="C8" s="1017"/>
      <c r="D8" s="1017"/>
      <c r="E8" s="588">
        <f>C8-D8</f>
        <v>0</v>
      </c>
      <c r="F8" s="588">
        <f>E8*10%</f>
        <v>0</v>
      </c>
      <c r="G8" s="1018"/>
      <c r="H8" s="589">
        <f>IF(G8&gt;0,(E8/G8),0)</f>
        <v>0</v>
      </c>
      <c r="I8" s="1018"/>
      <c r="J8" s="588">
        <f>I8*H8</f>
        <v>0</v>
      </c>
      <c r="K8" s="590">
        <f>IF(J8&lt;F8,0,IF(J8&gt;=F8,(J8-F8),0))</f>
        <v>0</v>
      </c>
      <c r="L8" s="590">
        <f>IF(K8=0,J8,0)</f>
        <v>0</v>
      </c>
      <c r="M8" s="591"/>
    </row>
    <row r="9" spans="1:13" ht="21" customHeight="1">
      <c r="A9" s="587">
        <v>2</v>
      </c>
      <c r="B9" s="1016"/>
      <c r="C9" s="1017"/>
      <c r="D9" s="1017"/>
      <c r="E9" s="588">
        <f t="shared" ref="E9:E27" si="0">C9-D9</f>
        <v>0</v>
      </c>
      <c r="F9" s="588">
        <f t="shared" ref="F9:F27" si="1">E9*10%</f>
        <v>0</v>
      </c>
      <c r="G9" s="1018"/>
      <c r="H9" s="589">
        <f t="shared" ref="H9:H27" si="2">IF(G9&gt;0,(E9/G9),0)</f>
        <v>0</v>
      </c>
      <c r="I9" s="1018"/>
      <c r="J9" s="588">
        <f t="shared" ref="J9:J27" si="3">I9*H9</f>
        <v>0</v>
      </c>
      <c r="K9" s="590">
        <f t="shared" ref="K9:K27" si="4">IF(J9&lt;F9,0,IF(J9&gt;=F9,(J9-F9),0))</f>
        <v>0</v>
      </c>
      <c r="L9" s="590">
        <f t="shared" ref="L9:L27" si="5">IF(K9=0,J9,0)</f>
        <v>0</v>
      </c>
      <c r="M9" s="591"/>
    </row>
    <row r="10" spans="1:13" ht="21" customHeight="1">
      <c r="A10" s="587">
        <v>3</v>
      </c>
      <c r="B10" s="1016"/>
      <c r="C10" s="1017"/>
      <c r="D10" s="1017"/>
      <c r="E10" s="588">
        <f t="shared" si="0"/>
        <v>0</v>
      </c>
      <c r="F10" s="588">
        <f t="shared" si="1"/>
        <v>0</v>
      </c>
      <c r="G10" s="1018"/>
      <c r="H10" s="589">
        <f t="shared" si="2"/>
        <v>0</v>
      </c>
      <c r="I10" s="1018"/>
      <c r="J10" s="588">
        <f t="shared" si="3"/>
        <v>0</v>
      </c>
      <c r="K10" s="590">
        <f t="shared" si="4"/>
        <v>0</v>
      </c>
      <c r="L10" s="590">
        <f t="shared" si="5"/>
        <v>0</v>
      </c>
      <c r="M10" s="591"/>
    </row>
    <row r="11" spans="1:13" ht="21" customHeight="1">
      <c r="A11" s="587">
        <v>4</v>
      </c>
      <c r="B11" s="1016"/>
      <c r="C11" s="1017"/>
      <c r="D11" s="1017"/>
      <c r="E11" s="588">
        <f t="shared" si="0"/>
        <v>0</v>
      </c>
      <c r="F11" s="588">
        <f t="shared" si="1"/>
        <v>0</v>
      </c>
      <c r="G11" s="1018"/>
      <c r="H11" s="589">
        <f t="shared" si="2"/>
        <v>0</v>
      </c>
      <c r="I11" s="1018"/>
      <c r="J11" s="588">
        <f t="shared" si="3"/>
        <v>0</v>
      </c>
      <c r="K11" s="590">
        <f t="shared" si="4"/>
        <v>0</v>
      </c>
      <c r="L11" s="590">
        <f t="shared" si="5"/>
        <v>0</v>
      </c>
      <c r="M11" s="591"/>
    </row>
    <row r="12" spans="1:13" ht="21" customHeight="1">
      <c r="A12" s="587">
        <v>5</v>
      </c>
      <c r="B12" s="1016"/>
      <c r="C12" s="1017"/>
      <c r="D12" s="1017"/>
      <c r="E12" s="588">
        <f t="shared" si="0"/>
        <v>0</v>
      </c>
      <c r="F12" s="588">
        <f t="shared" si="1"/>
        <v>0</v>
      </c>
      <c r="G12" s="1018"/>
      <c r="H12" s="589">
        <f t="shared" si="2"/>
        <v>0</v>
      </c>
      <c r="I12" s="1018"/>
      <c r="J12" s="588">
        <f t="shared" si="3"/>
        <v>0</v>
      </c>
      <c r="K12" s="590">
        <f t="shared" si="4"/>
        <v>0</v>
      </c>
      <c r="L12" s="590">
        <f t="shared" si="5"/>
        <v>0</v>
      </c>
      <c r="M12" s="591"/>
    </row>
    <row r="13" spans="1:13" ht="21" customHeight="1">
      <c r="A13" s="587">
        <v>6</v>
      </c>
      <c r="B13" s="1016"/>
      <c r="C13" s="1017"/>
      <c r="D13" s="1017"/>
      <c r="E13" s="588">
        <f t="shared" si="0"/>
        <v>0</v>
      </c>
      <c r="F13" s="588">
        <f t="shared" si="1"/>
        <v>0</v>
      </c>
      <c r="G13" s="1018"/>
      <c r="H13" s="589">
        <f t="shared" si="2"/>
        <v>0</v>
      </c>
      <c r="I13" s="1018"/>
      <c r="J13" s="588">
        <f t="shared" si="3"/>
        <v>0</v>
      </c>
      <c r="K13" s="590">
        <f t="shared" si="4"/>
        <v>0</v>
      </c>
      <c r="L13" s="590">
        <f t="shared" si="5"/>
        <v>0</v>
      </c>
      <c r="M13" s="591"/>
    </row>
    <row r="14" spans="1:13" ht="21" customHeight="1">
      <c r="A14" s="587">
        <v>7</v>
      </c>
      <c r="B14" s="1016"/>
      <c r="C14" s="1017"/>
      <c r="D14" s="1017"/>
      <c r="E14" s="588">
        <f t="shared" si="0"/>
        <v>0</v>
      </c>
      <c r="F14" s="588">
        <f t="shared" si="1"/>
        <v>0</v>
      </c>
      <c r="G14" s="1018"/>
      <c r="H14" s="589">
        <f t="shared" si="2"/>
        <v>0</v>
      </c>
      <c r="I14" s="1018"/>
      <c r="J14" s="588">
        <f t="shared" si="3"/>
        <v>0</v>
      </c>
      <c r="K14" s="590">
        <f t="shared" si="4"/>
        <v>0</v>
      </c>
      <c r="L14" s="590">
        <f t="shared" si="5"/>
        <v>0</v>
      </c>
      <c r="M14" s="591"/>
    </row>
    <row r="15" spans="1:13" ht="21" customHeight="1">
      <c r="A15" s="587">
        <v>8</v>
      </c>
      <c r="B15" s="1016"/>
      <c r="C15" s="1017"/>
      <c r="D15" s="1017"/>
      <c r="E15" s="588">
        <f t="shared" si="0"/>
        <v>0</v>
      </c>
      <c r="F15" s="588">
        <f t="shared" si="1"/>
        <v>0</v>
      </c>
      <c r="G15" s="1018"/>
      <c r="H15" s="589">
        <f t="shared" si="2"/>
        <v>0</v>
      </c>
      <c r="I15" s="1018"/>
      <c r="J15" s="588">
        <f t="shared" si="3"/>
        <v>0</v>
      </c>
      <c r="K15" s="590">
        <f t="shared" si="4"/>
        <v>0</v>
      </c>
      <c r="L15" s="590">
        <f t="shared" si="5"/>
        <v>0</v>
      </c>
      <c r="M15" s="591"/>
    </row>
    <row r="16" spans="1:13" ht="21" customHeight="1">
      <c r="A16" s="587">
        <v>9</v>
      </c>
      <c r="B16" s="1016"/>
      <c r="C16" s="1017"/>
      <c r="D16" s="1017"/>
      <c r="E16" s="588">
        <f t="shared" si="0"/>
        <v>0</v>
      </c>
      <c r="F16" s="588">
        <f t="shared" si="1"/>
        <v>0</v>
      </c>
      <c r="G16" s="1018"/>
      <c r="H16" s="589">
        <f t="shared" si="2"/>
        <v>0</v>
      </c>
      <c r="I16" s="1018"/>
      <c r="J16" s="588">
        <f t="shared" si="3"/>
        <v>0</v>
      </c>
      <c r="K16" s="590">
        <f t="shared" si="4"/>
        <v>0</v>
      </c>
      <c r="L16" s="590">
        <f t="shared" si="5"/>
        <v>0</v>
      </c>
      <c r="M16" s="591"/>
    </row>
    <row r="17" spans="1:13" ht="21" customHeight="1">
      <c r="A17" s="587">
        <v>10</v>
      </c>
      <c r="B17" s="1016"/>
      <c r="C17" s="1017"/>
      <c r="D17" s="1017"/>
      <c r="E17" s="588">
        <f t="shared" si="0"/>
        <v>0</v>
      </c>
      <c r="F17" s="588">
        <f t="shared" si="1"/>
        <v>0</v>
      </c>
      <c r="G17" s="1018"/>
      <c r="H17" s="589">
        <f t="shared" si="2"/>
        <v>0</v>
      </c>
      <c r="I17" s="1018"/>
      <c r="J17" s="588">
        <f t="shared" si="3"/>
        <v>0</v>
      </c>
      <c r="K17" s="590">
        <f t="shared" si="4"/>
        <v>0</v>
      </c>
      <c r="L17" s="590">
        <f t="shared" si="5"/>
        <v>0</v>
      </c>
      <c r="M17" s="591"/>
    </row>
    <row r="18" spans="1:13" ht="21" customHeight="1">
      <c r="A18" s="587">
        <v>11</v>
      </c>
      <c r="B18" s="1016"/>
      <c r="C18" s="1017"/>
      <c r="D18" s="1017"/>
      <c r="E18" s="588">
        <f t="shared" si="0"/>
        <v>0</v>
      </c>
      <c r="F18" s="588">
        <f t="shared" si="1"/>
        <v>0</v>
      </c>
      <c r="G18" s="1018"/>
      <c r="H18" s="589">
        <f t="shared" si="2"/>
        <v>0</v>
      </c>
      <c r="I18" s="1018"/>
      <c r="J18" s="588">
        <f t="shared" si="3"/>
        <v>0</v>
      </c>
      <c r="K18" s="590">
        <f t="shared" si="4"/>
        <v>0</v>
      </c>
      <c r="L18" s="590">
        <f t="shared" si="5"/>
        <v>0</v>
      </c>
      <c r="M18" s="591"/>
    </row>
    <row r="19" spans="1:13" ht="21" customHeight="1">
      <c r="A19" s="587">
        <v>12</v>
      </c>
      <c r="B19" s="1016"/>
      <c r="C19" s="1017"/>
      <c r="D19" s="1017"/>
      <c r="E19" s="588">
        <f t="shared" si="0"/>
        <v>0</v>
      </c>
      <c r="F19" s="588">
        <f t="shared" si="1"/>
        <v>0</v>
      </c>
      <c r="G19" s="1018"/>
      <c r="H19" s="589">
        <f t="shared" si="2"/>
        <v>0</v>
      </c>
      <c r="I19" s="1018"/>
      <c r="J19" s="588">
        <f t="shared" si="3"/>
        <v>0</v>
      </c>
      <c r="K19" s="590">
        <f t="shared" si="4"/>
        <v>0</v>
      </c>
      <c r="L19" s="590">
        <f t="shared" si="5"/>
        <v>0</v>
      </c>
      <c r="M19" s="591"/>
    </row>
    <row r="20" spans="1:13" ht="21" customHeight="1">
      <c r="A20" s="587">
        <v>13</v>
      </c>
      <c r="B20" s="1016"/>
      <c r="C20" s="1017"/>
      <c r="D20" s="1017"/>
      <c r="E20" s="588">
        <f t="shared" si="0"/>
        <v>0</v>
      </c>
      <c r="F20" s="588">
        <f t="shared" si="1"/>
        <v>0</v>
      </c>
      <c r="G20" s="1018"/>
      <c r="H20" s="589">
        <f t="shared" si="2"/>
        <v>0</v>
      </c>
      <c r="I20" s="1018"/>
      <c r="J20" s="588">
        <f t="shared" si="3"/>
        <v>0</v>
      </c>
      <c r="K20" s="590">
        <f t="shared" si="4"/>
        <v>0</v>
      </c>
      <c r="L20" s="590">
        <f t="shared" si="5"/>
        <v>0</v>
      </c>
      <c r="M20" s="591"/>
    </row>
    <row r="21" spans="1:13" ht="21" customHeight="1">
      <c r="A21" s="587">
        <v>14</v>
      </c>
      <c r="B21" s="1016"/>
      <c r="C21" s="1017"/>
      <c r="D21" s="1017"/>
      <c r="E21" s="588">
        <f t="shared" si="0"/>
        <v>0</v>
      </c>
      <c r="F21" s="588">
        <f t="shared" si="1"/>
        <v>0</v>
      </c>
      <c r="G21" s="1018"/>
      <c r="H21" s="589">
        <f t="shared" si="2"/>
        <v>0</v>
      </c>
      <c r="I21" s="1018"/>
      <c r="J21" s="588">
        <f t="shared" si="3"/>
        <v>0</v>
      </c>
      <c r="K21" s="590">
        <f t="shared" si="4"/>
        <v>0</v>
      </c>
      <c r="L21" s="590">
        <f t="shared" si="5"/>
        <v>0</v>
      </c>
      <c r="M21" s="591"/>
    </row>
    <row r="22" spans="1:13" ht="21" customHeight="1">
      <c r="A22" s="587">
        <v>15</v>
      </c>
      <c r="B22" s="1016"/>
      <c r="C22" s="1017"/>
      <c r="D22" s="1017"/>
      <c r="E22" s="588">
        <f t="shared" si="0"/>
        <v>0</v>
      </c>
      <c r="F22" s="588">
        <f t="shared" si="1"/>
        <v>0</v>
      </c>
      <c r="G22" s="1018"/>
      <c r="H22" s="589">
        <f t="shared" si="2"/>
        <v>0</v>
      </c>
      <c r="I22" s="1018"/>
      <c r="J22" s="588">
        <f t="shared" si="3"/>
        <v>0</v>
      </c>
      <c r="K22" s="590">
        <f t="shared" si="4"/>
        <v>0</v>
      </c>
      <c r="L22" s="590">
        <f t="shared" si="5"/>
        <v>0</v>
      </c>
      <c r="M22" s="591"/>
    </row>
    <row r="23" spans="1:13" ht="21" customHeight="1">
      <c r="A23" s="587">
        <v>16</v>
      </c>
      <c r="B23" s="1016"/>
      <c r="C23" s="1017"/>
      <c r="D23" s="1017"/>
      <c r="E23" s="588">
        <f t="shared" si="0"/>
        <v>0</v>
      </c>
      <c r="F23" s="588">
        <f t="shared" si="1"/>
        <v>0</v>
      </c>
      <c r="G23" s="1018"/>
      <c r="H23" s="589">
        <f t="shared" si="2"/>
        <v>0</v>
      </c>
      <c r="I23" s="1018"/>
      <c r="J23" s="588">
        <f t="shared" si="3"/>
        <v>0</v>
      </c>
      <c r="K23" s="590">
        <f t="shared" si="4"/>
        <v>0</v>
      </c>
      <c r="L23" s="590">
        <f t="shared" si="5"/>
        <v>0</v>
      </c>
      <c r="M23" s="591"/>
    </row>
    <row r="24" spans="1:13" ht="21" customHeight="1">
      <c r="A24" s="587">
        <v>17</v>
      </c>
      <c r="B24" s="1016"/>
      <c r="C24" s="1017"/>
      <c r="D24" s="1017"/>
      <c r="E24" s="588">
        <f t="shared" si="0"/>
        <v>0</v>
      </c>
      <c r="F24" s="588">
        <f t="shared" si="1"/>
        <v>0</v>
      </c>
      <c r="G24" s="1018"/>
      <c r="H24" s="589">
        <f t="shared" si="2"/>
        <v>0</v>
      </c>
      <c r="I24" s="1018"/>
      <c r="J24" s="588">
        <f t="shared" si="3"/>
        <v>0</v>
      </c>
      <c r="K24" s="590">
        <f t="shared" si="4"/>
        <v>0</v>
      </c>
      <c r="L24" s="590">
        <f t="shared" si="5"/>
        <v>0</v>
      </c>
      <c r="M24" s="591"/>
    </row>
    <row r="25" spans="1:13" ht="21" customHeight="1">
      <c r="A25" s="587">
        <v>18</v>
      </c>
      <c r="B25" s="1016"/>
      <c r="C25" s="1017"/>
      <c r="D25" s="1017"/>
      <c r="E25" s="588">
        <f t="shared" si="0"/>
        <v>0</v>
      </c>
      <c r="F25" s="588">
        <f t="shared" si="1"/>
        <v>0</v>
      </c>
      <c r="G25" s="1018"/>
      <c r="H25" s="589">
        <f t="shared" si="2"/>
        <v>0</v>
      </c>
      <c r="I25" s="1018"/>
      <c r="J25" s="588">
        <f t="shared" si="3"/>
        <v>0</v>
      </c>
      <c r="K25" s="590">
        <f t="shared" si="4"/>
        <v>0</v>
      </c>
      <c r="L25" s="590">
        <f t="shared" si="5"/>
        <v>0</v>
      </c>
      <c r="M25" s="591"/>
    </row>
    <row r="26" spans="1:13" ht="21" customHeight="1">
      <c r="A26" s="587">
        <v>19</v>
      </c>
      <c r="B26" s="1016"/>
      <c r="C26" s="1017"/>
      <c r="D26" s="1017"/>
      <c r="E26" s="588">
        <f t="shared" si="0"/>
        <v>0</v>
      </c>
      <c r="F26" s="588">
        <f t="shared" si="1"/>
        <v>0</v>
      </c>
      <c r="G26" s="1018"/>
      <c r="H26" s="589">
        <f t="shared" si="2"/>
        <v>0</v>
      </c>
      <c r="I26" s="1018"/>
      <c r="J26" s="588">
        <f t="shared" si="3"/>
        <v>0</v>
      </c>
      <c r="K26" s="590">
        <f t="shared" si="4"/>
        <v>0</v>
      </c>
      <c r="L26" s="590">
        <f t="shared" si="5"/>
        <v>0</v>
      </c>
      <c r="M26" s="591"/>
    </row>
    <row r="27" spans="1:13" ht="21" customHeight="1" thickBot="1">
      <c r="A27" s="587">
        <v>20</v>
      </c>
      <c r="B27" s="1016"/>
      <c r="C27" s="1017"/>
      <c r="D27" s="1017"/>
      <c r="E27" s="588">
        <f t="shared" si="0"/>
        <v>0</v>
      </c>
      <c r="F27" s="588">
        <f t="shared" si="1"/>
        <v>0</v>
      </c>
      <c r="G27" s="1018"/>
      <c r="H27" s="589">
        <f t="shared" si="2"/>
        <v>0</v>
      </c>
      <c r="I27" s="1018"/>
      <c r="J27" s="588">
        <f t="shared" si="3"/>
        <v>0</v>
      </c>
      <c r="K27" s="590">
        <f t="shared" si="4"/>
        <v>0</v>
      </c>
      <c r="L27" s="590">
        <f t="shared" si="5"/>
        <v>0</v>
      </c>
      <c r="M27" s="591"/>
    </row>
    <row r="28" spans="1:13" ht="21" customHeight="1" thickBot="1">
      <c r="A28" s="1991" t="s">
        <v>402</v>
      </c>
      <c r="B28" s="1992"/>
      <c r="C28" s="1992"/>
      <c r="D28" s="1992"/>
      <c r="E28" s="1992"/>
      <c r="F28" s="1992"/>
      <c r="G28" s="1992"/>
      <c r="H28" s="1992"/>
      <c r="I28" s="1993"/>
      <c r="J28" s="592">
        <f>SUM(J8:J27)</f>
        <v>0</v>
      </c>
      <c r="K28" s="592">
        <f>SUM(K8:K27)</f>
        <v>0</v>
      </c>
      <c r="L28" s="592">
        <f>SUM(L8:L27)</f>
        <v>0</v>
      </c>
      <c r="M28" s="593"/>
    </row>
    <row r="29" spans="1:13" s="596" customFormat="1" ht="12" customHeight="1" thickBot="1">
      <c r="A29" s="594"/>
      <c r="B29" s="233"/>
      <c r="C29" s="233"/>
      <c r="D29" s="233"/>
      <c r="E29" s="233"/>
      <c r="F29" s="233"/>
      <c r="G29" s="233"/>
      <c r="H29" s="233"/>
      <c r="I29" s="233"/>
      <c r="J29" s="595"/>
      <c r="K29" s="595"/>
      <c r="L29" s="595"/>
    </row>
    <row r="30" spans="1:13" ht="21" customHeight="1">
      <c r="A30" s="1997" t="s">
        <v>72</v>
      </c>
      <c r="B30" s="1998"/>
      <c r="C30" s="582"/>
      <c r="D30" s="582"/>
      <c r="E30" s="582"/>
      <c r="F30" s="582"/>
      <c r="G30" s="582"/>
      <c r="H30" s="582"/>
      <c r="I30" s="582"/>
      <c r="J30" s="582"/>
      <c r="K30" s="583"/>
      <c r="L30" s="583"/>
      <c r="M30" s="597"/>
    </row>
    <row r="31" spans="1:13" ht="21" customHeight="1">
      <c r="A31" s="587">
        <v>1</v>
      </c>
      <c r="B31" s="1016"/>
      <c r="C31" s="1017"/>
      <c r="D31" s="1017"/>
      <c r="E31" s="588">
        <f>C31-D31</f>
        <v>0</v>
      </c>
      <c r="F31" s="588">
        <f>E31*10%</f>
        <v>0</v>
      </c>
      <c r="G31" s="1018"/>
      <c r="H31" s="589">
        <f>IF(G31&gt;0,(E31/G31),0)</f>
        <v>0</v>
      </c>
      <c r="I31" s="1018"/>
      <c r="J31" s="588">
        <f>I31*H31</f>
        <v>0</v>
      </c>
      <c r="K31" s="590">
        <f>IF(J31&lt;F31,0,IF(J31&gt;=F31,(J31-F31),0))</f>
        <v>0</v>
      </c>
      <c r="L31" s="590">
        <f>IF(K31=0,J31,0)</f>
        <v>0</v>
      </c>
      <c r="M31" s="591"/>
    </row>
    <row r="32" spans="1:13" ht="21" customHeight="1">
      <c r="A32" s="587">
        <v>2</v>
      </c>
      <c r="B32" s="1016"/>
      <c r="C32" s="1017"/>
      <c r="D32" s="1017"/>
      <c r="E32" s="588">
        <f t="shared" ref="E32:E50" si="6">C32-D32</f>
        <v>0</v>
      </c>
      <c r="F32" s="588">
        <f t="shared" ref="F32:F50" si="7">E32*10%</f>
        <v>0</v>
      </c>
      <c r="G32" s="1018"/>
      <c r="H32" s="589">
        <f t="shared" ref="H32:H50" si="8">IF(G32&gt;0,(E32/G32),0)</f>
        <v>0</v>
      </c>
      <c r="I32" s="1018"/>
      <c r="J32" s="588">
        <f t="shared" ref="J32:J50" si="9">I32*H32</f>
        <v>0</v>
      </c>
      <c r="K32" s="590">
        <f t="shared" ref="K32:K50" si="10">IF(J32&lt;F32,0,IF(J32&gt;=F32,(J32-F32),0))</f>
        <v>0</v>
      </c>
      <c r="L32" s="590">
        <f t="shared" ref="L32:L50" si="11">IF(K32=0,J32,0)</f>
        <v>0</v>
      </c>
      <c r="M32" s="591"/>
    </row>
    <row r="33" spans="1:13" ht="21" customHeight="1">
      <c r="A33" s="587">
        <v>3</v>
      </c>
      <c r="B33" s="1016"/>
      <c r="C33" s="1017"/>
      <c r="D33" s="1017"/>
      <c r="E33" s="588">
        <f t="shared" si="6"/>
        <v>0</v>
      </c>
      <c r="F33" s="588">
        <f t="shared" si="7"/>
        <v>0</v>
      </c>
      <c r="G33" s="1018"/>
      <c r="H33" s="589">
        <f t="shared" si="8"/>
        <v>0</v>
      </c>
      <c r="I33" s="1018"/>
      <c r="J33" s="588">
        <f t="shared" si="9"/>
        <v>0</v>
      </c>
      <c r="K33" s="590">
        <f t="shared" si="10"/>
        <v>0</v>
      </c>
      <c r="L33" s="590">
        <f t="shared" si="11"/>
        <v>0</v>
      </c>
      <c r="M33" s="591"/>
    </row>
    <row r="34" spans="1:13" ht="21" customHeight="1">
      <c r="A34" s="587">
        <v>4</v>
      </c>
      <c r="B34" s="1016"/>
      <c r="C34" s="1017"/>
      <c r="D34" s="1017"/>
      <c r="E34" s="588">
        <f t="shared" si="6"/>
        <v>0</v>
      </c>
      <c r="F34" s="588">
        <f t="shared" si="7"/>
        <v>0</v>
      </c>
      <c r="G34" s="1018"/>
      <c r="H34" s="589">
        <f t="shared" si="8"/>
        <v>0</v>
      </c>
      <c r="I34" s="1018"/>
      <c r="J34" s="588">
        <f t="shared" si="9"/>
        <v>0</v>
      </c>
      <c r="K34" s="590">
        <f t="shared" si="10"/>
        <v>0</v>
      </c>
      <c r="L34" s="590">
        <f t="shared" si="11"/>
        <v>0</v>
      </c>
      <c r="M34" s="591"/>
    </row>
    <row r="35" spans="1:13" ht="21" customHeight="1">
      <c r="A35" s="587">
        <v>5</v>
      </c>
      <c r="B35" s="1016"/>
      <c r="C35" s="1017"/>
      <c r="D35" s="1017"/>
      <c r="E35" s="588">
        <f t="shared" si="6"/>
        <v>0</v>
      </c>
      <c r="F35" s="588">
        <f t="shared" si="7"/>
        <v>0</v>
      </c>
      <c r="G35" s="1018"/>
      <c r="H35" s="589">
        <f t="shared" si="8"/>
        <v>0</v>
      </c>
      <c r="I35" s="1018"/>
      <c r="J35" s="588">
        <f t="shared" si="9"/>
        <v>0</v>
      </c>
      <c r="K35" s="590">
        <f t="shared" si="10"/>
        <v>0</v>
      </c>
      <c r="L35" s="590">
        <f t="shared" si="11"/>
        <v>0</v>
      </c>
      <c r="M35" s="591"/>
    </row>
    <row r="36" spans="1:13" ht="21" customHeight="1">
      <c r="A36" s="587">
        <v>6</v>
      </c>
      <c r="B36" s="1016"/>
      <c r="C36" s="1017"/>
      <c r="D36" s="1017"/>
      <c r="E36" s="588">
        <f t="shared" si="6"/>
        <v>0</v>
      </c>
      <c r="F36" s="588">
        <f t="shared" si="7"/>
        <v>0</v>
      </c>
      <c r="G36" s="1018"/>
      <c r="H36" s="589">
        <f t="shared" si="8"/>
        <v>0</v>
      </c>
      <c r="I36" s="1018"/>
      <c r="J36" s="588">
        <f t="shared" si="9"/>
        <v>0</v>
      </c>
      <c r="K36" s="590">
        <f t="shared" si="10"/>
        <v>0</v>
      </c>
      <c r="L36" s="590">
        <f t="shared" si="11"/>
        <v>0</v>
      </c>
      <c r="M36" s="591"/>
    </row>
    <row r="37" spans="1:13" ht="21" customHeight="1">
      <c r="A37" s="587">
        <v>7</v>
      </c>
      <c r="B37" s="1016"/>
      <c r="C37" s="1017"/>
      <c r="D37" s="1017"/>
      <c r="E37" s="588">
        <f t="shared" si="6"/>
        <v>0</v>
      </c>
      <c r="F37" s="588">
        <f t="shared" si="7"/>
        <v>0</v>
      </c>
      <c r="G37" s="1018"/>
      <c r="H37" s="589">
        <f t="shared" si="8"/>
        <v>0</v>
      </c>
      <c r="I37" s="1018"/>
      <c r="J37" s="588">
        <f t="shared" si="9"/>
        <v>0</v>
      </c>
      <c r="K37" s="590">
        <f t="shared" si="10"/>
        <v>0</v>
      </c>
      <c r="L37" s="590">
        <f t="shared" si="11"/>
        <v>0</v>
      </c>
      <c r="M37" s="591"/>
    </row>
    <row r="38" spans="1:13" ht="21" customHeight="1">
      <c r="A38" s="587">
        <v>8</v>
      </c>
      <c r="B38" s="1016"/>
      <c r="C38" s="1017"/>
      <c r="D38" s="1017"/>
      <c r="E38" s="588">
        <f t="shared" si="6"/>
        <v>0</v>
      </c>
      <c r="F38" s="588">
        <f t="shared" si="7"/>
        <v>0</v>
      </c>
      <c r="G38" s="1018"/>
      <c r="H38" s="589">
        <f t="shared" si="8"/>
        <v>0</v>
      </c>
      <c r="I38" s="1018"/>
      <c r="J38" s="588">
        <f t="shared" si="9"/>
        <v>0</v>
      </c>
      <c r="K38" s="590">
        <f t="shared" si="10"/>
        <v>0</v>
      </c>
      <c r="L38" s="590">
        <f t="shared" si="11"/>
        <v>0</v>
      </c>
      <c r="M38" s="591"/>
    </row>
    <row r="39" spans="1:13" ht="21" customHeight="1">
      <c r="A39" s="587">
        <v>9</v>
      </c>
      <c r="B39" s="1016"/>
      <c r="C39" s="1017"/>
      <c r="D39" s="1017"/>
      <c r="E39" s="588">
        <f t="shared" si="6"/>
        <v>0</v>
      </c>
      <c r="F39" s="588">
        <f t="shared" si="7"/>
        <v>0</v>
      </c>
      <c r="G39" s="1018"/>
      <c r="H39" s="589">
        <f t="shared" si="8"/>
        <v>0</v>
      </c>
      <c r="I39" s="1018"/>
      <c r="J39" s="588">
        <f t="shared" si="9"/>
        <v>0</v>
      </c>
      <c r="K39" s="590">
        <f t="shared" si="10"/>
        <v>0</v>
      </c>
      <c r="L39" s="590">
        <f t="shared" si="11"/>
        <v>0</v>
      </c>
      <c r="M39" s="591"/>
    </row>
    <row r="40" spans="1:13" ht="21" customHeight="1">
      <c r="A40" s="587">
        <v>10</v>
      </c>
      <c r="B40" s="1016"/>
      <c r="C40" s="1017"/>
      <c r="D40" s="1017"/>
      <c r="E40" s="588">
        <f t="shared" si="6"/>
        <v>0</v>
      </c>
      <c r="F40" s="588">
        <f t="shared" si="7"/>
        <v>0</v>
      </c>
      <c r="G40" s="1018"/>
      <c r="H40" s="589">
        <f t="shared" si="8"/>
        <v>0</v>
      </c>
      <c r="I40" s="1018"/>
      <c r="J40" s="588">
        <f t="shared" si="9"/>
        <v>0</v>
      </c>
      <c r="K40" s="590">
        <f t="shared" si="10"/>
        <v>0</v>
      </c>
      <c r="L40" s="590">
        <f t="shared" si="11"/>
        <v>0</v>
      </c>
      <c r="M40" s="591"/>
    </row>
    <row r="41" spans="1:13" ht="21" customHeight="1">
      <c r="A41" s="587">
        <v>11</v>
      </c>
      <c r="B41" s="1016"/>
      <c r="C41" s="1017"/>
      <c r="D41" s="1017"/>
      <c r="E41" s="588">
        <f t="shared" si="6"/>
        <v>0</v>
      </c>
      <c r="F41" s="588">
        <f t="shared" si="7"/>
        <v>0</v>
      </c>
      <c r="G41" s="1018"/>
      <c r="H41" s="589">
        <f t="shared" si="8"/>
        <v>0</v>
      </c>
      <c r="I41" s="1018"/>
      <c r="J41" s="588">
        <f t="shared" si="9"/>
        <v>0</v>
      </c>
      <c r="K41" s="590">
        <f t="shared" si="10"/>
        <v>0</v>
      </c>
      <c r="L41" s="590">
        <f t="shared" si="11"/>
        <v>0</v>
      </c>
      <c r="M41" s="591"/>
    </row>
    <row r="42" spans="1:13" ht="21" customHeight="1">
      <c r="A42" s="587">
        <v>12</v>
      </c>
      <c r="B42" s="1016"/>
      <c r="C42" s="1017"/>
      <c r="D42" s="1017"/>
      <c r="E42" s="588">
        <f t="shared" si="6"/>
        <v>0</v>
      </c>
      <c r="F42" s="588">
        <f t="shared" si="7"/>
        <v>0</v>
      </c>
      <c r="G42" s="1018"/>
      <c r="H42" s="589">
        <f t="shared" si="8"/>
        <v>0</v>
      </c>
      <c r="I42" s="1018"/>
      <c r="J42" s="588">
        <f t="shared" si="9"/>
        <v>0</v>
      </c>
      <c r="K42" s="590">
        <f t="shared" si="10"/>
        <v>0</v>
      </c>
      <c r="L42" s="590">
        <f t="shared" si="11"/>
        <v>0</v>
      </c>
      <c r="M42" s="591"/>
    </row>
    <row r="43" spans="1:13" ht="21" customHeight="1">
      <c r="A43" s="587">
        <v>13</v>
      </c>
      <c r="B43" s="1016"/>
      <c r="C43" s="1017"/>
      <c r="D43" s="1017"/>
      <c r="E43" s="588">
        <f t="shared" si="6"/>
        <v>0</v>
      </c>
      <c r="F43" s="588">
        <f t="shared" si="7"/>
        <v>0</v>
      </c>
      <c r="G43" s="1018"/>
      <c r="H43" s="589">
        <f t="shared" si="8"/>
        <v>0</v>
      </c>
      <c r="I43" s="1018"/>
      <c r="J43" s="588">
        <f t="shared" si="9"/>
        <v>0</v>
      </c>
      <c r="K43" s="590">
        <f t="shared" si="10"/>
        <v>0</v>
      </c>
      <c r="L43" s="590">
        <f t="shared" si="11"/>
        <v>0</v>
      </c>
      <c r="M43" s="591"/>
    </row>
    <row r="44" spans="1:13" ht="21" customHeight="1">
      <c r="A44" s="587">
        <v>14</v>
      </c>
      <c r="B44" s="1016"/>
      <c r="C44" s="1017"/>
      <c r="D44" s="1017"/>
      <c r="E44" s="588">
        <f t="shared" si="6"/>
        <v>0</v>
      </c>
      <c r="F44" s="588">
        <f t="shared" si="7"/>
        <v>0</v>
      </c>
      <c r="G44" s="1018"/>
      <c r="H44" s="589">
        <f t="shared" si="8"/>
        <v>0</v>
      </c>
      <c r="I44" s="1018"/>
      <c r="J44" s="588">
        <f t="shared" si="9"/>
        <v>0</v>
      </c>
      <c r="K44" s="590">
        <f t="shared" si="10"/>
        <v>0</v>
      </c>
      <c r="L44" s="590">
        <f t="shared" si="11"/>
        <v>0</v>
      </c>
      <c r="M44" s="591"/>
    </row>
    <row r="45" spans="1:13" ht="21" customHeight="1">
      <c r="A45" s="587">
        <v>15</v>
      </c>
      <c r="B45" s="1016"/>
      <c r="C45" s="1017"/>
      <c r="D45" s="1017"/>
      <c r="E45" s="588">
        <f t="shared" si="6"/>
        <v>0</v>
      </c>
      <c r="F45" s="588">
        <f t="shared" si="7"/>
        <v>0</v>
      </c>
      <c r="G45" s="1018"/>
      <c r="H45" s="589">
        <f t="shared" si="8"/>
        <v>0</v>
      </c>
      <c r="I45" s="1018"/>
      <c r="J45" s="588">
        <f t="shared" si="9"/>
        <v>0</v>
      </c>
      <c r="K45" s="590">
        <f t="shared" si="10"/>
        <v>0</v>
      </c>
      <c r="L45" s="590">
        <f t="shared" si="11"/>
        <v>0</v>
      </c>
      <c r="M45" s="591"/>
    </row>
    <row r="46" spans="1:13" ht="21" customHeight="1">
      <c r="A46" s="587">
        <v>16</v>
      </c>
      <c r="B46" s="1016"/>
      <c r="C46" s="1017"/>
      <c r="D46" s="1017"/>
      <c r="E46" s="588">
        <f t="shared" si="6"/>
        <v>0</v>
      </c>
      <c r="F46" s="588">
        <f t="shared" si="7"/>
        <v>0</v>
      </c>
      <c r="G46" s="1018"/>
      <c r="H46" s="589">
        <f t="shared" si="8"/>
        <v>0</v>
      </c>
      <c r="I46" s="1018"/>
      <c r="J46" s="588">
        <f t="shared" si="9"/>
        <v>0</v>
      </c>
      <c r="K46" s="590">
        <f t="shared" si="10"/>
        <v>0</v>
      </c>
      <c r="L46" s="590">
        <f t="shared" si="11"/>
        <v>0</v>
      </c>
      <c r="M46" s="591"/>
    </row>
    <row r="47" spans="1:13" ht="21" customHeight="1">
      <c r="A47" s="587">
        <v>17</v>
      </c>
      <c r="B47" s="1016"/>
      <c r="C47" s="1017"/>
      <c r="D47" s="1017"/>
      <c r="E47" s="588">
        <f t="shared" si="6"/>
        <v>0</v>
      </c>
      <c r="F47" s="588">
        <f t="shared" si="7"/>
        <v>0</v>
      </c>
      <c r="G47" s="1018"/>
      <c r="H47" s="589">
        <f t="shared" si="8"/>
        <v>0</v>
      </c>
      <c r="I47" s="1018"/>
      <c r="J47" s="588">
        <f t="shared" si="9"/>
        <v>0</v>
      </c>
      <c r="K47" s="590">
        <f t="shared" si="10"/>
        <v>0</v>
      </c>
      <c r="L47" s="590">
        <f t="shared" si="11"/>
        <v>0</v>
      </c>
      <c r="M47" s="591"/>
    </row>
    <row r="48" spans="1:13" ht="21" customHeight="1">
      <c r="A48" s="587">
        <v>18</v>
      </c>
      <c r="B48" s="1016"/>
      <c r="C48" s="1017"/>
      <c r="D48" s="1017"/>
      <c r="E48" s="588">
        <f t="shared" si="6"/>
        <v>0</v>
      </c>
      <c r="F48" s="588">
        <f t="shared" si="7"/>
        <v>0</v>
      </c>
      <c r="G48" s="1018"/>
      <c r="H48" s="589">
        <f t="shared" si="8"/>
        <v>0</v>
      </c>
      <c r="I48" s="1018"/>
      <c r="J48" s="588">
        <f t="shared" si="9"/>
        <v>0</v>
      </c>
      <c r="K48" s="590">
        <f t="shared" si="10"/>
        <v>0</v>
      </c>
      <c r="L48" s="590">
        <f t="shared" si="11"/>
        <v>0</v>
      </c>
      <c r="M48" s="591"/>
    </row>
    <row r="49" spans="1:13" ht="21" customHeight="1">
      <c r="A49" s="587">
        <v>19</v>
      </c>
      <c r="B49" s="1016"/>
      <c r="C49" s="1017"/>
      <c r="D49" s="1017"/>
      <c r="E49" s="588">
        <f t="shared" si="6"/>
        <v>0</v>
      </c>
      <c r="F49" s="588">
        <f t="shared" si="7"/>
        <v>0</v>
      </c>
      <c r="G49" s="1018"/>
      <c r="H49" s="589">
        <f t="shared" si="8"/>
        <v>0</v>
      </c>
      <c r="I49" s="1018"/>
      <c r="J49" s="588">
        <f t="shared" si="9"/>
        <v>0</v>
      </c>
      <c r="K49" s="590">
        <f t="shared" si="10"/>
        <v>0</v>
      </c>
      <c r="L49" s="590">
        <f t="shared" si="11"/>
        <v>0</v>
      </c>
      <c r="M49" s="591"/>
    </row>
    <row r="50" spans="1:13" ht="21" customHeight="1" thickBot="1">
      <c r="A50" s="587">
        <v>20</v>
      </c>
      <c r="B50" s="1016"/>
      <c r="C50" s="1017"/>
      <c r="D50" s="1017"/>
      <c r="E50" s="588">
        <f t="shared" si="6"/>
        <v>0</v>
      </c>
      <c r="F50" s="588">
        <f t="shared" si="7"/>
        <v>0</v>
      </c>
      <c r="G50" s="1018"/>
      <c r="H50" s="589">
        <f t="shared" si="8"/>
        <v>0</v>
      </c>
      <c r="I50" s="1018"/>
      <c r="J50" s="588">
        <f t="shared" si="9"/>
        <v>0</v>
      </c>
      <c r="K50" s="590">
        <f t="shared" si="10"/>
        <v>0</v>
      </c>
      <c r="L50" s="590">
        <f t="shared" si="11"/>
        <v>0</v>
      </c>
      <c r="M50" s="591"/>
    </row>
    <row r="51" spans="1:13" ht="21" customHeight="1" thickBot="1">
      <c r="A51" s="1988" t="s">
        <v>73</v>
      </c>
      <c r="B51" s="1989"/>
      <c r="C51" s="1989"/>
      <c r="D51" s="1989"/>
      <c r="E51" s="1989"/>
      <c r="F51" s="1989"/>
      <c r="G51" s="1989"/>
      <c r="H51" s="1989"/>
      <c r="I51" s="1990"/>
      <c r="J51" s="592">
        <f>SUM(J30:J50)</f>
        <v>0</v>
      </c>
      <c r="K51" s="592">
        <f>SUM(K30:K50)</f>
        <v>0</v>
      </c>
      <c r="L51" s="592">
        <f>SUM(L30:L50)</f>
        <v>0</v>
      </c>
      <c r="M51" s="593"/>
    </row>
    <row r="52" spans="1:13" s="596" customFormat="1" ht="12" customHeight="1" thickBot="1">
      <c r="A52" s="235"/>
      <c r="B52" s="234"/>
      <c r="C52" s="234"/>
      <c r="D52" s="234"/>
      <c r="E52" s="234"/>
      <c r="F52" s="234"/>
      <c r="G52" s="234"/>
      <c r="H52" s="234"/>
      <c r="I52" s="234"/>
      <c r="J52" s="598"/>
      <c r="K52" s="598"/>
      <c r="L52" s="598"/>
      <c r="M52" s="599"/>
    </row>
    <row r="53" spans="1:13" ht="21" customHeight="1" thickBot="1">
      <c r="A53" s="1994" t="s">
        <v>475</v>
      </c>
      <c r="B53" s="1995"/>
      <c r="C53" s="1995"/>
      <c r="D53" s="1995"/>
      <c r="E53" s="1995"/>
      <c r="F53" s="1995"/>
      <c r="G53" s="1995"/>
      <c r="H53" s="1995"/>
      <c r="I53" s="1996"/>
      <c r="J53" s="600">
        <f>J51+J28</f>
        <v>0</v>
      </c>
      <c r="K53" s="600">
        <f>K51+K28</f>
        <v>0</v>
      </c>
      <c r="L53" s="600">
        <f>L51+L28</f>
        <v>0</v>
      </c>
      <c r="M53" s="601"/>
    </row>
    <row r="54" spans="1:13" ht="18" customHeight="1">
      <c r="A54" s="1984" t="s">
        <v>60</v>
      </c>
      <c r="B54" s="1985"/>
      <c r="C54" s="602">
        <f>'معيار كفاية رأس المال'!C10</f>
        <v>0</v>
      </c>
      <c r="D54" s="603"/>
      <c r="E54" s="604"/>
      <c r="F54" s="604"/>
      <c r="G54" s="604"/>
      <c r="H54" s="604"/>
      <c r="I54" s="604"/>
      <c r="J54" s="605"/>
      <c r="K54" s="605"/>
      <c r="L54" s="605"/>
      <c r="M54" s="605"/>
    </row>
    <row r="55" spans="1:13" ht="18">
      <c r="A55" s="1986" t="s">
        <v>61</v>
      </c>
      <c r="B55" s="1987"/>
      <c r="C55" s="606">
        <f>IF(C54&lt;0,0,(C54*10%))</f>
        <v>0</v>
      </c>
      <c r="D55" s="584"/>
      <c r="E55" s="585"/>
      <c r="F55" s="585"/>
      <c r="G55" s="585"/>
      <c r="H55" s="585"/>
      <c r="I55" s="585"/>
      <c r="J55" s="28"/>
      <c r="K55" s="607"/>
      <c r="L55" s="607"/>
      <c r="M55" s="607"/>
    </row>
    <row r="56" spans="1:13" ht="63.75" customHeight="1" thickBot="1">
      <c r="A56" s="1977" t="s">
        <v>471</v>
      </c>
      <c r="B56" s="1978"/>
      <c r="C56" s="901">
        <f>L53</f>
        <v>0</v>
      </c>
      <c r="D56" s="584"/>
      <c r="E56" s="608"/>
      <c r="F56" s="608"/>
      <c r="G56" s="608"/>
      <c r="H56" s="608"/>
      <c r="I56" s="608"/>
      <c r="J56" s="607"/>
      <c r="K56" s="607"/>
      <c r="L56" s="607"/>
      <c r="M56" s="607"/>
    </row>
    <row r="57" spans="1:13" ht="81" customHeight="1" thickTop="1" thickBot="1">
      <c r="A57" s="1979" t="s">
        <v>474</v>
      </c>
      <c r="B57" s="1980"/>
      <c r="C57" s="902">
        <f>IF((C56-C55)&gt;0,(C56-C55),0)</f>
        <v>0</v>
      </c>
      <c r="D57" s="585"/>
      <c r="E57" s="608"/>
      <c r="F57" s="608"/>
      <c r="G57" s="608"/>
      <c r="H57" s="608"/>
      <c r="I57" s="608"/>
      <c r="J57" s="607"/>
      <c r="K57" s="607"/>
      <c r="L57" s="607"/>
      <c r="M57" s="607"/>
    </row>
    <row r="58" spans="1:13" ht="15.75" thickTop="1"/>
  </sheetData>
  <sheetProtection password="FCE0" sheet="1" objects="1" scenarios="1"/>
  <mergeCells count="12">
    <mergeCell ref="E2:H2"/>
    <mergeCell ref="A56:B56"/>
    <mergeCell ref="A57:B57"/>
    <mergeCell ref="A4:M4"/>
    <mergeCell ref="A54:B54"/>
    <mergeCell ref="A55:B55"/>
    <mergeCell ref="A51:I51"/>
    <mergeCell ref="A28:I28"/>
    <mergeCell ref="A53:I53"/>
    <mergeCell ref="A7:B7"/>
    <mergeCell ref="A30:B30"/>
    <mergeCell ref="C5:D5"/>
  </mergeCells>
  <conditionalFormatting sqref="E78:F78">
    <cfRule type="cellIs" dxfId="0" priority="1" stopIfTrue="1" operator="greaterThan">
      <formula>0</formula>
    </cfRule>
  </conditionalFormatting>
  <pageMargins left="0.7" right="0.7" top="0.75" bottom="0.75" header="0.3" footer="0.3"/>
  <pageSetup paperSize="9" scale="48" orientation="portrait" horizontalDpi="4294967293" verticalDpi="90"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42"/>
  <sheetViews>
    <sheetView showGridLines="0" rightToLeft="1" view="pageBreakPreview" topLeftCell="A4" zoomScale="90" zoomScaleNormal="70" zoomScaleSheetLayoutView="90" workbookViewId="0">
      <pane xSplit="2" ySplit="4" topLeftCell="K8" activePane="bottomRight" state="frozen"/>
      <selection activeCell="C22" sqref="C22"/>
      <selection pane="topRight" activeCell="C22" sqref="C22"/>
      <selection pane="bottomLeft" activeCell="C22" sqref="C22"/>
      <selection pane="bottomRight" activeCell="M4" sqref="M4:P4"/>
    </sheetView>
  </sheetViews>
  <sheetFormatPr defaultRowHeight="15.75"/>
  <cols>
    <col min="1" max="1" width="7.28515625" style="34" customWidth="1"/>
    <col min="2" max="2" width="66.7109375" style="36" bestFit="1" customWidth="1"/>
    <col min="3" max="3" width="19.7109375" style="38" customWidth="1"/>
    <col min="4" max="4" width="2" style="550" customWidth="1"/>
    <col min="5" max="5" width="21" style="38" customWidth="1"/>
    <col min="6" max="6" width="18.140625" style="38" customWidth="1"/>
    <col min="7" max="7" width="2" style="550" customWidth="1"/>
    <col min="8" max="8" width="26.5703125" style="38" customWidth="1"/>
    <col min="9" max="9" width="2" style="550" customWidth="1"/>
    <col min="10" max="10" width="17.85546875" style="38" customWidth="1"/>
    <col min="11" max="11" width="15.42578125" style="38" customWidth="1"/>
    <col min="12" max="12" width="18.28515625" style="38" customWidth="1"/>
    <col min="13" max="13" width="21.7109375" style="38" customWidth="1"/>
    <col min="14" max="14" width="2" style="550" customWidth="1"/>
    <col min="15" max="15" width="19.42578125" style="38" customWidth="1"/>
    <col min="16" max="16" width="2" style="550" customWidth="1"/>
    <col min="17" max="17" width="21.5703125" style="38" customWidth="1"/>
    <col min="18" max="261" width="9" style="29"/>
    <col min="262" max="262" width="7.28515625" style="29" customWidth="1"/>
    <col min="263" max="263" width="66.7109375" style="29" bestFit="1" customWidth="1"/>
    <col min="264" max="264" width="19.7109375" style="29" customWidth="1"/>
    <col min="265" max="265" width="21" style="29" customWidth="1"/>
    <col min="266" max="266" width="18.140625" style="29" customWidth="1"/>
    <col min="267" max="267" width="26.5703125" style="29" customWidth="1"/>
    <col min="268" max="268" width="17.85546875" style="29" customWidth="1"/>
    <col min="269" max="269" width="15.42578125" style="29" customWidth="1"/>
    <col min="270" max="270" width="18.28515625" style="29" customWidth="1"/>
    <col min="271" max="271" width="21.7109375" style="29" customWidth="1"/>
    <col min="272" max="272" width="19.42578125" style="29" customWidth="1"/>
    <col min="273" max="273" width="21.5703125" style="29" customWidth="1"/>
    <col min="274" max="517" width="9" style="29"/>
    <col min="518" max="518" width="7.28515625" style="29" customWidth="1"/>
    <col min="519" max="519" width="66.7109375" style="29" bestFit="1" customWidth="1"/>
    <col min="520" max="520" width="19.7109375" style="29" customWidth="1"/>
    <col min="521" max="521" width="21" style="29" customWidth="1"/>
    <col min="522" max="522" width="18.140625" style="29" customWidth="1"/>
    <col min="523" max="523" width="26.5703125" style="29" customWidth="1"/>
    <col min="524" max="524" width="17.85546875" style="29" customWidth="1"/>
    <col min="525" max="525" width="15.42578125" style="29" customWidth="1"/>
    <col min="526" max="526" width="18.28515625" style="29" customWidth="1"/>
    <col min="527" max="527" width="21.7109375" style="29" customWidth="1"/>
    <col min="528" max="528" width="19.42578125" style="29" customWidth="1"/>
    <col min="529" max="529" width="21.5703125" style="29" customWidth="1"/>
    <col min="530" max="773" width="9" style="29"/>
    <col min="774" max="774" width="7.28515625" style="29" customWidth="1"/>
    <col min="775" max="775" width="66.7109375" style="29" bestFit="1" customWidth="1"/>
    <col min="776" max="776" width="19.7109375" style="29" customWidth="1"/>
    <col min="777" max="777" width="21" style="29" customWidth="1"/>
    <col min="778" max="778" width="18.140625" style="29" customWidth="1"/>
    <col min="779" max="779" width="26.5703125" style="29" customWidth="1"/>
    <col min="780" max="780" width="17.85546875" style="29" customWidth="1"/>
    <col min="781" max="781" width="15.42578125" style="29" customWidth="1"/>
    <col min="782" max="782" width="18.28515625" style="29" customWidth="1"/>
    <col min="783" max="783" width="21.7109375" style="29" customWidth="1"/>
    <col min="784" max="784" width="19.42578125" style="29" customWidth="1"/>
    <col min="785" max="785" width="21.5703125" style="29" customWidth="1"/>
    <col min="786" max="1029" width="9" style="29"/>
    <col min="1030" max="1030" width="7.28515625" style="29" customWidth="1"/>
    <col min="1031" max="1031" width="66.7109375" style="29" bestFit="1" customWidth="1"/>
    <col min="1032" max="1032" width="19.7109375" style="29" customWidth="1"/>
    <col min="1033" max="1033" width="21" style="29" customWidth="1"/>
    <col min="1034" max="1034" width="18.140625" style="29" customWidth="1"/>
    <col min="1035" max="1035" width="26.5703125" style="29" customWidth="1"/>
    <col min="1036" max="1036" width="17.85546875" style="29" customWidth="1"/>
    <col min="1037" max="1037" width="15.42578125" style="29" customWidth="1"/>
    <col min="1038" max="1038" width="18.28515625" style="29" customWidth="1"/>
    <col min="1039" max="1039" width="21.7109375" style="29" customWidth="1"/>
    <col min="1040" max="1040" width="19.42578125" style="29" customWidth="1"/>
    <col min="1041" max="1041" width="21.5703125" style="29" customWidth="1"/>
    <col min="1042" max="1285" width="9" style="29"/>
    <col min="1286" max="1286" width="7.28515625" style="29" customWidth="1"/>
    <col min="1287" max="1287" width="66.7109375" style="29" bestFit="1" customWidth="1"/>
    <col min="1288" max="1288" width="19.7109375" style="29" customWidth="1"/>
    <col min="1289" max="1289" width="21" style="29" customWidth="1"/>
    <col min="1290" max="1290" width="18.140625" style="29" customWidth="1"/>
    <col min="1291" max="1291" width="26.5703125" style="29" customWidth="1"/>
    <col min="1292" max="1292" width="17.85546875" style="29" customWidth="1"/>
    <col min="1293" max="1293" width="15.42578125" style="29" customWidth="1"/>
    <col min="1294" max="1294" width="18.28515625" style="29" customWidth="1"/>
    <col min="1295" max="1295" width="21.7109375" style="29" customWidth="1"/>
    <col min="1296" max="1296" width="19.42578125" style="29" customWidth="1"/>
    <col min="1297" max="1297" width="21.5703125" style="29" customWidth="1"/>
    <col min="1298" max="1541" width="9" style="29"/>
    <col min="1542" max="1542" width="7.28515625" style="29" customWidth="1"/>
    <col min="1543" max="1543" width="66.7109375" style="29" bestFit="1" customWidth="1"/>
    <col min="1544" max="1544" width="19.7109375" style="29" customWidth="1"/>
    <col min="1545" max="1545" width="21" style="29" customWidth="1"/>
    <col min="1546" max="1546" width="18.140625" style="29" customWidth="1"/>
    <col min="1547" max="1547" width="26.5703125" style="29" customWidth="1"/>
    <col min="1548" max="1548" width="17.85546875" style="29" customWidth="1"/>
    <col min="1549" max="1549" width="15.42578125" style="29" customWidth="1"/>
    <col min="1550" max="1550" width="18.28515625" style="29" customWidth="1"/>
    <col min="1551" max="1551" width="21.7109375" style="29" customWidth="1"/>
    <col min="1552" max="1552" width="19.42578125" style="29" customWidth="1"/>
    <col min="1553" max="1553" width="21.5703125" style="29" customWidth="1"/>
    <col min="1554" max="1797" width="9" style="29"/>
    <col min="1798" max="1798" width="7.28515625" style="29" customWidth="1"/>
    <col min="1799" max="1799" width="66.7109375" style="29" bestFit="1" customWidth="1"/>
    <col min="1800" max="1800" width="19.7109375" style="29" customWidth="1"/>
    <col min="1801" max="1801" width="21" style="29" customWidth="1"/>
    <col min="1802" max="1802" width="18.140625" style="29" customWidth="1"/>
    <col min="1803" max="1803" width="26.5703125" style="29" customWidth="1"/>
    <col min="1804" max="1804" width="17.85546875" style="29" customWidth="1"/>
    <col min="1805" max="1805" width="15.42578125" style="29" customWidth="1"/>
    <col min="1806" max="1806" width="18.28515625" style="29" customWidth="1"/>
    <col min="1807" max="1807" width="21.7109375" style="29" customWidth="1"/>
    <col min="1808" max="1808" width="19.42578125" style="29" customWidth="1"/>
    <col min="1809" max="1809" width="21.5703125" style="29" customWidth="1"/>
    <col min="1810" max="2053" width="9" style="29"/>
    <col min="2054" max="2054" width="7.28515625" style="29" customWidth="1"/>
    <col min="2055" max="2055" width="66.7109375" style="29" bestFit="1" customWidth="1"/>
    <col min="2056" max="2056" width="19.7109375" style="29" customWidth="1"/>
    <col min="2057" max="2057" width="21" style="29" customWidth="1"/>
    <col min="2058" max="2058" width="18.140625" style="29" customWidth="1"/>
    <col min="2059" max="2059" width="26.5703125" style="29" customWidth="1"/>
    <col min="2060" max="2060" width="17.85546875" style="29" customWidth="1"/>
    <col min="2061" max="2061" width="15.42578125" style="29" customWidth="1"/>
    <col min="2062" max="2062" width="18.28515625" style="29" customWidth="1"/>
    <col min="2063" max="2063" width="21.7109375" style="29" customWidth="1"/>
    <col min="2064" max="2064" width="19.42578125" style="29" customWidth="1"/>
    <col min="2065" max="2065" width="21.5703125" style="29" customWidth="1"/>
    <col min="2066" max="2309" width="9" style="29"/>
    <col min="2310" max="2310" width="7.28515625" style="29" customWidth="1"/>
    <col min="2311" max="2311" width="66.7109375" style="29" bestFit="1" customWidth="1"/>
    <col min="2312" max="2312" width="19.7109375" style="29" customWidth="1"/>
    <col min="2313" max="2313" width="21" style="29" customWidth="1"/>
    <col min="2314" max="2314" width="18.140625" style="29" customWidth="1"/>
    <col min="2315" max="2315" width="26.5703125" style="29" customWidth="1"/>
    <col min="2316" max="2316" width="17.85546875" style="29" customWidth="1"/>
    <col min="2317" max="2317" width="15.42578125" style="29" customWidth="1"/>
    <col min="2318" max="2318" width="18.28515625" style="29" customWidth="1"/>
    <col min="2319" max="2319" width="21.7109375" style="29" customWidth="1"/>
    <col min="2320" max="2320" width="19.42578125" style="29" customWidth="1"/>
    <col min="2321" max="2321" width="21.5703125" style="29" customWidth="1"/>
    <col min="2322" max="2565" width="9" style="29"/>
    <col min="2566" max="2566" width="7.28515625" style="29" customWidth="1"/>
    <col min="2567" max="2567" width="66.7109375" style="29" bestFit="1" customWidth="1"/>
    <col min="2568" max="2568" width="19.7109375" style="29" customWidth="1"/>
    <col min="2569" max="2569" width="21" style="29" customWidth="1"/>
    <col min="2570" max="2570" width="18.140625" style="29" customWidth="1"/>
    <col min="2571" max="2571" width="26.5703125" style="29" customWidth="1"/>
    <col min="2572" max="2572" width="17.85546875" style="29" customWidth="1"/>
    <col min="2573" max="2573" width="15.42578125" style="29" customWidth="1"/>
    <col min="2574" max="2574" width="18.28515625" style="29" customWidth="1"/>
    <col min="2575" max="2575" width="21.7109375" style="29" customWidth="1"/>
    <col min="2576" max="2576" width="19.42578125" style="29" customWidth="1"/>
    <col min="2577" max="2577" width="21.5703125" style="29" customWidth="1"/>
    <col min="2578" max="2821" width="9" style="29"/>
    <col min="2822" max="2822" width="7.28515625" style="29" customWidth="1"/>
    <col min="2823" max="2823" width="66.7109375" style="29" bestFit="1" customWidth="1"/>
    <col min="2824" max="2824" width="19.7109375" style="29" customWidth="1"/>
    <col min="2825" max="2825" width="21" style="29" customWidth="1"/>
    <col min="2826" max="2826" width="18.140625" style="29" customWidth="1"/>
    <col min="2827" max="2827" width="26.5703125" style="29" customWidth="1"/>
    <col min="2828" max="2828" width="17.85546875" style="29" customWidth="1"/>
    <col min="2829" max="2829" width="15.42578125" style="29" customWidth="1"/>
    <col min="2830" max="2830" width="18.28515625" style="29" customWidth="1"/>
    <col min="2831" max="2831" width="21.7109375" style="29" customWidth="1"/>
    <col min="2832" max="2832" width="19.42578125" style="29" customWidth="1"/>
    <col min="2833" max="2833" width="21.5703125" style="29" customWidth="1"/>
    <col min="2834" max="3077" width="9" style="29"/>
    <col min="3078" max="3078" width="7.28515625" style="29" customWidth="1"/>
    <col min="3079" max="3079" width="66.7109375" style="29" bestFit="1" customWidth="1"/>
    <col min="3080" max="3080" width="19.7109375" style="29" customWidth="1"/>
    <col min="3081" max="3081" width="21" style="29" customWidth="1"/>
    <col min="3082" max="3082" width="18.140625" style="29" customWidth="1"/>
    <col min="3083" max="3083" width="26.5703125" style="29" customWidth="1"/>
    <col min="3084" max="3084" width="17.85546875" style="29" customWidth="1"/>
    <col min="3085" max="3085" width="15.42578125" style="29" customWidth="1"/>
    <col min="3086" max="3086" width="18.28515625" style="29" customWidth="1"/>
    <col min="3087" max="3087" width="21.7109375" style="29" customWidth="1"/>
    <col min="3088" max="3088" width="19.42578125" style="29" customWidth="1"/>
    <col min="3089" max="3089" width="21.5703125" style="29" customWidth="1"/>
    <col min="3090" max="3333" width="9" style="29"/>
    <col min="3334" max="3334" width="7.28515625" style="29" customWidth="1"/>
    <col min="3335" max="3335" width="66.7109375" style="29" bestFit="1" customWidth="1"/>
    <col min="3336" max="3336" width="19.7109375" style="29" customWidth="1"/>
    <col min="3337" max="3337" width="21" style="29" customWidth="1"/>
    <col min="3338" max="3338" width="18.140625" style="29" customWidth="1"/>
    <col min="3339" max="3339" width="26.5703125" style="29" customWidth="1"/>
    <col min="3340" max="3340" width="17.85546875" style="29" customWidth="1"/>
    <col min="3341" max="3341" width="15.42578125" style="29" customWidth="1"/>
    <col min="3342" max="3342" width="18.28515625" style="29" customWidth="1"/>
    <col min="3343" max="3343" width="21.7109375" style="29" customWidth="1"/>
    <col min="3344" max="3344" width="19.42578125" style="29" customWidth="1"/>
    <col min="3345" max="3345" width="21.5703125" style="29" customWidth="1"/>
    <col min="3346" max="3589" width="9" style="29"/>
    <col min="3590" max="3590" width="7.28515625" style="29" customWidth="1"/>
    <col min="3591" max="3591" width="66.7109375" style="29" bestFit="1" customWidth="1"/>
    <col min="3592" max="3592" width="19.7109375" style="29" customWidth="1"/>
    <col min="3593" max="3593" width="21" style="29" customWidth="1"/>
    <col min="3594" max="3594" width="18.140625" style="29" customWidth="1"/>
    <col min="3595" max="3595" width="26.5703125" style="29" customWidth="1"/>
    <col min="3596" max="3596" width="17.85546875" style="29" customWidth="1"/>
    <col min="3597" max="3597" width="15.42578125" style="29" customWidth="1"/>
    <col min="3598" max="3598" width="18.28515625" style="29" customWidth="1"/>
    <col min="3599" max="3599" width="21.7109375" style="29" customWidth="1"/>
    <col min="3600" max="3600" width="19.42578125" style="29" customWidth="1"/>
    <col min="3601" max="3601" width="21.5703125" style="29" customWidth="1"/>
    <col min="3602" max="3845" width="9" style="29"/>
    <col min="3846" max="3846" width="7.28515625" style="29" customWidth="1"/>
    <col min="3847" max="3847" width="66.7109375" style="29" bestFit="1" customWidth="1"/>
    <col min="3848" max="3848" width="19.7109375" style="29" customWidth="1"/>
    <col min="3849" max="3849" width="21" style="29" customWidth="1"/>
    <col min="3850" max="3850" width="18.140625" style="29" customWidth="1"/>
    <col min="3851" max="3851" width="26.5703125" style="29" customWidth="1"/>
    <col min="3852" max="3852" width="17.85546875" style="29" customWidth="1"/>
    <col min="3853" max="3853" width="15.42578125" style="29" customWidth="1"/>
    <col min="3854" max="3854" width="18.28515625" style="29" customWidth="1"/>
    <col min="3855" max="3855" width="21.7109375" style="29" customWidth="1"/>
    <col min="3856" max="3856" width="19.42578125" style="29" customWidth="1"/>
    <col min="3857" max="3857" width="21.5703125" style="29" customWidth="1"/>
    <col min="3858" max="4101" width="9" style="29"/>
    <col min="4102" max="4102" width="7.28515625" style="29" customWidth="1"/>
    <col min="4103" max="4103" width="66.7109375" style="29" bestFit="1" customWidth="1"/>
    <col min="4104" max="4104" width="19.7109375" style="29" customWidth="1"/>
    <col min="4105" max="4105" width="21" style="29" customWidth="1"/>
    <col min="4106" max="4106" width="18.140625" style="29" customWidth="1"/>
    <col min="4107" max="4107" width="26.5703125" style="29" customWidth="1"/>
    <col min="4108" max="4108" width="17.85546875" style="29" customWidth="1"/>
    <col min="4109" max="4109" width="15.42578125" style="29" customWidth="1"/>
    <col min="4110" max="4110" width="18.28515625" style="29" customWidth="1"/>
    <col min="4111" max="4111" width="21.7109375" style="29" customWidth="1"/>
    <col min="4112" max="4112" width="19.42578125" style="29" customWidth="1"/>
    <col min="4113" max="4113" width="21.5703125" style="29" customWidth="1"/>
    <col min="4114" max="4357" width="9" style="29"/>
    <col min="4358" max="4358" width="7.28515625" style="29" customWidth="1"/>
    <col min="4359" max="4359" width="66.7109375" style="29" bestFit="1" customWidth="1"/>
    <col min="4360" max="4360" width="19.7109375" style="29" customWidth="1"/>
    <col min="4361" max="4361" width="21" style="29" customWidth="1"/>
    <col min="4362" max="4362" width="18.140625" style="29" customWidth="1"/>
    <col min="4363" max="4363" width="26.5703125" style="29" customWidth="1"/>
    <col min="4364" max="4364" width="17.85546875" style="29" customWidth="1"/>
    <col min="4365" max="4365" width="15.42578125" style="29" customWidth="1"/>
    <col min="4366" max="4366" width="18.28515625" style="29" customWidth="1"/>
    <col min="4367" max="4367" width="21.7109375" style="29" customWidth="1"/>
    <col min="4368" max="4368" width="19.42578125" style="29" customWidth="1"/>
    <col min="4369" max="4369" width="21.5703125" style="29" customWidth="1"/>
    <col min="4370" max="4613" width="9" style="29"/>
    <col min="4614" max="4614" width="7.28515625" style="29" customWidth="1"/>
    <col min="4615" max="4615" width="66.7109375" style="29" bestFit="1" customWidth="1"/>
    <col min="4616" max="4616" width="19.7109375" style="29" customWidth="1"/>
    <col min="4617" max="4617" width="21" style="29" customWidth="1"/>
    <col min="4618" max="4618" width="18.140625" style="29" customWidth="1"/>
    <col min="4619" max="4619" width="26.5703125" style="29" customWidth="1"/>
    <col min="4620" max="4620" width="17.85546875" style="29" customWidth="1"/>
    <col min="4621" max="4621" width="15.42578125" style="29" customWidth="1"/>
    <col min="4622" max="4622" width="18.28515625" style="29" customWidth="1"/>
    <col min="4623" max="4623" width="21.7109375" style="29" customWidth="1"/>
    <col min="4624" max="4624" width="19.42578125" style="29" customWidth="1"/>
    <col min="4625" max="4625" width="21.5703125" style="29" customWidth="1"/>
    <col min="4626" max="4869" width="9" style="29"/>
    <col min="4870" max="4870" width="7.28515625" style="29" customWidth="1"/>
    <col min="4871" max="4871" width="66.7109375" style="29" bestFit="1" customWidth="1"/>
    <col min="4872" max="4872" width="19.7109375" style="29" customWidth="1"/>
    <col min="4873" max="4873" width="21" style="29" customWidth="1"/>
    <col min="4874" max="4874" width="18.140625" style="29" customWidth="1"/>
    <col min="4875" max="4875" width="26.5703125" style="29" customWidth="1"/>
    <col min="4876" max="4876" width="17.85546875" style="29" customWidth="1"/>
    <col min="4877" max="4877" width="15.42578125" style="29" customWidth="1"/>
    <col min="4878" max="4878" width="18.28515625" style="29" customWidth="1"/>
    <col min="4879" max="4879" width="21.7109375" style="29" customWidth="1"/>
    <col min="4880" max="4880" width="19.42578125" style="29" customWidth="1"/>
    <col min="4881" max="4881" width="21.5703125" style="29" customWidth="1"/>
    <col min="4882" max="5125" width="9" style="29"/>
    <col min="5126" max="5126" width="7.28515625" style="29" customWidth="1"/>
    <col min="5127" max="5127" width="66.7109375" style="29" bestFit="1" customWidth="1"/>
    <col min="5128" max="5128" width="19.7109375" style="29" customWidth="1"/>
    <col min="5129" max="5129" width="21" style="29" customWidth="1"/>
    <col min="5130" max="5130" width="18.140625" style="29" customWidth="1"/>
    <col min="5131" max="5131" width="26.5703125" style="29" customWidth="1"/>
    <col min="5132" max="5132" width="17.85546875" style="29" customWidth="1"/>
    <col min="5133" max="5133" width="15.42578125" style="29" customWidth="1"/>
    <col min="5134" max="5134" width="18.28515625" style="29" customWidth="1"/>
    <col min="5135" max="5135" width="21.7109375" style="29" customWidth="1"/>
    <col min="5136" max="5136" width="19.42578125" style="29" customWidth="1"/>
    <col min="5137" max="5137" width="21.5703125" style="29" customWidth="1"/>
    <col min="5138" max="5381" width="9" style="29"/>
    <col min="5382" max="5382" width="7.28515625" style="29" customWidth="1"/>
    <col min="5383" max="5383" width="66.7109375" style="29" bestFit="1" customWidth="1"/>
    <col min="5384" max="5384" width="19.7109375" style="29" customWidth="1"/>
    <col min="5385" max="5385" width="21" style="29" customWidth="1"/>
    <col min="5386" max="5386" width="18.140625" style="29" customWidth="1"/>
    <col min="5387" max="5387" width="26.5703125" style="29" customWidth="1"/>
    <col min="5388" max="5388" width="17.85546875" style="29" customWidth="1"/>
    <col min="5389" max="5389" width="15.42578125" style="29" customWidth="1"/>
    <col min="5390" max="5390" width="18.28515625" style="29" customWidth="1"/>
    <col min="5391" max="5391" width="21.7109375" style="29" customWidth="1"/>
    <col min="5392" max="5392" width="19.42578125" style="29" customWidth="1"/>
    <col min="5393" max="5393" width="21.5703125" style="29" customWidth="1"/>
    <col min="5394" max="5637" width="9" style="29"/>
    <col min="5638" max="5638" width="7.28515625" style="29" customWidth="1"/>
    <col min="5639" max="5639" width="66.7109375" style="29" bestFit="1" customWidth="1"/>
    <col min="5640" max="5640" width="19.7109375" style="29" customWidth="1"/>
    <col min="5641" max="5641" width="21" style="29" customWidth="1"/>
    <col min="5642" max="5642" width="18.140625" style="29" customWidth="1"/>
    <col min="5643" max="5643" width="26.5703125" style="29" customWidth="1"/>
    <col min="5644" max="5644" width="17.85546875" style="29" customWidth="1"/>
    <col min="5645" max="5645" width="15.42578125" style="29" customWidth="1"/>
    <col min="5646" max="5646" width="18.28515625" style="29" customWidth="1"/>
    <col min="5647" max="5647" width="21.7109375" style="29" customWidth="1"/>
    <col min="5648" max="5648" width="19.42578125" style="29" customWidth="1"/>
    <col min="5649" max="5649" width="21.5703125" style="29" customWidth="1"/>
    <col min="5650" max="5893" width="9" style="29"/>
    <col min="5894" max="5894" width="7.28515625" style="29" customWidth="1"/>
    <col min="5895" max="5895" width="66.7109375" style="29" bestFit="1" customWidth="1"/>
    <col min="5896" max="5896" width="19.7109375" style="29" customWidth="1"/>
    <col min="5897" max="5897" width="21" style="29" customWidth="1"/>
    <col min="5898" max="5898" width="18.140625" style="29" customWidth="1"/>
    <col min="5899" max="5899" width="26.5703125" style="29" customWidth="1"/>
    <col min="5900" max="5900" width="17.85546875" style="29" customWidth="1"/>
    <col min="5901" max="5901" width="15.42578125" style="29" customWidth="1"/>
    <col min="5902" max="5902" width="18.28515625" style="29" customWidth="1"/>
    <col min="5903" max="5903" width="21.7109375" style="29" customWidth="1"/>
    <col min="5904" max="5904" width="19.42578125" style="29" customWidth="1"/>
    <col min="5905" max="5905" width="21.5703125" style="29" customWidth="1"/>
    <col min="5906" max="6149" width="9" style="29"/>
    <col min="6150" max="6150" width="7.28515625" style="29" customWidth="1"/>
    <col min="6151" max="6151" width="66.7109375" style="29" bestFit="1" customWidth="1"/>
    <col min="6152" max="6152" width="19.7109375" style="29" customWidth="1"/>
    <col min="6153" max="6153" width="21" style="29" customWidth="1"/>
    <col min="6154" max="6154" width="18.140625" style="29" customWidth="1"/>
    <col min="6155" max="6155" width="26.5703125" style="29" customWidth="1"/>
    <col min="6156" max="6156" width="17.85546875" style="29" customWidth="1"/>
    <col min="6157" max="6157" width="15.42578125" style="29" customWidth="1"/>
    <col min="6158" max="6158" width="18.28515625" style="29" customWidth="1"/>
    <col min="6159" max="6159" width="21.7109375" style="29" customWidth="1"/>
    <col min="6160" max="6160" width="19.42578125" style="29" customWidth="1"/>
    <col min="6161" max="6161" width="21.5703125" style="29" customWidth="1"/>
    <col min="6162" max="6405" width="9" style="29"/>
    <col min="6406" max="6406" width="7.28515625" style="29" customWidth="1"/>
    <col min="6407" max="6407" width="66.7109375" style="29" bestFit="1" customWidth="1"/>
    <col min="6408" max="6408" width="19.7109375" style="29" customWidth="1"/>
    <col min="6409" max="6409" width="21" style="29" customWidth="1"/>
    <col min="6410" max="6410" width="18.140625" style="29" customWidth="1"/>
    <col min="6411" max="6411" width="26.5703125" style="29" customWidth="1"/>
    <col min="6412" max="6412" width="17.85546875" style="29" customWidth="1"/>
    <col min="6413" max="6413" width="15.42578125" style="29" customWidth="1"/>
    <col min="6414" max="6414" width="18.28515625" style="29" customWidth="1"/>
    <col min="6415" max="6415" width="21.7109375" style="29" customWidth="1"/>
    <col min="6416" max="6416" width="19.42578125" style="29" customWidth="1"/>
    <col min="6417" max="6417" width="21.5703125" style="29" customWidth="1"/>
    <col min="6418" max="6661" width="9" style="29"/>
    <col min="6662" max="6662" width="7.28515625" style="29" customWidth="1"/>
    <col min="6663" max="6663" width="66.7109375" style="29" bestFit="1" customWidth="1"/>
    <col min="6664" max="6664" width="19.7109375" style="29" customWidth="1"/>
    <col min="6665" max="6665" width="21" style="29" customWidth="1"/>
    <col min="6666" max="6666" width="18.140625" style="29" customWidth="1"/>
    <col min="6667" max="6667" width="26.5703125" style="29" customWidth="1"/>
    <col min="6668" max="6668" width="17.85546875" style="29" customWidth="1"/>
    <col min="6669" max="6669" width="15.42578125" style="29" customWidth="1"/>
    <col min="6670" max="6670" width="18.28515625" style="29" customWidth="1"/>
    <col min="6671" max="6671" width="21.7109375" style="29" customWidth="1"/>
    <col min="6672" max="6672" width="19.42578125" style="29" customWidth="1"/>
    <col min="6673" max="6673" width="21.5703125" style="29" customWidth="1"/>
    <col min="6674" max="6917" width="9" style="29"/>
    <col min="6918" max="6918" width="7.28515625" style="29" customWidth="1"/>
    <col min="6919" max="6919" width="66.7109375" style="29" bestFit="1" customWidth="1"/>
    <col min="6920" max="6920" width="19.7109375" style="29" customWidth="1"/>
    <col min="6921" max="6921" width="21" style="29" customWidth="1"/>
    <col min="6922" max="6922" width="18.140625" style="29" customWidth="1"/>
    <col min="6923" max="6923" width="26.5703125" style="29" customWidth="1"/>
    <col min="6924" max="6924" width="17.85546875" style="29" customWidth="1"/>
    <col min="6925" max="6925" width="15.42578125" style="29" customWidth="1"/>
    <col min="6926" max="6926" width="18.28515625" style="29" customWidth="1"/>
    <col min="6927" max="6927" width="21.7109375" style="29" customWidth="1"/>
    <col min="6928" max="6928" width="19.42578125" style="29" customWidth="1"/>
    <col min="6929" max="6929" width="21.5703125" style="29" customWidth="1"/>
    <col min="6930" max="7173" width="9" style="29"/>
    <col min="7174" max="7174" width="7.28515625" style="29" customWidth="1"/>
    <col min="7175" max="7175" width="66.7109375" style="29" bestFit="1" customWidth="1"/>
    <col min="7176" max="7176" width="19.7109375" style="29" customWidth="1"/>
    <col min="7177" max="7177" width="21" style="29" customWidth="1"/>
    <col min="7178" max="7178" width="18.140625" style="29" customWidth="1"/>
    <col min="7179" max="7179" width="26.5703125" style="29" customWidth="1"/>
    <col min="7180" max="7180" width="17.85546875" style="29" customWidth="1"/>
    <col min="7181" max="7181" width="15.42578125" style="29" customWidth="1"/>
    <col min="7182" max="7182" width="18.28515625" style="29" customWidth="1"/>
    <col min="7183" max="7183" width="21.7109375" style="29" customWidth="1"/>
    <col min="7184" max="7184" width="19.42578125" style="29" customWidth="1"/>
    <col min="7185" max="7185" width="21.5703125" style="29" customWidth="1"/>
    <col min="7186" max="7429" width="9" style="29"/>
    <col min="7430" max="7430" width="7.28515625" style="29" customWidth="1"/>
    <col min="7431" max="7431" width="66.7109375" style="29" bestFit="1" customWidth="1"/>
    <col min="7432" max="7432" width="19.7109375" style="29" customWidth="1"/>
    <col min="7433" max="7433" width="21" style="29" customWidth="1"/>
    <col min="7434" max="7434" width="18.140625" style="29" customWidth="1"/>
    <col min="7435" max="7435" width="26.5703125" style="29" customWidth="1"/>
    <col min="7436" max="7436" width="17.85546875" style="29" customWidth="1"/>
    <col min="7437" max="7437" width="15.42578125" style="29" customWidth="1"/>
    <col min="7438" max="7438" width="18.28515625" style="29" customWidth="1"/>
    <col min="7439" max="7439" width="21.7109375" style="29" customWidth="1"/>
    <col min="7440" max="7440" width="19.42578125" style="29" customWidth="1"/>
    <col min="7441" max="7441" width="21.5703125" style="29" customWidth="1"/>
    <col min="7442" max="7685" width="9" style="29"/>
    <col min="7686" max="7686" width="7.28515625" style="29" customWidth="1"/>
    <col min="7687" max="7687" width="66.7109375" style="29" bestFit="1" customWidth="1"/>
    <col min="7688" max="7688" width="19.7109375" style="29" customWidth="1"/>
    <col min="7689" max="7689" width="21" style="29" customWidth="1"/>
    <col min="7690" max="7690" width="18.140625" style="29" customWidth="1"/>
    <col min="7691" max="7691" width="26.5703125" style="29" customWidth="1"/>
    <col min="7692" max="7692" width="17.85546875" style="29" customWidth="1"/>
    <col min="7693" max="7693" width="15.42578125" style="29" customWidth="1"/>
    <col min="7694" max="7694" width="18.28515625" style="29" customWidth="1"/>
    <col min="7695" max="7695" width="21.7109375" style="29" customWidth="1"/>
    <col min="7696" max="7696" width="19.42578125" style="29" customWidth="1"/>
    <col min="7697" max="7697" width="21.5703125" style="29" customWidth="1"/>
    <col min="7698" max="7941" width="9" style="29"/>
    <col min="7942" max="7942" width="7.28515625" style="29" customWidth="1"/>
    <col min="7943" max="7943" width="66.7109375" style="29" bestFit="1" customWidth="1"/>
    <col min="7944" max="7944" width="19.7109375" style="29" customWidth="1"/>
    <col min="7945" max="7945" width="21" style="29" customWidth="1"/>
    <col min="7946" max="7946" width="18.140625" style="29" customWidth="1"/>
    <col min="7947" max="7947" width="26.5703125" style="29" customWidth="1"/>
    <col min="7948" max="7948" width="17.85546875" style="29" customWidth="1"/>
    <col min="7949" max="7949" width="15.42578125" style="29" customWidth="1"/>
    <col min="7950" max="7950" width="18.28515625" style="29" customWidth="1"/>
    <col min="7951" max="7951" width="21.7109375" style="29" customWidth="1"/>
    <col min="7952" max="7952" width="19.42578125" style="29" customWidth="1"/>
    <col min="7953" max="7953" width="21.5703125" style="29" customWidth="1"/>
    <col min="7954" max="8197" width="9" style="29"/>
    <col min="8198" max="8198" width="7.28515625" style="29" customWidth="1"/>
    <col min="8199" max="8199" width="66.7109375" style="29" bestFit="1" customWidth="1"/>
    <col min="8200" max="8200" width="19.7109375" style="29" customWidth="1"/>
    <col min="8201" max="8201" width="21" style="29" customWidth="1"/>
    <col min="8202" max="8202" width="18.140625" style="29" customWidth="1"/>
    <col min="8203" max="8203" width="26.5703125" style="29" customWidth="1"/>
    <col min="8204" max="8204" width="17.85546875" style="29" customWidth="1"/>
    <col min="8205" max="8205" width="15.42578125" style="29" customWidth="1"/>
    <col min="8206" max="8206" width="18.28515625" style="29" customWidth="1"/>
    <col min="8207" max="8207" width="21.7109375" style="29" customWidth="1"/>
    <col min="8208" max="8208" width="19.42578125" style="29" customWidth="1"/>
    <col min="8209" max="8209" width="21.5703125" style="29" customWidth="1"/>
    <col min="8210" max="8453" width="9" style="29"/>
    <col min="8454" max="8454" width="7.28515625" style="29" customWidth="1"/>
    <col min="8455" max="8455" width="66.7109375" style="29" bestFit="1" customWidth="1"/>
    <col min="8456" max="8456" width="19.7109375" style="29" customWidth="1"/>
    <col min="8457" max="8457" width="21" style="29" customWidth="1"/>
    <col min="8458" max="8458" width="18.140625" style="29" customWidth="1"/>
    <col min="8459" max="8459" width="26.5703125" style="29" customWidth="1"/>
    <col min="8460" max="8460" width="17.85546875" style="29" customWidth="1"/>
    <col min="8461" max="8461" width="15.42578125" style="29" customWidth="1"/>
    <col min="8462" max="8462" width="18.28515625" style="29" customWidth="1"/>
    <col min="8463" max="8463" width="21.7109375" style="29" customWidth="1"/>
    <col min="8464" max="8464" width="19.42578125" style="29" customWidth="1"/>
    <col min="8465" max="8465" width="21.5703125" style="29" customWidth="1"/>
    <col min="8466" max="8709" width="9" style="29"/>
    <col min="8710" max="8710" width="7.28515625" style="29" customWidth="1"/>
    <col min="8711" max="8711" width="66.7109375" style="29" bestFit="1" customWidth="1"/>
    <col min="8712" max="8712" width="19.7109375" style="29" customWidth="1"/>
    <col min="8713" max="8713" width="21" style="29" customWidth="1"/>
    <col min="8714" max="8714" width="18.140625" style="29" customWidth="1"/>
    <col min="8715" max="8715" width="26.5703125" style="29" customWidth="1"/>
    <col min="8716" max="8716" width="17.85546875" style="29" customWidth="1"/>
    <col min="8717" max="8717" width="15.42578125" style="29" customWidth="1"/>
    <col min="8718" max="8718" width="18.28515625" style="29" customWidth="1"/>
    <col min="8719" max="8719" width="21.7109375" style="29" customWidth="1"/>
    <col min="8720" max="8720" width="19.42578125" style="29" customWidth="1"/>
    <col min="8721" max="8721" width="21.5703125" style="29" customWidth="1"/>
    <col min="8722" max="8965" width="9" style="29"/>
    <col min="8966" max="8966" width="7.28515625" style="29" customWidth="1"/>
    <col min="8967" max="8967" width="66.7109375" style="29" bestFit="1" customWidth="1"/>
    <col min="8968" max="8968" width="19.7109375" style="29" customWidth="1"/>
    <col min="8969" max="8969" width="21" style="29" customWidth="1"/>
    <col min="8970" max="8970" width="18.140625" style="29" customWidth="1"/>
    <col min="8971" max="8971" width="26.5703125" style="29" customWidth="1"/>
    <col min="8972" max="8972" width="17.85546875" style="29" customWidth="1"/>
    <col min="8973" max="8973" width="15.42578125" style="29" customWidth="1"/>
    <col min="8974" max="8974" width="18.28515625" style="29" customWidth="1"/>
    <col min="8975" max="8975" width="21.7109375" style="29" customWidth="1"/>
    <col min="8976" max="8976" width="19.42578125" style="29" customWidth="1"/>
    <col min="8977" max="8977" width="21.5703125" style="29" customWidth="1"/>
    <col min="8978" max="9221" width="9" style="29"/>
    <col min="9222" max="9222" width="7.28515625" style="29" customWidth="1"/>
    <col min="9223" max="9223" width="66.7109375" style="29" bestFit="1" customWidth="1"/>
    <col min="9224" max="9224" width="19.7109375" style="29" customWidth="1"/>
    <col min="9225" max="9225" width="21" style="29" customWidth="1"/>
    <col min="9226" max="9226" width="18.140625" style="29" customWidth="1"/>
    <col min="9227" max="9227" width="26.5703125" style="29" customWidth="1"/>
    <col min="9228" max="9228" width="17.85546875" style="29" customWidth="1"/>
    <col min="9229" max="9229" width="15.42578125" style="29" customWidth="1"/>
    <col min="9230" max="9230" width="18.28515625" style="29" customWidth="1"/>
    <col min="9231" max="9231" width="21.7109375" style="29" customWidth="1"/>
    <col min="9232" max="9232" width="19.42578125" style="29" customWidth="1"/>
    <col min="9233" max="9233" width="21.5703125" style="29" customWidth="1"/>
    <col min="9234" max="9477" width="9" style="29"/>
    <col min="9478" max="9478" width="7.28515625" style="29" customWidth="1"/>
    <col min="9479" max="9479" width="66.7109375" style="29" bestFit="1" customWidth="1"/>
    <col min="9480" max="9480" width="19.7109375" style="29" customWidth="1"/>
    <col min="9481" max="9481" width="21" style="29" customWidth="1"/>
    <col min="9482" max="9482" width="18.140625" style="29" customWidth="1"/>
    <col min="9483" max="9483" width="26.5703125" style="29" customWidth="1"/>
    <col min="9484" max="9484" width="17.85546875" style="29" customWidth="1"/>
    <col min="9485" max="9485" width="15.42578125" style="29" customWidth="1"/>
    <col min="9486" max="9486" width="18.28515625" style="29" customWidth="1"/>
    <col min="9487" max="9487" width="21.7109375" style="29" customWidth="1"/>
    <col min="9488" max="9488" width="19.42578125" style="29" customWidth="1"/>
    <col min="9489" max="9489" width="21.5703125" style="29" customWidth="1"/>
    <col min="9490" max="9733" width="9" style="29"/>
    <col min="9734" max="9734" width="7.28515625" style="29" customWidth="1"/>
    <col min="9735" max="9735" width="66.7109375" style="29" bestFit="1" customWidth="1"/>
    <col min="9736" max="9736" width="19.7109375" style="29" customWidth="1"/>
    <col min="9737" max="9737" width="21" style="29" customWidth="1"/>
    <col min="9738" max="9738" width="18.140625" style="29" customWidth="1"/>
    <col min="9739" max="9739" width="26.5703125" style="29" customWidth="1"/>
    <col min="9740" max="9740" width="17.85546875" style="29" customWidth="1"/>
    <col min="9741" max="9741" width="15.42578125" style="29" customWidth="1"/>
    <col min="9742" max="9742" width="18.28515625" style="29" customWidth="1"/>
    <col min="9743" max="9743" width="21.7109375" style="29" customWidth="1"/>
    <col min="9744" max="9744" width="19.42578125" style="29" customWidth="1"/>
    <col min="9745" max="9745" width="21.5703125" style="29" customWidth="1"/>
    <col min="9746" max="9989" width="9" style="29"/>
    <col min="9990" max="9990" width="7.28515625" style="29" customWidth="1"/>
    <col min="9991" max="9991" width="66.7109375" style="29" bestFit="1" customWidth="1"/>
    <col min="9992" max="9992" width="19.7109375" style="29" customWidth="1"/>
    <col min="9993" max="9993" width="21" style="29" customWidth="1"/>
    <col min="9994" max="9994" width="18.140625" style="29" customWidth="1"/>
    <col min="9995" max="9995" width="26.5703125" style="29" customWidth="1"/>
    <col min="9996" max="9996" width="17.85546875" style="29" customWidth="1"/>
    <col min="9997" max="9997" width="15.42578125" style="29" customWidth="1"/>
    <col min="9998" max="9998" width="18.28515625" style="29" customWidth="1"/>
    <col min="9999" max="9999" width="21.7109375" style="29" customWidth="1"/>
    <col min="10000" max="10000" width="19.42578125" style="29" customWidth="1"/>
    <col min="10001" max="10001" width="21.5703125" style="29" customWidth="1"/>
    <col min="10002" max="10245" width="9" style="29"/>
    <col min="10246" max="10246" width="7.28515625" style="29" customWidth="1"/>
    <col min="10247" max="10247" width="66.7109375" style="29" bestFit="1" customWidth="1"/>
    <col min="10248" max="10248" width="19.7109375" style="29" customWidth="1"/>
    <col min="10249" max="10249" width="21" style="29" customWidth="1"/>
    <col min="10250" max="10250" width="18.140625" style="29" customWidth="1"/>
    <col min="10251" max="10251" width="26.5703125" style="29" customWidth="1"/>
    <col min="10252" max="10252" width="17.85546875" style="29" customWidth="1"/>
    <col min="10253" max="10253" width="15.42578125" style="29" customWidth="1"/>
    <col min="10254" max="10254" width="18.28515625" style="29" customWidth="1"/>
    <col min="10255" max="10255" width="21.7109375" style="29" customWidth="1"/>
    <col min="10256" max="10256" width="19.42578125" style="29" customWidth="1"/>
    <col min="10257" max="10257" width="21.5703125" style="29" customWidth="1"/>
    <col min="10258" max="10501" width="9" style="29"/>
    <col min="10502" max="10502" width="7.28515625" style="29" customWidth="1"/>
    <col min="10503" max="10503" width="66.7109375" style="29" bestFit="1" customWidth="1"/>
    <col min="10504" max="10504" width="19.7109375" style="29" customWidth="1"/>
    <col min="10505" max="10505" width="21" style="29" customWidth="1"/>
    <col min="10506" max="10506" width="18.140625" style="29" customWidth="1"/>
    <col min="10507" max="10507" width="26.5703125" style="29" customWidth="1"/>
    <col min="10508" max="10508" width="17.85546875" style="29" customWidth="1"/>
    <col min="10509" max="10509" width="15.42578125" style="29" customWidth="1"/>
    <col min="10510" max="10510" width="18.28515625" style="29" customWidth="1"/>
    <col min="10511" max="10511" width="21.7109375" style="29" customWidth="1"/>
    <col min="10512" max="10512" width="19.42578125" style="29" customWidth="1"/>
    <col min="10513" max="10513" width="21.5703125" style="29" customWidth="1"/>
    <col min="10514" max="10757" width="9" style="29"/>
    <col min="10758" max="10758" width="7.28515625" style="29" customWidth="1"/>
    <col min="10759" max="10759" width="66.7109375" style="29" bestFit="1" customWidth="1"/>
    <col min="10760" max="10760" width="19.7109375" style="29" customWidth="1"/>
    <col min="10761" max="10761" width="21" style="29" customWidth="1"/>
    <col min="10762" max="10762" width="18.140625" style="29" customWidth="1"/>
    <col min="10763" max="10763" width="26.5703125" style="29" customWidth="1"/>
    <col min="10764" max="10764" width="17.85546875" style="29" customWidth="1"/>
    <col min="10765" max="10765" width="15.42578125" style="29" customWidth="1"/>
    <col min="10766" max="10766" width="18.28515625" style="29" customWidth="1"/>
    <col min="10767" max="10767" width="21.7109375" style="29" customWidth="1"/>
    <col min="10768" max="10768" width="19.42578125" style="29" customWidth="1"/>
    <col min="10769" max="10769" width="21.5703125" style="29" customWidth="1"/>
    <col min="10770" max="11013" width="9" style="29"/>
    <col min="11014" max="11014" width="7.28515625" style="29" customWidth="1"/>
    <col min="11015" max="11015" width="66.7109375" style="29" bestFit="1" customWidth="1"/>
    <col min="11016" max="11016" width="19.7109375" style="29" customWidth="1"/>
    <col min="11017" max="11017" width="21" style="29" customWidth="1"/>
    <col min="11018" max="11018" width="18.140625" style="29" customWidth="1"/>
    <col min="11019" max="11019" width="26.5703125" style="29" customWidth="1"/>
    <col min="11020" max="11020" width="17.85546875" style="29" customWidth="1"/>
    <col min="11021" max="11021" width="15.42578125" style="29" customWidth="1"/>
    <col min="11022" max="11022" width="18.28515625" style="29" customWidth="1"/>
    <col min="11023" max="11023" width="21.7109375" style="29" customWidth="1"/>
    <col min="11024" max="11024" width="19.42578125" style="29" customWidth="1"/>
    <col min="11025" max="11025" width="21.5703125" style="29" customWidth="1"/>
    <col min="11026" max="11269" width="9" style="29"/>
    <col min="11270" max="11270" width="7.28515625" style="29" customWidth="1"/>
    <col min="11271" max="11271" width="66.7109375" style="29" bestFit="1" customWidth="1"/>
    <col min="11272" max="11272" width="19.7109375" style="29" customWidth="1"/>
    <col min="11273" max="11273" width="21" style="29" customWidth="1"/>
    <col min="11274" max="11274" width="18.140625" style="29" customWidth="1"/>
    <col min="11275" max="11275" width="26.5703125" style="29" customWidth="1"/>
    <col min="11276" max="11276" width="17.85546875" style="29" customWidth="1"/>
    <col min="11277" max="11277" width="15.42578125" style="29" customWidth="1"/>
    <col min="11278" max="11278" width="18.28515625" style="29" customWidth="1"/>
    <col min="11279" max="11279" width="21.7109375" style="29" customWidth="1"/>
    <col min="11280" max="11280" width="19.42578125" style="29" customWidth="1"/>
    <col min="11281" max="11281" width="21.5703125" style="29" customWidth="1"/>
    <col min="11282" max="11525" width="9" style="29"/>
    <col min="11526" max="11526" width="7.28515625" style="29" customWidth="1"/>
    <col min="11527" max="11527" width="66.7109375" style="29" bestFit="1" customWidth="1"/>
    <col min="11528" max="11528" width="19.7109375" style="29" customWidth="1"/>
    <col min="11529" max="11529" width="21" style="29" customWidth="1"/>
    <col min="11530" max="11530" width="18.140625" style="29" customWidth="1"/>
    <col min="11531" max="11531" width="26.5703125" style="29" customWidth="1"/>
    <col min="11532" max="11532" width="17.85546875" style="29" customWidth="1"/>
    <col min="11533" max="11533" width="15.42578125" style="29" customWidth="1"/>
    <col min="11534" max="11534" width="18.28515625" style="29" customWidth="1"/>
    <col min="11535" max="11535" width="21.7109375" style="29" customWidth="1"/>
    <col min="11536" max="11536" width="19.42578125" style="29" customWidth="1"/>
    <col min="11537" max="11537" width="21.5703125" style="29" customWidth="1"/>
    <col min="11538" max="11781" width="9" style="29"/>
    <col min="11782" max="11782" width="7.28515625" style="29" customWidth="1"/>
    <col min="11783" max="11783" width="66.7109375" style="29" bestFit="1" customWidth="1"/>
    <col min="11784" max="11784" width="19.7109375" style="29" customWidth="1"/>
    <col min="11785" max="11785" width="21" style="29" customWidth="1"/>
    <col min="11786" max="11786" width="18.140625" style="29" customWidth="1"/>
    <col min="11787" max="11787" width="26.5703125" style="29" customWidth="1"/>
    <col min="11788" max="11788" width="17.85546875" style="29" customWidth="1"/>
    <col min="11789" max="11789" width="15.42578125" style="29" customWidth="1"/>
    <col min="11790" max="11790" width="18.28515625" style="29" customWidth="1"/>
    <col min="11791" max="11791" width="21.7109375" style="29" customWidth="1"/>
    <col min="11792" max="11792" width="19.42578125" style="29" customWidth="1"/>
    <col min="11793" max="11793" width="21.5703125" style="29" customWidth="1"/>
    <col min="11794" max="12037" width="9" style="29"/>
    <col min="12038" max="12038" width="7.28515625" style="29" customWidth="1"/>
    <col min="12039" max="12039" width="66.7109375" style="29" bestFit="1" customWidth="1"/>
    <col min="12040" max="12040" width="19.7109375" style="29" customWidth="1"/>
    <col min="12041" max="12041" width="21" style="29" customWidth="1"/>
    <col min="12042" max="12042" width="18.140625" style="29" customWidth="1"/>
    <col min="12043" max="12043" width="26.5703125" style="29" customWidth="1"/>
    <col min="12044" max="12044" width="17.85546875" style="29" customWidth="1"/>
    <col min="12045" max="12045" width="15.42578125" style="29" customWidth="1"/>
    <col min="12046" max="12046" width="18.28515625" style="29" customWidth="1"/>
    <col min="12047" max="12047" width="21.7109375" style="29" customWidth="1"/>
    <col min="12048" max="12048" width="19.42578125" style="29" customWidth="1"/>
    <col min="12049" max="12049" width="21.5703125" style="29" customWidth="1"/>
    <col min="12050" max="12293" width="9" style="29"/>
    <col min="12294" max="12294" width="7.28515625" style="29" customWidth="1"/>
    <col min="12295" max="12295" width="66.7109375" style="29" bestFit="1" customWidth="1"/>
    <col min="12296" max="12296" width="19.7109375" style="29" customWidth="1"/>
    <col min="12297" max="12297" width="21" style="29" customWidth="1"/>
    <col min="12298" max="12298" width="18.140625" style="29" customWidth="1"/>
    <col min="12299" max="12299" width="26.5703125" style="29" customWidth="1"/>
    <col min="12300" max="12300" width="17.85546875" style="29" customWidth="1"/>
    <col min="12301" max="12301" width="15.42578125" style="29" customWidth="1"/>
    <col min="12302" max="12302" width="18.28515625" style="29" customWidth="1"/>
    <col min="12303" max="12303" width="21.7109375" style="29" customWidth="1"/>
    <col min="12304" max="12304" width="19.42578125" style="29" customWidth="1"/>
    <col min="12305" max="12305" width="21.5703125" style="29" customWidth="1"/>
    <col min="12306" max="12549" width="9" style="29"/>
    <col min="12550" max="12550" width="7.28515625" style="29" customWidth="1"/>
    <col min="12551" max="12551" width="66.7109375" style="29" bestFit="1" customWidth="1"/>
    <col min="12552" max="12552" width="19.7109375" style="29" customWidth="1"/>
    <col min="12553" max="12553" width="21" style="29" customWidth="1"/>
    <col min="12554" max="12554" width="18.140625" style="29" customWidth="1"/>
    <col min="12555" max="12555" width="26.5703125" style="29" customWidth="1"/>
    <col min="12556" max="12556" width="17.85546875" style="29" customWidth="1"/>
    <col min="12557" max="12557" width="15.42578125" style="29" customWidth="1"/>
    <col min="12558" max="12558" width="18.28515625" style="29" customWidth="1"/>
    <col min="12559" max="12559" width="21.7109375" style="29" customWidth="1"/>
    <col min="12560" max="12560" width="19.42578125" style="29" customWidth="1"/>
    <col min="12561" max="12561" width="21.5703125" style="29" customWidth="1"/>
    <col min="12562" max="12805" width="9" style="29"/>
    <col min="12806" max="12806" width="7.28515625" style="29" customWidth="1"/>
    <col min="12807" max="12807" width="66.7109375" style="29" bestFit="1" customWidth="1"/>
    <col min="12808" max="12808" width="19.7109375" style="29" customWidth="1"/>
    <col min="12809" max="12809" width="21" style="29" customWidth="1"/>
    <col min="12810" max="12810" width="18.140625" style="29" customWidth="1"/>
    <col min="12811" max="12811" width="26.5703125" style="29" customWidth="1"/>
    <col min="12812" max="12812" width="17.85546875" style="29" customWidth="1"/>
    <col min="12813" max="12813" width="15.42578125" style="29" customWidth="1"/>
    <col min="12814" max="12814" width="18.28515625" style="29" customWidth="1"/>
    <col min="12815" max="12815" width="21.7109375" style="29" customWidth="1"/>
    <col min="12816" max="12816" width="19.42578125" style="29" customWidth="1"/>
    <col min="12817" max="12817" width="21.5703125" style="29" customWidth="1"/>
    <col min="12818" max="13061" width="9" style="29"/>
    <col min="13062" max="13062" width="7.28515625" style="29" customWidth="1"/>
    <col min="13063" max="13063" width="66.7109375" style="29" bestFit="1" customWidth="1"/>
    <col min="13064" max="13064" width="19.7109375" style="29" customWidth="1"/>
    <col min="13065" max="13065" width="21" style="29" customWidth="1"/>
    <col min="13066" max="13066" width="18.140625" style="29" customWidth="1"/>
    <col min="13067" max="13067" width="26.5703125" style="29" customWidth="1"/>
    <col min="13068" max="13068" width="17.85546875" style="29" customWidth="1"/>
    <col min="13069" max="13069" width="15.42578125" style="29" customWidth="1"/>
    <col min="13070" max="13070" width="18.28515625" style="29" customWidth="1"/>
    <col min="13071" max="13071" width="21.7109375" style="29" customWidth="1"/>
    <col min="13072" max="13072" width="19.42578125" style="29" customWidth="1"/>
    <col min="13073" max="13073" width="21.5703125" style="29" customWidth="1"/>
    <col min="13074" max="13317" width="9" style="29"/>
    <col min="13318" max="13318" width="7.28515625" style="29" customWidth="1"/>
    <col min="13319" max="13319" width="66.7109375" style="29" bestFit="1" customWidth="1"/>
    <col min="13320" max="13320" width="19.7109375" style="29" customWidth="1"/>
    <col min="13321" max="13321" width="21" style="29" customWidth="1"/>
    <col min="13322" max="13322" width="18.140625" style="29" customWidth="1"/>
    <col min="13323" max="13323" width="26.5703125" style="29" customWidth="1"/>
    <col min="13324" max="13324" width="17.85546875" style="29" customWidth="1"/>
    <col min="13325" max="13325" width="15.42578125" style="29" customWidth="1"/>
    <col min="13326" max="13326" width="18.28515625" style="29" customWidth="1"/>
    <col min="13327" max="13327" width="21.7109375" style="29" customWidth="1"/>
    <col min="13328" max="13328" width="19.42578125" style="29" customWidth="1"/>
    <col min="13329" max="13329" width="21.5703125" style="29" customWidth="1"/>
    <col min="13330" max="13573" width="9" style="29"/>
    <col min="13574" max="13574" width="7.28515625" style="29" customWidth="1"/>
    <col min="13575" max="13575" width="66.7109375" style="29" bestFit="1" customWidth="1"/>
    <col min="13576" max="13576" width="19.7109375" style="29" customWidth="1"/>
    <col min="13577" max="13577" width="21" style="29" customWidth="1"/>
    <col min="13578" max="13578" width="18.140625" style="29" customWidth="1"/>
    <col min="13579" max="13579" width="26.5703125" style="29" customWidth="1"/>
    <col min="13580" max="13580" width="17.85546875" style="29" customWidth="1"/>
    <col min="13581" max="13581" width="15.42578125" style="29" customWidth="1"/>
    <col min="13582" max="13582" width="18.28515625" style="29" customWidth="1"/>
    <col min="13583" max="13583" width="21.7109375" style="29" customWidth="1"/>
    <col min="13584" max="13584" width="19.42578125" style="29" customWidth="1"/>
    <col min="13585" max="13585" width="21.5703125" style="29" customWidth="1"/>
    <col min="13586" max="13829" width="9" style="29"/>
    <col min="13830" max="13830" width="7.28515625" style="29" customWidth="1"/>
    <col min="13831" max="13831" width="66.7109375" style="29" bestFit="1" customWidth="1"/>
    <col min="13832" max="13832" width="19.7109375" style="29" customWidth="1"/>
    <col min="13833" max="13833" width="21" style="29" customWidth="1"/>
    <col min="13834" max="13834" width="18.140625" style="29" customWidth="1"/>
    <col min="13835" max="13835" width="26.5703125" style="29" customWidth="1"/>
    <col min="13836" max="13836" width="17.85546875" style="29" customWidth="1"/>
    <col min="13837" max="13837" width="15.42578125" style="29" customWidth="1"/>
    <col min="13838" max="13838" width="18.28515625" style="29" customWidth="1"/>
    <col min="13839" max="13839" width="21.7109375" style="29" customWidth="1"/>
    <col min="13840" max="13840" width="19.42578125" style="29" customWidth="1"/>
    <col min="13841" max="13841" width="21.5703125" style="29" customWidth="1"/>
    <col min="13842" max="14085" width="9" style="29"/>
    <col min="14086" max="14086" width="7.28515625" style="29" customWidth="1"/>
    <col min="14087" max="14087" width="66.7109375" style="29" bestFit="1" customWidth="1"/>
    <col min="14088" max="14088" width="19.7109375" style="29" customWidth="1"/>
    <col min="14089" max="14089" width="21" style="29" customWidth="1"/>
    <col min="14090" max="14090" width="18.140625" style="29" customWidth="1"/>
    <col min="14091" max="14091" width="26.5703125" style="29" customWidth="1"/>
    <col min="14092" max="14092" width="17.85546875" style="29" customWidth="1"/>
    <col min="14093" max="14093" width="15.42578125" style="29" customWidth="1"/>
    <col min="14094" max="14094" width="18.28515625" style="29" customWidth="1"/>
    <col min="14095" max="14095" width="21.7109375" style="29" customWidth="1"/>
    <col min="14096" max="14096" width="19.42578125" style="29" customWidth="1"/>
    <col min="14097" max="14097" width="21.5703125" style="29" customWidth="1"/>
    <col min="14098" max="14341" width="9" style="29"/>
    <col min="14342" max="14342" width="7.28515625" style="29" customWidth="1"/>
    <col min="14343" max="14343" width="66.7109375" style="29" bestFit="1" customWidth="1"/>
    <col min="14344" max="14344" width="19.7109375" style="29" customWidth="1"/>
    <col min="14345" max="14345" width="21" style="29" customWidth="1"/>
    <col min="14346" max="14346" width="18.140625" style="29" customWidth="1"/>
    <col min="14347" max="14347" width="26.5703125" style="29" customWidth="1"/>
    <col min="14348" max="14348" width="17.85546875" style="29" customWidth="1"/>
    <col min="14349" max="14349" width="15.42578125" style="29" customWidth="1"/>
    <col min="14350" max="14350" width="18.28515625" style="29" customWidth="1"/>
    <col min="14351" max="14351" width="21.7109375" style="29" customWidth="1"/>
    <col min="14352" max="14352" width="19.42578125" style="29" customWidth="1"/>
    <col min="14353" max="14353" width="21.5703125" style="29" customWidth="1"/>
    <col min="14354" max="14597" width="9" style="29"/>
    <col min="14598" max="14598" width="7.28515625" style="29" customWidth="1"/>
    <col min="14599" max="14599" width="66.7109375" style="29" bestFit="1" customWidth="1"/>
    <col min="14600" max="14600" width="19.7109375" style="29" customWidth="1"/>
    <col min="14601" max="14601" width="21" style="29" customWidth="1"/>
    <col min="14602" max="14602" width="18.140625" style="29" customWidth="1"/>
    <col min="14603" max="14603" width="26.5703125" style="29" customWidth="1"/>
    <col min="14604" max="14604" width="17.85546875" style="29" customWidth="1"/>
    <col min="14605" max="14605" width="15.42578125" style="29" customWidth="1"/>
    <col min="14606" max="14606" width="18.28515625" style="29" customWidth="1"/>
    <col min="14607" max="14607" width="21.7109375" style="29" customWidth="1"/>
    <col min="14608" max="14608" width="19.42578125" style="29" customWidth="1"/>
    <col min="14609" max="14609" width="21.5703125" style="29" customWidth="1"/>
    <col min="14610" max="14853" width="9" style="29"/>
    <col min="14854" max="14854" width="7.28515625" style="29" customWidth="1"/>
    <col min="14855" max="14855" width="66.7109375" style="29" bestFit="1" customWidth="1"/>
    <col min="14856" max="14856" width="19.7109375" style="29" customWidth="1"/>
    <col min="14857" max="14857" width="21" style="29" customWidth="1"/>
    <col min="14858" max="14858" width="18.140625" style="29" customWidth="1"/>
    <col min="14859" max="14859" width="26.5703125" style="29" customWidth="1"/>
    <col min="14860" max="14860" width="17.85546875" style="29" customWidth="1"/>
    <col min="14861" max="14861" width="15.42578125" style="29" customWidth="1"/>
    <col min="14862" max="14862" width="18.28515625" style="29" customWidth="1"/>
    <col min="14863" max="14863" width="21.7109375" style="29" customWidth="1"/>
    <col min="14864" max="14864" width="19.42578125" style="29" customWidth="1"/>
    <col min="14865" max="14865" width="21.5703125" style="29" customWidth="1"/>
    <col min="14866" max="15109" width="9" style="29"/>
    <col min="15110" max="15110" width="7.28515625" style="29" customWidth="1"/>
    <col min="15111" max="15111" width="66.7109375" style="29" bestFit="1" customWidth="1"/>
    <col min="15112" max="15112" width="19.7109375" style="29" customWidth="1"/>
    <col min="15113" max="15113" width="21" style="29" customWidth="1"/>
    <col min="15114" max="15114" width="18.140625" style="29" customWidth="1"/>
    <col min="15115" max="15115" width="26.5703125" style="29" customWidth="1"/>
    <col min="15116" max="15116" width="17.85546875" style="29" customWidth="1"/>
    <col min="15117" max="15117" width="15.42578125" style="29" customWidth="1"/>
    <col min="15118" max="15118" width="18.28515625" style="29" customWidth="1"/>
    <col min="15119" max="15119" width="21.7109375" style="29" customWidth="1"/>
    <col min="15120" max="15120" width="19.42578125" style="29" customWidth="1"/>
    <col min="15121" max="15121" width="21.5703125" style="29" customWidth="1"/>
    <col min="15122" max="15365" width="9" style="29"/>
    <col min="15366" max="15366" width="7.28515625" style="29" customWidth="1"/>
    <col min="15367" max="15367" width="66.7109375" style="29" bestFit="1" customWidth="1"/>
    <col min="15368" max="15368" width="19.7109375" style="29" customWidth="1"/>
    <col min="15369" max="15369" width="21" style="29" customWidth="1"/>
    <col min="15370" max="15370" width="18.140625" style="29" customWidth="1"/>
    <col min="15371" max="15371" width="26.5703125" style="29" customWidth="1"/>
    <col min="15372" max="15372" width="17.85546875" style="29" customWidth="1"/>
    <col min="15373" max="15373" width="15.42578125" style="29" customWidth="1"/>
    <col min="15374" max="15374" width="18.28515625" style="29" customWidth="1"/>
    <col min="15375" max="15375" width="21.7109375" style="29" customWidth="1"/>
    <col min="15376" max="15376" width="19.42578125" style="29" customWidth="1"/>
    <col min="15377" max="15377" width="21.5703125" style="29" customWidth="1"/>
    <col min="15378" max="15621" width="9" style="29"/>
    <col min="15622" max="15622" width="7.28515625" style="29" customWidth="1"/>
    <col min="15623" max="15623" width="66.7109375" style="29" bestFit="1" customWidth="1"/>
    <col min="15624" max="15624" width="19.7109375" style="29" customWidth="1"/>
    <col min="15625" max="15625" width="21" style="29" customWidth="1"/>
    <col min="15626" max="15626" width="18.140625" style="29" customWidth="1"/>
    <col min="15627" max="15627" width="26.5703125" style="29" customWidth="1"/>
    <col min="15628" max="15628" width="17.85546875" style="29" customWidth="1"/>
    <col min="15629" max="15629" width="15.42578125" style="29" customWidth="1"/>
    <col min="15630" max="15630" width="18.28515625" style="29" customWidth="1"/>
    <col min="15631" max="15631" width="21.7109375" style="29" customWidth="1"/>
    <col min="15632" max="15632" width="19.42578125" style="29" customWidth="1"/>
    <col min="15633" max="15633" width="21.5703125" style="29" customWidth="1"/>
    <col min="15634" max="15877" width="9" style="29"/>
    <col min="15878" max="15878" width="7.28515625" style="29" customWidth="1"/>
    <col min="15879" max="15879" width="66.7109375" style="29" bestFit="1" customWidth="1"/>
    <col min="15880" max="15880" width="19.7109375" style="29" customWidth="1"/>
    <col min="15881" max="15881" width="21" style="29" customWidth="1"/>
    <col min="15882" max="15882" width="18.140625" style="29" customWidth="1"/>
    <col min="15883" max="15883" width="26.5703125" style="29" customWidth="1"/>
    <col min="15884" max="15884" width="17.85546875" style="29" customWidth="1"/>
    <col min="15885" max="15885" width="15.42578125" style="29" customWidth="1"/>
    <col min="15886" max="15886" width="18.28515625" style="29" customWidth="1"/>
    <col min="15887" max="15887" width="21.7109375" style="29" customWidth="1"/>
    <col min="15888" max="15888" width="19.42578125" style="29" customWidth="1"/>
    <col min="15889" max="15889" width="21.5703125" style="29" customWidth="1"/>
    <col min="15890" max="16133" width="9" style="29"/>
    <col min="16134" max="16134" width="7.28515625" style="29" customWidth="1"/>
    <col min="16135" max="16135" width="66.7109375" style="29" bestFit="1" customWidth="1"/>
    <col min="16136" max="16136" width="19.7109375" style="29" customWidth="1"/>
    <col min="16137" max="16137" width="21" style="29" customWidth="1"/>
    <col min="16138" max="16138" width="18.140625" style="29" customWidth="1"/>
    <col min="16139" max="16139" width="26.5703125" style="29" customWidth="1"/>
    <col min="16140" max="16140" width="17.85546875" style="29" customWidth="1"/>
    <col min="16141" max="16141" width="15.42578125" style="29" customWidth="1"/>
    <col min="16142" max="16142" width="18.28515625" style="29" customWidth="1"/>
    <col min="16143" max="16143" width="21.7109375" style="29" customWidth="1"/>
    <col min="16144" max="16144" width="19.42578125" style="29" customWidth="1"/>
    <col min="16145" max="16145" width="21.5703125" style="29" customWidth="1"/>
    <col min="16146" max="16384" width="9" style="29"/>
  </cols>
  <sheetData>
    <row r="1" spans="1:17" ht="35.25" thickTop="1" thickBot="1">
      <c r="A1" s="2025" t="s">
        <v>1</v>
      </c>
      <c r="B1" s="2026"/>
      <c r="C1" s="2027">
        <f>'بيانات عامة'!D5</f>
        <v>0</v>
      </c>
      <c r="D1" s="2028"/>
      <c r="E1" s="2028"/>
      <c r="F1" s="2029"/>
      <c r="G1" s="553"/>
    </row>
    <row r="2" spans="1:17" ht="29.25" thickTop="1" thickBot="1">
      <c r="A2" s="2023" t="s">
        <v>430</v>
      </c>
      <c r="B2" s="2024"/>
      <c r="C2" s="2032">
        <f>'بيانات عامة'!D15</f>
        <v>0</v>
      </c>
      <c r="D2" s="2033"/>
      <c r="E2" s="2033"/>
      <c r="F2" s="2034"/>
      <c r="G2" s="554"/>
      <c r="H2" s="29"/>
      <c r="I2" s="554"/>
      <c r="J2" s="29"/>
      <c r="K2" s="29"/>
      <c r="L2" s="29"/>
      <c r="M2" s="29"/>
      <c r="N2" s="554"/>
      <c r="O2" s="2000"/>
      <c r="P2" s="2000"/>
      <c r="Q2" s="2000"/>
    </row>
    <row r="3" spans="1:17" ht="29.25" thickTop="1" thickBot="1">
      <c r="A3" s="2001" t="s">
        <v>74</v>
      </c>
      <c r="B3" s="2002"/>
      <c r="C3" s="2002"/>
      <c r="D3" s="2002"/>
      <c r="E3" s="2002"/>
      <c r="F3" s="2002"/>
      <c r="G3" s="2002"/>
      <c r="H3" s="2002"/>
      <c r="I3" s="2002"/>
      <c r="J3" s="2002"/>
      <c r="K3" s="2002"/>
      <c r="L3" s="2002"/>
      <c r="M3" s="2002"/>
      <c r="N3" s="2002"/>
      <c r="O3" s="2002"/>
      <c r="P3" s="2002"/>
      <c r="Q3" s="2003"/>
    </row>
    <row r="4" spans="1:17" s="32" customFormat="1" ht="24.75" thickTop="1" thickBot="1">
      <c r="A4" s="30"/>
      <c r="B4" s="31"/>
      <c r="C4" s="31"/>
      <c r="D4" s="552"/>
      <c r="E4" s="31"/>
      <c r="F4" s="31"/>
      <c r="G4" s="552"/>
      <c r="H4" s="31"/>
      <c r="I4" s="552"/>
      <c r="J4" s="31"/>
      <c r="K4" s="31"/>
      <c r="L4" s="31"/>
      <c r="M4" s="1965" t="s">
        <v>654</v>
      </c>
      <c r="N4" s="1966"/>
      <c r="O4" s="1966"/>
      <c r="P4" s="1966"/>
      <c r="Q4" s="645"/>
    </row>
    <row r="5" spans="1:17" ht="52.5" customHeight="1" thickBot="1">
      <c r="A5" s="2004" t="s">
        <v>75</v>
      </c>
      <c r="B5" s="2007" t="s">
        <v>478</v>
      </c>
      <c r="C5" s="2010" t="s">
        <v>76</v>
      </c>
      <c r="D5" s="555"/>
      <c r="E5" s="2011" t="s">
        <v>77</v>
      </c>
      <c r="F5" s="2012"/>
      <c r="G5" s="555"/>
      <c r="H5" s="2015" t="s">
        <v>78</v>
      </c>
      <c r="I5" s="555"/>
      <c r="J5" s="2016" t="s">
        <v>79</v>
      </c>
      <c r="K5" s="2017"/>
      <c r="L5" s="2017"/>
      <c r="M5" s="2018"/>
      <c r="N5" s="559"/>
      <c r="O5" s="2015" t="s">
        <v>563</v>
      </c>
      <c r="P5" s="555"/>
      <c r="Q5" s="2022" t="s">
        <v>80</v>
      </c>
    </row>
    <row r="6" spans="1:17" ht="62.25" customHeight="1" thickBot="1">
      <c r="A6" s="2005"/>
      <c r="B6" s="2008"/>
      <c r="C6" s="2010"/>
      <c r="D6" s="555"/>
      <c r="E6" s="2013"/>
      <c r="F6" s="2014"/>
      <c r="G6" s="555"/>
      <c r="H6" s="2015"/>
      <c r="I6" s="555"/>
      <c r="J6" s="2019"/>
      <c r="K6" s="2020"/>
      <c r="L6" s="2020"/>
      <c r="M6" s="2021"/>
      <c r="N6" s="559"/>
      <c r="O6" s="2015"/>
      <c r="P6" s="555"/>
      <c r="Q6" s="2022"/>
    </row>
    <row r="7" spans="1:17" s="33" customFormat="1" ht="145.5" customHeight="1" thickBot="1">
      <c r="A7" s="2006"/>
      <c r="B7" s="2009"/>
      <c r="C7" s="2010"/>
      <c r="D7" s="555"/>
      <c r="E7" s="1747" t="s">
        <v>81</v>
      </c>
      <c r="F7" s="1749" t="s">
        <v>82</v>
      </c>
      <c r="G7" s="555"/>
      <c r="H7" s="2015"/>
      <c r="I7" s="555"/>
      <c r="J7" s="1747" t="s">
        <v>83</v>
      </c>
      <c r="K7" s="1748" t="s">
        <v>84</v>
      </c>
      <c r="L7" s="1748" t="s">
        <v>85</v>
      </c>
      <c r="M7" s="1749" t="s">
        <v>86</v>
      </c>
      <c r="N7" s="555"/>
      <c r="O7" s="2015"/>
      <c r="P7" s="555"/>
      <c r="Q7" s="2022"/>
    </row>
    <row r="8" spans="1:17" s="34" customFormat="1" ht="41.25" customHeight="1" thickBot="1">
      <c r="A8" s="1750"/>
      <c r="B8" s="1751" t="s">
        <v>87</v>
      </c>
      <c r="C8" s="548">
        <f>'CR إجمالى مخاطر الائتمان'!F8</f>
        <v>0</v>
      </c>
      <c r="D8" s="556"/>
      <c r="E8" s="1554">
        <f>'CR إجمالى مخاطر الائتمان'!H8</f>
        <v>0</v>
      </c>
      <c r="F8" s="1555">
        <f>'CR إجمالى مخاطر الائتمان'!I8</f>
        <v>0</v>
      </c>
      <c r="G8" s="556"/>
      <c r="H8" s="548">
        <f>'CR إجمالى مخاطر الائتمان'!K8</f>
        <v>0</v>
      </c>
      <c r="I8" s="556"/>
      <c r="J8" s="1554">
        <f>'CR إجمالى مخاطر الائتمان'!N8</f>
        <v>0</v>
      </c>
      <c r="K8" s="1558">
        <f>'CR إجمالى مخاطر الائتمان'!O8</f>
        <v>0</v>
      </c>
      <c r="L8" s="1558">
        <f>'CR إجمالى مخاطر الائتمان'!P8</f>
        <v>0</v>
      </c>
      <c r="M8" s="1555">
        <f>'CR إجمالى مخاطر الائتمان'!Q8</f>
        <v>0</v>
      </c>
      <c r="N8" s="556"/>
      <c r="O8" s="548">
        <f>'CR إجمالى مخاطر الائتمان'!S8</f>
        <v>0</v>
      </c>
      <c r="P8" s="556"/>
      <c r="Q8" s="548">
        <f>'CR إجمالى مخاطر الائتمان'!U8</f>
        <v>0</v>
      </c>
    </row>
    <row r="9" spans="1:17" ht="52.5">
      <c r="A9" s="1752">
        <v>1</v>
      </c>
      <c r="B9" s="1753" t="s">
        <v>88</v>
      </c>
      <c r="C9" s="1544">
        <f>'CR إجمالى مخاطر الائتمان'!F9</f>
        <v>0</v>
      </c>
      <c r="D9" s="557"/>
      <c r="E9" s="1547">
        <f>'CR إجمالى مخاطر الائتمان'!H9</f>
        <v>0</v>
      </c>
      <c r="F9" s="1548">
        <f>'CR إجمالى مخاطر الائتمان'!I9</f>
        <v>0</v>
      </c>
      <c r="G9" s="557"/>
      <c r="H9" s="1544">
        <f>'CR إجمالى مخاطر الائتمان'!K9</f>
        <v>0</v>
      </c>
      <c r="I9" s="557"/>
      <c r="J9" s="1547">
        <f>'CR إجمالى مخاطر الائتمان'!N9</f>
        <v>0</v>
      </c>
      <c r="K9" s="1559">
        <f>'CR إجمالى مخاطر الائتمان'!O9</f>
        <v>0</v>
      </c>
      <c r="L9" s="1559">
        <f>'CR إجمالى مخاطر الائتمان'!P9</f>
        <v>0</v>
      </c>
      <c r="M9" s="1548">
        <f>'CR إجمالى مخاطر الائتمان'!Q9</f>
        <v>0</v>
      </c>
      <c r="N9" s="557"/>
      <c r="O9" s="1544">
        <f>'CR إجمالى مخاطر الائتمان'!S9</f>
        <v>0</v>
      </c>
      <c r="P9" s="557"/>
      <c r="Q9" s="1544">
        <f>'CR إجمالى مخاطر الائتمان'!U9</f>
        <v>0</v>
      </c>
    </row>
    <row r="10" spans="1:17" s="35" customFormat="1" ht="26.25">
      <c r="A10" s="1754">
        <v>2</v>
      </c>
      <c r="B10" s="1755" t="s">
        <v>89</v>
      </c>
      <c r="C10" s="1545">
        <f>'CR إجمالى مخاطر الائتمان'!F17</f>
        <v>0</v>
      </c>
      <c r="D10" s="557"/>
      <c r="E10" s="1549">
        <f>'CR إجمالى مخاطر الائتمان'!H17</f>
        <v>0</v>
      </c>
      <c r="F10" s="1550">
        <f>'CR إجمالى مخاطر الائتمان'!I17</f>
        <v>0</v>
      </c>
      <c r="G10" s="557"/>
      <c r="H10" s="1545">
        <f>'CR إجمالى مخاطر الائتمان'!K17</f>
        <v>0</v>
      </c>
      <c r="I10" s="557"/>
      <c r="J10" s="1549">
        <f>'CR إجمالى مخاطر الائتمان'!N17</f>
        <v>0</v>
      </c>
      <c r="K10" s="1560">
        <f>'CR إجمالى مخاطر الائتمان'!O17</f>
        <v>0</v>
      </c>
      <c r="L10" s="1560">
        <f>'CR إجمالى مخاطر الائتمان'!P17</f>
        <v>0</v>
      </c>
      <c r="M10" s="1550">
        <f>'CR إجمالى مخاطر الائتمان'!Q17</f>
        <v>0</v>
      </c>
      <c r="N10" s="557"/>
      <c r="O10" s="1556"/>
      <c r="P10" s="557"/>
      <c r="Q10" s="1545">
        <f>'CR إجمالى مخاطر الائتمان'!U17</f>
        <v>0</v>
      </c>
    </row>
    <row r="11" spans="1:17" s="35" customFormat="1" ht="26.25">
      <c r="A11" s="1754">
        <v>3</v>
      </c>
      <c r="B11" s="1755" t="s">
        <v>90</v>
      </c>
      <c r="C11" s="1545">
        <f>'CR إجمالى مخاطر الائتمان'!F18</f>
        <v>0</v>
      </c>
      <c r="D11" s="557"/>
      <c r="E11" s="1549">
        <f>'CR إجمالى مخاطر الائتمان'!H18</f>
        <v>0</v>
      </c>
      <c r="F11" s="1550">
        <f>'CR إجمالى مخاطر الائتمان'!I18</f>
        <v>0</v>
      </c>
      <c r="G11" s="557"/>
      <c r="H11" s="1545">
        <f>'CR إجمالى مخاطر الائتمان'!K18</f>
        <v>0</v>
      </c>
      <c r="I11" s="557"/>
      <c r="J11" s="1549">
        <f>'CR إجمالى مخاطر الائتمان'!N18</f>
        <v>0</v>
      </c>
      <c r="K11" s="1560">
        <f>'CR إجمالى مخاطر الائتمان'!O18</f>
        <v>0</v>
      </c>
      <c r="L11" s="1560">
        <f>'CR إجمالى مخاطر الائتمان'!P18</f>
        <v>0</v>
      </c>
      <c r="M11" s="1550">
        <f>'CR إجمالى مخاطر الائتمان'!Q18</f>
        <v>0</v>
      </c>
      <c r="N11" s="557"/>
      <c r="O11" s="1545">
        <f>'CR إجمالى مخاطر الائتمان'!S18</f>
        <v>0</v>
      </c>
      <c r="P11" s="557"/>
      <c r="Q11" s="1545">
        <f>'CR إجمالى مخاطر الائتمان'!U18</f>
        <v>0</v>
      </c>
    </row>
    <row r="12" spans="1:17" s="35" customFormat="1" ht="52.5">
      <c r="A12" s="1756">
        <v>4</v>
      </c>
      <c r="B12" s="1757" t="s">
        <v>477</v>
      </c>
      <c r="C12" s="1546">
        <f>'CR إجمالى مخاطر الائتمان'!F25</f>
        <v>0</v>
      </c>
      <c r="D12" s="1021"/>
      <c r="E12" s="1551">
        <f>'CR إجمالى مخاطر الائتمان'!H25</f>
        <v>0</v>
      </c>
      <c r="F12" s="1552">
        <f>'CR إجمالى مخاطر الائتمان'!I25</f>
        <v>0</v>
      </c>
      <c r="G12" s="1021"/>
      <c r="H12" s="1546">
        <f>'CR إجمالى مخاطر الائتمان'!K25</f>
        <v>0</v>
      </c>
      <c r="I12" s="1021"/>
      <c r="J12" s="1551">
        <f>'CR إجمالى مخاطر الائتمان'!N25</f>
        <v>0</v>
      </c>
      <c r="K12" s="1561">
        <f>'CR إجمالى مخاطر الائتمان'!O25</f>
        <v>0</v>
      </c>
      <c r="L12" s="1561">
        <f>'CR إجمالى مخاطر الائتمان'!P25</f>
        <v>0</v>
      </c>
      <c r="M12" s="1552">
        <f>'CR إجمالى مخاطر الائتمان'!Q25</f>
        <v>0</v>
      </c>
      <c r="N12" s="1021"/>
      <c r="O12" s="1546">
        <f>'CR إجمالى مخاطر الائتمان'!S25</f>
        <v>0</v>
      </c>
      <c r="P12" s="1021"/>
      <c r="Q12" s="1546">
        <f>'CR إجمالى مخاطر الائتمان'!U25</f>
        <v>0</v>
      </c>
    </row>
    <row r="13" spans="1:17" ht="26.25">
      <c r="A13" s="1754">
        <v>5</v>
      </c>
      <c r="B13" s="1758" t="s">
        <v>134</v>
      </c>
      <c r="C13" s="1545">
        <f>'CR إجمالى مخاطر الائتمان'!F37</f>
        <v>0</v>
      </c>
      <c r="D13" s="557"/>
      <c r="E13" s="1549">
        <f>'CR إجمالى مخاطر الائتمان'!H37</f>
        <v>0</v>
      </c>
      <c r="F13" s="1550">
        <f>'CR إجمالى مخاطر الائتمان'!I37</f>
        <v>0</v>
      </c>
      <c r="G13" s="557"/>
      <c r="H13" s="1545">
        <f>'CR إجمالى مخاطر الائتمان'!K37</f>
        <v>0</v>
      </c>
      <c r="I13" s="557"/>
      <c r="J13" s="1549">
        <f>'CR إجمالى مخاطر الائتمان'!N37</f>
        <v>0</v>
      </c>
      <c r="K13" s="1560">
        <f>'CR إجمالى مخاطر الائتمان'!O37</f>
        <v>0</v>
      </c>
      <c r="L13" s="1560">
        <f>'CR إجمالى مخاطر الائتمان'!P37</f>
        <v>0</v>
      </c>
      <c r="M13" s="1550">
        <f>'CR إجمالى مخاطر الائتمان'!Q37</f>
        <v>0</v>
      </c>
      <c r="N13" s="557"/>
      <c r="O13" s="1545">
        <f>'CR إجمالى مخاطر الائتمان'!S37</f>
        <v>0</v>
      </c>
      <c r="P13" s="557"/>
      <c r="Q13" s="1545">
        <f>'CR إجمالى مخاطر الائتمان'!U37</f>
        <v>0</v>
      </c>
    </row>
    <row r="14" spans="1:17" ht="26.25">
      <c r="A14" s="1754">
        <v>6</v>
      </c>
      <c r="B14" s="1758" t="s">
        <v>91</v>
      </c>
      <c r="C14" s="1545">
        <f>'CR إجمالى مخاطر الائتمان'!F49</f>
        <v>0</v>
      </c>
      <c r="D14" s="557"/>
      <c r="E14" s="1549">
        <f>'CR إجمالى مخاطر الائتمان'!H49</f>
        <v>0</v>
      </c>
      <c r="F14" s="1550">
        <f>'CR إجمالى مخاطر الائتمان'!I49</f>
        <v>0</v>
      </c>
      <c r="G14" s="557"/>
      <c r="H14" s="1545">
        <f>'CR إجمالى مخاطر الائتمان'!K49</f>
        <v>0</v>
      </c>
      <c r="I14" s="557"/>
      <c r="J14" s="1549">
        <f>'CR إجمالى مخاطر الائتمان'!N49</f>
        <v>0</v>
      </c>
      <c r="K14" s="1560">
        <f>'CR إجمالى مخاطر الائتمان'!O49</f>
        <v>0</v>
      </c>
      <c r="L14" s="1560">
        <f>'CR إجمالى مخاطر الائتمان'!P49</f>
        <v>0</v>
      </c>
      <c r="M14" s="1550">
        <f>'CR إجمالى مخاطر الائتمان'!Q49</f>
        <v>0</v>
      </c>
      <c r="N14" s="557"/>
      <c r="O14" s="1545">
        <f>'CR إجمالى مخاطر الائتمان'!S49</f>
        <v>0</v>
      </c>
      <c r="P14" s="557"/>
      <c r="Q14" s="1545">
        <f>'CR إجمالى مخاطر الائتمان'!U49</f>
        <v>0</v>
      </c>
    </row>
    <row r="15" spans="1:17" ht="26.25">
      <c r="A15" s="1754">
        <v>7</v>
      </c>
      <c r="B15" s="1758" t="s">
        <v>92</v>
      </c>
      <c r="C15" s="1545">
        <f>'CR إجمالى مخاطر الائتمان'!F54</f>
        <v>0</v>
      </c>
      <c r="D15" s="557"/>
      <c r="E15" s="1549">
        <f>'CR إجمالى مخاطر الائتمان'!H54</f>
        <v>0</v>
      </c>
      <c r="F15" s="1550">
        <f>'CR إجمالى مخاطر الائتمان'!I54</f>
        <v>0</v>
      </c>
      <c r="G15" s="557"/>
      <c r="H15" s="1545">
        <f>'CR إجمالى مخاطر الائتمان'!K54</f>
        <v>0</v>
      </c>
      <c r="I15" s="557"/>
      <c r="J15" s="1549">
        <f>'CR إجمالى مخاطر الائتمان'!N54</f>
        <v>0</v>
      </c>
      <c r="K15" s="1560">
        <f>'CR إجمالى مخاطر الائتمان'!O54</f>
        <v>0</v>
      </c>
      <c r="L15" s="1560">
        <f>'CR إجمالى مخاطر الائتمان'!P54</f>
        <v>0</v>
      </c>
      <c r="M15" s="1550">
        <f>'CR إجمالى مخاطر الائتمان'!Q54</f>
        <v>0</v>
      </c>
      <c r="N15" s="557"/>
      <c r="O15" s="1545">
        <f>'CR إجمالى مخاطر الائتمان'!S54</f>
        <v>0</v>
      </c>
      <c r="P15" s="557"/>
      <c r="Q15" s="1545">
        <f>'CR إجمالى مخاطر الائتمان'!U54</f>
        <v>0</v>
      </c>
    </row>
    <row r="16" spans="1:17" ht="26.25">
      <c r="A16" s="1754">
        <v>8</v>
      </c>
      <c r="B16" s="1758" t="s">
        <v>93</v>
      </c>
      <c r="C16" s="1545">
        <f>'CR إجمالى مخاطر الائتمان'!F57</f>
        <v>0</v>
      </c>
      <c r="D16" s="557"/>
      <c r="E16" s="1549">
        <f>'CR إجمالى مخاطر الائتمان'!H57</f>
        <v>0</v>
      </c>
      <c r="F16" s="1550">
        <f>'CR إجمالى مخاطر الائتمان'!I57</f>
        <v>0</v>
      </c>
      <c r="G16" s="557"/>
      <c r="H16" s="1545">
        <f>'CR إجمالى مخاطر الائتمان'!K57</f>
        <v>0</v>
      </c>
      <c r="I16" s="557"/>
      <c r="J16" s="1549">
        <f>'CR إجمالى مخاطر الائتمان'!N57</f>
        <v>0</v>
      </c>
      <c r="K16" s="1560">
        <f>'CR إجمالى مخاطر الائتمان'!O57</f>
        <v>0</v>
      </c>
      <c r="L16" s="1560">
        <f>'CR إجمالى مخاطر الائتمان'!P57</f>
        <v>0</v>
      </c>
      <c r="M16" s="1550">
        <f>'CR إجمالى مخاطر الائتمان'!Q57</f>
        <v>0</v>
      </c>
      <c r="N16" s="557"/>
      <c r="O16" s="1545">
        <f>'CR إجمالى مخاطر الائتمان'!S57</f>
        <v>0</v>
      </c>
      <c r="P16" s="557"/>
      <c r="Q16" s="1545">
        <f>'CR إجمالى مخاطر الائتمان'!U57</f>
        <v>0</v>
      </c>
    </row>
    <row r="17" spans="1:17" ht="26.25">
      <c r="A17" s="1754">
        <v>9</v>
      </c>
      <c r="B17" s="1758" t="s">
        <v>94</v>
      </c>
      <c r="C17" s="1545">
        <f>'CR إجمالى مخاطر الائتمان'!F60</f>
        <v>0</v>
      </c>
      <c r="D17" s="557"/>
      <c r="E17" s="1549">
        <f>'CR إجمالى مخاطر الائتمان'!H60</f>
        <v>0</v>
      </c>
      <c r="F17" s="1550">
        <f>'CR إجمالى مخاطر الائتمان'!I60</f>
        <v>0</v>
      </c>
      <c r="G17" s="557"/>
      <c r="H17" s="1545">
        <f>'CR إجمالى مخاطر الائتمان'!K60</f>
        <v>0</v>
      </c>
      <c r="I17" s="557"/>
      <c r="J17" s="1549">
        <f>'CR إجمالى مخاطر الائتمان'!N60</f>
        <v>0</v>
      </c>
      <c r="K17" s="1560">
        <f>'CR إجمالى مخاطر الائتمان'!O60</f>
        <v>0</v>
      </c>
      <c r="L17" s="1560">
        <f>'CR إجمالى مخاطر الائتمان'!P60</f>
        <v>0</v>
      </c>
      <c r="M17" s="1550">
        <f>'CR إجمالى مخاطر الائتمان'!Q60</f>
        <v>0</v>
      </c>
      <c r="N17" s="557"/>
      <c r="O17" s="1545">
        <f>'CR إجمالى مخاطر الائتمان'!S60</f>
        <v>0</v>
      </c>
      <c r="P17" s="557"/>
      <c r="Q17" s="1545">
        <f>'CR إجمالى مخاطر الائتمان'!U60</f>
        <v>0</v>
      </c>
    </row>
    <row r="18" spans="1:17" s="35" customFormat="1" ht="26.25">
      <c r="A18" s="1754">
        <v>10</v>
      </c>
      <c r="B18" s="1758" t="s">
        <v>95</v>
      </c>
      <c r="C18" s="1545">
        <f>'CR إجمالى مخاطر الائتمان'!F63</f>
        <v>0</v>
      </c>
      <c r="D18" s="557"/>
      <c r="E18" s="1549">
        <f>'CR إجمالى مخاطر الائتمان'!H63</f>
        <v>0</v>
      </c>
      <c r="F18" s="1550">
        <f>'CR إجمالى مخاطر الائتمان'!I63</f>
        <v>0</v>
      </c>
      <c r="G18" s="557"/>
      <c r="H18" s="1545">
        <f>'CR إجمالى مخاطر الائتمان'!K63</f>
        <v>0</v>
      </c>
      <c r="I18" s="557"/>
      <c r="J18" s="1549">
        <f>'CR إجمالى مخاطر الائتمان'!N63</f>
        <v>0</v>
      </c>
      <c r="K18" s="1560">
        <f>'CR إجمالى مخاطر الائتمان'!O63</f>
        <v>0</v>
      </c>
      <c r="L18" s="1560">
        <f>'CR إجمالى مخاطر الائتمان'!P63</f>
        <v>0</v>
      </c>
      <c r="M18" s="1550">
        <f>'CR إجمالى مخاطر الائتمان'!Q63</f>
        <v>0</v>
      </c>
      <c r="N18" s="557"/>
      <c r="O18" s="1545">
        <f>'CR إجمالى مخاطر الائتمان'!S63</f>
        <v>0</v>
      </c>
      <c r="P18" s="557"/>
      <c r="Q18" s="1545">
        <f>'CR إجمالى مخاطر الائتمان'!U63</f>
        <v>0</v>
      </c>
    </row>
    <row r="19" spans="1:17" s="35" customFormat="1" ht="26.25">
      <c r="A19" s="1754">
        <v>11</v>
      </c>
      <c r="B19" s="1755" t="s">
        <v>96</v>
      </c>
      <c r="C19" s="1545">
        <f>'CR إجمالى مخاطر الائتمان'!F64</f>
        <v>0</v>
      </c>
      <c r="D19" s="557"/>
      <c r="E19" s="1549">
        <f>'CR إجمالى مخاطر الائتمان'!H64</f>
        <v>0</v>
      </c>
      <c r="F19" s="1550">
        <f>'CR إجمالى مخاطر الائتمان'!I64</f>
        <v>0</v>
      </c>
      <c r="G19" s="557"/>
      <c r="H19" s="1761"/>
      <c r="I19" s="557"/>
      <c r="J19" s="1549">
        <f>'CR إجمالى مخاطر الائتمان'!N64</f>
        <v>0</v>
      </c>
      <c r="K19" s="1560">
        <f>'CR إجمالى مخاطر الائتمان'!O64</f>
        <v>0</v>
      </c>
      <c r="L19" s="1763"/>
      <c r="M19" s="1550">
        <f>'CR إجمالى مخاطر الائتمان'!Q64</f>
        <v>0</v>
      </c>
      <c r="N19" s="557"/>
      <c r="O19" s="1545">
        <f>'CR إجمالى مخاطر الائتمان'!S64</f>
        <v>0</v>
      </c>
      <c r="P19" s="557"/>
      <c r="Q19" s="1545">
        <f>'CR إجمالى مخاطر الائتمان'!U64</f>
        <v>0</v>
      </c>
    </row>
    <row r="20" spans="1:17" s="35" customFormat="1" ht="26.25">
      <c r="A20" s="1756">
        <v>12</v>
      </c>
      <c r="B20" s="1757" t="s">
        <v>416</v>
      </c>
      <c r="C20" s="1546">
        <f>'CR إجمالى مخاطر الائتمان'!F67</f>
        <v>0</v>
      </c>
      <c r="D20" s="1021"/>
      <c r="E20" s="1551">
        <f>'CR إجمالى مخاطر الائتمان'!H67</f>
        <v>0</v>
      </c>
      <c r="F20" s="1552"/>
      <c r="G20" s="1021"/>
      <c r="H20" s="1762"/>
      <c r="I20" s="1021"/>
      <c r="J20" s="1551">
        <f>'CR إجمالى مخاطر الائتمان'!N67</f>
        <v>0</v>
      </c>
      <c r="K20" s="1561">
        <f>'CR إجمالى مخاطر الائتمان'!O67</f>
        <v>0</v>
      </c>
      <c r="L20" s="1764"/>
      <c r="M20" s="1552">
        <f>'CR إجمالى مخاطر الائتمان'!Q67</f>
        <v>0</v>
      </c>
      <c r="N20" s="1021"/>
      <c r="O20" s="1546">
        <f>'CR إجمالى مخاطر الائتمان'!S67</f>
        <v>0</v>
      </c>
      <c r="P20" s="1021"/>
      <c r="Q20" s="1546">
        <f>'CR إجمالى مخاطر الائتمان'!U67</f>
        <v>0</v>
      </c>
    </row>
    <row r="21" spans="1:17" s="35" customFormat="1" ht="26.25">
      <c r="A21" s="1754">
        <v>13</v>
      </c>
      <c r="B21" s="1755" t="s">
        <v>98</v>
      </c>
      <c r="C21" s="1545">
        <f>'CR إجمالى مخاطر الائتمان'!F70</f>
        <v>0</v>
      </c>
      <c r="D21" s="557"/>
      <c r="E21" s="1549">
        <f>'CR إجمالى مخاطر الائتمان'!H70</f>
        <v>0</v>
      </c>
      <c r="F21" s="1550">
        <f>'CR إجمالى مخاطر الائتمان'!I70</f>
        <v>0</v>
      </c>
      <c r="G21" s="557"/>
      <c r="H21" s="1545">
        <f>'CR إجمالى مخاطر الائتمان'!K70</f>
        <v>0</v>
      </c>
      <c r="I21" s="557"/>
      <c r="J21" s="1549">
        <f>'CR إجمالى مخاطر الائتمان'!N70</f>
        <v>0</v>
      </c>
      <c r="K21" s="1560">
        <f>'CR إجمالى مخاطر الائتمان'!O70</f>
        <v>0</v>
      </c>
      <c r="L21" s="1560">
        <f>'CR إجمالى مخاطر الائتمان'!P70</f>
        <v>0</v>
      </c>
      <c r="M21" s="1550">
        <f>'CR إجمالى مخاطر الائتمان'!Q70</f>
        <v>0</v>
      </c>
      <c r="N21" s="557"/>
      <c r="O21" s="1545">
        <f>'CR إجمالى مخاطر الائتمان'!S70</f>
        <v>0</v>
      </c>
      <c r="P21" s="557"/>
      <c r="Q21" s="1545">
        <f>'CR إجمالى مخاطر الائتمان'!U70</f>
        <v>0</v>
      </c>
    </row>
    <row r="22" spans="1:17" s="34" customFormat="1" ht="53.25" thickBot="1">
      <c r="A22" s="1759"/>
      <c r="B22" s="1760" t="s">
        <v>99</v>
      </c>
      <c r="C22" s="1767"/>
      <c r="D22" s="556"/>
      <c r="E22" s="1765"/>
      <c r="F22" s="1553">
        <f>'CR إجمالى مخاطر الائتمان'!I80</f>
        <v>0</v>
      </c>
      <c r="G22" s="556"/>
      <c r="H22" s="1557">
        <f>'CR إجمالى مخاطر الائتمان'!K80</f>
        <v>0</v>
      </c>
      <c r="I22" s="556"/>
      <c r="J22" s="1765"/>
      <c r="K22" s="1766"/>
      <c r="L22" s="1562">
        <f>'CR إجمالى مخاطر الائتمان'!P80</f>
        <v>0</v>
      </c>
      <c r="M22" s="1553">
        <f>'CR إجمالى مخاطر الائتمان'!Q80</f>
        <v>0</v>
      </c>
      <c r="N22" s="556"/>
      <c r="O22" s="1557">
        <f>'CR إجمالى مخاطر الائتمان'!S80</f>
        <v>0</v>
      </c>
      <c r="P22" s="556"/>
      <c r="Q22" s="1557">
        <f>'CR إجمالى مخاطر الائتمان'!U80</f>
        <v>0</v>
      </c>
    </row>
    <row r="23" spans="1:17">
      <c r="C23" s="37"/>
      <c r="D23" s="558"/>
    </row>
    <row r="24" spans="1:17" ht="21.95" customHeight="1">
      <c r="A24" s="39"/>
      <c r="B24" s="40"/>
      <c r="C24" s="37"/>
      <c r="D24" s="558"/>
    </row>
    <row r="25" spans="1:17" s="43" customFormat="1" ht="21.95" customHeight="1">
      <c r="A25" s="41"/>
      <c r="B25" s="2030"/>
      <c r="C25" s="2030"/>
      <c r="D25" s="2030"/>
      <c r="E25" s="2030"/>
      <c r="F25" s="2030"/>
      <c r="G25" s="2030"/>
      <c r="H25" s="2030"/>
      <c r="I25" s="2030"/>
      <c r="J25" s="2030"/>
      <c r="K25" s="2030"/>
      <c r="L25" s="42"/>
      <c r="M25" s="42"/>
      <c r="N25" s="550"/>
      <c r="O25" s="42"/>
      <c r="P25" s="550"/>
      <c r="Q25" s="42"/>
    </row>
    <row r="26" spans="1:17" s="43" customFormat="1" ht="21.95" customHeight="1">
      <c r="A26" s="41"/>
      <c r="B26" s="44"/>
      <c r="C26" s="44"/>
      <c r="D26" s="549"/>
      <c r="E26" s="44"/>
      <c r="F26" s="44"/>
      <c r="G26" s="549"/>
      <c r="H26" s="44"/>
      <c r="I26" s="549"/>
      <c r="J26" s="44"/>
      <c r="K26" s="44"/>
      <c r="L26" s="42"/>
      <c r="M26" s="42"/>
      <c r="N26" s="550"/>
      <c r="O26" s="42"/>
      <c r="P26" s="550"/>
      <c r="Q26" s="42"/>
    </row>
    <row r="27" spans="1:17" s="43" customFormat="1" ht="21.95" customHeight="1">
      <c r="A27" s="41"/>
      <c r="B27" s="44"/>
      <c r="C27" s="44"/>
      <c r="D27" s="549"/>
      <c r="E27" s="44"/>
      <c r="F27" s="44"/>
      <c r="G27" s="549"/>
      <c r="H27" s="44"/>
      <c r="I27" s="549"/>
      <c r="J27" s="44"/>
      <c r="K27" s="44"/>
      <c r="L27" s="42"/>
      <c r="M27" s="42"/>
      <c r="N27" s="550"/>
      <c r="O27" s="42"/>
      <c r="P27" s="550"/>
      <c r="Q27" s="42"/>
    </row>
    <row r="28" spans="1:17" s="43" customFormat="1" ht="21.95" customHeight="1">
      <c r="A28" s="41"/>
      <c r="B28" s="44"/>
      <c r="C28" s="44"/>
      <c r="D28" s="549"/>
      <c r="E28" s="44"/>
      <c r="F28" s="44"/>
      <c r="G28" s="549"/>
      <c r="H28" s="44"/>
      <c r="I28" s="549"/>
      <c r="J28" s="44"/>
      <c r="K28" s="44"/>
      <c r="L28" s="42"/>
      <c r="M28" s="42"/>
      <c r="N28" s="550"/>
      <c r="O28" s="42"/>
      <c r="P28" s="550"/>
      <c r="Q28" s="42"/>
    </row>
    <row r="29" spans="1:17" s="43" customFormat="1" ht="21.95" customHeight="1">
      <c r="A29" s="41"/>
      <c r="B29" s="2031"/>
      <c r="C29" s="2031"/>
      <c r="D29" s="2031"/>
      <c r="E29" s="2031"/>
      <c r="F29" s="2031"/>
      <c r="G29" s="551"/>
      <c r="H29" s="42"/>
      <c r="I29" s="550"/>
      <c r="J29" s="42"/>
      <c r="K29" s="42"/>
      <c r="L29" s="42"/>
      <c r="M29" s="42"/>
      <c r="N29" s="550"/>
      <c r="O29" s="42"/>
      <c r="P29" s="550"/>
      <c r="Q29" s="42"/>
    </row>
    <row r="30" spans="1:17" s="43" customFormat="1" ht="21.95" customHeight="1">
      <c r="A30" s="45"/>
      <c r="B30" s="44"/>
      <c r="C30" s="42"/>
      <c r="D30" s="550"/>
      <c r="E30" s="42"/>
      <c r="F30" s="42"/>
      <c r="G30" s="550"/>
      <c r="H30" s="42"/>
      <c r="I30" s="550"/>
      <c r="J30" s="42"/>
      <c r="K30" s="42"/>
      <c r="L30" s="42"/>
      <c r="M30" s="42"/>
      <c r="N30" s="550"/>
      <c r="O30" s="42"/>
      <c r="P30" s="550"/>
      <c r="Q30" s="42"/>
    </row>
    <row r="31" spans="1:17" s="43" customFormat="1" ht="21.95" customHeight="1">
      <c r="A31" s="45"/>
      <c r="B31" s="44"/>
      <c r="C31" s="42"/>
      <c r="D31" s="550"/>
      <c r="E31" s="42"/>
      <c r="F31" s="42"/>
      <c r="G31" s="550"/>
      <c r="H31" s="42"/>
      <c r="I31" s="550"/>
      <c r="J31" s="42"/>
      <c r="K31" s="42"/>
      <c r="L31" s="42"/>
      <c r="M31" s="42"/>
      <c r="N31" s="550"/>
      <c r="O31" s="42"/>
      <c r="P31" s="550"/>
      <c r="Q31" s="42"/>
    </row>
    <row r="32" spans="1:17" s="43" customFormat="1" ht="28.5" customHeight="1">
      <c r="A32" s="46"/>
      <c r="B32" s="2030"/>
      <c r="C32" s="2030"/>
      <c r="D32" s="549"/>
      <c r="E32" s="42"/>
      <c r="F32" s="42"/>
      <c r="G32" s="550"/>
      <c r="H32" s="42"/>
      <c r="I32" s="550"/>
      <c r="J32" s="42"/>
      <c r="K32" s="42"/>
      <c r="L32" s="42"/>
      <c r="M32" s="42"/>
      <c r="N32" s="550"/>
      <c r="O32" s="42"/>
      <c r="P32" s="550"/>
      <c r="Q32" s="42"/>
    </row>
    <row r="33" spans="1:2" ht="21.75" customHeight="1">
      <c r="A33" s="38"/>
      <c r="B33" s="38"/>
    </row>
    <row r="34" spans="1:2" ht="15">
      <c r="A34" s="38"/>
      <c r="B34" s="38"/>
    </row>
    <row r="35" spans="1:2" ht="15">
      <c r="A35" s="38"/>
      <c r="B35" s="38"/>
    </row>
    <row r="36" spans="1:2" ht="15">
      <c r="A36" s="38"/>
      <c r="B36" s="38"/>
    </row>
    <row r="37" spans="1:2" ht="15">
      <c r="A37" s="38"/>
      <c r="B37" s="38"/>
    </row>
    <row r="38" spans="1:2" ht="15">
      <c r="A38" s="38"/>
      <c r="B38" s="38"/>
    </row>
    <row r="39" spans="1:2" ht="15">
      <c r="A39" s="38"/>
      <c r="B39" s="38"/>
    </row>
    <row r="40" spans="1:2" ht="15">
      <c r="A40" s="38"/>
      <c r="B40" s="38"/>
    </row>
    <row r="41" spans="1:2" ht="15">
      <c r="A41" s="38"/>
      <c r="B41" s="38"/>
    </row>
    <row r="42" spans="1:2" ht="15">
      <c r="A42" s="38"/>
      <c r="B42" s="38"/>
    </row>
  </sheetData>
  <sheetProtection password="FCE0" sheet="1" objects="1" scenarios="1"/>
  <mergeCells count="18">
    <mergeCell ref="A1:B1"/>
    <mergeCell ref="C1:F1"/>
    <mergeCell ref="B25:K25"/>
    <mergeCell ref="B29:F29"/>
    <mergeCell ref="B32:C32"/>
    <mergeCell ref="C2:F2"/>
    <mergeCell ref="O2:Q2"/>
    <mergeCell ref="A3:Q3"/>
    <mergeCell ref="A5:A7"/>
    <mergeCell ref="B5:B7"/>
    <mergeCell ref="C5:C7"/>
    <mergeCell ref="E5:F6"/>
    <mergeCell ref="H5:H7"/>
    <mergeCell ref="J5:M6"/>
    <mergeCell ref="O5:O7"/>
    <mergeCell ref="Q5:Q7"/>
    <mergeCell ref="A2:B2"/>
    <mergeCell ref="M4:P4"/>
  </mergeCells>
  <pageMargins left="0.7" right="0.7" top="0.75" bottom="0.75" header="0.3" footer="0.3"/>
  <pageSetup paperSize="9" scale="45" orientation="landscape" horizontalDpi="4294967293"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122"/>
  <sheetViews>
    <sheetView showGridLines="0" rightToLeft="1" view="pageBreakPreview" zoomScale="65" zoomScaleNormal="70" zoomScaleSheetLayoutView="80" workbookViewId="0">
      <pane xSplit="2" ySplit="7" topLeftCell="C8" activePane="bottomRight" state="frozen"/>
      <selection activeCell="C22" sqref="C22"/>
      <selection pane="topRight" activeCell="C22" sqref="C22"/>
      <selection pane="bottomLeft" activeCell="C22" sqref="C22"/>
      <selection pane="bottomRight" activeCell="E1" sqref="E1:F1"/>
    </sheetView>
  </sheetViews>
  <sheetFormatPr defaultRowHeight="23.25"/>
  <cols>
    <col min="1" max="1" width="7.140625" style="252" customWidth="1"/>
    <col min="2" max="2" width="78.42578125" style="245" customWidth="1"/>
    <col min="3" max="5" width="31.42578125" style="246" customWidth="1"/>
    <col min="6" max="6" width="22" style="239" customWidth="1"/>
    <col min="7" max="7" width="1.7109375" style="294" customWidth="1"/>
    <col min="8" max="8" width="16.42578125" style="239" customWidth="1"/>
    <col min="9" max="9" width="15.140625" style="239" bestFit="1" customWidth="1"/>
    <col min="10" max="10" width="1.7109375" style="294" customWidth="1"/>
    <col min="11" max="11" width="22.85546875" style="239" customWidth="1"/>
    <col min="12" max="12" width="1.7109375" style="294" customWidth="1"/>
    <col min="13" max="13" width="15" style="236" customWidth="1"/>
    <col min="14" max="14" width="22.5703125" style="239" customWidth="1"/>
    <col min="15" max="15" width="15.28515625" style="239" customWidth="1"/>
    <col min="16" max="16" width="16.28515625" style="239" customWidth="1"/>
    <col min="17" max="17" width="22.28515625" style="239" customWidth="1"/>
    <col min="18" max="18" width="1.5703125" style="294" customWidth="1"/>
    <col min="19" max="19" width="40.140625" style="239" customWidth="1"/>
    <col min="20" max="20" width="1.5703125" style="294" customWidth="1"/>
    <col min="21" max="21" width="27.85546875" style="239" customWidth="1"/>
    <col min="22" max="22" width="22.42578125" style="239" customWidth="1"/>
    <col min="23" max="23" width="14.42578125" style="239" customWidth="1"/>
    <col min="24" max="24" width="13" style="239" customWidth="1"/>
    <col min="25" max="25" width="12.5703125" style="239" customWidth="1"/>
    <col min="26" max="26" width="16.28515625" style="239" customWidth="1"/>
    <col min="27" max="27" width="12.5703125" style="239" customWidth="1"/>
    <col min="28" max="28" width="22.42578125" style="239" customWidth="1"/>
    <col min="29" max="259" width="9" style="236"/>
    <col min="260" max="260" width="7.140625" style="236" customWidth="1"/>
    <col min="261" max="261" width="66.7109375" style="236" bestFit="1" customWidth="1"/>
    <col min="262" max="262" width="16.28515625" style="236" customWidth="1"/>
    <col min="263" max="264" width="13.7109375" style="236" customWidth="1"/>
    <col min="265" max="265" width="14.140625" style="236" customWidth="1"/>
    <col min="266" max="266" width="16.42578125" style="236" customWidth="1"/>
    <col min="267" max="267" width="15.140625" style="236" bestFit="1" customWidth="1"/>
    <col min="268" max="268" width="20" style="236" customWidth="1"/>
    <col min="269" max="269" width="15" style="236" customWidth="1"/>
    <col min="270" max="270" width="15.85546875" style="236" customWidth="1"/>
    <col min="271" max="271" width="15.28515625" style="236" customWidth="1"/>
    <col min="272" max="272" width="16.28515625" style="236" customWidth="1"/>
    <col min="273" max="273" width="16.42578125" style="236" customWidth="1"/>
    <col min="274" max="275" width="27.85546875" style="236" customWidth="1"/>
    <col min="276" max="276" width="14" style="236" customWidth="1"/>
    <col min="277" max="277" width="14.42578125" style="236" customWidth="1"/>
    <col min="278" max="278" width="13" style="236" customWidth="1"/>
    <col min="279" max="279" width="12.5703125" style="236" customWidth="1"/>
    <col min="280" max="280" width="16.28515625" style="236" customWidth="1"/>
    <col min="281" max="281" width="12.5703125" style="236" customWidth="1"/>
    <col min="282" max="282" width="22.42578125" style="236" customWidth="1"/>
    <col min="283" max="284" width="0" style="236" hidden="1" customWidth="1"/>
    <col min="285" max="515" width="9" style="236"/>
    <col min="516" max="516" width="7.140625" style="236" customWidth="1"/>
    <col min="517" max="517" width="66.7109375" style="236" bestFit="1" customWidth="1"/>
    <col min="518" max="518" width="16.28515625" style="236" customWidth="1"/>
    <col min="519" max="520" width="13.7109375" style="236" customWidth="1"/>
    <col min="521" max="521" width="14.140625" style="236" customWidth="1"/>
    <col min="522" max="522" width="16.42578125" style="236" customWidth="1"/>
    <col min="523" max="523" width="15.140625" style="236" bestFit="1" customWidth="1"/>
    <col min="524" max="524" width="20" style="236" customWidth="1"/>
    <col min="525" max="525" width="15" style="236" customWidth="1"/>
    <col min="526" max="526" width="15.85546875" style="236" customWidth="1"/>
    <col min="527" max="527" width="15.28515625" style="236" customWidth="1"/>
    <col min="528" max="528" width="16.28515625" style="236" customWidth="1"/>
    <col min="529" max="529" width="16.42578125" style="236" customWidth="1"/>
    <col min="530" max="531" width="27.85546875" style="236" customWidth="1"/>
    <col min="532" max="532" width="14" style="236" customWidth="1"/>
    <col min="533" max="533" width="14.42578125" style="236" customWidth="1"/>
    <col min="534" max="534" width="13" style="236" customWidth="1"/>
    <col min="535" max="535" width="12.5703125" style="236" customWidth="1"/>
    <col min="536" max="536" width="16.28515625" style="236" customWidth="1"/>
    <col min="537" max="537" width="12.5703125" style="236" customWidth="1"/>
    <col min="538" max="538" width="22.42578125" style="236" customWidth="1"/>
    <col min="539" max="540" width="0" style="236" hidden="1" customWidth="1"/>
    <col min="541" max="771" width="9" style="236"/>
    <col min="772" max="772" width="7.140625" style="236" customWidth="1"/>
    <col min="773" max="773" width="66.7109375" style="236" bestFit="1" customWidth="1"/>
    <col min="774" max="774" width="16.28515625" style="236" customWidth="1"/>
    <col min="775" max="776" width="13.7109375" style="236" customWidth="1"/>
    <col min="777" max="777" width="14.140625" style="236" customWidth="1"/>
    <col min="778" max="778" width="16.42578125" style="236" customWidth="1"/>
    <col min="779" max="779" width="15.140625" style="236" bestFit="1" customWidth="1"/>
    <col min="780" max="780" width="20" style="236" customWidth="1"/>
    <col min="781" max="781" width="15" style="236" customWidth="1"/>
    <col min="782" max="782" width="15.85546875" style="236" customWidth="1"/>
    <col min="783" max="783" width="15.28515625" style="236" customWidth="1"/>
    <col min="784" max="784" width="16.28515625" style="236" customWidth="1"/>
    <col min="785" max="785" width="16.42578125" style="236" customWidth="1"/>
    <col min="786" max="787" width="27.85546875" style="236" customWidth="1"/>
    <col min="788" max="788" width="14" style="236" customWidth="1"/>
    <col min="789" max="789" width="14.42578125" style="236" customWidth="1"/>
    <col min="790" max="790" width="13" style="236" customWidth="1"/>
    <col min="791" max="791" width="12.5703125" style="236" customWidth="1"/>
    <col min="792" max="792" width="16.28515625" style="236" customWidth="1"/>
    <col min="793" max="793" width="12.5703125" style="236" customWidth="1"/>
    <col min="794" max="794" width="22.42578125" style="236" customWidth="1"/>
    <col min="795" max="796" width="0" style="236" hidden="1" customWidth="1"/>
    <col min="797" max="1027" width="9" style="236"/>
    <col min="1028" max="1028" width="7.140625" style="236" customWidth="1"/>
    <col min="1029" max="1029" width="66.7109375" style="236" bestFit="1" customWidth="1"/>
    <col min="1030" max="1030" width="16.28515625" style="236" customWidth="1"/>
    <col min="1031" max="1032" width="13.7109375" style="236" customWidth="1"/>
    <col min="1033" max="1033" width="14.140625" style="236" customWidth="1"/>
    <col min="1034" max="1034" width="16.42578125" style="236" customWidth="1"/>
    <col min="1035" max="1035" width="15.140625" style="236" bestFit="1" customWidth="1"/>
    <col min="1036" max="1036" width="20" style="236" customWidth="1"/>
    <col min="1037" max="1037" width="15" style="236" customWidth="1"/>
    <col min="1038" max="1038" width="15.85546875" style="236" customWidth="1"/>
    <col min="1039" max="1039" width="15.28515625" style="236" customWidth="1"/>
    <col min="1040" max="1040" width="16.28515625" style="236" customWidth="1"/>
    <col min="1041" max="1041" width="16.42578125" style="236" customWidth="1"/>
    <col min="1042" max="1043" width="27.85546875" style="236" customWidth="1"/>
    <col min="1044" max="1044" width="14" style="236" customWidth="1"/>
    <col min="1045" max="1045" width="14.42578125" style="236" customWidth="1"/>
    <col min="1046" max="1046" width="13" style="236" customWidth="1"/>
    <col min="1047" max="1047" width="12.5703125" style="236" customWidth="1"/>
    <col min="1048" max="1048" width="16.28515625" style="236" customWidth="1"/>
    <col min="1049" max="1049" width="12.5703125" style="236" customWidth="1"/>
    <col min="1050" max="1050" width="22.42578125" style="236" customWidth="1"/>
    <col min="1051" max="1052" width="0" style="236" hidden="1" customWidth="1"/>
    <col min="1053" max="1283" width="9" style="236"/>
    <col min="1284" max="1284" width="7.140625" style="236" customWidth="1"/>
    <col min="1285" max="1285" width="66.7109375" style="236" bestFit="1" customWidth="1"/>
    <col min="1286" max="1286" width="16.28515625" style="236" customWidth="1"/>
    <col min="1287" max="1288" width="13.7109375" style="236" customWidth="1"/>
    <col min="1289" max="1289" width="14.140625" style="236" customWidth="1"/>
    <col min="1290" max="1290" width="16.42578125" style="236" customWidth="1"/>
    <col min="1291" max="1291" width="15.140625" style="236" bestFit="1" customWidth="1"/>
    <col min="1292" max="1292" width="20" style="236" customWidth="1"/>
    <col min="1293" max="1293" width="15" style="236" customWidth="1"/>
    <col min="1294" max="1294" width="15.85546875" style="236" customWidth="1"/>
    <col min="1295" max="1295" width="15.28515625" style="236" customWidth="1"/>
    <col min="1296" max="1296" width="16.28515625" style="236" customWidth="1"/>
    <col min="1297" max="1297" width="16.42578125" style="236" customWidth="1"/>
    <col min="1298" max="1299" width="27.85546875" style="236" customWidth="1"/>
    <col min="1300" max="1300" width="14" style="236" customWidth="1"/>
    <col min="1301" max="1301" width="14.42578125" style="236" customWidth="1"/>
    <col min="1302" max="1302" width="13" style="236" customWidth="1"/>
    <col min="1303" max="1303" width="12.5703125" style="236" customWidth="1"/>
    <col min="1304" max="1304" width="16.28515625" style="236" customWidth="1"/>
    <col min="1305" max="1305" width="12.5703125" style="236" customWidth="1"/>
    <col min="1306" max="1306" width="22.42578125" style="236" customWidth="1"/>
    <col min="1307" max="1308" width="0" style="236" hidden="1" customWidth="1"/>
    <col min="1309" max="1539" width="9" style="236"/>
    <col min="1540" max="1540" width="7.140625" style="236" customWidth="1"/>
    <col min="1541" max="1541" width="66.7109375" style="236" bestFit="1" customWidth="1"/>
    <col min="1542" max="1542" width="16.28515625" style="236" customWidth="1"/>
    <col min="1543" max="1544" width="13.7109375" style="236" customWidth="1"/>
    <col min="1545" max="1545" width="14.140625" style="236" customWidth="1"/>
    <col min="1546" max="1546" width="16.42578125" style="236" customWidth="1"/>
    <col min="1547" max="1547" width="15.140625" style="236" bestFit="1" customWidth="1"/>
    <col min="1548" max="1548" width="20" style="236" customWidth="1"/>
    <col min="1549" max="1549" width="15" style="236" customWidth="1"/>
    <col min="1550" max="1550" width="15.85546875" style="236" customWidth="1"/>
    <col min="1551" max="1551" width="15.28515625" style="236" customWidth="1"/>
    <col min="1552" max="1552" width="16.28515625" style="236" customWidth="1"/>
    <col min="1553" max="1553" width="16.42578125" style="236" customWidth="1"/>
    <col min="1554" max="1555" width="27.85546875" style="236" customWidth="1"/>
    <col min="1556" max="1556" width="14" style="236" customWidth="1"/>
    <col min="1557" max="1557" width="14.42578125" style="236" customWidth="1"/>
    <col min="1558" max="1558" width="13" style="236" customWidth="1"/>
    <col min="1559" max="1559" width="12.5703125" style="236" customWidth="1"/>
    <col min="1560" max="1560" width="16.28515625" style="236" customWidth="1"/>
    <col min="1561" max="1561" width="12.5703125" style="236" customWidth="1"/>
    <col min="1562" max="1562" width="22.42578125" style="236" customWidth="1"/>
    <col min="1563" max="1564" width="0" style="236" hidden="1" customWidth="1"/>
    <col min="1565" max="1795" width="9" style="236"/>
    <col min="1796" max="1796" width="7.140625" style="236" customWidth="1"/>
    <col min="1797" max="1797" width="66.7109375" style="236" bestFit="1" customWidth="1"/>
    <col min="1798" max="1798" width="16.28515625" style="236" customWidth="1"/>
    <col min="1799" max="1800" width="13.7109375" style="236" customWidth="1"/>
    <col min="1801" max="1801" width="14.140625" style="236" customWidth="1"/>
    <col min="1802" max="1802" width="16.42578125" style="236" customWidth="1"/>
    <col min="1803" max="1803" width="15.140625" style="236" bestFit="1" customWidth="1"/>
    <col min="1804" max="1804" width="20" style="236" customWidth="1"/>
    <col min="1805" max="1805" width="15" style="236" customWidth="1"/>
    <col min="1806" max="1806" width="15.85546875" style="236" customWidth="1"/>
    <col min="1807" max="1807" width="15.28515625" style="236" customWidth="1"/>
    <col min="1808" max="1808" width="16.28515625" style="236" customWidth="1"/>
    <col min="1809" max="1809" width="16.42578125" style="236" customWidth="1"/>
    <col min="1810" max="1811" width="27.85546875" style="236" customWidth="1"/>
    <col min="1812" max="1812" width="14" style="236" customWidth="1"/>
    <col min="1813" max="1813" width="14.42578125" style="236" customWidth="1"/>
    <col min="1814" max="1814" width="13" style="236" customWidth="1"/>
    <col min="1815" max="1815" width="12.5703125" style="236" customWidth="1"/>
    <col min="1816" max="1816" width="16.28515625" style="236" customWidth="1"/>
    <col min="1817" max="1817" width="12.5703125" style="236" customWidth="1"/>
    <col min="1818" max="1818" width="22.42578125" style="236" customWidth="1"/>
    <col min="1819" max="1820" width="0" style="236" hidden="1" customWidth="1"/>
    <col min="1821" max="2051" width="9" style="236"/>
    <col min="2052" max="2052" width="7.140625" style="236" customWidth="1"/>
    <col min="2053" max="2053" width="66.7109375" style="236" bestFit="1" customWidth="1"/>
    <col min="2054" max="2054" width="16.28515625" style="236" customWidth="1"/>
    <col min="2055" max="2056" width="13.7109375" style="236" customWidth="1"/>
    <col min="2057" max="2057" width="14.140625" style="236" customWidth="1"/>
    <col min="2058" max="2058" width="16.42578125" style="236" customWidth="1"/>
    <col min="2059" max="2059" width="15.140625" style="236" bestFit="1" customWidth="1"/>
    <col min="2060" max="2060" width="20" style="236" customWidth="1"/>
    <col min="2061" max="2061" width="15" style="236" customWidth="1"/>
    <col min="2062" max="2062" width="15.85546875" style="236" customWidth="1"/>
    <col min="2063" max="2063" width="15.28515625" style="236" customWidth="1"/>
    <col min="2064" max="2064" width="16.28515625" style="236" customWidth="1"/>
    <col min="2065" max="2065" width="16.42578125" style="236" customWidth="1"/>
    <col min="2066" max="2067" width="27.85546875" style="236" customWidth="1"/>
    <col min="2068" max="2068" width="14" style="236" customWidth="1"/>
    <col min="2069" max="2069" width="14.42578125" style="236" customWidth="1"/>
    <col min="2070" max="2070" width="13" style="236" customWidth="1"/>
    <col min="2071" max="2071" width="12.5703125" style="236" customWidth="1"/>
    <col min="2072" max="2072" width="16.28515625" style="236" customWidth="1"/>
    <col min="2073" max="2073" width="12.5703125" style="236" customWidth="1"/>
    <col min="2074" max="2074" width="22.42578125" style="236" customWidth="1"/>
    <col min="2075" max="2076" width="0" style="236" hidden="1" customWidth="1"/>
    <col min="2077" max="2307" width="9" style="236"/>
    <col min="2308" max="2308" width="7.140625" style="236" customWidth="1"/>
    <col min="2309" max="2309" width="66.7109375" style="236" bestFit="1" customWidth="1"/>
    <col min="2310" max="2310" width="16.28515625" style="236" customWidth="1"/>
    <col min="2311" max="2312" width="13.7109375" style="236" customWidth="1"/>
    <col min="2313" max="2313" width="14.140625" style="236" customWidth="1"/>
    <col min="2314" max="2314" width="16.42578125" style="236" customWidth="1"/>
    <col min="2315" max="2315" width="15.140625" style="236" bestFit="1" customWidth="1"/>
    <col min="2316" max="2316" width="20" style="236" customWidth="1"/>
    <col min="2317" max="2317" width="15" style="236" customWidth="1"/>
    <col min="2318" max="2318" width="15.85546875" style="236" customWidth="1"/>
    <col min="2319" max="2319" width="15.28515625" style="236" customWidth="1"/>
    <col min="2320" max="2320" width="16.28515625" style="236" customWidth="1"/>
    <col min="2321" max="2321" width="16.42578125" style="236" customWidth="1"/>
    <col min="2322" max="2323" width="27.85546875" style="236" customWidth="1"/>
    <col min="2324" max="2324" width="14" style="236" customWidth="1"/>
    <col min="2325" max="2325" width="14.42578125" style="236" customWidth="1"/>
    <col min="2326" max="2326" width="13" style="236" customWidth="1"/>
    <col min="2327" max="2327" width="12.5703125" style="236" customWidth="1"/>
    <col min="2328" max="2328" width="16.28515625" style="236" customWidth="1"/>
    <col min="2329" max="2329" width="12.5703125" style="236" customWidth="1"/>
    <col min="2330" max="2330" width="22.42578125" style="236" customWidth="1"/>
    <col min="2331" max="2332" width="0" style="236" hidden="1" customWidth="1"/>
    <col min="2333" max="2563" width="9" style="236"/>
    <col min="2564" max="2564" width="7.140625" style="236" customWidth="1"/>
    <col min="2565" max="2565" width="66.7109375" style="236" bestFit="1" customWidth="1"/>
    <col min="2566" max="2566" width="16.28515625" style="236" customWidth="1"/>
    <col min="2567" max="2568" width="13.7109375" style="236" customWidth="1"/>
    <col min="2569" max="2569" width="14.140625" style="236" customWidth="1"/>
    <col min="2570" max="2570" width="16.42578125" style="236" customWidth="1"/>
    <col min="2571" max="2571" width="15.140625" style="236" bestFit="1" customWidth="1"/>
    <col min="2572" max="2572" width="20" style="236" customWidth="1"/>
    <col min="2573" max="2573" width="15" style="236" customWidth="1"/>
    <col min="2574" max="2574" width="15.85546875" style="236" customWidth="1"/>
    <col min="2575" max="2575" width="15.28515625" style="236" customWidth="1"/>
    <col min="2576" max="2576" width="16.28515625" style="236" customWidth="1"/>
    <col min="2577" max="2577" width="16.42578125" style="236" customWidth="1"/>
    <col min="2578" max="2579" width="27.85546875" style="236" customWidth="1"/>
    <col min="2580" max="2580" width="14" style="236" customWidth="1"/>
    <col min="2581" max="2581" width="14.42578125" style="236" customWidth="1"/>
    <col min="2582" max="2582" width="13" style="236" customWidth="1"/>
    <col min="2583" max="2583" width="12.5703125" style="236" customWidth="1"/>
    <col min="2584" max="2584" width="16.28515625" style="236" customWidth="1"/>
    <col min="2585" max="2585" width="12.5703125" style="236" customWidth="1"/>
    <col min="2586" max="2586" width="22.42578125" style="236" customWidth="1"/>
    <col min="2587" max="2588" width="0" style="236" hidden="1" customWidth="1"/>
    <col min="2589" max="2819" width="9" style="236"/>
    <col min="2820" max="2820" width="7.140625" style="236" customWidth="1"/>
    <col min="2821" max="2821" width="66.7109375" style="236" bestFit="1" customWidth="1"/>
    <col min="2822" max="2822" width="16.28515625" style="236" customWidth="1"/>
    <col min="2823" max="2824" width="13.7109375" style="236" customWidth="1"/>
    <col min="2825" max="2825" width="14.140625" style="236" customWidth="1"/>
    <col min="2826" max="2826" width="16.42578125" style="236" customWidth="1"/>
    <col min="2827" max="2827" width="15.140625" style="236" bestFit="1" customWidth="1"/>
    <col min="2828" max="2828" width="20" style="236" customWidth="1"/>
    <col min="2829" max="2829" width="15" style="236" customWidth="1"/>
    <col min="2830" max="2830" width="15.85546875" style="236" customWidth="1"/>
    <col min="2831" max="2831" width="15.28515625" style="236" customWidth="1"/>
    <col min="2832" max="2832" width="16.28515625" style="236" customWidth="1"/>
    <col min="2833" max="2833" width="16.42578125" style="236" customWidth="1"/>
    <col min="2834" max="2835" width="27.85546875" style="236" customWidth="1"/>
    <col min="2836" max="2836" width="14" style="236" customWidth="1"/>
    <col min="2837" max="2837" width="14.42578125" style="236" customWidth="1"/>
    <col min="2838" max="2838" width="13" style="236" customWidth="1"/>
    <col min="2839" max="2839" width="12.5703125" style="236" customWidth="1"/>
    <col min="2840" max="2840" width="16.28515625" style="236" customWidth="1"/>
    <col min="2841" max="2841" width="12.5703125" style="236" customWidth="1"/>
    <col min="2842" max="2842" width="22.42578125" style="236" customWidth="1"/>
    <col min="2843" max="2844" width="0" style="236" hidden="1" customWidth="1"/>
    <col min="2845" max="3075" width="9" style="236"/>
    <col min="3076" max="3076" width="7.140625" style="236" customWidth="1"/>
    <col min="3077" max="3077" width="66.7109375" style="236" bestFit="1" customWidth="1"/>
    <col min="3078" max="3078" width="16.28515625" style="236" customWidth="1"/>
    <col min="3079" max="3080" width="13.7109375" style="236" customWidth="1"/>
    <col min="3081" max="3081" width="14.140625" style="236" customWidth="1"/>
    <col min="3082" max="3082" width="16.42578125" style="236" customWidth="1"/>
    <col min="3083" max="3083" width="15.140625" style="236" bestFit="1" customWidth="1"/>
    <col min="3084" max="3084" width="20" style="236" customWidth="1"/>
    <col min="3085" max="3085" width="15" style="236" customWidth="1"/>
    <col min="3086" max="3086" width="15.85546875" style="236" customWidth="1"/>
    <col min="3087" max="3087" width="15.28515625" style="236" customWidth="1"/>
    <col min="3088" max="3088" width="16.28515625" style="236" customWidth="1"/>
    <col min="3089" max="3089" width="16.42578125" style="236" customWidth="1"/>
    <col min="3090" max="3091" width="27.85546875" style="236" customWidth="1"/>
    <col min="3092" max="3092" width="14" style="236" customWidth="1"/>
    <col min="3093" max="3093" width="14.42578125" style="236" customWidth="1"/>
    <col min="3094" max="3094" width="13" style="236" customWidth="1"/>
    <col min="3095" max="3095" width="12.5703125" style="236" customWidth="1"/>
    <col min="3096" max="3096" width="16.28515625" style="236" customWidth="1"/>
    <col min="3097" max="3097" width="12.5703125" style="236" customWidth="1"/>
    <col min="3098" max="3098" width="22.42578125" style="236" customWidth="1"/>
    <col min="3099" max="3100" width="0" style="236" hidden="1" customWidth="1"/>
    <col min="3101" max="3331" width="9" style="236"/>
    <col min="3332" max="3332" width="7.140625" style="236" customWidth="1"/>
    <col min="3333" max="3333" width="66.7109375" style="236" bestFit="1" customWidth="1"/>
    <col min="3334" max="3334" width="16.28515625" style="236" customWidth="1"/>
    <col min="3335" max="3336" width="13.7109375" style="236" customWidth="1"/>
    <col min="3337" max="3337" width="14.140625" style="236" customWidth="1"/>
    <col min="3338" max="3338" width="16.42578125" style="236" customWidth="1"/>
    <col min="3339" max="3339" width="15.140625" style="236" bestFit="1" customWidth="1"/>
    <col min="3340" max="3340" width="20" style="236" customWidth="1"/>
    <col min="3341" max="3341" width="15" style="236" customWidth="1"/>
    <col min="3342" max="3342" width="15.85546875" style="236" customWidth="1"/>
    <col min="3343" max="3343" width="15.28515625" style="236" customWidth="1"/>
    <col min="3344" max="3344" width="16.28515625" style="236" customWidth="1"/>
    <col min="3345" max="3345" width="16.42578125" style="236" customWidth="1"/>
    <col min="3346" max="3347" width="27.85546875" style="236" customWidth="1"/>
    <col min="3348" max="3348" width="14" style="236" customWidth="1"/>
    <col min="3349" max="3349" width="14.42578125" style="236" customWidth="1"/>
    <col min="3350" max="3350" width="13" style="236" customWidth="1"/>
    <col min="3351" max="3351" width="12.5703125" style="236" customWidth="1"/>
    <col min="3352" max="3352" width="16.28515625" style="236" customWidth="1"/>
    <col min="3353" max="3353" width="12.5703125" style="236" customWidth="1"/>
    <col min="3354" max="3354" width="22.42578125" style="236" customWidth="1"/>
    <col min="3355" max="3356" width="0" style="236" hidden="1" customWidth="1"/>
    <col min="3357" max="3587" width="9" style="236"/>
    <col min="3588" max="3588" width="7.140625" style="236" customWidth="1"/>
    <col min="3589" max="3589" width="66.7109375" style="236" bestFit="1" customWidth="1"/>
    <col min="3590" max="3590" width="16.28515625" style="236" customWidth="1"/>
    <col min="3591" max="3592" width="13.7109375" style="236" customWidth="1"/>
    <col min="3593" max="3593" width="14.140625" style="236" customWidth="1"/>
    <col min="3594" max="3594" width="16.42578125" style="236" customWidth="1"/>
    <col min="3595" max="3595" width="15.140625" style="236" bestFit="1" customWidth="1"/>
    <col min="3596" max="3596" width="20" style="236" customWidth="1"/>
    <col min="3597" max="3597" width="15" style="236" customWidth="1"/>
    <col min="3598" max="3598" width="15.85546875" style="236" customWidth="1"/>
    <col min="3599" max="3599" width="15.28515625" style="236" customWidth="1"/>
    <col min="3600" max="3600" width="16.28515625" style="236" customWidth="1"/>
    <col min="3601" max="3601" width="16.42578125" style="236" customWidth="1"/>
    <col min="3602" max="3603" width="27.85546875" style="236" customWidth="1"/>
    <col min="3604" max="3604" width="14" style="236" customWidth="1"/>
    <col min="3605" max="3605" width="14.42578125" style="236" customWidth="1"/>
    <col min="3606" max="3606" width="13" style="236" customWidth="1"/>
    <col min="3607" max="3607" width="12.5703125" style="236" customWidth="1"/>
    <col min="3608" max="3608" width="16.28515625" style="236" customWidth="1"/>
    <col min="3609" max="3609" width="12.5703125" style="236" customWidth="1"/>
    <col min="3610" max="3610" width="22.42578125" style="236" customWidth="1"/>
    <col min="3611" max="3612" width="0" style="236" hidden="1" customWidth="1"/>
    <col min="3613" max="3843" width="9" style="236"/>
    <col min="3844" max="3844" width="7.140625" style="236" customWidth="1"/>
    <col min="3845" max="3845" width="66.7109375" style="236" bestFit="1" customWidth="1"/>
    <col min="3846" max="3846" width="16.28515625" style="236" customWidth="1"/>
    <col min="3847" max="3848" width="13.7109375" style="236" customWidth="1"/>
    <col min="3849" max="3849" width="14.140625" style="236" customWidth="1"/>
    <col min="3850" max="3850" width="16.42578125" style="236" customWidth="1"/>
    <col min="3851" max="3851" width="15.140625" style="236" bestFit="1" customWidth="1"/>
    <col min="3852" max="3852" width="20" style="236" customWidth="1"/>
    <col min="3853" max="3853" width="15" style="236" customWidth="1"/>
    <col min="3854" max="3854" width="15.85546875" style="236" customWidth="1"/>
    <col min="3855" max="3855" width="15.28515625" style="236" customWidth="1"/>
    <col min="3856" max="3856" width="16.28515625" style="236" customWidth="1"/>
    <col min="3857" max="3857" width="16.42578125" style="236" customWidth="1"/>
    <col min="3858" max="3859" width="27.85546875" style="236" customWidth="1"/>
    <col min="3860" max="3860" width="14" style="236" customWidth="1"/>
    <col min="3861" max="3861" width="14.42578125" style="236" customWidth="1"/>
    <col min="3862" max="3862" width="13" style="236" customWidth="1"/>
    <col min="3863" max="3863" width="12.5703125" style="236" customWidth="1"/>
    <col min="3864" max="3864" width="16.28515625" style="236" customWidth="1"/>
    <col min="3865" max="3865" width="12.5703125" style="236" customWidth="1"/>
    <col min="3866" max="3866" width="22.42578125" style="236" customWidth="1"/>
    <col min="3867" max="3868" width="0" style="236" hidden="1" customWidth="1"/>
    <col min="3869" max="4099" width="9" style="236"/>
    <col min="4100" max="4100" width="7.140625" style="236" customWidth="1"/>
    <col min="4101" max="4101" width="66.7109375" style="236" bestFit="1" customWidth="1"/>
    <col min="4102" max="4102" width="16.28515625" style="236" customWidth="1"/>
    <col min="4103" max="4104" width="13.7109375" style="236" customWidth="1"/>
    <col min="4105" max="4105" width="14.140625" style="236" customWidth="1"/>
    <col min="4106" max="4106" width="16.42578125" style="236" customWidth="1"/>
    <col min="4107" max="4107" width="15.140625" style="236" bestFit="1" customWidth="1"/>
    <col min="4108" max="4108" width="20" style="236" customWidth="1"/>
    <col min="4109" max="4109" width="15" style="236" customWidth="1"/>
    <col min="4110" max="4110" width="15.85546875" style="236" customWidth="1"/>
    <col min="4111" max="4111" width="15.28515625" style="236" customWidth="1"/>
    <col min="4112" max="4112" width="16.28515625" style="236" customWidth="1"/>
    <col min="4113" max="4113" width="16.42578125" style="236" customWidth="1"/>
    <col min="4114" max="4115" width="27.85546875" style="236" customWidth="1"/>
    <col min="4116" max="4116" width="14" style="236" customWidth="1"/>
    <col min="4117" max="4117" width="14.42578125" style="236" customWidth="1"/>
    <col min="4118" max="4118" width="13" style="236" customWidth="1"/>
    <col min="4119" max="4119" width="12.5703125" style="236" customWidth="1"/>
    <col min="4120" max="4120" width="16.28515625" style="236" customWidth="1"/>
    <col min="4121" max="4121" width="12.5703125" style="236" customWidth="1"/>
    <col min="4122" max="4122" width="22.42578125" style="236" customWidth="1"/>
    <col min="4123" max="4124" width="0" style="236" hidden="1" customWidth="1"/>
    <col min="4125" max="4355" width="9" style="236"/>
    <col min="4356" max="4356" width="7.140625" style="236" customWidth="1"/>
    <col min="4357" max="4357" width="66.7109375" style="236" bestFit="1" customWidth="1"/>
    <col min="4358" max="4358" width="16.28515625" style="236" customWidth="1"/>
    <col min="4359" max="4360" width="13.7109375" style="236" customWidth="1"/>
    <col min="4361" max="4361" width="14.140625" style="236" customWidth="1"/>
    <col min="4362" max="4362" width="16.42578125" style="236" customWidth="1"/>
    <col min="4363" max="4363" width="15.140625" style="236" bestFit="1" customWidth="1"/>
    <col min="4364" max="4364" width="20" style="236" customWidth="1"/>
    <col min="4365" max="4365" width="15" style="236" customWidth="1"/>
    <col min="4366" max="4366" width="15.85546875" style="236" customWidth="1"/>
    <col min="4367" max="4367" width="15.28515625" style="236" customWidth="1"/>
    <col min="4368" max="4368" width="16.28515625" style="236" customWidth="1"/>
    <col min="4369" max="4369" width="16.42578125" style="236" customWidth="1"/>
    <col min="4370" max="4371" width="27.85546875" style="236" customWidth="1"/>
    <col min="4372" max="4372" width="14" style="236" customWidth="1"/>
    <col min="4373" max="4373" width="14.42578125" style="236" customWidth="1"/>
    <col min="4374" max="4374" width="13" style="236" customWidth="1"/>
    <col min="4375" max="4375" width="12.5703125" style="236" customWidth="1"/>
    <col min="4376" max="4376" width="16.28515625" style="236" customWidth="1"/>
    <col min="4377" max="4377" width="12.5703125" style="236" customWidth="1"/>
    <col min="4378" max="4378" width="22.42578125" style="236" customWidth="1"/>
    <col min="4379" max="4380" width="0" style="236" hidden="1" customWidth="1"/>
    <col min="4381" max="4611" width="9" style="236"/>
    <col min="4612" max="4612" width="7.140625" style="236" customWidth="1"/>
    <col min="4613" max="4613" width="66.7109375" style="236" bestFit="1" customWidth="1"/>
    <col min="4614" max="4614" width="16.28515625" style="236" customWidth="1"/>
    <col min="4615" max="4616" width="13.7109375" style="236" customWidth="1"/>
    <col min="4617" max="4617" width="14.140625" style="236" customWidth="1"/>
    <col min="4618" max="4618" width="16.42578125" style="236" customWidth="1"/>
    <col min="4619" max="4619" width="15.140625" style="236" bestFit="1" customWidth="1"/>
    <col min="4620" max="4620" width="20" style="236" customWidth="1"/>
    <col min="4621" max="4621" width="15" style="236" customWidth="1"/>
    <col min="4622" max="4622" width="15.85546875" style="236" customWidth="1"/>
    <col min="4623" max="4623" width="15.28515625" style="236" customWidth="1"/>
    <col min="4624" max="4624" width="16.28515625" style="236" customWidth="1"/>
    <col min="4625" max="4625" width="16.42578125" style="236" customWidth="1"/>
    <col min="4626" max="4627" width="27.85546875" style="236" customWidth="1"/>
    <col min="4628" max="4628" width="14" style="236" customWidth="1"/>
    <col min="4629" max="4629" width="14.42578125" style="236" customWidth="1"/>
    <col min="4630" max="4630" width="13" style="236" customWidth="1"/>
    <col min="4631" max="4631" width="12.5703125" style="236" customWidth="1"/>
    <col min="4632" max="4632" width="16.28515625" style="236" customWidth="1"/>
    <col min="4633" max="4633" width="12.5703125" style="236" customWidth="1"/>
    <col min="4634" max="4634" width="22.42578125" style="236" customWidth="1"/>
    <col min="4635" max="4636" width="0" style="236" hidden="1" customWidth="1"/>
    <col min="4637" max="4867" width="9" style="236"/>
    <col min="4868" max="4868" width="7.140625" style="236" customWidth="1"/>
    <col min="4869" max="4869" width="66.7109375" style="236" bestFit="1" customWidth="1"/>
    <col min="4870" max="4870" width="16.28515625" style="236" customWidth="1"/>
    <col min="4871" max="4872" width="13.7109375" style="236" customWidth="1"/>
    <col min="4873" max="4873" width="14.140625" style="236" customWidth="1"/>
    <col min="4874" max="4874" width="16.42578125" style="236" customWidth="1"/>
    <col min="4875" max="4875" width="15.140625" style="236" bestFit="1" customWidth="1"/>
    <col min="4876" max="4876" width="20" style="236" customWidth="1"/>
    <col min="4877" max="4877" width="15" style="236" customWidth="1"/>
    <col min="4878" max="4878" width="15.85546875" style="236" customWidth="1"/>
    <col min="4879" max="4879" width="15.28515625" style="236" customWidth="1"/>
    <col min="4880" max="4880" width="16.28515625" style="236" customWidth="1"/>
    <col min="4881" max="4881" width="16.42578125" style="236" customWidth="1"/>
    <col min="4882" max="4883" width="27.85546875" style="236" customWidth="1"/>
    <col min="4884" max="4884" width="14" style="236" customWidth="1"/>
    <col min="4885" max="4885" width="14.42578125" style="236" customWidth="1"/>
    <col min="4886" max="4886" width="13" style="236" customWidth="1"/>
    <col min="4887" max="4887" width="12.5703125" style="236" customWidth="1"/>
    <col min="4888" max="4888" width="16.28515625" style="236" customWidth="1"/>
    <col min="4889" max="4889" width="12.5703125" style="236" customWidth="1"/>
    <col min="4890" max="4890" width="22.42578125" style="236" customWidth="1"/>
    <col min="4891" max="4892" width="0" style="236" hidden="1" customWidth="1"/>
    <col min="4893" max="5123" width="9" style="236"/>
    <col min="5124" max="5124" width="7.140625" style="236" customWidth="1"/>
    <col min="5125" max="5125" width="66.7109375" style="236" bestFit="1" customWidth="1"/>
    <col min="5126" max="5126" width="16.28515625" style="236" customWidth="1"/>
    <col min="5127" max="5128" width="13.7109375" style="236" customWidth="1"/>
    <col min="5129" max="5129" width="14.140625" style="236" customWidth="1"/>
    <col min="5130" max="5130" width="16.42578125" style="236" customWidth="1"/>
    <col min="5131" max="5131" width="15.140625" style="236" bestFit="1" customWidth="1"/>
    <col min="5132" max="5132" width="20" style="236" customWidth="1"/>
    <col min="5133" max="5133" width="15" style="236" customWidth="1"/>
    <col min="5134" max="5134" width="15.85546875" style="236" customWidth="1"/>
    <col min="5135" max="5135" width="15.28515625" style="236" customWidth="1"/>
    <col min="5136" max="5136" width="16.28515625" style="236" customWidth="1"/>
    <col min="5137" max="5137" width="16.42578125" style="236" customWidth="1"/>
    <col min="5138" max="5139" width="27.85546875" style="236" customWidth="1"/>
    <col min="5140" max="5140" width="14" style="236" customWidth="1"/>
    <col min="5141" max="5141" width="14.42578125" style="236" customWidth="1"/>
    <col min="5142" max="5142" width="13" style="236" customWidth="1"/>
    <col min="5143" max="5143" width="12.5703125" style="236" customWidth="1"/>
    <col min="5144" max="5144" width="16.28515625" style="236" customWidth="1"/>
    <col min="5145" max="5145" width="12.5703125" style="236" customWidth="1"/>
    <col min="5146" max="5146" width="22.42578125" style="236" customWidth="1"/>
    <col min="5147" max="5148" width="0" style="236" hidden="1" customWidth="1"/>
    <col min="5149" max="5379" width="9" style="236"/>
    <col min="5380" max="5380" width="7.140625" style="236" customWidth="1"/>
    <col min="5381" max="5381" width="66.7109375" style="236" bestFit="1" customWidth="1"/>
    <col min="5382" max="5382" width="16.28515625" style="236" customWidth="1"/>
    <col min="5383" max="5384" width="13.7109375" style="236" customWidth="1"/>
    <col min="5385" max="5385" width="14.140625" style="236" customWidth="1"/>
    <col min="5386" max="5386" width="16.42578125" style="236" customWidth="1"/>
    <col min="5387" max="5387" width="15.140625" style="236" bestFit="1" customWidth="1"/>
    <col min="5388" max="5388" width="20" style="236" customWidth="1"/>
    <col min="5389" max="5389" width="15" style="236" customWidth="1"/>
    <col min="5390" max="5390" width="15.85546875" style="236" customWidth="1"/>
    <col min="5391" max="5391" width="15.28515625" style="236" customWidth="1"/>
    <col min="5392" max="5392" width="16.28515625" style="236" customWidth="1"/>
    <col min="5393" max="5393" width="16.42578125" style="236" customWidth="1"/>
    <col min="5394" max="5395" width="27.85546875" style="236" customWidth="1"/>
    <col min="5396" max="5396" width="14" style="236" customWidth="1"/>
    <col min="5397" max="5397" width="14.42578125" style="236" customWidth="1"/>
    <col min="5398" max="5398" width="13" style="236" customWidth="1"/>
    <col min="5399" max="5399" width="12.5703125" style="236" customWidth="1"/>
    <col min="5400" max="5400" width="16.28515625" style="236" customWidth="1"/>
    <col min="5401" max="5401" width="12.5703125" style="236" customWidth="1"/>
    <col min="5402" max="5402" width="22.42578125" style="236" customWidth="1"/>
    <col min="5403" max="5404" width="0" style="236" hidden="1" customWidth="1"/>
    <col min="5405" max="5635" width="9" style="236"/>
    <col min="5636" max="5636" width="7.140625" style="236" customWidth="1"/>
    <col min="5637" max="5637" width="66.7109375" style="236" bestFit="1" customWidth="1"/>
    <col min="5638" max="5638" width="16.28515625" style="236" customWidth="1"/>
    <col min="5639" max="5640" width="13.7109375" style="236" customWidth="1"/>
    <col min="5641" max="5641" width="14.140625" style="236" customWidth="1"/>
    <col min="5642" max="5642" width="16.42578125" style="236" customWidth="1"/>
    <col min="5643" max="5643" width="15.140625" style="236" bestFit="1" customWidth="1"/>
    <col min="5644" max="5644" width="20" style="236" customWidth="1"/>
    <col min="5645" max="5645" width="15" style="236" customWidth="1"/>
    <col min="5646" max="5646" width="15.85546875" style="236" customWidth="1"/>
    <col min="5647" max="5647" width="15.28515625" style="236" customWidth="1"/>
    <col min="5648" max="5648" width="16.28515625" style="236" customWidth="1"/>
    <col min="5649" max="5649" width="16.42578125" style="236" customWidth="1"/>
    <col min="5650" max="5651" width="27.85546875" style="236" customWidth="1"/>
    <col min="5652" max="5652" width="14" style="236" customWidth="1"/>
    <col min="5653" max="5653" width="14.42578125" style="236" customWidth="1"/>
    <col min="5654" max="5654" width="13" style="236" customWidth="1"/>
    <col min="5655" max="5655" width="12.5703125" style="236" customWidth="1"/>
    <col min="5656" max="5656" width="16.28515625" style="236" customWidth="1"/>
    <col min="5657" max="5657" width="12.5703125" style="236" customWidth="1"/>
    <col min="5658" max="5658" width="22.42578125" style="236" customWidth="1"/>
    <col min="5659" max="5660" width="0" style="236" hidden="1" customWidth="1"/>
    <col min="5661" max="5891" width="9" style="236"/>
    <col min="5892" max="5892" width="7.140625" style="236" customWidth="1"/>
    <col min="5893" max="5893" width="66.7109375" style="236" bestFit="1" customWidth="1"/>
    <col min="5894" max="5894" width="16.28515625" style="236" customWidth="1"/>
    <col min="5895" max="5896" width="13.7109375" style="236" customWidth="1"/>
    <col min="5897" max="5897" width="14.140625" style="236" customWidth="1"/>
    <col min="5898" max="5898" width="16.42578125" style="236" customWidth="1"/>
    <col min="5899" max="5899" width="15.140625" style="236" bestFit="1" customWidth="1"/>
    <col min="5900" max="5900" width="20" style="236" customWidth="1"/>
    <col min="5901" max="5901" width="15" style="236" customWidth="1"/>
    <col min="5902" max="5902" width="15.85546875" style="236" customWidth="1"/>
    <col min="5903" max="5903" width="15.28515625" style="236" customWidth="1"/>
    <col min="5904" max="5904" width="16.28515625" style="236" customWidth="1"/>
    <col min="5905" max="5905" width="16.42578125" style="236" customWidth="1"/>
    <col min="5906" max="5907" width="27.85546875" style="236" customWidth="1"/>
    <col min="5908" max="5908" width="14" style="236" customWidth="1"/>
    <col min="5909" max="5909" width="14.42578125" style="236" customWidth="1"/>
    <col min="5910" max="5910" width="13" style="236" customWidth="1"/>
    <col min="5911" max="5911" width="12.5703125" style="236" customWidth="1"/>
    <col min="5912" max="5912" width="16.28515625" style="236" customWidth="1"/>
    <col min="5913" max="5913" width="12.5703125" style="236" customWidth="1"/>
    <col min="5914" max="5914" width="22.42578125" style="236" customWidth="1"/>
    <col min="5915" max="5916" width="0" style="236" hidden="1" customWidth="1"/>
    <col min="5917" max="6147" width="9" style="236"/>
    <col min="6148" max="6148" width="7.140625" style="236" customWidth="1"/>
    <col min="6149" max="6149" width="66.7109375" style="236" bestFit="1" customWidth="1"/>
    <col min="6150" max="6150" width="16.28515625" style="236" customWidth="1"/>
    <col min="6151" max="6152" width="13.7109375" style="236" customWidth="1"/>
    <col min="6153" max="6153" width="14.140625" style="236" customWidth="1"/>
    <col min="6154" max="6154" width="16.42578125" style="236" customWidth="1"/>
    <col min="6155" max="6155" width="15.140625" style="236" bestFit="1" customWidth="1"/>
    <col min="6156" max="6156" width="20" style="236" customWidth="1"/>
    <col min="6157" max="6157" width="15" style="236" customWidth="1"/>
    <col min="6158" max="6158" width="15.85546875" style="236" customWidth="1"/>
    <col min="6159" max="6159" width="15.28515625" style="236" customWidth="1"/>
    <col min="6160" max="6160" width="16.28515625" style="236" customWidth="1"/>
    <col min="6161" max="6161" width="16.42578125" style="236" customWidth="1"/>
    <col min="6162" max="6163" width="27.85546875" style="236" customWidth="1"/>
    <col min="6164" max="6164" width="14" style="236" customWidth="1"/>
    <col min="6165" max="6165" width="14.42578125" style="236" customWidth="1"/>
    <col min="6166" max="6166" width="13" style="236" customWidth="1"/>
    <col min="6167" max="6167" width="12.5703125" style="236" customWidth="1"/>
    <col min="6168" max="6168" width="16.28515625" style="236" customWidth="1"/>
    <col min="6169" max="6169" width="12.5703125" style="236" customWidth="1"/>
    <col min="6170" max="6170" width="22.42578125" style="236" customWidth="1"/>
    <col min="6171" max="6172" width="0" style="236" hidden="1" customWidth="1"/>
    <col min="6173" max="6403" width="9" style="236"/>
    <col min="6404" max="6404" width="7.140625" style="236" customWidth="1"/>
    <col min="6405" max="6405" width="66.7109375" style="236" bestFit="1" customWidth="1"/>
    <col min="6406" max="6406" width="16.28515625" style="236" customWidth="1"/>
    <col min="6407" max="6408" width="13.7109375" style="236" customWidth="1"/>
    <col min="6409" max="6409" width="14.140625" style="236" customWidth="1"/>
    <col min="6410" max="6410" width="16.42578125" style="236" customWidth="1"/>
    <col min="6411" max="6411" width="15.140625" style="236" bestFit="1" customWidth="1"/>
    <col min="6412" max="6412" width="20" style="236" customWidth="1"/>
    <col min="6413" max="6413" width="15" style="236" customWidth="1"/>
    <col min="6414" max="6414" width="15.85546875" style="236" customWidth="1"/>
    <col min="6415" max="6415" width="15.28515625" style="236" customWidth="1"/>
    <col min="6416" max="6416" width="16.28515625" style="236" customWidth="1"/>
    <col min="6417" max="6417" width="16.42578125" style="236" customWidth="1"/>
    <col min="6418" max="6419" width="27.85546875" style="236" customWidth="1"/>
    <col min="6420" max="6420" width="14" style="236" customWidth="1"/>
    <col min="6421" max="6421" width="14.42578125" style="236" customWidth="1"/>
    <col min="6422" max="6422" width="13" style="236" customWidth="1"/>
    <col min="6423" max="6423" width="12.5703125" style="236" customWidth="1"/>
    <col min="6424" max="6424" width="16.28515625" style="236" customWidth="1"/>
    <col min="6425" max="6425" width="12.5703125" style="236" customWidth="1"/>
    <col min="6426" max="6426" width="22.42578125" style="236" customWidth="1"/>
    <col min="6427" max="6428" width="0" style="236" hidden="1" customWidth="1"/>
    <col min="6429" max="6659" width="9" style="236"/>
    <col min="6660" max="6660" width="7.140625" style="236" customWidth="1"/>
    <col min="6661" max="6661" width="66.7109375" style="236" bestFit="1" customWidth="1"/>
    <col min="6662" max="6662" width="16.28515625" style="236" customWidth="1"/>
    <col min="6663" max="6664" width="13.7109375" style="236" customWidth="1"/>
    <col min="6665" max="6665" width="14.140625" style="236" customWidth="1"/>
    <col min="6666" max="6666" width="16.42578125" style="236" customWidth="1"/>
    <col min="6667" max="6667" width="15.140625" style="236" bestFit="1" customWidth="1"/>
    <col min="6668" max="6668" width="20" style="236" customWidth="1"/>
    <col min="6669" max="6669" width="15" style="236" customWidth="1"/>
    <col min="6670" max="6670" width="15.85546875" style="236" customWidth="1"/>
    <col min="6671" max="6671" width="15.28515625" style="236" customWidth="1"/>
    <col min="6672" max="6672" width="16.28515625" style="236" customWidth="1"/>
    <col min="6673" max="6673" width="16.42578125" style="236" customWidth="1"/>
    <col min="6674" max="6675" width="27.85546875" style="236" customWidth="1"/>
    <col min="6676" max="6676" width="14" style="236" customWidth="1"/>
    <col min="6677" max="6677" width="14.42578125" style="236" customWidth="1"/>
    <col min="6678" max="6678" width="13" style="236" customWidth="1"/>
    <col min="6679" max="6679" width="12.5703125" style="236" customWidth="1"/>
    <col min="6680" max="6680" width="16.28515625" style="236" customWidth="1"/>
    <col min="6681" max="6681" width="12.5703125" style="236" customWidth="1"/>
    <col min="6682" max="6682" width="22.42578125" style="236" customWidth="1"/>
    <col min="6683" max="6684" width="0" style="236" hidden="1" customWidth="1"/>
    <col min="6685" max="6915" width="9" style="236"/>
    <col min="6916" max="6916" width="7.140625" style="236" customWidth="1"/>
    <col min="6917" max="6917" width="66.7109375" style="236" bestFit="1" customWidth="1"/>
    <col min="6918" max="6918" width="16.28515625" style="236" customWidth="1"/>
    <col min="6919" max="6920" width="13.7109375" style="236" customWidth="1"/>
    <col min="6921" max="6921" width="14.140625" style="236" customWidth="1"/>
    <col min="6922" max="6922" width="16.42578125" style="236" customWidth="1"/>
    <col min="6923" max="6923" width="15.140625" style="236" bestFit="1" customWidth="1"/>
    <col min="6924" max="6924" width="20" style="236" customWidth="1"/>
    <col min="6925" max="6925" width="15" style="236" customWidth="1"/>
    <col min="6926" max="6926" width="15.85546875" style="236" customWidth="1"/>
    <col min="6927" max="6927" width="15.28515625" style="236" customWidth="1"/>
    <col min="6928" max="6928" width="16.28515625" style="236" customWidth="1"/>
    <col min="6929" max="6929" width="16.42578125" style="236" customWidth="1"/>
    <col min="6930" max="6931" width="27.85546875" style="236" customWidth="1"/>
    <col min="6932" max="6932" width="14" style="236" customWidth="1"/>
    <col min="6933" max="6933" width="14.42578125" style="236" customWidth="1"/>
    <col min="6934" max="6934" width="13" style="236" customWidth="1"/>
    <col min="6935" max="6935" width="12.5703125" style="236" customWidth="1"/>
    <col min="6936" max="6936" width="16.28515625" style="236" customWidth="1"/>
    <col min="6937" max="6937" width="12.5703125" style="236" customWidth="1"/>
    <col min="6938" max="6938" width="22.42578125" style="236" customWidth="1"/>
    <col min="6939" max="6940" width="0" style="236" hidden="1" customWidth="1"/>
    <col min="6941" max="7171" width="9" style="236"/>
    <col min="7172" max="7172" width="7.140625" style="236" customWidth="1"/>
    <col min="7173" max="7173" width="66.7109375" style="236" bestFit="1" customWidth="1"/>
    <col min="7174" max="7174" width="16.28515625" style="236" customWidth="1"/>
    <col min="7175" max="7176" width="13.7109375" style="236" customWidth="1"/>
    <col min="7177" max="7177" width="14.140625" style="236" customWidth="1"/>
    <col min="7178" max="7178" width="16.42578125" style="236" customWidth="1"/>
    <col min="7179" max="7179" width="15.140625" style="236" bestFit="1" customWidth="1"/>
    <col min="7180" max="7180" width="20" style="236" customWidth="1"/>
    <col min="7181" max="7181" width="15" style="236" customWidth="1"/>
    <col min="7182" max="7182" width="15.85546875" style="236" customWidth="1"/>
    <col min="7183" max="7183" width="15.28515625" style="236" customWidth="1"/>
    <col min="7184" max="7184" width="16.28515625" style="236" customWidth="1"/>
    <col min="7185" max="7185" width="16.42578125" style="236" customWidth="1"/>
    <col min="7186" max="7187" width="27.85546875" style="236" customWidth="1"/>
    <col min="7188" max="7188" width="14" style="236" customWidth="1"/>
    <col min="7189" max="7189" width="14.42578125" style="236" customWidth="1"/>
    <col min="7190" max="7190" width="13" style="236" customWidth="1"/>
    <col min="7191" max="7191" width="12.5703125" style="236" customWidth="1"/>
    <col min="7192" max="7192" width="16.28515625" style="236" customWidth="1"/>
    <col min="7193" max="7193" width="12.5703125" style="236" customWidth="1"/>
    <col min="7194" max="7194" width="22.42578125" style="236" customWidth="1"/>
    <col min="7195" max="7196" width="0" style="236" hidden="1" customWidth="1"/>
    <col min="7197" max="7427" width="9" style="236"/>
    <col min="7428" max="7428" width="7.140625" style="236" customWidth="1"/>
    <col min="7429" max="7429" width="66.7109375" style="236" bestFit="1" customWidth="1"/>
    <col min="7430" max="7430" width="16.28515625" style="236" customWidth="1"/>
    <col min="7431" max="7432" width="13.7109375" style="236" customWidth="1"/>
    <col min="7433" max="7433" width="14.140625" style="236" customWidth="1"/>
    <col min="7434" max="7434" width="16.42578125" style="236" customWidth="1"/>
    <col min="7435" max="7435" width="15.140625" style="236" bestFit="1" customWidth="1"/>
    <col min="7436" max="7436" width="20" style="236" customWidth="1"/>
    <col min="7437" max="7437" width="15" style="236" customWidth="1"/>
    <col min="7438" max="7438" width="15.85546875" style="236" customWidth="1"/>
    <col min="7439" max="7439" width="15.28515625" style="236" customWidth="1"/>
    <col min="7440" max="7440" width="16.28515625" style="236" customWidth="1"/>
    <col min="7441" max="7441" width="16.42578125" style="236" customWidth="1"/>
    <col min="7442" max="7443" width="27.85546875" style="236" customWidth="1"/>
    <col min="7444" max="7444" width="14" style="236" customWidth="1"/>
    <col min="7445" max="7445" width="14.42578125" style="236" customWidth="1"/>
    <col min="7446" max="7446" width="13" style="236" customWidth="1"/>
    <col min="7447" max="7447" width="12.5703125" style="236" customWidth="1"/>
    <col min="7448" max="7448" width="16.28515625" style="236" customWidth="1"/>
    <col min="7449" max="7449" width="12.5703125" style="236" customWidth="1"/>
    <col min="7450" max="7450" width="22.42578125" style="236" customWidth="1"/>
    <col min="7451" max="7452" width="0" style="236" hidden="1" customWidth="1"/>
    <col min="7453" max="7683" width="9" style="236"/>
    <col min="7684" max="7684" width="7.140625" style="236" customWidth="1"/>
    <col min="7685" max="7685" width="66.7109375" style="236" bestFit="1" customWidth="1"/>
    <col min="7686" max="7686" width="16.28515625" style="236" customWidth="1"/>
    <col min="7687" max="7688" width="13.7109375" style="236" customWidth="1"/>
    <col min="7689" max="7689" width="14.140625" style="236" customWidth="1"/>
    <col min="7690" max="7690" width="16.42578125" style="236" customWidth="1"/>
    <col min="7691" max="7691" width="15.140625" style="236" bestFit="1" customWidth="1"/>
    <col min="7692" max="7692" width="20" style="236" customWidth="1"/>
    <col min="7693" max="7693" width="15" style="236" customWidth="1"/>
    <col min="7694" max="7694" width="15.85546875" style="236" customWidth="1"/>
    <col min="7695" max="7695" width="15.28515625" style="236" customWidth="1"/>
    <col min="7696" max="7696" width="16.28515625" style="236" customWidth="1"/>
    <col min="7697" max="7697" width="16.42578125" style="236" customWidth="1"/>
    <col min="7698" max="7699" width="27.85546875" style="236" customWidth="1"/>
    <col min="7700" max="7700" width="14" style="236" customWidth="1"/>
    <col min="7701" max="7701" width="14.42578125" style="236" customWidth="1"/>
    <col min="7702" max="7702" width="13" style="236" customWidth="1"/>
    <col min="7703" max="7703" width="12.5703125" style="236" customWidth="1"/>
    <col min="7704" max="7704" width="16.28515625" style="236" customWidth="1"/>
    <col min="7705" max="7705" width="12.5703125" style="236" customWidth="1"/>
    <col min="7706" max="7706" width="22.42578125" style="236" customWidth="1"/>
    <col min="7707" max="7708" width="0" style="236" hidden="1" customWidth="1"/>
    <col min="7709" max="7939" width="9" style="236"/>
    <col min="7940" max="7940" width="7.140625" style="236" customWidth="1"/>
    <col min="7941" max="7941" width="66.7109375" style="236" bestFit="1" customWidth="1"/>
    <col min="7942" max="7942" width="16.28515625" style="236" customWidth="1"/>
    <col min="7943" max="7944" width="13.7109375" style="236" customWidth="1"/>
    <col min="7945" max="7945" width="14.140625" style="236" customWidth="1"/>
    <col min="7946" max="7946" width="16.42578125" style="236" customWidth="1"/>
    <col min="7947" max="7947" width="15.140625" style="236" bestFit="1" customWidth="1"/>
    <col min="7948" max="7948" width="20" style="236" customWidth="1"/>
    <col min="7949" max="7949" width="15" style="236" customWidth="1"/>
    <col min="7950" max="7950" width="15.85546875" style="236" customWidth="1"/>
    <col min="7951" max="7951" width="15.28515625" style="236" customWidth="1"/>
    <col min="7952" max="7952" width="16.28515625" style="236" customWidth="1"/>
    <col min="7953" max="7953" width="16.42578125" style="236" customWidth="1"/>
    <col min="7954" max="7955" width="27.85546875" style="236" customWidth="1"/>
    <col min="7956" max="7956" width="14" style="236" customWidth="1"/>
    <col min="7957" max="7957" width="14.42578125" style="236" customWidth="1"/>
    <col min="7958" max="7958" width="13" style="236" customWidth="1"/>
    <col min="7959" max="7959" width="12.5703125" style="236" customWidth="1"/>
    <col min="7960" max="7960" width="16.28515625" style="236" customWidth="1"/>
    <col min="7961" max="7961" width="12.5703125" style="236" customWidth="1"/>
    <col min="7962" max="7962" width="22.42578125" style="236" customWidth="1"/>
    <col min="7963" max="7964" width="0" style="236" hidden="1" customWidth="1"/>
    <col min="7965" max="8195" width="9" style="236"/>
    <col min="8196" max="8196" width="7.140625" style="236" customWidth="1"/>
    <col min="8197" max="8197" width="66.7109375" style="236" bestFit="1" customWidth="1"/>
    <col min="8198" max="8198" width="16.28515625" style="236" customWidth="1"/>
    <col min="8199" max="8200" width="13.7109375" style="236" customWidth="1"/>
    <col min="8201" max="8201" width="14.140625" style="236" customWidth="1"/>
    <col min="8202" max="8202" width="16.42578125" style="236" customWidth="1"/>
    <col min="8203" max="8203" width="15.140625" style="236" bestFit="1" customWidth="1"/>
    <col min="8204" max="8204" width="20" style="236" customWidth="1"/>
    <col min="8205" max="8205" width="15" style="236" customWidth="1"/>
    <col min="8206" max="8206" width="15.85546875" style="236" customWidth="1"/>
    <col min="8207" max="8207" width="15.28515625" style="236" customWidth="1"/>
    <col min="8208" max="8208" width="16.28515625" style="236" customWidth="1"/>
    <col min="8209" max="8209" width="16.42578125" style="236" customWidth="1"/>
    <col min="8210" max="8211" width="27.85546875" style="236" customWidth="1"/>
    <col min="8212" max="8212" width="14" style="236" customWidth="1"/>
    <col min="8213" max="8213" width="14.42578125" style="236" customWidth="1"/>
    <col min="8214" max="8214" width="13" style="236" customWidth="1"/>
    <col min="8215" max="8215" width="12.5703125" style="236" customWidth="1"/>
    <col min="8216" max="8216" width="16.28515625" style="236" customWidth="1"/>
    <col min="8217" max="8217" width="12.5703125" style="236" customWidth="1"/>
    <col min="8218" max="8218" width="22.42578125" style="236" customWidth="1"/>
    <col min="8219" max="8220" width="0" style="236" hidden="1" customWidth="1"/>
    <col min="8221" max="8451" width="9" style="236"/>
    <col min="8452" max="8452" width="7.140625" style="236" customWidth="1"/>
    <col min="8453" max="8453" width="66.7109375" style="236" bestFit="1" customWidth="1"/>
    <col min="8454" max="8454" width="16.28515625" style="236" customWidth="1"/>
    <col min="8455" max="8456" width="13.7109375" style="236" customWidth="1"/>
    <col min="8457" max="8457" width="14.140625" style="236" customWidth="1"/>
    <col min="8458" max="8458" width="16.42578125" style="236" customWidth="1"/>
    <col min="8459" max="8459" width="15.140625" style="236" bestFit="1" customWidth="1"/>
    <col min="8460" max="8460" width="20" style="236" customWidth="1"/>
    <col min="8461" max="8461" width="15" style="236" customWidth="1"/>
    <col min="8462" max="8462" width="15.85546875" style="236" customWidth="1"/>
    <col min="8463" max="8463" width="15.28515625" style="236" customWidth="1"/>
    <col min="8464" max="8464" width="16.28515625" style="236" customWidth="1"/>
    <col min="8465" max="8465" width="16.42578125" style="236" customWidth="1"/>
    <col min="8466" max="8467" width="27.85546875" style="236" customWidth="1"/>
    <col min="8468" max="8468" width="14" style="236" customWidth="1"/>
    <col min="8469" max="8469" width="14.42578125" style="236" customWidth="1"/>
    <col min="8470" max="8470" width="13" style="236" customWidth="1"/>
    <col min="8471" max="8471" width="12.5703125" style="236" customWidth="1"/>
    <col min="8472" max="8472" width="16.28515625" style="236" customWidth="1"/>
    <col min="8473" max="8473" width="12.5703125" style="236" customWidth="1"/>
    <col min="8474" max="8474" width="22.42578125" style="236" customWidth="1"/>
    <col min="8475" max="8476" width="0" style="236" hidden="1" customWidth="1"/>
    <col min="8477" max="8707" width="9" style="236"/>
    <col min="8708" max="8708" width="7.140625" style="236" customWidth="1"/>
    <col min="8709" max="8709" width="66.7109375" style="236" bestFit="1" customWidth="1"/>
    <col min="8710" max="8710" width="16.28515625" style="236" customWidth="1"/>
    <col min="8711" max="8712" width="13.7109375" style="236" customWidth="1"/>
    <col min="8713" max="8713" width="14.140625" style="236" customWidth="1"/>
    <col min="8714" max="8714" width="16.42578125" style="236" customWidth="1"/>
    <col min="8715" max="8715" width="15.140625" style="236" bestFit="1" customWidth="1"/>
    <col min="8716" max="8716" width="20" style="236" customWidth="1"/>
    <col min="8717" max="8717" width="15" style="236" customWidth="1"/>
    <col min="8718" max="8718" width="15.85546875" style="236" customWidth="1"/>
    <col min="8719" max="8719" width="15.28515625" style="236" customWidth="1"/>
    <col min="8720" max="8720" width="16.28515625" style="236" customWidth="1"/>
    <col min="8721" max="8721" width="16.42578125" style="236" customWidth="1"/>
    <col min="8722" max="8723" width="27.85546875" style="236" customWidth="1"/>
    <col min="8724" max="8724" width="14" style="236" customWidth="1"/>
    <col min="8725" max="8725" width="14.42578125" style="236" customWidth="1"/>
    <col min="8726" max="8726" width="13" style="236" customWidth="1"/>
    <col min="8727" max="8727" width="12.5703125" style="236" customWidth="1"/>
    <col min="8728" max="8728" width="16.28515625" style="236" customWidth="1"/>
    <col min="8729" max="8729" width="12.5703125" style="236" customWidth="1"/>
    <col min="8730" max="8730" width="22.42578125" style="236" customWidth="1"/>
    <col min="8731" max="8732" width="0" style="236" hidden="1" customWidth="1"/>
    <col min="8733" max="8963" width="9" style="236"/>
    <col min="8964" max="8964" width="7.140625" style="236" customWidth="1"/>
    <col min="8965" max="8965" width="66.7109375" style="236" bestFit="1" customWidth="1"/>
    <col min="8966" max="8966" width="16.28515625" style="236" customWidth="1"/>
    <col min="8967" max="8968" width="13.7109375" style="236" customWidth="1"/>
    <col min="8969" max="8969" width="14.140625" style="236" customWidth="1"/>
    <col min="8970" max="8970" width="16.42578125" style="236" customWidth="1"/>
    <col min="8971" max="8971" width="15.140625" style="236" bestFit="1" customWidth="1"/>
    <col min="8972" max="8972" width="20" style="236" customWidth="1"/>
    <col min="8973" max="8973" width="15" style="236" customWidth="1"/>
    <col min="8974" max="8974" width="15.85546875" style="236" customWidth="1"/>
    <col min="8975" max="8975" width="15.28515625" style="236" customWidth="1"/>
    <col min="8976" max="8976" width="16.28515625" style="236" customWidth="1"/>
    <col min="8977" max="8977" width="16.42578125" style="236" customWidth="1"/>
    <col min="8978" max="8979" width="27.85546875" style="236" customWidth="1"/>
    <col min="8980" max="8980" width="14" style="236" customWidth="1"/>
    <col min="8981" max="8981" width="14.42578125" style="236" customWidth="1"/>
    <col min="8982" max="8982" width="13" style="236" customWidth="1"/>
    <col min="8983" max="8983" width="12.5703125" style="236" customWidth="1"/>
    <col min="8984" max="8984" width="16.28515625" style="236" customWidth="1"/>
    <col min="8985" max="8985" width="12.5703125" style="236" customWidth="1"/>
    <col min="8986" max="8986" width="22.42578125" style="236" customWidth="1"/>
    <col min="8987" max="8988" width="0" style="236" hidden="1" customWidth="1"/>
    <col min="8989" max="9219" width="9" style="236"/>
    <col min="9220" max="9220" width="7.140625" style="236" customWidth="1"/>
    <col min="9221" max="9221" width="66.7109375" style="236" bestFit="1" customWidth="1"/>
    <col min="9222" max="9222" width="16.28515625" style="236" customWidth="1"/>
    <col min="9223" max="9224" width="13.7109375" style="236" customWidth="1"/>
    <col min="9225" max="9225" width="14.140625" style="236" customWidth="1"/>
    <col min="9226" max="9226" width="16.42578125" style="236" customWidth="1"/>
    <col min="9227" max="9227" width="15.140625" style="236" bestFit="1" customWidth="1"/>
    <col min="9228" max="9228" width="20" style="236" customWidth="1"/>
    <col min="9229" max="9229" width="15" style="236" customWidth="1"/>
    <col min="9230" max="9230" width="15.85546875" style="236" customWidth="1"/>
    <col min="9231" max="9231" width="15.28515625" style="236" customWidth="1"/>
    <col min="9232" max="9232" width="16.28515625" style="236" customWidth="1"/>
    <col min="9233" max="9233" width="16.42578125" style="236" customWidth="1"/>
    <col min="9234" max="9235" width="27.85546875" style="236" customWidth="1"/>
    <col min="9236" max="9236" width="14" style="236" customWidth="1"/>
    <col min="9237" max="9237" width="14.42578125" style="236" customWidth="1"/>
    <col min="9238" max="9238" width="13" style="236" customWidth="1"/>
    <col min="9239" max="9239" width="12.5703125" style="236" customWidth="1"/>
    <col min="9240" max="9240" width="16.28515625" style="236" customWidth="1"/>
    <col min="9241" max="9241" width="12.5703125" style="236" customWidth="1"/>
    <col min="9242" max="9242" width="22.42578125" style="236" customWidth="1"/>
    <col min="9243" max="9244" width="0" style="236" hidden="1" customWidth="1"/>
    <col min="9245" max="9475" width="9" style="236"/>
    <col min="9476" max="9476" width="7.140625" style="236" customWidth="1"/>
    <col min="9477" max="9477" width="66.7109375" style="236" bestFit="1" customWidth="1"/>
    <col min="9478" max="9478" width="16.28515625" style="236" customWidth="1"/>
    <col min="9479" max="9480" width="13.7109375" style="236" customWidth="1"/>
    <col min="9481" max="9481" width="14.140625" style="236" customWidth="1"/>
    <col min="9482" max="9482" width="16.42578125" style="236" customWidth="1"/>
    <col min="9483" max="9483" width="15.140625" style="236" bestFit="1" customWidth="1"/>
    <col min="9484" max="9484" width="20" style="236" customWidth="1"/>
    <col min="9485" max="9485" width="15" style="236" customWidth="1"/>
    <col min="9486" max="9486" width="15.85546875" style="236" customWidth="1"/>
    <col min="9487" max="9487" width="15.28515625" style="236" customWidth="1"/>
    <col min="9488" max="9488" width="16.28515625" style="236" customWidth="1"/>
    <col min="9489" max="9489" width="16.42578125" style="236" customWidth="1"/>
    <col min="9490" max="9491" width="27.85546875" style="236" customWidth="1"/>
    <col min="9492" max="9492" width="14" style="236" customWidth="1"/>
    <col min="9493" max="9493" width="14.42578125" style="236" customWidth="1"/>
    <col min="9494" max="9494" width="13" style="236" customWidth="1"/>
    <col min="9495" max="9495" width="12.5703125" style="236" customWidth="1"/>
    <col min="9496" max="9496" width="16.28515625" style="236" customWidth="1"/>
    <col min="9497" max="9497" width="12.5703125" style="236" customWidth="1"/>
    <col min="9498" max="9498" width="22.42578125" style="236" customWidth="1"/>
    <col min="9499" max="9500" width="0" style="236" hidden="1" customWidth="1"/>
    <col min="9501" max="9731" width="9" style="236"/>
    <col min="9732" max="9732" width="7.140625" style="236" customWidth="1"/>
    <col min="9733" max="9733" width="66.7109375" style="236" bestFit="1" customWidth="1"/>
    <col min="9734" max="9734" width="16.28515625" style="236" customWidth="1"/>
    <col min="9735" max="9736" width="13.7109375" style="236" customWidth="1"/>
    <col min="9737" max="9737" width="14.140625" style="236" customWidth="1"/>
    <col min="9738" max="9738" width="16.42578125" style="236" customWidth="1"/>
    <col min="9739" max="9739" width="15.140625" style="236" bestFit="1" customWidth="1"/>
    <col min="9740" max="9740" width="20" style="236" customWidth="1"/>
    <col min="9741" max="9741" width="15" style="236" customWidth="1"/>
    <col min="9742" max="9742" width="15.85546875" style="236" customWidth="1"/>
    <col min="9743" max="9743" width="15.28515625" style="236" customWidth="1"/>
    <col min="9744" max="9744" width="16.28515625" style="236" customWidth="1"/>
    <col min="9745" max="9745" width="16.42578125" style="236" customWidth="1"/>
    <col min="9746" max="9747" width="27.85546875" style="236" customWidth="1"/>
    <col min="9748" max="9748" width="14" style="236" customWidth="1"/>
    <col min="9749" max="9749" width="14.42578125" style="236" customWidth="1"/>
    <col min="9750" max="9750" width="13" style="236" customWidth="1"/>
    <col min="9751" max="9751" width="12.5703125" style="236" customWidth="1"/>
    <col min="9752" max="9752" width="16.28515625" style="236" customWidth="1"/>
    <col min="9753" max="9753" width="12.5703125" style="236" customWidth="1"/>
    <col min="9754" max="9754" width="22.42578125" style="236" customWidth="1"/>
    <col min="9755" max="9756" width="0" style="236" hidden="1" customWidth="1"/>
    <col min="9757" max="9987" width="9" style="236"/>
    <col min="9988" max="9988" width="7.140625" style="236" customWidth="1"/>
    <col min="9989" max="9989" width="66.7109375" style="236" bestFit="1" customWidth="1"/>
    <col min="9990" max="9990" width="16.28515625" style="236" customWidth="1"/>
    <col min="9991" max="9992" width="13.7109375" style="236" customWidth="1"/>
    <col min="9993" max="9993" width="14.140625" style="236" customWidth="1"/>
    <col min="9994" max="9994" width="16.42578125" style="236" customWidth="1"/>
    <col min="9995" max="9995" width="15.140625" style="236" bestFit="1" customWidth="1"/>
    <col min="9996" max="9996" width="20" style="236" customWidth="1"/>
    <col min="9997" max="9997" width="15" style="236" customWidth="1"/>
    <col min="9998" max="9998" width="15.85546875" style="236" customWidth="1"/>
    <col min="9999" max="9999" width="15.28515625" style="236" customWidth="1"/>
    <col min="10000" max="10000" width="16.28515625" style="236" customWidth="1"/>
    <col min="10001" max="10001" width="16.42578125" style="236" customWidth="1"/>
    <col min="10002" max="10003" width="27.85546875" style="236" customWidth="1"/>
    <col min="10004" max="10004" width="14" style="236" customWidth="1"/>
    <col min="10005" max="10005" width="14.42578125" style="236" customWidth="1"/>
    <col min="10006" max="10006" width="13" style="236" customWidth="1"/>
    <col min="10007" max="10007" width="12.5703125" style="236" customWidth="1"/>
    <col min="10008" max="10008" width="16.28515625" style="236" customWidth="1"/>
    <col min="10009" max="10009" width="12.5703125" style="236" customWidth="1"/>
    <col min="10010" max="10010" width="22.42578125" style="236" customWidth="1"/>
    <col min="10011" max="10012" width="0" style="236" hidden="1" customWidth="1"/>
    <col min="10013" max="10243" width="9" style="236"/>
    <col min="10244" max="10244" width="7.140625" style="236" customWidth="1"/>
    <col min="10245" max="10245" width="66.7109375" style="236" bestFit="1" customWidth="1"/>
    <col min="10246" max="10246" width="16.28515625" style="236" customWidth="1"/>
    <col min="10247" max="10248" width="13.7109375" style="236" customWidth="1"/>
    <col min="10249" max="10249" width="14.140625" style="236" customWidth="1"/>
    <col min="10250" max="10250" width="16.42578125" style="236" customWidth="1"/>
    <col min="10251" max="10251" width="15.140625" style="236" bestFit="1" customWidth="1"/>
    <col min="10252" max="10252" width="20" style="236" customWidth="1"/>
    <col min="10253" max="10253" width="15" style="236" customWidth="1"/>
    <col min="10254" max="10254" width="15.85546875" style="236" customWidth="1"/>
    <col min="10255" max="10255" width="15.28515625" style="236" customWidth="1"/>
    <col min="10256" max="10256" width="16.28515625" style="236" customWidth="1"/>
    <col min="10257" max="10257" width="16.42578125" style="236" customWidth="1"/>
    <col min="10258" max="10259" width="27.85546875" style="236" customWidth="1"/>
    <col min="10260" max="10260" width="14" style="236" customWidth="1"/>
    <col min="10261" max="10261" width="14.42578125" style="236" customWidth="1"/>
    <col min="10262" max="10262" width="13" style="236" customWidth="1"/>
    <col min="10263" max="10263" width="12.5703125" style="236" customWidth="1"/>
    <col min="10264" max="10264" width="16.28515625" style="236" customWidth="1"/>
    <col min="10265" max="10265" width="12.5703125" style="236" customWidth="1"/>
    <col min="10266" max="10266" width="22.42578125" style="236" customWidth="1"/>
    <col min="10267" max="10268" width="0" style="236" hidden="1" customWidth="1"/>
    <col min="10269" max="10499" width="9" style="236"/>
    <col min="10500" max="10500" width="7.140625" style="236" customWidth="1"/>
    <col min="10501" max="10501" width="66.7109375" style="236" bestFit="1" customWidth="1"/>
    <col min="10502" max="10502" width="16.28515625" style="236" customWidth="1"/>
    <col min="10503" max="10504" width="13.7109375" style="236" customWidth="1"/>
    <col min="10505" max="10505" width="14.140625" style="236" customWidth="1"/>
    <col min="10506" max="10506" width="16.42578125" style="236" customWidth="1"/>
    <col min="10507" max="10507" width="15.140625" style="236" bestFit="1" customWidth="1"/>
    <col min="10508" max="10508" width="20" style="236" customWidth="1"/>
    <col min="10509" max="10509" width="15" style="236" customWidth="1"/>
    <col min="10510" max="10510" width="15.85546875" style="236" customWidth="1"/>
    <col min="10511" max="10511" width="15.28515625" style="236" customWidth="1"/>
    <col min="10512" max="10512" width="16.28515625" style="236" customWidth="1"/>
    <col min="10513" max="10513" width="16.42578125" style="236" customWidth="1"/>
    <col min="10514" max="10515" width="27.85546875" style="236" customWidth="1"/>
    <col min="10516" max="10516" width="14" style="236" customWidth="1"/>
    <col min="10517" max="10517" width="14.42578125" style="236" customWidth="1"/>
    <col min="10518" max="10518" width="13" style="236" customWidth="1"/>
    <col min="10519" max="10519" width="12.5703125" style="236" customWidth="1"/>
    <col min="10520" max="10520" width="16.28515625" style="236" customWidth="1"/>
    <col min="10521" max="10521" width="12.5703125" style="236" customWidth="1"/>
    <col min="10522" max="10522" width="22.42578125" style="236" customWidth="1"/>
    <col min="10523" max="10524" width="0" style="236" hidden="1" customWidth="1"/>
    <col min="10525" max="10755" width="9" style="236"/>
    <col min="10756" max="10756" width="7.140625" style="236" customWidth="1"/>
    <col min="10757" max="10757" width="66.7109375" style="236" bestFit="1" customWidth="1"/>
    <col min="10758" max="10758" width="16.28515625" style="236" customWidth="1"/>
    <col min="10759" max="10760" width="13.7109375" style="236" customWidth="1"/>
    <col min="10761" max="10761" width="14.140625" style="236" customWidth="1"/>
    <col min="10762" max="10762" width="16.42578125" style="236" customWidth="1"/>
    <col min="10763" max="10763" width="15.140625" style="236" bestFit="1" customWidth="1"/>
    <col min="10764" max="10764" width="20" style="236" customWidth="1"/>
    <col min="10765" max="10765" width="15" style="236" customWidth="1"/>
    <col min="10766" max="10766" width="15.85546875" style="236" customWidth="1"/>
    <col min="10767" max="10767" width="15.28515625" style="236" customWidth="1"/>
    <col min="10768" max="10768" width="16.28515625" style="236" customWidth="1"/>
    <col min="10769" max="10769" width="16.42578125" style="236" customWidth="1"/>
    <col min="10770" max="10771" width="27.85546875" style="236" customWidth="1"/>
    <col min="10772" max="10772" width="14" style="236" customWidth="1"/>
    <col min="10773" max="10773" width="14.42578125" style="236" customWidth="1"/>
    <col min="10774" max="10774" width="13" style="236" customWidth="1"/>
    <col min="10775" max="10775" width="12.5703125" style="236" customWidth="1"/>
    <col min="10776" max="10776" width="16.28515625" style="236" customWidth="1"/>
    <col min="10777" max="10777" width="12.5703125" style="236" customWidth="1"/>
    <col min="10778" max="10778" width="22.42578125" style="236" customWidth="1"/>
    <col min="10779" max="10780" width="0" style="236" hidden="1" customWidth="1"/>
    <col min="10781" max="11011" width="9" style="236"/>
    <col min="11012" max="11012" width="7.140625" style="236" customWidth="1"/>
    <col min="11013" max="11013" width="66.7109375" style="236" bestFit="1" customWidth="1"/>
    <col min="11014" max="11014" width="16.28515625" style="236" customWidth="1"/>
    <col min="11015" max="11016" width="13.7109375" style="236" customWidth="1"/>
    <col min="11017" max="11017" width="14.140625" style="236" customWidth="1"/>
    <col min="11018" max="11018" width="16.42578125" style="236" customWidth="1"/>
    <col min="11019" max="11019" width="15.140625" style="236" bestFit="1" customWidth="1"/>
    <col min="11020" max="11020" width="20" style="236" customWidth="1"/>
    <col min="11021" max="11021" width="15" style="236" customWidth="1"/>
    <col min="11022" max="11022" width="15.85546875" style="236" customWidth="1"/>
    <col min="11023" max="11023" width="15.28515625" style="236" customWidth="1"/>
    <col min="11024" max="11024" width="16.28515625" style="236" customWidth="1"/>
    <col min="11025" max="11025" width="16.42578125" style="236" customWidth="1"/>
    <col min="11026" max="11027" width="27.85546875" style="236" customWidth="1"/>
    <col min="11028" max="11028" width="14" style="236" customWidth="1"/>
    <col min="11029" max="11029" width="14.42578125" style="236" customWidth="1"/>
    <col min="11030" max="11030" width="13" style="236" customWidth="1"/>
    <col min="11031" max="11031" width="12.5703125" style="236" customWidth="1"/>
    <col min="11032" max="11032" width="16.28515625" style="236" customWidth="1"/>
    <col min="11033" max="11033" width="12.5703125" style="236" customWidth="1"/>
    <col min="11034" max="11034" width="22.42578125" style="236" customWidth="1"/>
    <col min="11035" max="11036" width="0" style="236" hidden="1" customWidth="1"/>
    <col min="11037" max="11267" width="9" style="236"/>
    <col min="11268" max="11268" width="7.140625" style="236" customWidth="1"/>
    <col min="11269" max="11269" width="66.7109375" style="236" bestFit="1" customWidth="1"/>
    <col min="11270" max="11270" width="16.28515625" style="236" customWidth="1"/>
    <col min="11271" max="11272" width="13.7109375" style="236" customWidth="1"/>
    <col min="11273" max="11273" width="14.140625" style="236" customWidth="1"/>
    <col min="11274" max="11274" width="16.42578125" style="236" customWidth="1"/>
    <col min="11275" max="11275" width="15.140625" style="236" bestFit="1" customWidth="1"/>
    <col min="11276" max="11276" width="20" style="236" customWidth="1"/>
    <col min="11277" max="11277" width="15" style="236" customWidth="1"/>
    <col min="11278" max="11278" width="15.85546875" style="236" customWidth="1"/>
    <col min="11279" max="11279" width="15.28515625" style="236" customWidth="1"/>
    <col min="11280" max="11280" width="16.28515625" style="236" customWidth="1"/>
    <col min="11281" max="11281" width="16.42578125" style="236" customWidth="1"/>
    <col min="11282" max="11283" width="27.85546875" style="236" customWidth="1"/>
    <col min="11284" max="11284" width="14" style="236" customWidth="1"/>
    <col min="11285" max="11285" width="14.42578125" style="236" customWidth="1"/>
    <col min="11286" max="11286" width="13" style="236" customWidth="1"/>
    <col min="11287" max="11287" width="12.5703125" style="236" customWidth="1"/>
    <col min="11288" max="11288" width="16.28515625" style="236" customWidth="1"/>
    <col min="11289" max="11289" width="12.5703125" style="236" customWidth="1"/>
    <col min="11290" max="11290" width="22.42578125" style="236" customWidth="1"/>
    <col min="11291" max="11292" width="0" style="236" hidden="1" customWidth="1"/>
    <col min="11293" max="11523" width="9" style="236"/>
    <col min="11524" max="11524" width="7.140625" style="236" customWidth="1"/>
    <col min="11525" max="11525" width="66.7109375" style="236" bestFit="1" customWidth="1"/>
    <col min="11526" max="11526" width="16.28515625" style="236" customWidth="1"/>
    <col min="11527" max="11528" width="13.7109375" style="236" customWidth="1"/>
    <col min="11529" max="11529" width="14.140625" style="236" customWidth="1"/>
    <col min="11530" max="11530" width="16.42578125" style="236" customWidth="1"/>
    <col min="11531" max="11531" width="15.140625" style="236" bestFit="1" customWidth="1"/>
    <col min="11532" max="11532" width="20" style="236" customWidth="1"/>
    <col min="11533" max="11533" width="15" style="236" customWidth="1"/>
    <col min="11534" max="11534" width="15.85546875" style="236" customWidth="1"/>
    <col min="11535" max="11535" width="15.28515625" style="236" customWidth="1"/>
    <col min="11536" max="11536" width="16.28515625" style="236" customWidth="1"/>
    <col min="11537" max="11537" width="16.42578125" style="236" customWidth="1"/>
    <col min="11538" max="11539" width="27.85546875" style="236" customWidth="1"/>
    <col min="11540" max="11540" width="14" style="236" customWidth="1"/>
    <col min="11541" max="11541" width="14.42578125" style="236" customWidth="1"/>
    <col min="11542" max="11542" width="13" style="236" customWidth="1"/>
    <col min="11543" max="11543" width="12.5703125" style="236" customWidth="1"/>
    <col min="11544" max="11544" width="16.28515625" style="236" customWidth="1"/>
    <col min="11545" max="11545" width="12.5703125" style="236" customWidth="1"/>
    <col min="11546" max="11546" width="22.42578125" style="236" customWidth="1"/>
    <col min="11547" max="11548" width="0" style="236" hidden="1" customWidth="1"/>
    <col min="11549" max="11779" width="9" style="236"/>
    <col min="11780" max="11780" width="7.140625" style="236" customWidth="1"/>
    <col min="11781" max="11781" width="66.7109375" style="236" bestFit="1" customWidth="1"/>
    <col min="11782" max="11782" width="16.28515625" style="236" customWidth="1"/>
    <col min="11783" max="11784" width="13.7109375" style="236" customWidth="1"/>
    <col min="11785" max="11785" width="14.140625" style="236" customWidth="1"/>
    <col min="11786" max="11786" width="16.42578125" style="236" customWidth="1"/>
    <col min="11787" max="11787" width="15.140625" style="236" bestFit="1" customWidth="1"/>
    <col min="11788" max="11788" width="20" style="236" customWidth="1"/>
    <col min="11789" max="11789" width="15" style="236" customWidth="1"/>
    <col min="11790" max="11790" width="15.85546875" style="236" customWidth="1"/>
    <col min="11791" max="11791" width="15.28515625" style="236" customWidth="1"/>
    <col min="11792" max="11792" width="16.28515625" style="236" customWidth="1"/>
    <col min="11793" max="11793" width="16.42578125" style="236" customWidth="1"/>
    <col min="11794" max="11795" width="27.85546875" style="236" customWidth="1"/>
    <col min="11796" max="11796" width="14" style="236" customWidth="1"/>
    <col min="11797" max="11797" width="14.42578125" style="236" customWidth="1"/>
    <col min="11798" max="11798" width="13" style="236" customWidth="1"/>
    <col min="11799" max="11799" width="12.5703125" style="236" customWidth="1"/>
    <col min="11800" max="11800" width="16.28515625" style="236" customWidth="1"/>
    <col min="11801" max="11801" width="12.5703125" style="236" customWidth="1"/>
    <col min="11802" max="11802" width="22.42578125" style="236" customWidth="1"/>
    <col min="11803" max="11804" width="0" style="236" hidden="1" customWidth="1"/>
    <col min="11805" max="12035" width="9" style="236"/>
    <col min="12036" max="12036" width="7.140625" style="236" customWidth="1"/>
    <col min="12037" max="12037" width="66.7109375" style="236" bestFit="1" customWidth="1"/>
    <col min="12038" max="12038" width="16.28515625" style="236" customWidth="1"/>
    <col min="12039" max="12040" width="13.7109375" style="236" customWidth="1"/>
    <col min="12041" max="12041" width="14.140625" style="236" customWidth="1"/>
    <col min="12042" max="12042" width="16.42578125" style="236" customWidth="1"/>
    <col min="12043" max="12043" width="15.140625" style="236" bestFit="1" customWidth="1"/>
    <col min="12044" max="12044" width="20" style="236" customWidth="1"/>
    <col min="12045" max="12045" width="15" style="236" customWidth="1"/>
    <col min="12046" max="12046" width="15.85546875" style="236" customWidth="1"/>
    <col min="12047" max="12047" width="15.28515625" style="236" customWidth="1"/>
    <col min="12048" max="12048" width="16.28515625" style="236" customWidth="1"/>
    <col min="12049" max="12049" width="16.42578125" style="236" customWidth="1"/>
    <col min="12050" max="12051" width="27.85546875" style="236" customWidth="1"/>
    <col min="12052" max="12052" width="14" style="236" customWidth="1"/>
    <col min="12053" max="12053" width="14.42578125" style="236" customWidth="1"/>
    <col min="12054" max="12054" width="13" style="236" customWidth="1"/>
    <col min="12055" max="12055" width="12.5703125" style="236" customWidth="1"/>
    <col min="12056" max="12056" width="16.28515625" style="236" customWidth="1"/>
    <col min="12057" max="12057" width="12.5703125" style="236" customWidth="1"/>
    <col min="12058" max="12058" width="22.42578125" style="236" customWidth="1"/>
    <col min="12059" max="12060" width="0" style="236" hidden="1" customWidth="1"/>
    <col min="12061" max="12291" width="9" style="236"/>
    <col min="12292" max="12292" width="7.140625" style="236" customWidth="1"/>
    <col min="12293" max="12293" width="66.7109375" style="236" bestFit="1" customWidth="1"/>
    <col min="12294" max="12294" width="16.28515625" style="236" customWidth="1"/>
    <col min="12295" max="12296" width="13.7109375" style="236" customWidth="1"/>
    <col min="12297" max="12297" width="14.140625" style="236" customWidth="1"/>
    <col min="12298" max="12298" width="16.42578125" style="236" customWidth="1"/>
    <col min="12299" max="12299" width="15.140625" style="236" bestFit="1" customWidth="1"/>
    <col min="12300" max="12300" width="20" style="236" customWidth="1"/>
    <col min="12301" max="12301" width="15" style="236" customWidth="1"/>
    <col min="12302" max="12302" width="15.85546875" style="236" customWidth="1"/>
    <col min="12303" max="12303" width="15.28515625" style="236" customWidth="1"/>
    <col min="12304" max="12304" width="16.28515625" style="236" customWidth="1"/>
    <col min="12305" max="12305" width="16.42578125" style="236" customWidth="1"/>
    <col min="12306" max="12307" width="27.85546875" style="236" customWidth="1"/>
    <col min="12308" max="12308" width="14" style="236" customWidth="1"/>
    <col min="12309" max="12309" width="14.42578125" style="236" customWidth="1"/>
    <col min="12310" max="12310" width="13" style="236" customWidth="1"/>
    <col min="12311" max="12311" width="12.5703125" style="236" customWidth="1"/>
    <col min="12312" max="12312" width="16.28515625" style="236" customWidth="1"/>
    <col min="12313" max="12313" width="12.5703125" style="236" customWidth="1"/>
    <col min="12314" max="12314" width="22.42578125" style="236" customWidth="1"/>
    <col min="12315" max="12316" width="0" style="236" hidden="1" customWidth="1"/>
    <col min="12317" max="12547" width="9" style="236"/>
    <col min="12548" max="12548" width="7.140625" style="236" customWidth="1"/>
    <col min="12549" max="12549" width="66.7109375" style="236" bestFit="1" customWidth="1"/>
    <col min="12550" max="12550" width="16.28515625" style="236" customWidth="1"/>
    <col min="12551" max="12552" width="13.7109375" style="236" customWidth="1"/>
    <col min="12553" max="12553" width="14.140625" style="236" customWidth="1"/>
    <col min="12554" max="12554" width="16.42578125" style="236" customWidth="1"/>
    <col min="12555" max="12555" width="15.140625" style="236" bestFit="1" customWidth="1"/>
    <col min="12556" max="12556" width="20" style="236" customWidth="1"/>
    <col min="12557" max="12557" width="15" style="236" customWidth="1"/>
    <col min="12558" max="12558" width="15.85546875" style="236" customWidth="1"/>
    <col min="12559" max="12559" width="15.28515625" style="236" customWidth="1"/>
    <col min="12560" max="12560" width="16.28515625" style="236" customWidth="1"/>
    <col min="12561" max="12561" width="16.42578125" style="236" customWidth="1"/>
    <col min="12562" max="12563" width="27.85546875" style="236" customWidth="1"/>
    <col min="12564" max="12564" width="14" style="236" customWidth="1"/>
    <col min="12565" max="12565" width="14.42578125" style="236" customWidth="1"/>
    <col min="12566" max="12566" width="13" style="236" customWidth="1"/>
    <col min="12567" max="12567" width="12.5703125" style="236" customWidth="1"/>
    <col min="12568" max="12568" width="16.28515625" style="236" customWidth="1"/>
    <col min="12569" max="12569" width="12.5703125" style="236" customWidth="1"/>
    <col min="12570" max="12570" width="22.42578125" style="236" customWidth="1"/>
    <col min="12571" max="12572" width="0" style="236" hidden="1" customWidth="1"/>
    <col min="12573" max="12803" width="9" style="236"/>
    <col min="12804" max="12804" width="7.140625" style="236" customWidth="1"/>
    <col min="12805" max="12805" width="66.7109375" style="236" bestFit="1" customWidth="1"/>
    <col min="12806" max="12806" width="16.28515625" style="236" customWidth="1"/>
    <col min="12807" max="12808" width="13.7109375" style="236" customWidth="1"/>
    <col min="12809" max="12809" width="14.140625" style="236" customWidth="1"/>
    <col min="12810" max="12810" width="16.42578125" style="236" customWidth="1"/>
    <col min="12811" max="12811" width="15.140625" style="236" bestFit="1" customWidth="1"/>
    <col min="12812" max="12812" width="20" style="236" customWidth="1"/>
    <col min="12813" max="12813" width="15" style="236" customWidth="1"/>
    <col min="12814" max="12814" width="15.85546875" style="236" customWidth="1"/>
    <col min="12815" max="12815" width="15.28515625" style="236" customWidth="1"/>
    <col min="12816" max="12816" width="16.28515625" style="236" customWidth="1"/>
    <col min="12817" max="12817" width="16.42578125" style="236" customWidth="1"/>
    <col min="12818" max="12819" width="27.85546875" style="236" customWidth="1"/>
    <col min="12820" max="12820" width="14" style="236" customWidth="1"/>
    <col min="12821" max="12821" width="14.42578125" style="236" customWidth="1"/>
    <col min="12822" max="12822" width="13" style="236" customWidth="1"/>
    <col min="12823" max="12823" width="12.5703125" style="236" customWidth="1"/>
    <col min="12824" max="12824" width="16.28515625" style="236" customWidth="1"/>
    <col min="12825" max="12825" width="12.5703125" style="236" customWidth="1"/>
    <col min="12826" max="12826" width="22.42578125" style="236" customWidth="1"/>
    <col min="12827" max="12828" width="0" style="236" hidden="1" customWidth="1"/>
    <col min="12829" max="13059" width="9" style="236"/>
    <col min="13060" max="13060" width="7.140625" style="236" customWidth="1"/>
    <col min="13061" max="13061" width="66.7109375" style="236" bestFit="1" customWidth="1"/>
    <col min="13062" max="13062" width="16.28515625" style="236" customWidth="1"/>
    <col min="13063" max="13064" width="13.7109375" style="236" customWidth="1"/>
    <col min="13065" max="13065" width="14.140625" style="236" customWidth="1"/>
    <col min="13066" max="13066" width="16.42578125" style="236" customWidth="1"/>
    <col min="13067" max="13067" width="15.140625" style="236" bestFit="1" customWidth="1"/>
    <col min="13068" max="13068" width="20" style="236" customWidth="1"/>
    <col min="13069" max="13069" width="15" style="236" customWidth="1"/>
    <col min="13070" max="13070" width="15.85546875" style="236" customWidth="1"/>
    <col min="13071" max="13071" width="15.28515625" style="236" customWidth="1"/>
    <col min="13072" max="13072" width="16.28515625" style="236" customWidth="1"/>
    <col min="13073" max="13073" width="16.42578125" style="236" customWidth="1"/>
    <col min="13074" max="13075" width="27.85546875" style="236" customWidth="1"/>
    <col min="13076" max="13076" width="14" style="236" customWidth="1"/>
    <col min="13077" max="13077" width="14.42578125" style="236" customWidth="1"/>
    <col min="13078" max="13078" width="13" style="236" customWidth="1"/>
    <col min="13079" max="13079" width="12.5703125" style="236" customWidth="1"/>
    <col min="13080" max="13080" width="16.28515625" style="236" customWidth="1"/>
    <col min="13081" max="13081" width="12.5703125" style="236" customWidth="1"/>
    <col min="13082" max="13082" width="22.42578125" style="236" customWidth="1"/>
    <col min="13083" max="13084" width="0" style="236" hidden="1" customWidth="1"/>
    <col min="13085" max="13315" width="9" style="236"/>
    <col min="13316" max="13316" width="7.140625" style="236" customWidth="1"/>
    <col min="13317" max="13317" width="66.7109375" style="236" bestFit="1" customWidth="1"/>
    <col min="13318" max="13318" width="16.28515625" style="236" customWidth="1"/>
    <col min="13319" max="13320" width="13.7109375" style="236" customWidth="1"/>
    <col min="13321" max="13321" width="14.140625" style="236" customWidth="1"/>
    <col min="13322" max="13322" width="16.42578125" style="236" customWidth="1"/>
    <col min="13323" max="13323" width="15.140625" style="236" bestFit="1" customWidth="1"/>
    <col min="13324" max="13324" width="20" style="236" customWidth="1"/>
    <col min="13325" max="13325" width="15" style="236" customWidth="1"/>
    <col min="13326" max="13326" width="15.85546875" style="236" customWidth="1"/>
    <col min="13327" max="13327" width="15.28515625" style="236" customWidth="1"/>
    <col min="13328" max="13328" width="16.28515625" style="236" customWidth="1"/>
    <col min="13329" max="13329" width="16.42578125" style="236" customWidth="1"/>
    <col min="13330" max="13331" width="27.85546875" style="236" customWidth="1"/>
    <col min="13332" max="13332" width="14" style="236" customWidth="1"/>
    <col min="13333" max="13333" width="14.42578125" style="236" customWidth="1"/>
    <col min="13334" max="13334" width="13" style="236" customWidth="1"/>
    <col min="13335" max="13335" width="12.5703125" style="236" customWidth="1"/>
    <col min="13336" max="13336" width="16.28515625" style="236" customWidth="1"/>
    <col min="13337" max="13337" width="12.5703125" style="236" customWidth="1"/>
    <col min="13338" max="13338" width="22.42578125" style="236" customWidth="1"/>
    <col min="13339" max="13340" width="0" style="236" hidden="1" customWidth="1"/>
    <col min="13341" max="13571" width="9" style="236"/>
    <col min="13572" max="13572" width="7.140625" style="236" customWidth="1"/>
    <col min="13573" max="13573" width="66.7109375" style="236" bestFit="1" customWidth="1"/>
    <col min="13574" max="13574" width="16.28515625" style="236" customWidth="1"/>
    <col min="13575" max="13576" width="13.7109375" style="236" customWidth="1"/>
    <col min="13577" max="13577" width="14.140625" style="236" customWidth="1"/>
    <col min="13578" max="13578" width="16.42578125" style="236" customWidth="1"/>
    <col min="13579" max="13579" width="15.140625" style="236" bestFit="1" customWidth="1"/>
    <col min="13580" max="13580" width="20" style="236" customWidth="1"/>
    <col min="13581" max="13581" width="15" style="236" customWidth="1"/>
    <col min="13582" max="13582" width="15.85546875" style="236" customWidth="1"/>
    <col min="13583" max="13583" width="15.28515625" style="236" customWidth="1"/>
    <col min="13584" max="13584" width="16.28515625" style="236" customWidth="1"/>
    <col min="13585" max="13585" width="16.42578125" style="236" customWidth="1"/>
    <col min="13586" max="13587" width="27.85546875" style="236" customWidth="1"/>
    <col min="13588" max="13588" width="14" style="236" customWidth="1"/>
    <col min="13589" max="13589" width="14.42578125" style="236" customWidth="1"/>
    <col min="13590" max="13590" width="13" style="236" customWidth="1"/>
    <col min="13591" max="13591" width="12.5703125" style="236" customWidth="1"/>
    <col min="13592" max="13592" width="16.28515625" style="236" customWidth="1"/>
    <col min="13593" max="13593" width="12.5703125" style="236" customWidth="1"/>
    <col min="13594" max="13594" width="22.42578125" style="236" customWidth="1"/>
    <col min="13595" max="13596" width="0" style="236" hidden="1" customWidth="1"/>
    <col min="13597" max="13827" width="9" style="236"/>
    <col min="13828" max="13828" width="7.140625" style="236" customWidth="1"/>
    <col min="13829" max="13829" width="66.7109375" style="236" bestFit="1" customWidth="1"/>
    <col min="13830" max="13830" width="16.28515625" style="236" customWidth="1"/>
    <col min="13831" max="13832" width="13.7109375" style="236" customWidth="1"/>
    <col min="13833" max="13833" width="14.140625" style="236" customWidth="1"/>
    <col min="13834" max="13834" width="16.42578125" style="236" customWidth="1"/>
    <col min="13835" max="13835" width="15.140625" style="236" bestFit="1" customWidth="1"/>
    <col min="13836" max="13836" width="20" style="236" customWidth="1"/>
    <col min="13837" max="13837" width="15" style="236" customWidth="1"/>
    <col min="13838" max="13838" width="15.85546875" style="236" customWidth="1"/>
    <col min="13839" max="13839" width="15.28515625" style="236" customWidth="1"/>
    <col min="13840" max="13840" width="16.28515625" style="236" customWidth="1"/>
    <col min="13841" max="13841" width="16.42578125" style="236" customWidth="1"/>
    <col min="13842" max="13843" width="27.85546875" style="236" customWidth="1"/>
    <col min="13844" max="13844" width="14" style="236" customWidth="1"/>
    <col min="13845" max="13845" width="14.42578125" style="236" customWidth="1"/>
    <col min="13846" max="13846" width="13" style="236" customWidth="1"/>
    <col min="13847" max="13847" width="12.5703125" style="236" customWidth="1"/>
    <col min="13848" max="13848" width="16.28515625" style="236" customWidth="1"/>
    <col min="13849" max="13849" width="12.5703125" style="236" customWidth="1"/>
    <col min="13850" max="13850" width="22.42578125" style="236" customWidth="1"/>
    <col min="13851" max="13852" width="0" style="236" hidden="1" customWidth="1"/>
    <col min="13853" max="14083" width="9" style="236"/>
    <col min="14084" max="14084" width="7.140625" style="236" customWidth="1"/>
    <col min="14085" max="14085" width="66.7109375" style="236" bestFit="1" customWidth="1"/>
    <col min="14086" max="14086" width="16.28515625" style="236" customWidth="1"/>
    <col min="14087" max="14088" width="13.7109375" style="236" customWidth="1"/>
    <col min="14089" max="14089" width="14.140625" style="236" customWidth="1"/>
    <col min="14090" max="14090" width="16.42578125" style="236" customWidth="1"/>
    <col min="14091" max="14091" width="15.140625" style="236" bestFit="1" customWidth="1"/>
    <col min="14092" max="14092" width="20" style="236" customWidth="1"/>
    <col min="14093" max="14093" width="15" style="236" customWidth="1"/>
    <col min="14094" max="14094" width="15.85546875" style="236" customWidth="1"/>
    <col min="14095" max="14095" width="15.28515625" style="236" customWidth="1"/>
    <col min="14096" max="14096" width="16.28515625" style="236" customWidth="1"/>
    <col min="14097" max="14097" width="16.42578125" style="236" customWidth="1"/>
    <col min="14098" max="14099" width="27.85546875" style="236" customWidth="1"/>
    <col min="14100" max="14100" width="14" style="236" customWidth="1"/>
    <col min="14101" max="14101" width="14.42578125" style="236" customWidth="1"/>
    <col min="14102" max="14102" width="13" style="236" customWidth="1"/>
    <col min="14103" max="14103" width="12.5703125" style="236" customWidth="1"/>
    <col min="14104" max="14104" width="16.28515625" style="236" customWidth="1"/>
    <col min="14105" max="14105" width="12.5703125" style="236" customWidth="1"/>
    <col min="14106" max="14106" width="22.42578125" style="236" customWidth="1"/>
    <col min="14107" max="14108" width="0" style="236" hidden="1" customWidth="1"/>
    <col min="14109" max="14339" width="9" style="236"/>
    <col min="14340" max="14340" width="7.140625" style="236" customWidth="1"/>
    <col min="14341" max="14341" width="66.7109375" style="236" bestFit="1" customWidth="1"/>
    <col min="14342" max="14342" width="16.28515625" style="236" customWidth="1"/>
    <col min="14343" max="14344" width="13.7109375" style="236" customWidth="1"/>
    <col min="14345" max="14345" width="14.140625" style="236" customWidth="1"/>
    <col min="14346" max="14346" width="16.42578125" style="236" customWidth="1"/>
    <col min="14347" max="14347" width="15.140625" style="236" bestFit="1" customWidth="1"/>
    <col min="14348" max="14348" width="20" style="236" customWidth="1"/>
    <col min="14349" max="14349" width="15" style="236" customWidth="1"/>
    <col min="14350" max="14350" width="15.85546875" style="236" customWidth="1"/>
    <col min="14351" max="14351" width="15.28515625" style="236" customWidth="1"/>
    <col min="14352" max="14352" width="16.28515625" style="236" customWidth="1"/>
    <col min="14353" max="14353" width="16.42578125" style="236" customWidth="1"/>
    <col min="14354" max="14355" width="27.85546875" style="236" customWidth="1"/>
    <col min="14356" max="14356" width="14" style="236" customWidth="1"/>
    <col min="14357" max="14357" width="14.42578125" style="236" customWidth="1"/>
    <col min="14358" max="14358" width="13" style="236" customWidth="1"/>
    <col min="14359" max="14359" width="12.5703125" style="236" customWidth="1"/>
    <col min="14360" max="14360" width="16.28515625" style="236" customWidth="1"/>
    <col min="14361" max="14361" width="12.5703125" style="236" customWidth="1"/>
    <col min="14362" max="14362" width="22.42578125" style="236" customWidth="1"/>
    <col min="14363" max="14364" width="0" style="236" hidden="1" customWidth="1"/>
    <col min="14365" max="14595" width="9" style="236"/>
    <col min="14596" max="14596" width="7.140625" style="236" customWidth="1"/>
    <col min="14597" max="14597" width="66.7109375" style="236" bestFit="1" customWidth="1"/>
    <col min="14598" max="14598" width="16.28515625" style="236" customWidth="1"/>
    <col min="14599" max="14600" width="13.7109375" style="236" customWidth="1"/>
    <col min="14601" max="14601" width="14.140625" style="236" customWidth="1"/>
    <col min="14602" max="14602" width="16.42578125" style="236" customWidth="1"/>
    <col min="14603" max="14603" width="15.140625" style="236" bestFit="1" customWidth="1"/>
    <col min="14604" max="14604" width="20" style="236" customWidth="1"/>
    <col min="14605" max="14605" width="15" style="236" customWidth="1"/>
    <col min="14606" max="14606" width="15.85546875" style="236" customWidth="1"/>
    <col min="14607" max="14607" width="15.28515625" style="236" customWidth="1"/>
    <col min="14608" max="14608" width="16.28515625" style="236" customWidth="1"/>
    <col min="14609" max="14609" width="16.42578125" style="236" customWidth="1"/>
    <col min="14610" max="14611" width="27.85546875" style="236" customWidth="1"/>
    <col min="14612" max="14612" width="14" style="236" customWidth="1"/>
    <col min="14613" max="14613" width="14.42578125" style="236" customWidth="1"/>
    <col min="14614" max="14614" width="13" style="236" customWidth="1"/>
    <col min="14615" max="14615" width="12.5703125" style="236" customWidth="1"/>
    <col min="14616" max="14616" width="16.28515625" style="236" customWidth="1"/>
    <col min="14617" max="14617" width="12.5703125" style="236" customWidth="1"/>
    <col min="14618" max="14618" width="22.42578125" style="236" customWidth="1"/>
    <col min="14619" max="14620" width="0" style="236" hidden="1" customWidth="1"/>
    <col min="14621" max="14851" width="9" style="236"/>
    <col min="14852" max="14852" width="7.140625" style="236" customWidth="1"/>
    <col min="14853" max="14853" width="66.7109375" style="236" bestFit="1" customWidth="1"/>
    <col min="14854" max="14854" width="16.28515625" style="236" customWidth="1"/>
    <col min="14855" max="14856" width="13.7109375" style="236" customWidth="1"/>
    <col min="14857" max="14857" width="14.140625" style="236" customWidth="1"/>
    <col min="14858" max="14858" width="16.42578125" style="236" customWidth="1"/>
    <col min="14859" max="14859" width="15.140625" style="236" bestFit="1" customWidth="1"/>
    <col min="14860" max="14860" width="20" style="236" customWidth="1"/>
    <col min="14861" max="14861" width="15" style="236" customWidth="1"/>
    <col min="14862" max="14862" width="15.85546875" style="236" customWidth="1"/>
    <col min="14863" max="14863" width="15.28515625" style="236" customWidth="1"/>
    <col min="14864" max="14864" width="16.28515625" style="236" customWidth="1"/>
    <col min="14865" max="14865" width="16.42578125" style="236" customWidth="1"/>
    <col min="14866" max="14867" width="27.85546875" style="236" customWidth="1"/>
    <col min="14868" max="14868" width="14" style="236" customWidth="1"/>
    <col min="14869" max="14869" width="14.42578125" style="236" customWidth="1"/>
    <col min="14870" max="14870" width="13" style="236" customWidth="1"/>
    <col min="14871" max="14871" width="12.5703125" style="236" customWidth="1"/>
    <col min="14872" max="14872" width="16.28515625" style="236" customWidth="1"/>
    <col min="14873" max="14873" width="12.5703125" style="236" customWidth="1"/>
    <col min="14874" max="14874" width="22.42578125" style="236" customWidth="1"/>
    <col min="14875" max="14876" width="0" style="236" hidden="1" customWidth="1"/>
    <col min="14877" max="15107" width="9" style="236"/>
    <col min="15108" max="15108" width="7.140625" style="236" customWidth="1"/>
    <col min="15109" max="15109" width="66.7109375" style="236" bestFit="1" customWidth="1"/>
    <col min="15110" max="15110" width="16.28515625" style="236" customWidth="1"/>
    <col min="15111" max="15112" width="13.7109375" style="236" customWidth="1"/>
    <col min="15113" max="15113" width="14.140625" style="236" customWidth="1"/>
    <col min="15114" max="15114" width="16.42578125" style="236" customWidth="1"/>
    <col min="15115" max="15115" width="15.140625" style="236" bestFit="1" customWidth="1"/>
    <col min="15116" max="15116" width="20" style="236" customWidth="1"/>
    <col min="15117" max="15117" width="15" style="236" customWidth="1"/>
    <col min="15118" max="15118" width="15.85546875" style="236" customWidth="1"/>
    <col min="15119" max="15119" width="15.28515625" style="236" customWidth="1"/>
    <col min="15120" max="15120" width="16.28515625" style="236" customWidth="1"/>
    <col min="15121" max="15121" width="16.42578125" style="236" customWidth="1"/>
    <col min="15122" max="15123" width="27.85546875" style="236" customWidth="1"/>
    <col min="15124" max="15124" width="14" style="236" customWidth="1"/>
    <col min="15125" max="15125" width="14.42578125" style="236" customWidth="1"/>
    <col min="15126" max="15126" width="13" style="236" customWidth="1"/>
    <col min="15127" max="15127" width="12.5703125" style="236" customWidth="1"/>
    <col min="15128" max="15128" width="16.28515625" style="236" customWidth="1"/>
    <col min="15129" max="15129" width="12.5703125" style="236" customWidth="1"/>
    <col min="15130" max="15130" width="22.42578125" style="236" customWidth="1"/>
    <col min="15131" max="15132" width="0" style="236" hidden="1" customWidth="1"/>
    <col min="15133" max="15363" width="9" style="236"/>
    <col min="15364" max="15364" width="7.140625" style="236" customWidth="1"/>
    <col min="15365" max="15365" width="66.7109375" style="236" bestFit="1" customWidth="1"/>
    <col min="15366" max="15366" width="16.28515625" style="236" customWidth="1"/>
    <col min="15367" max="15368" width="13.7109375" style="236" customWidth="1"/>
    <col min="15369" max="15369" width="14.140625" style="236" customWidth="1"/>
    <col min="15370" max="15370" width="16.42578125" style="236" customWidth="1"/>
    <col min="15371" max="15371" width="15.140625" style="236" bestFit="1" customWidth="1"/>
    <col min="15372" max="15372" width="20" style="236" customWidth="1"/>
    <col min="15373" max="15373" width="15" style="236" customWidth="1"/>
    <col min="15374" max="15374" width="15.85546875" style="236" customWidth="1"/>
    <col min="15375" max="15375" width="15.28515625" style="236" customWidth="1"/>
    <col min="15376" max="15376" width="16.28515625" style="236" customWidth="1"/>
    <col min="15377" max="15377" width="16.42578125" style="236" customWidth="1"/>
    <col min="15378" max="15379" width="27.85546875" style="236" customWidth="1"/>
    <col min="15380" max="15380" width="14" style="236" customWidth="1"/>
    <col min="15381" max="15381" width="14.42578125" style="236" customWidth="1"/>
    <col min="15382" max="15382" width="13" style="236" customWidth="1"/>
    <col min="15383" max="15383" width="12.5703125" style="236" customWidth="1"/>
    <col min="15384" max="15384" width="16.28515625" style="236" customWidth="1"/>
    <col min="15385" max="15385" width="12.5703125" style="236" customWidth="1"/>
    <col min="15386" max="15386" width="22.42578125" style="236" customWidth="1"/>
    <col min="15387" max="15388" width="0" style="236" hidden="1" customWidth="1"/>
    <col min="15389" max="15619" width="9" style="236"/>
    <col min="15620" max="15620" width="7.140625" style="236" customWidth="1"/>
    <col min="15621" max="15621" width="66.7109375" style="236" bestFit="1" customWidth="1"/>
    <col min="15622" max="15622" width="16.28515625" style="236" customWidth="1"/>
    <col min="15623" max="15624" width="13.7109375" style="236" customWidth="1"/>
    <col min="15625" max="15625" width="14.140625" style="236" customWidth="1"/>
    <col min="15626" max="15626" width="16.42578125" style="236" customWidth="1"/>
    <col min="15627" max="15627" width="15.140625" style="236" bestFit="1" customWidth="1"/>
    <col min="15628" max="15628" width="20" style="236" customWidth="1"/>
    <col min="15629" max="15629" width="15" style="236" customWidth="1"/>
    <col min="15630" max="15630" width="15.85546875" style="236" customWidth="1"/>
    <col min="15631" max="15631" width="15.28515625" style="236" customWidth="1"/>
    <col min="15632" max="15632" width="16.28515625" style="236" customWidth="1"/>
    <col min="15633" max="15633" width="16.42578125" style="236" customWidth="1"/>
    <col min="15634" max="15635" width="27.85546875" style="236" customWidth="1"/>
    <col min="15636" max="15636" width="14" style="236" customWidth="1"/>
    <col min="15637" max="15637" width="14.42578125" style="236" customWidth="1"/>
    <col min="15638" max="15638" width="13" style="236" customWidth="1"/>
    <col min="15639" max="15639" width="12.5703125" style="236" customWidth="1"/>
    <col min="15640" max="15640" width="16.28515625" style="236" customWidth="1"/>
    <col min="15641" max="15641" width="12.5703125" style="236" customWidth="1"/>
    <col min="15642" max="15642" width="22.42578125" style="236" customWidth="1"/>
    <col min="15643" max="15644" width="0" style="236" hidden="1" customWidth="1"/>
    <col min="15645" max="15875" width="9" style="236"/>
    <col min="15876" max="15876" width="7.140625" style="236" customWidth="1"/>
    <col min="15877" max="15877" width="66.7109375" style="236" bestFit="1" customWidth="1"/>
    <col min="15878" max="15878" width="16.28515625" style="236" customWidth="1"/>
    <col min="15879" max="15880" width="13.7109375" style="236" customWidth="1"/>
    <col min="15881" max="15881" width="14.140625" style="236" customWidth="1"/>
    <col min="15882" max="15882" width="16.42578125" style="236" customWidth="1"/>
    <col min="15883" max="15883" width="15.140625" style="236" bestFit="1" customWidth="1"/>
    <col min="15884" max="15884" width="20" style="236" customWidth="1"/>
    <col min="15885" max="15885" width="15" style="236" customWidth="1"/>
    <col min="15886" max="15886" width="15.85546875" style="236" customWidth="1"/>
    <col min="15887" max="15887" width="15.28515625" style="236" customWidth="1"/>
    <col min="15888" max="15888" width="16.28515625" style="236" customWidth="1"/>
    <col min="15889" max="15889" width="16.42578125" style="236" customWidth="1"/>
    <col min="15890" max="15891" width="27.85546875" style="236" customWidth="1"/>
    <col min="15892" max="15892" width="14" style="236" customWidth="1"/>
    <col min="15893" max="15893" width="14.42578125" style="236" customWidth="1"/>
    <col min="15894" max="15894" width="13" style="236" customWidth="1"/>
    <col min="15895" max="15895" width="12.5703125" style="236" customWidth="1"/>
    <col min="15896" max="15896" width="16.28515625" style="236" customWidth="1"/>
    <col min="15897" max="15897" width="12.5703125" style="236" customWidth="1"/>
    <col min="15898" max="15898" width="22.42578125" style="236" customWidth="1"/>
    <col min="15899" max="15900" width="0" style="236" hidden="1" customWidth="1"/>
    <col min="15901" max="16131" width="9" style="236"/>
    <col min="16132" max="16132" width="7.140625" style="236" customWidth="1"/>
    <col min="16133" max="16133" width="66.7109375" style="236" bestFit="1" customWidth="1"/>
    <col min="16134" max="16134" width="16.28515625" style="236" customWidth="1"/>
    <col min="16135" max="16136" width="13.7109375" style="236" customWidth="1"/>
    <col min="16137" max="16137" width="14.140625" style="236" customWidth="1"/>
    <col min="16138" max="16138" width="16.42578125" style="236" customWidth="1"/>
    <col min="16139" max="16139" width="15.140625" style="236" bestFit="1" customWidth="1"/>
    <col min="16140" max="16140" width="20" style="236" customWidth="1"/>
    <col min="16141" max="16141" width="15" style="236" customWidth="1"/>
    <col min="16142" max="16142" width="15.85546875" style="236" customWidth="1"/>
    <col min="16143" max="16143" width="15.28515625" style="236" customWidth="1"/>
    <col min="16144" max="16144" width="16.28515625" style="236" customWidth="1"/>
    <col min="16145" max="16145" width="16.42578125" style="236" customWidth="1"/>
    <col min="16146" max="16147" width="27.85546875" style="236" customWidth="1"/>
    <col min="16148" max="16148" width="14" style="236" customWidth="1"/>
    <col min="16149" max="16149" width="14.42578125" style="236" customWidth="1"/>
    <col min="16150" max="16150" width="13" style="236" customWidth="1"/>
    <col min="16151" max="16151" width="12.5703125" style="236" customWidth="1"/>
    <col min="16152" max="16152" width="16.28515625" style="236" customWidth="1"/>
    <col min="16153" max="16153" width="12.5703125" style="236" customWidth="1"/>
    <col min="16154" max="16154" width="22.42578125" style="236" customWidth="1"/>
    <col min="16155" max="16156" width="0" style="236" hidden="1" customWidth="1"/>
    <col min="16157" max="16383" width="9" style="236"/>
    <col min="16384" max="16384" width="9" style="236" customWidth="1"/>
  </cols>
  <sheetData>
    <row r="1" spans="1:28" ht="29.25" thickTop="1" thickBot="1">
      <c r="A1" s="2037" t="s">
        <v>1</v>
      </c>
      <c r="B1" s="2038"/>
      <c r="C1" s="1705">
        <f>'بيانات عامة'!D5</f>
        <v>0</v>
      </c>
      <c r="D1" s="1706"/>
      <c r="E1" s="1965" t="s">
        <v>654</v>
      </c>
      <c r="F1" s="2069"/>
      <c r="G1" s="1914"/>
      <c r="H1" s="1914"/>
    </row>
    <row r="2" spans="1:28" ht="28.5" customHeight="1" thickTop="1" thickBot="1">
      <c r="A2" s="2039" t="s">
        <v>430</v>
      </c>
      <c r="B2" s="2040"/>
      <c r="C2" s="1703">
        <f>'بيانات عامة'!D15</f>
        <v>0</v>
      </c>
      <c r="D2" s="1704"/>
      <c r="J2" s="284"/>
      <c r="K2" s="236"/>
      <c r="L2" s="284"/>
      <c r="N2" s="236"/>
      <c r="O2" s="236"/>
      <c r="P2" s="236"/>
      <c r="Q2" s="236"/>
      <c r="R2" s="284"/>
      <c r="S2" s="236"/>
      <c r="T2" s="284"/>
      <c r="U2" s="236"/>
      <c r="V2" s="238"/>
      <c r="W2" s="238"/>
      <c r="X2" s="236"/>
      <c r="AB2" s="240"/>
    </row>
    <row r="3" spans="1:28" ht="28.5" thickBot="1">
      <c r="A3" s="2035" t="s">
        <v>74</v>
      </c>
      <c r="B3" s="2035"/>
      <c r="C3" s="2035"/>
      <c r="D3" s="2035"/>
      <c r="E3" s="2035"/>
      <c r="F3" s="2035"/>
      <c r="G3" s="2035"/>
      <c r="H3" s="2035"/>
      <c r="I3" s="2035"/>
      <c r="J3" s="2035"/>
      <c r="K3" s="2035"/>
      <c r="L3" s="2035"/>
      <c r="M3" s="2035"/>
      <c r="N3" s="2035"/>
      <c r="O3" s="2035"/>
      <c r="P3" s="2035"/>
      <c r="Q3" s="2035"/>
      <c r="R3" s="2035"/>
      <c r="S3" s="2035"/>
      <c r="T3" s="2035"/>
      <c r="U3" s="2036"/>
      <c r="V3" s="250"/>
      <c r="W3" s="250"/>
      <c r="X3" s="250"/>
      <c r="Y3" s="250"/>
      <c r="Z3" s="250"/>
      <c r="AA3" s="250"/>
      <c r="AB3" s="250"/>
    </row>
    <row r="4" spans="1:28" s="237" customFormat="1" ht="24" thickBot="1">
      <c r="A4" s="251"/>
      <c r="C4" s="2062" t="s">
        <v>530</v>
      </c>
      <c r="D4" s="2062"/>
      <c r="E4" s="2062"/>
      <c r="G4" s="285"/>
      <c r="J4" s="285"/>
      <c r="L4" s="285"/>
      <c r="R4" s="285"/>
      <c r="S4" s="1182" t="s">
        <v>519</v>
      </c>
      <c r="T4" s="285"/>
    </row>
    <row r="5" spans="1:28" s="562" customFormat="1" ht="52.5" customHeight="1">
      <c r="A5" s="2046" t="s">
        <v>75</v>
      </c>
      <c r="B5" s="2049" t="s">
        <v>479</v>
      </c>
      <c r="C5" s="2052" t="s">
        <v>425</v>
      </c>
      <c r="D5" s="2053"/>
      <c r="E5" s="2053"/>
      <c r="F5" s="2054"/>
      <c r="G5" s="560"/>
      <c r="H5" s="2058" t="s">
        <v>77</v>
      </c>
      <c r="I5" s="2059"/>
      <c r="J5" s="560"/>
      <c r="K5" s="2043" t="s">
        <v>100</v>
      </c>
      <c r="L5" s="560"/>
      <c r="M5" s="2063" t="s">
        <v>101</v>
      </c>
      <c r="N5" s="2064"/>
      <c r="O5" s="2064"/>
      <c r="P5" s="2064"/>
      <c r="Q5" s="2065"/>
      <c r="R5" s="561"/>
      <c r="S5" s="2046" t="s">
        <v>102</v>
      </c>
      <c r="T5" s="561"/>
      <c r="U5" s="2043" t="s">
        <v>103</v>
      </c>
    </row>
    <row r="6" spans="1:28" s="562" customFormat="1" ht="62.25" customHeight="1">
      <c r="A6" s="2047"/>
      <c r="B6" s="2050"/>
      <c r="C6" s="2055"/>
      <c r="D6" s="2056"/>
      <c r="E6" s="2056"/>
      <c r="F6" s="2057"/>
      <c r="G6" s="560"/>
      <c r="H6" s="2060"/>
      <c r="I6" s="2061"/>
      <c r="J6" s="560"/>
      <c r="K6" s="2044"/>
      <c r="L6" s="560"/>
      <c r="M6" s="2066"/>
      <c r="N6" s="2067"/>
      <c r="O6" s="2067"/>
      <c r="P6" s="2067"/>
      <c r="Q6" s="2068"/>
      <c r="R6" s="561"/>
      <c r="S6" s="2047"/>
      <c r="T6" s="561"/>
      <c r="U6" s="2044"/>
    </row>
    <row r="7" spans="1:28" s="573" customFormat="1" ht="81.75" customHeight="1" thickBot="1">
      <c r="A7" s="2048"/>
      <c r="B7" s="2051"/>
      <c r="C7" s="563" t="s">
        <v>104</v>
      </c>
      <c r="D7" s="564" t="s">
        <v>105</v>
      </c>
      <c r="E7" s="565" t="s">
        <v>106</v>
      </c>
      <c r="F7" s="566" t="s">
        <v>107</v>
      </c>
      <c r="G7" s="560"/>
      <c r="H7" s="567" t="s">
        <v>108</v>
      </c>
      <c r="I7" s="567" t="s">
        <v>109</v>
      </c>
      <c r="J7" s="568"/>
      <c r="K7" s="2045"/>
      <c r="L7" s="560"/>
      <c r="M7" s="569" t="s">
        <v>110</v>
      </c>
      <c r="N7" s="570" t="s">
        <v>83</v>
      </c>
      <c r="O7" s="570" t="s">
        <v>84</v>
      </c>
      <c r="P7" s="571" t="s">
        <v>85</v>
      </c>
      <c r="Q7" s="572" t="s">
        <v>111</v>
      </c>
      <c r="R7" s="560"/>
      <c r="S7" s="2048"/>
      <c r="T7" s="1607"/>
      <c r="U7" s="2045"/>
      <c r="V7" s="562"/>
      <c r="W7" s="562"/>
      <c r="X7" s="562"/>
      <c r="Y7" s="562"/>
      <c r="Z7" s="562"/>
      <c r="AA7" s="562"/>
      <c r="AB7" s="562"/>
    </row>
    <row r="8" spans="1:28" s="241" customFormat="1" ht="27" thickBot="1">
      <c r="A8" s="2041" t="s">
        <v>415</v>
      </c>
      <c r="B8" s="2042"/>
      <c r="C8" s="256">
        <f>C9+C17+C18+C25+C37+C49+C54+C57+C60+C63+C64+C67+C70</f>
        <v>0</v>
      </c>
      <c r="D8" s="256">
        <f>D9+D17+D18+D25+D37+D49+D54+D57+D60+D63+D64+D67+D70</f>
        <v>0</v>
      </c>
      <c r="E8" s="256">
        <f>E9+E17+E18+E25+E37+E49+E54+E57+E60+E63+E64+E67+E70</f>
        <v>0</v>
      </c>
      <c r="F8" s="257">
        <f>SUM(C8:E8)</f>
        <v>0</v>
      </c>
      <c r="G8" s="286"/>
      <c r="H8" s="258">
        <f>'CR الالتزامات العرضية'!AL8</f>
        <v>0</v>
      </c>
      <c r="I8" s="259">
        <f>'CR الارتباطات'!AQ9</f>
        <v>0</v>
      </c>
      <c r="J8" s="295"/>
      <c r="K8" s="258">
        <f>F8+H8+I8</f>
        <v>0</v>
      </c>
      <c r="L8" s="296"/>
      <c r="M8" s="629"/>
      <c r="N8" s="297">
        <f>N9+N17+N18+N25+N37+N49+N54+N57+N60+N63+N64+N67+N70</f>
        <v>0</v>
      </c>
      <c r="O8" s="297">
        <f>O9+O17+O18+O25+O37+O49+O54+O57+O60+O63+O64+O67+O70</f>
        <v>0</v>
      </c>
      <c r="P8" s="297">
        <f>P9+P17+P18+P25+P37+P49+P54+P57+P60+P63+P64+P67+P70+P80</f>
        <v>0</v>
      </c>
      <c r="Q8" s="298">
        <f>N8+O8+P8</f>
        <v>0</v>
      </c>
      <c r="R8" s="303"/>
      <c r="S8" s="258">
        <f>S9+S17+S18+S25+S37+S49+S54+S57+S60+S63+S64+S67+S70+S80</f>
        <v>0</v>
      </c>
      <c r="T8" s="1608"/>
      <c r="U8" s="258">
        <f>U9+U17+U18+U25+U37+U49+U54+U57+U60+U63+U64+U67+U70+U80</f>
        <v>0</v>
      </c>
      <c r="V8" s="236"/>
      <c r="W8" s="236"/>
      <c r="X8" s="236"/>
      <c r="Y8" s="236"/>
      <c r="Z8" s="236"/>
      <c r="AA8" s="236"/>
      <c r="AB8" s="236"/>
    </row>
    <row r="9" spans="1:28">
      <c r="A9" s="1196">
        <v>1</v>
      </c>
      <c r="B9" s="1197" t="s">
        <v>88</v>
      </c>
      <c r="C9" s="1022">
        <f>C10+C11</f>
        <v>0</v>
      </c>
      <c r="D9" s="1023">
        <f>D10+D11</f>
        <v>0</v>
      </c>
      <c r="E9" s="1023">
        <f>E10+E11</f>
        <v>0</v>
      </c>
      <c r="F9" s="1024">
        <f>SUM(C9:E9)</f>
        <v>0</v>
      </c>
      <c r="G9" s="1025"/>
      <c r="H9" s="1026">
        <f>'CR الالتزامات العرضية'!AL9</f>
        <v>0</v>
      </c>
      <c r="I9" s="1026">
        <f>'CR الارتباطات'!AQ11</f>
        <v>0</v>
      </c>
      <c r="J9" s="1027"/>
      <c r="K9" s="1028">
        <f>F9+H9+I9</f>
        <v>0</v>
      </c>
      <c r="L9" s="1025"/>
      <c r="M9" s="1029"/>
      <c r="N9" s="1030">
        <f>N10+N11+N12+N13+N14+N15+N16</f>
        <v>0</v>
      </c>
      <c r="O9" s="1030">
        <f>O10+O11+O12+O13+O14+O15+O16</f>
        <v>0</v>
      </c>
      <c r="P9" s="1030">
        <f>P10+P11+P12+P13+P14+P15+P16</f>
        <v>0</v>
      </c>
      <c r="Q9" s="1031">
        <f t="shared" ref="Q9:Q63" si="0">N9+O9+P9</f>
        <v>0</v>
      </c>
      <c r="R9" s="1032"/>
      <c r="S9" s="1022">
        <f>S10+S11</f>
        <v>0</v>
      </c>
      <c r="T9" s="1113"/>
      <c r="U9" s="1028">
        <f>SUM(U10:U16)</f>
        <v>0</v>
      </c>
      <c r="V9" s="236"/>
      <c r="W9" s="236"/>
      <c r="X9" s="236"/>
      <c r="Y9" s="236"/>
      <c r="Z9" s="236"/>
      <c r="AA9" s="236"/>
      <c r="AB9" s="236"/>
    </row>
    <row r="10" spans="1:28" ht="46.5">
      <c r="A10" s="1185">
        <v>1.1000000000000001</v>
      </c>
      <c r="B10" s="1186" t="s">
        <v>515</v>
      </c>
      <c r="C10" s="1611"/>
      <c r="D10" s="1612"/>
      <c r="E10" s="1612"/>
      <c r="F10" s="1035">
        <f>SUM(C10:E10)</f>
        <v>0</v>
      </c>
      <c r="G10" s="1036"/>
      <c r="H10" s="1037">
        <f>'CR الالتزامات العرضية'!AL10</f>
        <v>0</v>
      </c>
      <c r="I10" s="1037">
        <f>'CR الارتباطات'!AQ12</f>
        <v>0</v>
      </c>
      <c r="J10" s="1038"/>
      <c r="K10" s="1039">
        <f>F10+H10+I10</f>
        <v>0</v>
      </c>
      <c r="L10" s="1036"/>
      <c r="M10" s="1040">
        <v>0</v>
      </c>
      <c r="N10" s="1041">
        <f t="shared" ref="N10:N17" si="1">F10*M10</f>
        <v>0</v>
      </c>
      <c r="O10" s="1041">
        <f t="shared" ref="O10:O17" si="2">M10*H10</f>
        <v>0</v>
      </c>
      <c r="P10" s="1042">
        <f t="shared" ref="P10:P17" si="3">I10*M10</f>
        <v>0</v>
      </c>
      <c r="Q10" s="1035">
        <f>N10+O10+P10</f>
        <v>0</v>
      </c>
      <c r="R10" s="1036"/>
      <c r="S10" s="1611"/>
      <c r="T10" s="1110"/>
      <c r="U10" s="1039">
        <f>Q10-S10</f>
        <v>0</v>
      </c>
      <c r="V10" s="236"/>
      <c r="W10" s="236"/>
      <c r="X10" s="236"/>
      <c r="Y10" s="236"/>
      <c r="Z10" s="236"/>
      <c r="AA10" s="236"/>
      <c r="AB10" s="236"/>
    </row>
    <row r="11" spans="1:28" ht="40.5" customHeight="1">
      <c r="A11" s="1185">
        <v>1.2</v>
      </c>
      <c r="B11" s="1186" t="s">
        <v>516</v>
      </c>
      <c r="C11" s="1613">
        <f>SUM(C12:C16)</f>
        <v>0</v>
      </c>
      <c r="D11" s="1614">
        <f>SUM(D12:D16)</f>
        <v>0</v>
      </c>
      <c r="E11" s="1614">
        <f>SUM(E12:E16)</f>
        <v>0</v>
      </c>
      <c r="F11" s="1035">
        <f t="shared" ref="F11:F16" si="4">SUM(C11:E11)</f>
        <v>0</v>
      </c>
      <c r="G11" s="1036"/>
      <c r="H11" s="1037">
        <f>'CR الالتزامات العرضية'!AL11</f>
        <v>0</v>
      </c>
      <c r="I11" s="1037">
        <f>'CR الارتباطات'!AQ13</f>
        <v>0</v>
      </c>
      <c r="J11" s="1038"/>
      <c r="K11" s="1039">
        <f>F11+H11+I11</f>
        <v>0</v>
      </c>
      <c r="L11" s="1036"/>
      <c r="M11" s="1040">
        <v>0</v>
      </c>
      <c r="N11" s="1041">
        <f>F11*M11</f>
        <v>0</v>
      </c>
      <c r="O11" s="1041">
        <f>M11*H11</f>
        <v>0</v>
      </c>
      <c r="P11" s="1042">
        <f>I11*M11</f>
        <v>0</v>
      </c>
      <c r="Q11" s="1035">
        <f>N11+O11+P11</f>
        <v>0</v>
      </c>
      <c r="R11" s="1036"/>
      <c r="S11" s="1610">
        <f>SUM(S12:S16)</f>
        <v>0</v>
      </c>
      <c r="T11" s="1110"/>
      <c r="U11" s="1039">
        <f t="shared" ref="U11:U17" si="5">Q11-S11</f>
        <v>0</v>
      </c>
      <c r="V11" s="236"/>
      <c r="W11" s="236"/>
      <c r="X11" s="236"/>
      <c r="Y11" s="236"/>
      <c r="Z11" s="236"/>
      <c r="AA11" s="236"/>
      <c r="AB11" s="236"/>
    </row>
    <row r="12" spans="1:28">
      <c r="A12" s="1198" t="s">
        <v>37</v>
      </c>
      <c r="B12" s="1199" t="s">
        <v>112</v>
      </c>
      <c r="C12" s="1033"/>
      <c r="D12" s="1034"/>
      <c r="E12" s="1034"/>
      <c r="F12" s="1035">
        <f t="shared" si="4"/>
        <v>0</v>
      </c>
      <c r="G12" s="1036"/>
      <c r="H12" s="1037">
        <f>'CR الالتزامات العرضية'!AL12</f>
        <v>0</v>
      </c>
      <c r="I12" s="1037">
        <f>'CR الارتباطات'!AQ14</f>
        <v>0</v>
      </c>
      <c r="J12" s="1038"/>
      <c r="K12" s="1039">
        <f>F12+H12+I12</f>
        <v>0</v>
      </c>
      <c r="L12" s="1036"/>
      <c r="M12" s="1040">
        <v>0</v>
      </c>
      <c r="N12" s="1041">
        <f t="shared" si="1"/>
        <v>0</v>
      </c>
      <c r="O12" s="1041">
        <f t="shared" si="2"/>
        <v>0</v>
      </c>
      <c r="P12" s="1042">
        <f t="shared" si="3"/>
        <v>0</v>
      </c>
      <c r="Q12" s="1035">
        <f t="shared" si="0"/>
        <v>0</v>
      </c>
      <c r="R12" s="1036"/>
      <c r="S12" s="1652"/>
      <c r="T12" s="1110"/>
      <c r="U12" s="1039">
        <f t="shared" si="5"/>
        <v>0</v>
      </c>
      <c r="V12" s="236"/>
      <c r="W12" s="236"/>
      <c r="X12" s="236"/>
      <c r="Y12" s="236"/>
      <c r="Z12" s="236"/>
      <c r="AA12" s="236"/>
      <c r="AB12" s="236"/>
    </row>
    <row r="13" spans="1:28">
      <c r="A13" s="1198" t="s">
        <v>403</v>
      </c>
      <c r="B13" s="1199" t="s">
        <v>113</v>
      </c>
      <c r="C13" s="1033"/>
      <c r="D13" s="1034"/>
      <c r="E13" s="1034"/>
      <c r="F13" s="1035">
        <f t="shared" si="4"/>
        <v>0</v>
      </c>
      <c r="G13" s="1036"/>
      <c r="H13" s="1037">
        <f>'CR الالتزامات العرضية'!AL13</f>
        <v>0</v>
      </c>
      <c r="I13" s="1037">
        <f>'CR الارتباطات'!AQ15</f>
        <v>0</v>
      </c>
      <c r="J13" s="1038"/>
      <c r="K13" s="1039">
        <f t="shared" ref="K13:K49" si="6">F13+H13+I13</f>
        <v>0</v>
      </c>
      <c r="L13" s="1036"/>
      <c r="M13" s="1040">
        <v>0.2</v>
      </c>
      <c r="N13" s="1041">
        <f t="shared" si="1"/>
        <v>0</v>
      </c>
      <c r="O13" s="1041">
        <f t="shared" si="2"/>
        <v>0</v>
      </c>
      <c r="P13" s="1042">
        <f t="shared" si="3"/>
        <v>0</v>
      </c>
      <c r="Q13" s="1035">
        <f t="shared" si="0"/>
        <v>0</v>
      </c>
      <c r="R13" s="1036"/>
      <c r="S13" s="1652"/>
      <c r="T13" s="1110"/>
      <c r="U13" s="1039">
        <f t="shared" si="5"/>
        <v>0</v>
      </c>
      <c r="V13" s="236"/>
      <c r="W13" s="236"/>
      <c r="X13" s="236"/>
      <c r="Y13" s="236"/>
      <c r="Z13" s="236"/>
      <c r="AA13" s="236"/>
      <c r="AB13" s="236"/>
    </row>
    <row r="14" spans="1:28">
      <c r="A14" s="1198" t="s">
        <v>38</v>
      </c>
      <c r="B14" s="1199" t="s">
        <v>114</v>
      </c>
      <c r="C14" s="1033"/>
      <c r="D14" s="1034"/>
      <c r="E14" s="1034"/>
      <c r="F14" s="1035">
        <f t="shared" si="4"/>
        <v>0</v>
      </c>
      <c r="G14" s="1036"/>
      <c r="H14" s="1037">
        <f>'CR الالتزامات العرضية'!AL14</f>
        <v>0</v>
      </c>
      <c r="I14" s="1037">
        <f>'CR الارتباطات'!AQ16</f>
        <v>0</v>
      </c>
      <c r="J14" s="1038"/>
      <c r="K14" s="1039">
        <f t="shared" si="6"/>
        <v>0</v>
      </c>
      <c r="L14" s="1036"/>
      <c r="M14" s="1040">
        <v>0.5</v>
      </c>
      <c r="N14" s="1041">
        <f t="shared" si="1"/>
        <v>0</v>
      </c>
      <c r="O14" s="1041">
        <f t="shared" si="2"/>
        <v>0</v>
      </c>
      <c r="P14" s="1042">
        <f t="shared" si="3"/>
        <v>0</v>
      </c>
      <c r="Q14" s="1035">
        <f t="shared" si="0"/>
        <v>0</v>
      </c>
      <c r="R14" s="1036"/>
      <c r="S14" s="1652"/>
      <c r="T14" s="1110"/>
      <c r="U14" s="1039">
        <f t="shared" si="5"/>
        <v>0</v>
      </c>
      <c r="V14" s="236"/>
      <c r="W14" s="236"/>
      <c r="X14" s="236"/>
      <c r="Y14" s="236"/>
      <c r="Z14" s="236"/>
      <c r="AA14" s="236"/>
      <c r="AB14" s="236"/>
    </row>
    <row r="15" spans="1:28">
      <c r="A15" s="1198" t="s">
        <v>404</v>
      </c>
      <c r="B15" s="1199" t="s">
        <v>115</v>
      </c>
      <c r="C15" s="1033"/>
      <c r="D15" s="1034"/>
      <c r="E15" s="1034"/>
      <c r="F15" s="1035">
        <f t="shared" si="4"/>
        <v>0</v>
      </c>
      <c r="G15" s="1036"/>
      <c r="H15" s="1037">
        <f>'CR الالتزامات العرضية'!AL15</f>
        <v>0</v>
      </c>
      <c r="I15" s="1037">
        <f>'CR الارتباطات'!AQ17</f>
        <v>0</v>
      </c>
      <c r="J15" s="1038"/>
      <c r="K15" s="1039">
        <f t="shared" si="6"/>
        <v>0</v>
      </c>
      <c r="L15" s="1036"/>
      <c r="M15" s="1040">
        <v>1</v>
      </c>
      <c r="N15" s="1041">
        <f t="shared" si="1"/>
        <v>0</v>
      </c>
      <c r="O15" s="1041">
        <f t="shared" si="2"/>
        <v>0</v>
      </c>
      <c r="P15" s="1042">
        <f t="shared" si="3"/>
        <v>0</v>
      </c>
      <c r="Q15" s="1035">
        <f t="shared" si="0"/>
        <v>0</v>
      </c>
      <c r="R15" s="1036"/>
      <c r="S15" s="1652"/>
      <c r="T15" s="1110"/>
      <c r="U15" s="1039">
        <f t="shared" si="5"/>
        <v>0</v>
      </c>
      <c r="V15" s="236"/>
      <c r="W15" s="236"/>
      <c r="X15" s="236"/>
      <c r="Y15" s="236"/>
      <c r="Z15" s="236"/>
      <c r="AA15" s="236"/>
      <c r="AB15" s="236"/>
    </row>
    <row r="16" spans="1:28" ht="24" thickBot="1">
      <c r="A16" s="1200" t="s">
        <v>405</v>
      </c>
      <c r="B16" s="1201" t="s">
        <v>116</v>
      </c>
      <c r="C16" s="1044"/>
      <c r="D16" s="1045"/>
      <c r="E16" s="1045"/>
      <c r="F16" s="1046">
        <f t="shared" si="4"/>
        <v>0</v>
      </c>
      <c r="G16" s="1036"/>
      <c r="H16" s="1047">
        <f>'CR الالتزامات العرضية'!AL16</f>
        <v>0</v>
      </c>
      <c r="I16" s="1047">
        <f>'CR الارتباطات'!AQ18</f>
        <v>0</v>
      </c>
      <c r="J16" s="1038"/>
      <c r="K16" s="1048">
        <f t="shared" si="6"/>
        <v>0</v>
      </c>
      <c r="L16" s="1036"/>
      <c r="M16" s="1049">
        <v>1.5</v>
      </c>
      <c r="N16" s="1050">
        <f t="shared" si="1"/>
        <v>0</v>
      </c>
      <c r="O16" s="1050">
        <f t="shared" si="2"/>
        <v>0</v>
      </c>
      <c r="P16" s="1051">
        <f t="shared" si="3"/>
        <v>0</v>
      </c>
      <c r="Q16" s="1046">
        <f t="shared" si="0"/>
        <v>0</v>
      </c>
      <c r="R16" s="1036"/>
      <c r="S16" s="1655"/>
      <c r="T16" s="1110"/>
      <c r="U16" s="1048">
        <f t="shared" si="5"/>
        <v>0</v>
      </c>
      <c r="V16" s="236"/>
      <c r="W16" s="236"/>
      <c r="X16" s="236"/>
      <c r="Y16" s="236"/>
      <c r="Z16" s="236"/>
      <c r="AA16" s="236"/>
      <c r="AB16" s="236"/>
    </row>
    <row r="17" spans="1:28" s="242" customFormat="1" ht="24" thickBot="1">
      <c r="A17" s="1202">
        <v>2</v>
      </c>
      <c r="B17" s="1203" t="s">
        <v>89</v>
      </c>
      <c r="C17" s="1052"/>
      <c r="D17" s="1053"/>
      <c r="E17" s="1054"/>
      <c r="F17" s="1055">
        <f>SUM(C17:E17)</f>
        <v>0</v>
      </c>
      <c r="G17" s="1025"/>
      <c r="H17" s="1056">
        <f>'CR الالتزامات العرضية'!AL17</f>
        <v>0</v>
      </c>
      <c r="I17" s="1056">
        <f>'CR الارتباطات'!AQ19</f>
        <v>0</v>
      </c>
      <c r="J17" s="1027"/>
      <c r="K17" s="1057">
        <f t="shared" si="6"/>
        <v>0</v>
      </c>
      <c r="L17" s="1025"/>
      <c r="M17" s="1058">
        <v>0</v>
      </c>
      <c r="N17" s="1059">
        <f t="shared" si="1"/>
        <v>0</v>
      </c>
      <c r="O17" s="1059">
        <f t="shared" si="2"/>
        <v>0</v>
      </c>
      <c r="P17" s="1059">
        <f t="shared" si="3"/>
        <v>0</v>
      </c>
      <c r="Q17" s="1055">
        <f t="shared" si="0"/>
        <v>0</v>
      </c>
      <c r="R17" s="1032"/>
      <c r="S17" s="1655"/>
      <c r="T17" s="1113"/>
      <c r="U17" s="1060">
        <f t="shared" si="5"/>
        <v>0</v>
      </c>
      <c r="V17" s="236"/>
      <c r="W17" s="236"/>
      <c r="X17" s="236"/>
      <c r="Y17" s="236"/>
      <c r="Z17" s="236"/>
      <c r="AA17" s="236"/>
      <c r="AB17" s="236"/>
    </row>
    <row r="18" spans="1:28" s="242" customFormat="1" ht="23.45" customHeight="1">
      <c r="A18" s="1196">
        <v>3</v>
      </c>
      <c r="B18" s="1197" t="s">
        <v>90</v>
      </c>
      <c r="C18" s="1061">
        <f>C19+C20</f>
        <v>0</v>
      </c>
      <c r="D18" s="1023">
        <f>D19+D20</f>
        <v>0</v>
      </c>
      <c r="E18" s="1023">
        <f>E19+E20</f>
        <v>0</v>
      </c>
      <c r="F18" s="1024">
        <f>SUM(C18:E18)</f>
        <v>0</v>
      </c>
      <c r="G18" s="1025"/>
      <c r="H18" s="1026">
        <f>'CR الالتزامات العرضية'!AL18</f>
        <v>0</v>
      </c>
      <c r="I18" s="1026">
        <f>'CR الارتباطات'!AQ20</f>
        <v>0</v>
      </c>
      <c r="J18" s="1027"/>
      <c r="K18" s="1028">
        <f t="shared" si="6"/>
        <v>0</v>
      </c>
      <c r="L18" s="1025"/>
      <c r="M18" s="1029"/>
      <c r="N18" s="1023">
        <f>N19+N20</f>
        <v>0</v>
      </c>
      <c r="O18" s="1023">
        <f>O19+O20</f>
        <v>0</v>
      </c>
      <c r="P18" s="1023">
        <f>P19+P20</f>
        <v>0</v>
      </c>
      <c r="Q18" s="1031">
        <f t="shared" si="0"/>
        <v>0</v>
      </c>
      <c r="R18" s="1032"/>
      <c r="S18" s="1028">
        <f>SUM(S19:S20)</f>
        <v>0</v>
      </c>
      <c r="T18" s="1113"/>
      <c r="U18" s="1028">
        <f>SUM(U19:U20)</f>
        <v>0</v>
      </c>
      <c r="V18" s="236"/>
      <c r="W18" s="236"/>
      <c r="X18" s="236"/>
      <c r="Y18" s="236"/>
      <c r="Z18" s="236"/>
      <c r="AA18" s="236"/>
      <c r="AB18" s="236"/>
    </row>
    <row r="19" spans="1:28">
      <c r="A19" s="1185">
        <v>3.1</v>
      </c>
      <c r="B19" s="1186" t="s">
        <v>117</v>
      </c>
      <c r="C19" s="1062"/>
      <c r="D19" s="1063"/>
      <c r="E19" s="1063"/>
      <c r="F19" s="1064">
        <f t="shared" ref="F19:F77" si="7">SUM(C19:E19)</f>
        <v>0</v>
      </c>
      <c r="G19" s="1036"/>
      <c r="H19" s="1037">
        <f>'CR الالتزامات العرضية'!AL19</f>
        <v>0</v>
      </c>
      <c r="I19" s="1037">
        <f>'CR الارتباطات'!AQ21</f>
        <v>0</v>
      </c>
      <c r="J19" s="1038"/>
      <c r="K19" s="1039">
        <f t="shared" si="6"/>
        <v>0</v>
      </c>
      <c r="L19" s="1036"/>
      <c r="M19" s="1040">
        <v>0</v>
      </c>
      <c r="N19" s="1041">
        <f t="shared" ref="N19:N24" si="8">F19*M19</f>
        <v>0</v>
      </c>
      <c r="O19" s="1041">
        <f t="shared" ref="O19:O24" si="9">M19*H19</f>
        <v>0</v>
      </c>
      <c r="P19" s="1042">
        <f t="shared" ref="P19:P24" si="10">I19*M19</f>
        <v>0</v>
      </c>
      <c r="Q19" s="1035">
        <f t="shared" si="0"/>
        <v>0</v>
      </c>
      <c r="R19" s="1036"/>
      <c r="S19" s="1652"/>
      <c r="T19" s="1110"/>
      <c r="U19" s="1039">
        <f>Q19-S19</f>
        <v>0</v>
      </c>
      <c r="V19" s="236"/>
      <c r="W19" s="236"/>
      <c r="X19" s="236"/>
      <c r="Y19" s="236"/>
      <c r="Z19" s="236"/>
      <c r="AA19" s="236"/>
      <c r="AB19" s="236"/>
    </row>
    <row r="20" spans="1:28" s="243" customFormat="1">
      <c r="A20" s="1185">
        <v>3.2</v>
      </c>
      <c r="B20" s="1187" t="s">
        <v>118</v>
      </c>
      <c r="C20" s="1065">
        <f>SUM(C21:C24)</f>
        <v>0</v>
      </c>
      <c r="D20" s="1066">
        <f>SUM(D21:D24)</f>
        <v>0</v>
      </c>
      <c r="E20" s="1066">
        <f>SUM(E21:E24)</f>
        <v>0</v>
      </c>
      <c r="F20" s="1067">
        <f t="shared" si="7"/>
        <v>0</v>
      </c>
      <c r="G20" s="1068"/>
      <c r="H20" s="1069">
        <f>'CR الالتزامات العرضية'!AL20</f>
        <v>0</v>
      </c>
      <c r="I20" s="1069">
        <f>'CR الارتباطات'!AQ22</f>
        <v>0</v>
      </c>
      <c r="J20" s="1070"/>
      <c r="K20" s="1071">
        <f t="shared" si="6"/>
        <v>0</v>
      </c>
      <c r="L20" s="1068"/>
      <c r="M20" s="1072"/>
      <c r="N20" s="1073">
        <f>SUM(N21:N24)</f>
        <v>0</v>
      </c>
      <c r="O20" s="1073">
        <f>SUM(O21:O24)</f>
        <v>0</v>
      </c>
      <c r="P20" s="1066">
        <f>SUM(P21:P24)</f>
        <v>0</v>
      </c>
      <c r="Q20" s="1035">
        <f t="shared" si="0"/>
        <v>0</v>
      </c>
      <c r="R20" s="1074"/>
      <c r="S20" s="1071">
        <f>SUM(S21:S24)</f>
        <v>0</v>
      </c>
      <c r="T20" s="1117"/>
      <c r="U20" s="1071">
        <f>SUM(U21:U24)</f>
        <v>0</v>
      </c>
      <c r="V20" s="236"/>
      <c r="W20" s="236"/>
      <c r="X20" s="236"/>
      <c r="Y20" s="236"/>
      <c r="Z20" s="236"/>
      <c r="AA20" s="236"/>
      <c r="AB20" s="236"/>
    </row>
    <row r="21" spans="1:28">
      <c r="A21" s="1198" t="s">
        <v>119</v>
      </c>
      <c r="B21" s="1199" t="s">
        <v>113</v>
      </c>
      <c r="C21" s="1075"/>
      <c r="D21" s="1076"/>
      <c r="E21" s="1076"/>
      <c r="F21" s="1064">
        <f t="shared" si="7"/>
        <v>0</v>
      </c>
      <c r="G21" s="1036"/>
      <c r="H21" s="1037">
        <f>'CR الالتزامات العرضية'!AL21</f>
        <v>0</v>
      </c>
      <c r="I21" s="1037">
        <f>'CR الارتباطات'!AQ23</f>
        <v>0</v>
      </c>
      <c r="J21" s="1038"/>
      <c r="K21" s="1039">
        <f>F21+H21+I21</f>
        <v>0</v>
      </c>
      <c r="L21" s="1036"/>
      <c r="M21" s="1040">
        <v>0.2</v>
      </c>
      <c r="N21" s="1041">
        <f t="shared" si="8"/>
        <v>0</v>
      </c>
      <c r="O21" s="1041">
        <f t="shared" si="9"/>
        <v>0</v>
      </c>
      <c r="P21" s="1042">
        <f t="shared" si="10"/>
        <v>0</v>
      </c>
      <c r="Q21" s="1035">
        <f>N21+O21+P21</f>
        <v>0</v>
      </c>
      <c r="R21" s="1036"/>
      <c r="S21" s="1652"/>
      <c r="T21" s="1110"/>
      <c r="U21" s="1039">
        <f>Q21-S21</f>
        <v>0</v>
      </c>
      <c r="V21" s="236"/>
      <c r="W21" s="236"/>
      <c r="X21" s="236"/>
      <c r="Y21" s="236"/>
      <c r="Z21" s="236"/>
      <c r="AA21" s="236"/>
      <c r="AB21" s="236"/>
    </row>
    <row r="22" spans="1:28">
      <c r="A22" s="1198" t="s">
        <v>120</v>
      </c>
      <c r="B22" s="1199" t="s">
        <v>114</v>
      </c>
      <c r="C22" s="1075"/>
      <c r="D22" s="1076"/>
      <c r="E22" s="1076"/>
      <c r="F22" s="1064">
        <f t="shared" si="7"/>
        <v>0</v>
      </c>
      <c r="G22" s="1036"/>
      <c r="H22" s="1037">
        <f>'CR الالتزامات العرضية'!AL22</f>
        <v>0</v>
      </c>
      <c r="I22" s="1037">
        <f>'CR الارتباطات'!AQ24</f>
        <v>0</v>
      </c>
      <c r="J22" s="1038"/>
      <c r="K22" s="1039">
        <f>F22+H22+I22</f>
        <v>0</v>
      </c>
      <c r="L22" s="1036"/>
      <c r="M22" s="1040">
        <v>0.5</v>
      </c>
      <c r="N22" s="1041">
        <f t="shared" si="8"/>
        <v>0</v>
      </c>
      <c r="O22" s="1041">
        <f t="shared" si="9"/>
        <v>0</v>
      </c>
      <c r="P22" s="1042">
        <f t="shared" si="10"/>
        <v>0</v>
      </c>
      <c r="Q22" s="1035">
        <f>N22+O22+P22</f>
        <v>0</v>
      </c>
      <c r="R22" s="1036"/>
      <c r="S22" s="1652"/>
      <c r="T22" s="1110"/>
      <c r="U22" s="1039">
        <f>Q22-S22</f>
        <v>0</v>
      </c>
      <c r="V22" s="236"/>
      <c r="W22" s="236"/>
      <c r="X22" s="236"/>
      <c r="Y22" s="236"/>
      <c r="Z22" s="236"/>
      <c r="AA22" s="236"/>
      <c r="AB22" s="236"/>
    </row>
    <row r="23" spans="1:28">
      <c r="A23" s="1198" t="s">
        <v>121</v>
      </c>
      <c r="B23" s="1199" t="s">
        <v>115</v>
      </c>
      <c r="C23" s="1075"/>
      <c r="D23" s="1076"/>
      <c r="E23" s="1076"/>
      <c r="F23" s="1064">
        <f t="shared" si="7"/>
        <v>0</v>
      </c>
      <c r="G23" s="1036"/>
      <c r="H23" s="1037">
        <f>'CR الالتزامات العرضية'!AL23</f>
        <v>0</v>
      </c>
      <c r="I23" s="1037">
        <f>'CR الارتباطات'!AQ25</f>
        <v>0</v>
      </c>
      <c r="J23" s="1038"/>
      <c r="K23" s="1039">
        <f>F23+H23+I23</f>
        <v>0</v>
      </c>
      <c r="L23" s="1036"/>
      <c r="M23" s="1040">
        <v>1</v>
      </c>
      <c r="N23" s="1041">
        <f t="shared" si="8"/>
        <v>0</v>
      </c>
      <c r="O23" s="1041">
        <f t="shared" si="9"/>
        <v>0</v>
      </c>
      <c r="P23" s="1042">
        <f t="shared" si="10"/>
        <v>0</v>
      </c>
      <c r="Q23" s="1035">
        <f>N23+O23+P23</f>
        <v>0</v>
      </c>
      <c r="R23" s="1036"/>
      <c r="S23" s="1652"/>
      <c r="T23" s="1110"/>
      <c r="U23" s="1039">
        <f>Q23-S23</f>
        <v>0</v>
      </c>
      <c r="V23" s="236"/>
      <c r="W23" s="236"/>
      <c r="X23" s="236"/>
      <c r="Y23" s="236"/>
      <c r="Z23" s="236"/>
      <c r="AA23" s="236"/>
      <c r="AB23" s="236"/>
    </row>
    <row r="24" spans="1:28" ht="24" thickBot="1">
      <c r="A24" s="1200" t="s">
        <v>122</v>
      </c>
      <c r="B24" s="1201" t="s">
        <v>116</v>
      </c>
      <c r="C24" s="1077"/>
      <c r="D24" s="1078"/>
      <c r="E24" s="1078"/>
      <c r="F24" s="1079">
        <f t="shared" si="7"/>
        <v>0</v>
      </c>
      <c r="G24" s="1036"/>
      <c r="H24" s="1047">
        <f>'CR الالتزامات العرضية'!AL24</f>
        <v>0</v>
      </c>
      <c r="I24" s="1047">
        <f>'CR الارتباطات'!AQ26</f>
        <v>0</v>
      </c>
      <c r="J24" s="1038"/>
      <c r="K24" s="1048">
        <f>F24+H24+I24</f>
        <v>0</v>
      </c>
      <c r="L24" s="1036"/>
      <c r="M24" s="1049">
        <v>1.5</v>
      </c>
      <c r="N24" s="1050">
        <f t="shared" si="8"/>
        <v>0</v>
      </c>
      <c r="O24" s="1050">
        <f t="shared" si="9"/>
        <v>0</v>
      </c>
      <c r="P24" s="1051">
        <f t="shared" si="10"/>
        <v>0</v>
      </c>
      <c r="Q24" s="1046">
        <f>N24+O24+P24</f>
        <v>0</v>
      </c>
      <c r="R24" s="1036"/>
      <c r="S24" s="1655"/>
      <c r="T24" s="1110"/>
      <c r="U24" s="1048">
        <f>Q24-S24</f>
        <v>0</v>
      </c>
      <c r="V24" s="236"/>
      <c r="W24" s="236"/>
      <c r="X24" s="236"/>
      <c r="Y24" s="236"/>
      <c r="Z24" s="236"/>
      <c r="AA24" s="236"/>
      <c r="AB24" s="236"/>
    </row>
    <row r="25" spans="1:28" s="242" customFormat="1" ht="23.45" customHeight="1">
      <c r="A25" s="1204">
        <v>4</v>
      </c>
      <c r="B25" s="1205" t="s">
        <v>123</v>
      </c>
      <c r="C25" s="1080">
        <f>C26+C27+C32</f>
        <v>0</v>
      </c>
      <c r="D25" s="1081">
        <f>D26+D27+D32</f>
        <v>0</v>
      </c>
      <c r="E25" s="1082">
        <f>E26+E27+E32</f>
        <v>0</v>
      </c>
      <c r="F25" s="1083">
        <f t="shared" si="7"/>
        <v>0</v>
      </c>
      <c r="G25" s="1025"/>
      <c r="H25" s="1084">
        <f>'CR الالتزامات العرضية'!AL25</f>
        <v>0</v>
      </c>
      <c r="I25" s="1084">
        <f>'CR الارتباطات'!AQ27</f>
        <v>0</v>
      </c>
      <c r="J25" s="1027"/>
      <c r="K25" s="1085">
        <f t="shared" si="6"/>
        <v>0</v>
      </c>
      <c r="L25" s="1025"/>
      <c r="M25" s="1086"/>
      <c r="N25" s="1087">
        <f>N26+N27+N32</f>
        <v>0</v>
      </c>
      <c r="O25" s="1087">
        <f>O26+O27+O32</f>
        <v>0</v>
      </c>
      <c r="P25" s="1087">
        <f>P26+P27+P32</f>
        <v>0</v>
      </c>
      <c r="Q25" s="1088">
        <f t="shared" si="0"/>
        <v>0</v>
      </c>
      <c r="R25" s="1032"/>
      <c r="S25" s="1609">
        <f>S26+S27+S32</f>
        <v>0</v>
      </c>
      <c r="T25" s="1025"/>
      <c r="U25" s="1609">
        <f>U26+U27+U32</f>
        <v>0</v>
      </c>
      <c r="V25" s="236"/>
      <c r="W25" s="236"/>
      <c r="X25" s="236"/>
      <c r="Y25" s="236"/>
      <c r="Z25" s="236"/>
      <c r="AA25" s="236"/>
      <c r="AB25" s="236"/>
    </row>
    <row r="26" spans="1:28" s="242" customFormat="1">
      <c r="A26" s="1185">
        <v>4.0999999999999996</v>
      </c>
      <c r="B26" s="1187" t="s">
        <v>514</v>
      </c>
      <c r="C26" s="1062"/>
      <c r="D26" s="1089"/>
      <c r="E26" s="1089"/>
      <c r="F26" s="1090">
        <f t="shared" si="7"/>
        <v>0</v>
      </c>
      <c r="G26" s="1036"/>
      <c r="H26" s="1091">
        <f>'CR الالتزامات العرضية'!AL26</f>
        <v>0</v>
      </c>
      <c r="I26" s="1091">
        <f>'CR الارتباطات'!AQ28</f>
        <v>0</v>
      </c>
      <c r="J26" s="1038"/>
      <c r="K26" s="1039">
        <f t="shared" si="6"/>
        <v>0</v>
      </c>
      <c r="L26" s="1036"/>
      <c r="M26" s="1040">
        <v>0.2</v>
      </c>
      <c r="N26" s="1041">
        <f>F26*M26</f>
        <v>0</v>
      </c>
      <c r="O26" s="1041">
        <f>M26*H26</f>
        <v>0</v>
      </c>
      <c r="P26" s="1042">
        <f>I26*M26</f>
        <v>0</v>
      </c>
      <c r="Q26" s="1035">
        <f t="shared" si="0"/>
        <v>0</v>
      </c>
      <c r="R26" s="1036"/>
      <c r="S26" s="1652"/>
      <c r="T26" s="1036"/>
      <c r="U26" s="1092">
        <f>Q26-S26</f>
        <v>0</v>
      </c>
      <c r="V26" s="236"/>
      <c r="W26" s="236"/>
      <c r="X26" s="236"/>
      <c r="Y26" s="236"/>
      <c r="Z26" s="236"/>
      <c r="AA26" s="236"/>
      <c r="AB26" s="236"/>
    </row>
    <row r="27" spans="1:28" s="244" customFormat="1">
      <c r="A27" s="1188">
        <v>4.2</v>
      </c>
      <c r="B27" s="1187" t="s">
        <v>124</v>
      </c>
      <c r="C27" s="1065">
        <f>SUM(C28:C31)</f>
        <v>0</v>
      </c>
      <c r="D27" s="1093">
        <f>SUM(D28:D31)</f>
        <v>0</v>
      </c>
      <c r="E27" s="1093">
        <f>SUM(E28:E31)</f>
        <v>0</v>
      </c>
      <c r="F27" s="1094">
        <f t="shared" si="7"/>
        <v>0</v>
      </c>
      <c r="G27" s="1068"/>
      <c r="H27" s="1095">
        <f>'CR الالتزامات العرضية'!AL27</f>
        <v>0</v>
      </c>
      <c r="I27" s="1095">
        <f>'CR الارتباطات'!AQ29</f>
        <v>0</v>
      </c>
      <c r="J27" s="1070"/>
      <c r="K27" s="1071">
        <f t="shared" si="6"/>
        <v>0</v>
      </c>
      <c r="L27" s="1068"/>
      <c r="M27" s="1096"/>
      <c r="N27" s="1073">
        <f>SUM(N28:N31)</f>
        <v>0</v>
      </c>
      <c r="O27" s="1073">
        <f>SUM(O28:O31)</f>
        <v>0</v>
      </c>
      <c r="P27" s="1073">
        <f>SUM(P28:P31)</f>
        <v>0</v>
      </c>
      <c r="Q27" s="1097">
        <f t="shared" si="0"/>
        <v>0</v>
      </c>
      <c r="R27" s="1098"/>
      <c r="S27" s="1099">
        <f>SUM(S28:S31)</f>
        <v>0</v>
      </c>
      <c r="T27" s="1068"/>
      <c r="U27" s="1099">
        <f>SUM(U28:U31)</f>
        <v>0</v>
      </c>
      <c r="V27" s="236"/>
      <c r="W27" s="236"/>
      <c r="X27" s="236"/>
      <c r="Y27" s="236"/>
      <c r="Z27" s="236"/>
      <c r="AA27" s="236"/>
      <c r="AB27" s="236"/>
    </row>
    <row r="28" spans="1:28" s="242" customFormat="1">
      <c r="A28" s="1198" t="s">
        <v>125</v>
      </c>
      <c r="B28" s="1199" t="s">
        <v>113</v>
      </c>
      <c r="C28" s="1062"/>
      <c r="D28" s="1089"/>
      <c r="E28" s="1089"/>
      <c r="F28" s="1090">
        <f t="shared" si="7"/>
        <v>0</v>
      </c>
      <c r="G28" s="1036"/>
      <c r="H28" s="1091">
        <f>'CR الالتزامات العرضية'!AL28</f>
        <v>0</v>
      </c>
      <c r="I28" s="1091">
        <f>'CR الارتباطات'!AQ30</f>
        <v>0</v>
      </c>
      <c r="J28" s="1038"/>
      <c r="K28" s="1039">
        <f t="shared" si="6"/>
        <v>0</v>
      </c>
      <c r="L28" s="1036"/>
      <c r="M28" s="1040">
        <v>0.2</v>
      </c>
      <c r="N28" s="1041">
        <f t="shared" ref="N28:N36" si="11">F28*M28</f>
        <v>0</v>
      </c>
      <c r="O28" s="1041">
        <f t="shared" ref="O28:O36" si="12">M28*H28</f>
        <v>0</v>
      </c>
      <c r="P28" s="1042">
        <f t="shared" ref="P28:P36" si="13">I28*M28</f>
        <v>0</v>
      </c>
      <c r="Q28" s="1035">
        <f t="shared" si="0"/>
        <v>0</v>
      </c>
      <c r="R28" s="1036"/>
      <c r="S28" s="1652"/>
      <c r="T28" s="1036"/>
      <c r="U28" s="1092">
        <f>Q28-S28</f>
        <v>0</v>
      </c>
      <c r="V28" s="236"/>
      <c r="W28" s="236"/>
      <c r="X28" s="236"/>
      <c r="Y28" s="236"/>
      <c r="Z28" s="236"/>
      <c r="AA28" s="236"/>
      <c r="AB28" s="236"/>
    </row>
    <row r="29" spans="1:28" s="242" customFormat="1">
      <c r="A29" s="1198" t="s">
        <v>126</v>
      </c>
      <c r="B29" s="1199" t="s">
        <v>114</v>
      </c>
      <c r="C29" s="1062"/>
      <c r="D29" s="1089"/>
      <c r="E29" s="1089"/>
      <c r="F29" s="1090">
        <f t="shared" si="7"/>
        <v>0</v>
      </c>
      <c r="G29" s="1036"/>
      <c r="H29" s="1091">
        <f>'CR الالتزامات العرضية'!AL29</f>
        <v>0</v>
      </c>
      <c r="I29" s="1091">
        <f>'CR الارتباطات'!AQ31</f>
        <v>0</v>
      </c>
      <c r="J29" s="1038"/>
      <c r="K29" s="1039">
        <f t="shared" si="6"/>
        <v>0</v>
      </c>
      <c r="L29" s="1036"/>
      <c r="M29" s="1040">
        <v>0.5</v>
      </c>
      <c r="N29" s="1041">
        <f t="shared" si="11"/>
        <v>0</v>
      </c>
      <c r="O29" s="1041">
        <f t="shared" si="12"/>
        <v>0</v>
      </c>
      <c r="P29" s="1042">
        <f t="shared" si="13"/>
        <v>0</v>
      </c>
      <c r="Q29" s="1035">
        <f t="shared" si="0"/>
        <v>0</v>
      </c>
      <c r="R29" s="1036"/>
      <c r="S29" s="1652"/>
      <c r="T29" s="1036"/>
      <c r="U29" s="1092">
        <f>Q29-S29</f>
        <v>0</v>
      </c>
      <c r="V29" s="236"/>
      <c r="W29" s="236"/>
      <c r="X29" s="236"/>
      <c r="Y29" s="236"/>
      <c r="Z29" s="236"/>
      <c r="AA29" s="236"/>
      <c r="AB29" s="236"/>
    </row>
    <row r="30" spans="1:28" s="242" customFormat="1">
      <c r="A30" s="1198" t="s">
        <v>127</v>
      </c>
      <c r="B30" s="1199" t="s">
        <v>115</v>
      </c>
      <c r="C30" s="1062"/>
      <c r="D30" s="1089"/>
      <c r="E30" s="1089"/>
      <c r="F30" s="1090">
        <f t="shared" si="7"/>
        <v>0</v>
      </c>
      <c r="G30" s="1036"/>
      <c r="H30" s="1091">
        <f>'CR الالتزامات العرضية'!AL30</f>
        <v>0</v>
      </c>
      <c r="I30" s="1091">
        <f>'CR الارتباطات'!AQ32</f>
        <v>0</v>
      </c>
      <c r="J30" s="1038"/>
      <c r="K30" s="1039">
        <f t="shared" si="6"/>
        <v>0</v>
      </c>
      <c r="L30" s="1036"/>
      <c r="M30" s="1040">
        <v>1</v>
      </c>
      <c r="N30" s="1041">
        <f t="shared" si="11"/>
        <v>0</v>
      </c>
      <c r="O30" s="1041">
        <f t="shared" si="12"/>
        <v>0</v>
      </c>
      <c r="P30" s="1042">
        <f t="shared" si="13"/>
        <v>0</v>
      </c>
      <c r="Q30" s="1035">
        <f t="shared" si="0"/>
        <v>0</v>
      </c>
      <c r="R30" s="1036"/>
      <c r="S30" s="1652"/>
      <c r="T30" s="1036"/>
      <c r="U30" s="1092">
        <f>Q30-S30</f>
        <v>0</v>
      </c>
      <c r="V30" s="236"/>
      <c r="W30" s="236"/>
      <c r="X30" s="236"/>
      <c r="Y30" s="236"/>
      <c r="Z30" s="236"/>
      <c r="AA30" s="236"/>
      <c r="AB30" s="236"/>
    </row>
    <row r="31" spans="1:28" s="242" customFormat="1">
      <c r="A31" s="1198" t="s">
        <v>128</v>
      </c>
      <c r="B31" s="1199" t="s">
        <v>116</v>
      </c>
      <c r="C31" s="1062"/>
      <c r="D31" s="1089"/>
      <c r="E31" s="1089"/>
      <c r="F31" s="1090">
        <f t="shared" si="7"/>
        <v>0</v>
      </c>
      <c r="G31" s="1036"/>
      <c r="H31" s="1091">
        <f>'CR الالتزامات العرضية'!AL31</f>
        <v>0</v>
      </c>
      <c r="I31" s="1091">
        <f>'CR الارتباطات'!AQ33</f>
        <v>0</v>
      </c>
      <c r="J31" s="1038"/>
      <c r="K31" s="1039">
        <f t="shared" si="6"/>
        <v>0</v>
      </c>
      <c r="L31" s="1036"/>
      <c r="M31" s="1040">
        <v>1.5</v>
      </c>
      <c r="N31" s="1041">
        <f t="shared" si="11"/>
        <v>0</v>
      </c>
      <c r="O31" s="1041">
        <f t="shared" si="12"/>
        <v>0</v>
      </c>
      <c r="P31" s="1042">
        <f t="shared" si="13"/>
        <v>0</v>
      </c>
      <c r="Q31" s="1035">
        <f t="shared" si="0"/>
        <v>0</v>
      </c>
      <c r="R31" s="1036"/>
      <c r="S31" s="1652"/>
      <c r="T31" s="1036"/>
      <c r="U31" s="1092">
        <f>Q31-S31</f>
        <v>0</v>
      </c>
      <c r="V31" s="236"/>
      <c r="W31" s="236"/>
      <c r="X31" s="236"/>
      <c r="Y31" s="236"/>
      <c r="Z31" s="236"/>
      <c r="AA31" s="236"/>
      <c r="AB31" s="236"/>
    </row>
    <row r="32" spans="1:28" s="243" customFormat="1">
      <c r="A32" s="1185">
        <v>4.3</v>
      </c>
      <c r="B32" s="1187" t="s">
        <v>129</v>
      </c>
      <c r="C32" s="1065">
        <f>SUM(C33:C36)</f>
        <v>0</v>
      </c>
      <c r="D32" s="1093">
        <f>SUM(D33:D36)</f>
        <v>0</v>
      </c>
      <c r="E32" s="1093">
        <f>SUM(E33:E36)</f>
        <v>0</v>
      </c>
      <c r="F32" s="1094">
        <f t="shared" si="7"/>
        <v>0</v>
      </c>
      <c r="G32" s="1068"/>
      <c r="H32" s="1095">
        <f>'CR الالتزامات العرضية'!AL32</f>
        <v>0</v>
      </c>
      <c r="I32" s="1095">
        <f>'CR الارتباطات'!AQ34</f>
        <v>0</v>
      </c>
      <c r="J32" s="1070"/>
      <c r="K32" s="1071">
        <f>F32+H32+I32</f>
        <v>0</v>
      </c>
      <c r="L32" s="1068"/>
      <c r="M32" s="1100"/>
      <c r="N32" s="1073">
        <f>SUM(N33:N36)</f>
        <v>0</v>
      </c>
      <c r="O32" s="1073">
        <f>SUM(O33:O36)</f>
        <v>0</v>
      </c>
      <c r="P32" s="1073">
        <f>SUM(P33:P36)</f>
        <v>0</v>
      </c>
      <c r="Q32" s="1097">
        <f>N32+O32+P32</f>
        <v>0</v>
      </c>
      <c r="R32" s="1098"/>
      <c r="S32" s="1101">
        <f>SUM(S33:S36)</f>
        <v>0</v>
      </c>
      <c r="T32" s="1068"/>
      <c r="U32" s="1101">
        <f>SUM(U33:U36)</f>
        <v>0</v>
      </c>
      <c r="V32" s="236"/>
      <c r="W32" s="236"/>
      <c r="X32" s="236"/>
      <c r="Y32" s="236"/>
      <c r="Z32" s="236"/>
      <c r="AA32" s="236"/>
      <c r="AB32" s="236"/>
    </row>
    <row r="33" spans="1:28" s="242" customFormat="1">
      <c r="A33" s="1198" t="s">
        <v>130</v>
      </c>
      <c r="B33" s="1199" t="s">
        <v>113</v>
      </c>
      <c r="C33" s="1062"/>
      <c r="D33" s="1089"/>
      <c r="E33" s="1089"/>
      <c r="F33" s="1090">
        <f t="shared" si="7"/>
        <v>0</v>
      </c>
      <c r="G33" s="1036"/>
      <c r="H33" s="1091">
        <f>'CR الالتزامات العرضية'!AL33</f>
        <v>0</v>
      </c>
      <c r="I33" s="1091">
        <f>'CR الارتباطات'!AQ35</f>
        <v>0</v>
      </c>
      <c r="J33" s="1038"/>
      <c r="K33" s="1039">
        <f>F33+H33+I33</f>
        <v>0</v>
      </c>
      <c r="L33" s="1036"/>
      <c r="M33" s="1040">
        <v>0.2</v>
      </c>
      <c r="N33" s="1041">
        <f t="shared" si="11"/>
        <v>0</v>
      </c>
      <c r="O33" s="1041">
        <f t="shared" si="12"/>
        <v>0</v>
      </c>
      <c r="P33" s="1042">
        <f t="shared" si="13"/>
        <v>0</v>
      </c>
      <c r="Q33" s="1035">
        <f>N33+O33+P33</f>
        <v>0</v>
      </c>
      <c r="R33" s="1036"/>
      <c r="S33" s="1652"/>
      <c r="T33" s="1036"/>
      <c r="U33" s="1092">
        <f t="shared" ref="U33:U38" si="14">Q33-S33</f>
        <v>0</v>
      </c>
      <c r="V33" s="236"/>
      <c r="W33" s="236"/>
      <c r="X33" s="236"/>
      <c r="Y33" s="236"/>
      <c r="Z33" s="236"/>
      <c r="AA33" s="236"/>
      <c r="AB33" s="236"/>
    </row>
    <row r="34" spans="1:28" s="242" customFormat="1">
      <c r="A34" s="1198" t="s">
        <v>131</v>
      </c>
      <c r="B34" s="1199" t="s">
        <v>114</v>
      </c>
      <c r="C34" s="1062"/>
      <c r="D34" s="1089"/>
      <c r="E34" s="1089"/>
      <c r="F34" s="1090">
        <f t="shared" si="7"/>
        <v>0</v>
      </c>
      <c r="G34" s="1036"/>
      <c r="H34" s="1091">
        <f>'CR الالتزامات العرضية'!AL34</f>
        <v>0</v>
      </c>
      <c r="I34" s="1091">
        <f>'CR الارتباطات'!AQ36</f>
        <v>0</v>
      </c>
      <c r="J34" s="1038"/>
      <c r="K34" s="1039">
        <f>F34+H34+I34</f>
        <v>0</v>
      </c>
      <c r="L34" s="1036"/>
      <c r="M34" s="1040">
        <v>0.5</v>
      </c>
      <c r="N34" s="1041">
        <f t="shared" si="11"/>
        <v>0</v>
      </c>
      <c r="O34" s="1041">
        <f t="shared" si="12"/>
        <v>0</v>
      </c>
      <c r="P34" s="1042">
        <f t="shared" si="13"/>
        <v>0</v>
      </c>
      <c r="Q34" s="1035">
        <f>N34+O34+P34</f>
        <v>0</v>
      </c>
      <c r="R34" s="1036"/>
      <c r="S34" s="1652"/>
      <c r="T34" s="1036"/>
      <c r="U34" s="1092">
        <f t="shared" si="14"/>
        <v>0</v>
      </c>
      <c r="V34" s="236"/>
      <c r="W34" s="236"/>
      <c r="X34" s="236"/>
      <c r="Y34" s="236"/>
      <c r="Z34" s="236"/>
      <c r="AA34" s="236"/>
      <c r="AB34" s="236"/>
    </row>
    <row r="35" spans="1:28" s="242" customFormat="1">
      <c r="A35" s="1198" t="s">
        <v>132</v>
      </c>
      <c r="B35" s="1199" t="s">
        <v>115</v>
      </c>
      <c r="C35" s="1062"/>
      <c r="D35" s="1089"/>
      <c r="E35" s="1089"/>
      <c r="F35" s="1090">
        <f t="shared" si="7"/>
        <v>0</v>
      </c>
      <c r="G35" s="1036"/>
      <c r="H35" s="1091">
        <f>'CR الالتزامات العرضية'!AL35</f>
        <v>0</v>
      </c>
      <c r="I35" s="1091">
        <f>'CR الارتباطات'!AQ37</f>
        <v>0</v>
      </c>
      <c r="J35" s="1038"/>
      <c r="K35" s="1039">
        <f>F35+H35+I35</f>
        <v>0</v>
      </c>
      <c r="L35" s="1036"/>
      <c r="M35" s="1040">
        <v>1</v>
      </c>
      <c r="N35" s="1041">
        <f t="shared" si="11"/>
        <v>0</v>
      </c>
      <c r="O35" s="1041">
        <f t="shared" si="12"/>
        <v>0</v>
      </c>
      <c r="P35" s="1042">
        <f t="shared" si="13"/>
        <v>0</v>
      </c>
      <c r="Q35" s="1035">
        <f>N35+O35+P35</f>
        <v>0</v>
      </c>
      <c r="R35" s="1036"/>
      <c r="S35" s="1652"/>
      <c r="T35" s="1036"/>
      <c r="U35" s="1092">
        <f t="shared" si="14"/>
        <v>0</v>
      </c>
      <c r="V35" s="236"/>
      <c r="W35" s="236"/>
      <c r="X35" s="236"/>
      <c r="Y35" s="236"/>
      <c r="Z35" s="236"/>
      <c r="AA35" s="236"/>
      <c r="AB35" s="236"/>
    </row>
    <row r="36" spans="1:28" s="242" customFormat="1" ht="24" thickBot="1">
      <c r="A36" s="1206" t="s">
        <v>133</v>
      </c>
      <c r="B36" s="1207" t="s">
        <v>116</v>
      </c>
      <c r="C36" s="1102"/>
      <c r="D36" s="1034"/>
      <c r="E36" s="1034"/>
      <c r="F36" s="1103">
        <f t="shared" si="7"/>
        <v>0</v>
      </c>
      <c r="G36" s="1036"/>
      <c r="H36" s="1104">
        <f>'CR الالتزامات العرضية'!AL36</f>
        <v>0</v>
      </c>
      <c r="I36" s="1104">
        <f>'CR الارتباطات'!AQ38</f>
        <v>0</v>
      </c>
      <c r="J36" s="1038"/>
      <c r="K36" s="1105">
        <f>F36+H36+I36</f>
        <v>0</v>
      </c>
      <c r="L36" s="1036"/>
      <c r="M36" s="1106">
        <v>1.5</v>
      </c>
      <c r="N36" s="1107">
        <f t="shared" si="11"/>
        <v>0</v>
      </c>
      <c r="O36" s="1107">
        <f t="shared" si="12"/>
        <v>0</v>
      </c>
      <c r="P36" s="1108">
        <f t="shared" si="13"/>
        <v>0</v>
      </c>
      <c r="Q36" s="1109">
        <f>N36+O36+P36</f>
        <v>0</v>
      </c>
      <c r="R36" s="1036"/>
      <c r="S36" s="1653"/>
      <c r="T36" s="1110"/>
      <c r="U36" s="1105">
        <f t="shared" si="14"/>
        <v>0</v>
      </c>
      <c r="V36" s="236"/>
      <c r="W36" s="236"/>
      <c r="X36" s="236"/>
      <c r="Y36" s="236"/>
      <c r="Z36" s="236"/>
      <c r="AA36" s="236"/>
      <c r="AB36" s="236"/>
    </row>
    <row r="37" spans="1:28">
      <c r="A37" s="1208">
        <v>5</v>
      </c>
      <c r="B37" s="1209" t="s">
        <v>134</v>
      </c>
      <c r="C37" s="1022">
        <f>SUM(C38,C39,C44)</f>
        <v>0</v>
      </c>
      <c r="D37" s="1023">
        <f>SUM(D38,D39,D44)</f>
        <v>0</v>
      </c>
      <c r="E37" s="1023">
        <f>SUM(E38,E39,E44)</f>
        <v>0</v>
      </c>
      <c r="F37" s="1031">
        <f t="shared" si="7"/>
        <v>0</v>
      </c>
      <c r="G37" s="1025"/>
      <c r="H37" s="1026">
        <f>'CR الالتزامات العرضية'!AL37</f>
        <v>0</v>
      </c>
      <c r="I37" s="1026">
        <f>'CR الارتباطات'!AQ39</f>
        <v>0</v>
      </c>
      <c r="J37" s="1027"/>
      <c r="K37" s="1028">
        <f t="shared" si="6"/>
        <v>0</v>
      </c>
      <c r="L37" s="1025"/>
      <c r="M37" s="1111"/>
      <c r="N37" s="1023">
        <f>N38+N39+N44</f>
        <v>0</v>
      </c>
      <c r="O37" s="1023">
        <f>O38+O39+O44</f>
        <v>0</v>
      </c>
      <c r="P37" s="1023">
        <f>P38+P39+P44</f>
        <v>0</v>
      </c>
      <c r="Q37" s="1024">
        <f t="shared" si="0"/>
        <v>0</v>
      </c>
      <c r="R37" s="1112"/>
      <c r="S37" s="1028">
        <f>S38+S39+S44</f>
        <v>0</v>
      </c>
      <c r="T37" s="1113"/>
      <c r="U37" s="1028">
        <f>U38+U39+U44</f>
        <v>0</v>
      </c>
      <c r="V37" s="236"/>
      <c r="W37" s="236"/>
      <c r="X37" s="236"/>
      <c r="Y37" s="236"/>
      <c r="Z37" s="236"/>
      <c r="AA37" s="236"/>
      <c r="AB37" s="236"/>
    </row>
    <row r="38" spans="1:28">
      <c r="A38" s="1188">
        <v>5.0999999999999996</v>
      </c>
      <c r="B38" s="1189" t="s">
        <v>135</v>
      </c>
      <c r="C38" s="1114"/>
      <c r="D38" s="1115"/>
      <c r="E38" s="1115"/>
      <c r="F38" s="1035">
        <f t="shared" si="7"/>
        <v>0</v>
      </c>
      <c r="G38" s="1036"/>
      <c r="H38" s="1037">
        <f>'CR الالتزامات العرضية'!AL38</f>
        <v>0</v>
      </c>
      <c r="I38" s="1037">
        <f>'CR الارتباطات'!AQ40</f>
        <v>0</v>
      </c>
      <c r="J38" s="1038"/>
      <c r="K38" s="1039">
        <f t="shared" si="6"/>
        <v>0</v>
      </c>
      <c r="L38" s="1036"/>
      <c r="M38" s="1040">
        <v>0.2</v>
      </c>
      <c r="N38" s="1041">
        <f t="shared" ref="N38:N43" si="15">F38*M38</f>
        <v>0</v>
      </c>
      <c r="O38" s="1041">
        <f t="shared" ref="O38:O43" si="16">M38*H38</f>
        <v>0</v>
      </c>
      <c r="P38" s="1042">
        <f t="shared" ref="P38:P43" si="17">I38*M38</f>
        <v>0</v>
      </c>
      <c r="Q38" s="1035">
        <f t="shared" si="0"/>
        <v>0</v>
      </c>
      <c r="R38" s="1074"/>
      <c r="S38" s="1652"/>
      <c r="T38" s="1110"/>
      <c r="U38" s="1039">
        <f t="shared" si="14"/>
        <v>0</v>
      </c>
      <c r="V38" s="236"/>
      <c r="W38" s="236"/>
      <c r="X38" s="236"/>
      <c r="Y38" s="236"/>
      <c r="Z38" s="236"/>
      <c r="AA38" s="236"/>
      <c r="AB38" s="236"/>
    </row>
    <row r="39" spans="1:28" s="244" customFormat="1" ht="60.75" customHeight="1">
      <c r="A39" s="1188">
        <v>5.2</v>
      </c>
      <c r="B39" s="1189" t="s">
        <v>529</v>
      </c>
      <c r="C39" s="1116">
        <f>SUM(C40:C43)</f>
        <v>0</v>
      </c>
      <c r="D39" s="1066">
        <f>SUM(D40:D43)</f>
        <v>0</v>
      </c>
      <c r="E39" s="1066">
        <f>SUM(E40:E43)</f>
        <v>0</v>
      </c>
      <c r="F39" s="1097">
        <f t="shared" si="7"/>
        <v>0</v>
      </c>
      <c r="G39" s="1068"/>
      <c r="H39" s="1069">
        <f>'CR الالتزامات العرضية'!AL39</f>
        <v>0</v>
      </c>
      <c r="I39" s="1069">
        <f>'CR الارتباطات'!AQ41</f>
        <v>0</v>
      </c>
      <c r="J39" s="1070"/>
      <c r="K39" s="1071">
        <f>F39+H39+I39</f>
        <v>0</v>
      </c>
      <c r="L39" s="1068"/>
      <c r="M39" s="1072"/>
      <c r="N39" s="1073">
        <f>SUM(N40:N43)</f>
        <v>0</v>
      </c>
      <c r="O39" s="1073">
        <f>SUM(O40:O43)</f>
        <v>0</v>
      </c>
      <c r="P39" s="1073">
        <f>SUM(P40:P43)</f>
        <v>0</v>
      </c>
      <c r="Q39" s="1097">
        <f>N39+O39+P39</f>
        <v>0</v>
      </c>
      <c r="R39" s="1098"/>
      <c r="S39" s="1071">
        <f>SUM(S40:S43)</f>
        <v>0</v>
      </c>
      <c r="T39" s="1117"/>
      <c r="U39" s="1071">
        <f>SUM(U40:U43)</f>
        <v>0</v>
      </c>
      <c r="V39" s="236"/>
      <c r="W39" s="236"/>
      <c r="X39" s="236"/>
      <c r="Y39" s="236"/>
      <c r="Z39" s="236"/>
      <c r="AA39" s="236"/>
      <c r="AB39" s="236"/>
    </row>
    <row r="40" spans="1:28">
      <c r="A40" s="1210" t="s">
        <v>406</v>
      </c>
      <c r="B40" s="1211" t="s">
        <v>113</v>
      </c>
      <c r="C40" s="1114"/>
      <c r="D40" s="1115"/>
      <c r="E40" s="1115"/>
      <c r="F40" s="1035">
        <f t="shared" si="7"/>
        <v>0</v>
      </c>
      <c r="G40" s="1036"/>
      <c r="H40" s="1037">
        <f>'CR الالتزامات العرضية'!AL40</f>
        <v>0</v>
      </c>
      <c r="I40" s="1037">
        <f>'CR الارتباطات'!AQ42</f>
        <v>0</v>
      </c>
      <c r="J40" s="1038"/>
      <c r="K40" s="1039">
        <f t="shared" si="6"/>
        <v>0</v>
      </c>
      <c r="L40" s="1036"/>
      <c r="M40" s="1040">
        <v>0.2</v>
      </c>
      <c r="N40" s="1041">
        <f t="shared" si="15"/>
        <v>0</v>
      </c>
      <c r="O40" s="1041">
        <f t="shared" si="16"/>
        <v>0</v>
      </c>
      <c r="P40" s="1042">
        <f t="shared" si="17"/>
        <v>0</v>
      </c>
      <c r="Q40" s="1035">
        <f t="shared" si="0"/>
        <v>0</v>
      </c>
      <c r="R40" s="1036"/>
      <c r="S40" s="1652"/>
      <c r="T40" s="1110"/>
      <c r="U40" s="1039">
        <f>Q40-S40</f>
        <v>0</v>
      </c>
      <c r="V40" s="236"/>
      <c r="W40" s="236"/>
      <c r="X40" s="236"/>
      <c r="Y40" s="236"/>
      <c r="Z40" s="236"/>
      <c r="AA40" s="236"/>
      <c r="AB40" s="236"/>
    </row>
    <row r="41" spans="1:28">
      <c r="A41" s="1210" t="s">
        <v>407</v>
      </c>
      <c r="B41" s="1211" t="s">
        <v>114</v>
      </c>
      <c r="C41" s="1114"/>
      <c r="D41" s="1115"/>
      <c r="E41" s="1115"/>
      <c r="F41" s="1035">
        <f t="shared" si="7"/>
        <v>0</v>
      </c>
      <c r="G41" s="1036"/>
      <c r="H41" s="1037">
        <f>'CR الالتزامات العرضية'!AL41</f>
        <v>0</v>
      </c>
      <c r="I41" s="1037">
        <f>'CR الارتباطات'!AQ43</f>
        <v>0</v>
      </c>
      <c r="J41" s="1038"/>
      <c r="K41" s="1039">
        <f t="shared" si="6"/>
        <v>0</v>
      </c>
      <c r="L41" s="1036"/>
      <c r="M41" s="1040">
        <v>0.5</v>
      </c>
      <c r="N41" s="1041">
        <f t="shared" si="15"/>
        <v>0</v>
      </c>
      <c r="O41" s="1041">
        <f t="shared" si="16"/>
        <v>0</v>
      </c>
      <c r="P41" s="1042">
        <f t="shared" si="17"/>
        <v>0</v>
      </c>
      <c r="Q41" s="1035">
        <f t="shared" si="0"/>
        <v>0</v>
      </c>
      <c r="R41" s="1036"/>
      <c r="S41" s="1652"/>
      <c r="T41" s="1036"/>
      <c r="U41" s="1039">
        <f>Q41-S41</f>
        <v>0</v>
      </c>
      <c r="V41" s="236"/>
      <c r="W41" s="236"/>
      <c r="X41" s="236"/>
      <c r="Y41" s="236"/>
      <c r="Z41" s="236"/>
      <c r="AA41" s="236"/>
      <c r="AB41" s="236"/>
    </row>
    <row r="42" spans="1:28">
      <c r="A42" s="1210" t="s">
        <v>408</v>
      </c>
      <c r="B42" s="1211" t="s">
        <v>115</v>
      </c>
      <c r="C42" s="1114"/>
      <c r="D42" s="1115"/>
      <c r="E42" s="1115"/>
      <c r="F42" s="1035">
        <f t="shared" si="7"/>
        <v>0</v>
      </c>
      <c r="G42" s="1036"/>
      <c r="H42" s="1037">
        <f>'CR الالتزامات العرضية'!AL42</f>
        <v>0</v>
      </c>
      <c r="I42" s="1037">
        <f>'CR الارتباطات'!AQ44</f>
        <v>0</v>
      </c>
      <c r="J42" s="1038"/>
      <c r="K42" s="1039">
        <f t="shared" si="6"/>
        <v>0</v>
      </c>
      <c r="L42" s="1036"/>
      <c r="M42" s="1040">
        <v>1</v>
      </c>
      <c r="N42" s="1041">
        <f t="shared" si="15"/>
        <v>0</v>
      </c>
      <c r="O42" s="1041">
        <f t="shared" si="16"/>
        <v>0</v>
      </c>
      <c r="P42" s="1042">
        <f t="shared" si="17"/>
        <v>0</v>
      </c>
      <c r="Q42" s="1035">
        <f t="shared" si="0"/>
        <v>0</v>
      </c>
      <c r="R42" s="1036"/>
      <c r="S42" s="1652"/>
      <c r="T42" s="1036"/>
      <c r="U42" s="1039">
        <f>Q42-S42</f>
        <v>0</v>
      </c>
      <c r="V42" s="236"/>
      <c r="W42" s="236"/>
      <c r="X42" s="236"/>
      <c r="Y42" s="236"/>
      <c r="Z42" s="236"/>
      <c r="AA42" s="236"/>
      <c r="AB42" s="236"/>
    </row>
    <row r="43" spans="1:28">
      <c r="A43" s="1210" t="s">
        <v>409</v>
      </c>
      <c r="B43" s="1211" t="s">
        <v>116</v>
      </c>
      <c r="C43" s="1114"/>
      <c r="D43" s="1115"/>
      <c r="E43" s="1115"/>
      <c r="F43" s="1035">
        <f t="shared" si="7"/>
        <v>0</v>
      </c>
      <c r="G43" s="1036"/>
      <c r="H43" s="1037">
        <f>'CR الالتزامات العرضية'!AL43</f>
        <v>0</v>
      </c>
      <c r="I43" s="1037">
        <f>'CR الارتباطات'!AQ45</f>
        <v>0</v>
      </c>
      <c r="J43" s="1038"/>
      <c r="K43" s="1039">
        <f t="shared" si="6"/>
        <v>0</v>
      </c>
      <c r="L43" s="1036"/>
      <c r="M43" s="1040">
        <v>1.5</v>
      </c>
      <c r="N43" s="1041">
        <f t="shared" si="15"/>
        <v>0</v>
      </c>
      <c r="O43" s="1041">
        <f t="shared" si="16"/>
        <v>0</v>
      </c>
      <c r="P43" s="1042">
        <f t="shared" si="17"/>
        <v>0</v>
      </c>
      <c r="Q43" s="1035">
        <f t="shared" si="0"/>
        <v>0</v>
      </c>
      <c r="R43" s="1036"/>
      <c r="S43" s="1652"/>
      <c r="T43" s="1036"/>
      <c r="U43" s="1039">
        <f>Q43-S43</f>
        <v>0</v>
      </c>
      <c r="V43" s="236"/>
      <c r="W43" s="236"/>
      <c r="X43" s="236"/>
      <c r="Y43" s="236"/>
      <c r="Z43" s="236"/>
      <c r="AA43" s="236"/>
      <c r="AB43" s="236"/>
    </row>
    <row r="44" spans="1:28" s="244" customFormat="1" ht="23.45" customHeight="1">
      <c r="A44" s="1188">
        <v>5.3</v>
      </c>
      <c r="B44" s="1189" t="s">
        <v>490</v>
      </c>
      <c r="C44" s="1116">
        <f>SUM(C45:C48)</f>
        <v>0</v>
      </c>
      <c r="D44" s="1066">
        <f>SUM(D45:D48)</f>
        <v>0</v>
      </c>
      <c r="E44" s="1066">
        <f>SUM(E45:E48)</f>
        <v>0</v>
      </c>
      <c r="F44" s="1097">
        <f t="shared" si="7"/>
        <v>0</v>
      </c>
      <c r="G44" s="1068"/>
      <c r="H44" s="1069">
        <f>'CR الالتزامات العرضية'!AL44</f>
        <v>0</v>
      </c>
      <c r="I44" s="1069">
        <f>'CR الارتباطات'!AQ46</f>
        <v>0</v>
      </c>
      <c r="J44" s="1070"/>
      <c r="K44" s="1071">
        <f t="shared" si="6"/>
        <v>0</v>
      </c>
      <c r="L44" s="1068"/>
      <c r="M44" s="1072"/>
      <c r="N44" s="1073">
        <f>SUM(N45:N48)</f>
        <v>0</v>
      </c>
      <c r="O44" s="1073">
        <f>SUM(O45:O48)</f>
        <v>0</v>
      </c>
      <c r="P44" s="1073">
        <f>SUM(P45:P48)</f>
        <v>0</v>
      </c>
      <c r="Q44" s="1097">
        <f t="shared" si="0"/>
        <v>0</v>
      </c>
      <c r="R44" s="1098"/>
      <c r="S44" s="1071">
        <f>SUM(S45:S48)</f>
        <v>0</v>
      </c>
      <c r="T44" s="1068"/>
      <c r="U44" s="1071">
        <f>SUM(U45:U48)</f>
        <v>0</v>
      </c>
      <c r="V44" s="236"/>
      <c r="W44" s="236"/>
      <c r="X44" s="236"/>
      <c r="Y44" s="236"/>
      <c r="Z44" s="236"/>
      <c r="AA44" s="236"/>
      <c r="AB44" s="236"/>
    </row>
    <row r="45" spans="1:28">
      <c r="A45" s="1210" t="s">
        <v>410</v>
      </c>
      <c r="B45" s="1211" t="s">
        <v>113</v>
      </c>
      <c r="C45" s="1114"/>
      <c r="D45" s="1115"/>
      <c r="E45" s="1115"/>
      <c r="F45" s="1035">
        <f t="shared" si="7"/>
        <v>0</v>
      </c>
      <c r="G45" s="1036"/>
      <c r="H45" s="1037">
        <f>'CR الالتزامات العرضية'!AL45</f>
        <v>0</v>
      </c>
      <c r="I45" s="1037">
        <f>'CR الارتباطات'!AQ47</f>
        <v>0</v>
      </c>
      <c r="J45" s="1038"/>
      <c r="K45" s="1039">
        <f t="shared" si="6"/>
        <v>0</v>
      </c>
      <c r="L45" s="1036"/>
      <c r="M45" s="1040">
        <v>0.2</v>
      </c>
      <c r="N45" s="1041">
        <f>F45*M45</f>
        <v>0</v>
      </c>
      <c r="O45" s="1041">
        <f>M45*H45</f>
        <v>0</v>
      </c>
      <c r="P45" s="1042">
        <f>I45*M45</f>
        <v>0</v>
      </c>
      <c r="Q45" s="1035">
        <f t="shared" si="0"/>
        <v>0</v>
      </c>
      <c r="R45" s="1036"/>
      <c r="S45" s="1652"/>
      <c r="T45" s="1036"/>
      <c r="U45" s="1039">
        <f>Q45-S45</f>
        <v>0</v>
      </c>
      <c r="V45" s="236"/>
      <c r="W45" s="236"/>
      <c r="X45" s="236"/>
      <c r="Y45" s="236"/>
      <c r="Z45" s="236"/>
      <c r="AA45" s="236"/>
      <c r="AB45" s="236"/>
    </row>
    <row r="46" spans="1:28">
      <c r="A46" s="1210" t="s">
        <v>411</v>
      </c>
      <c r="B46" s="1211" t="s">
        <v>114</v>
      </c>
      <c r="C46" s="1114"/>
      <c r="D46" s="1115"/>
      <c r="E46" s="1115"/>
      <c r="F46" s="1035">
        <f t="shared" si="7"/>
        <v>0</v>
      </c>
      <c r="G46" s="1036"/>
      <c r="H46" s="1037">
        <f>'CR الالتزامات العرضية'!AL46</f>
        <v>0</v>
      </c>
      <c r="I46" s="1037">
        <f>'CR الارتباطات'!AQ48</f>
        <v>0</v>
      </c>
      <c r="J46" s="1038"/>
      <c r="K46" s="1039">
        <f t="shared" si="6"/>
        <v>0</v>
      </c>
      <c r="L46" s="1036"/>
      <c r="M46" s="1040">
        <v>0.5</v>
      </c>
      <c r="N46" s="1041">
        <f>F46*M46</f>
        <v>0</v>
      </c>
      <c r="O46" s="1041">
        <f>M46*H46</f>
        <v>0</v>
      </c>
      <c r="P46" s="1042">
        <f>I46*M46</f>
        <v>0</v>
      </c>
      <c r="Q46" s="1035">
        <f t="shared" si="0"/>
        <v>0</v>
      </c>
      <c r="R46" s="1036"/>
      <c r="S46" s="1652"/>
      <c r="T46" s="1036"/>
      <c r="U46" s="1039">
        <f>Q46-S46</f>
        <v>0</v>
      </c>
      <c r="V46" s="236"/>
      <c r="W46" s="236"/>
      <c r="X46" s="236"/>
      <c r="Y46" s="236"/>
      <c r="Z46" s="236"/>
      <c r="AA46" s="236"/>
      <c r="AB46" s="236"/>
    </row>
    <row r="47" spans="1:28">
      <c r="A47" s="1210" t="s">
        <v>412</v>
      </c>
      <c r="B47" s="1211" t="s">
        <v>115</v>
      </c>
      <c r="C47" s="1118"/>
      <c r="D47" s="1119"/>
      <c r="E47" s="1119"/>
      <c r="F47" s="1120"/>
      <c r="G47" s="1121"/>
      <c r="H47" s="1122"/>
      <c r="I47" s="1122"/>
      <c r="J47" s="1038"/>
      <c r="K47" s="1123"/>
      <c r="L47" s="1036"/>
      <c r="M47" s="1124"/>
      <c r="N47" s="1125"/>
      <c r="O47" s="1125"/>
      <c r="P47" s="1126"/>
      <c r="Q47" s="1127"/>
      <c r="R47" s="1036"/>
      <c r="S47" s="1123"/>
      <c r="T47" s="1036"/>
      <c r="U47" s="1123"/>
      <c r="V47" s="236"/>
      <c r="W47" s="236"/>
      <c r="X47" s="236"/>
      <c r="Y47" s="236"/>
      <c r="Z47" s="236"/>
      <c r="AA47" s="236"/>
      <c r="AB47" s="236"/>
    </row>
    <row r="48" spans="1:28" ht="24" thickBot="1">
      <c r="A48" s="1212" t="s">
        <v>413</v>
      </c>
      <c r="B48" s="1213" t="s">
        <v>116</v>
      </c>
      <c r="C48" s="1128"/>
      <c r="D48" s="1129"/>
      <c r="E48" s="1129"/>
      <c r="F48" s="1046">
        <f t="shared" si="7"/>
        <v>0</v>
      </c>
      <c r="G48" s="1036"/>
      <c r="H48" s="1047">
        <f>'CR الالتزامات العرضية'!AL48</f>
        <v>0</v>
      </c>
      <c r="I48" s="1047">
        <f>'CR الارتباطات'!AQ50</f>
        <v>0</v>
      </c>
      <c r="J48" s="1038"/>
      <c r="K48" s="1048">
        <f t="shared" si="6"/>
        <v>0</v>
      </c>
      <c r="L48" s="1036"/>
      <c r="M48" s="1049">
        <v>1.5</v>
      </c>
      <c r="N48" s="1050">
        <f>F48*M48</f>
        <v>0</v>
      </c>
      <c r="O48" s="1050">
        <f>M48*H48</f>
        <v>0</v>
      </c>
      <c r="P48" s="1051">
        <f>I48*M48</f>
        <v>0</v>
      </c>
      <c r="Q48" s="1046">
        <f t="shared" si="0"/>
        <v>0</v>
      </c>
      <c r="R48" s="1036"/>
      <c r="S48" s="1655"/>
      <c r="T48" s="1036"/>
      <c r="U48" s="1048">
        <f>Q48-S48</f>
        <v>0</v>
      </c>
      <c r="V48" s="236"/>
      <c r="W48" s="236"/>
      <c r="X48" s="236"/>
      <c r="Y48" s="236"/>
      <c r="Z48" s="236"/>
      <c r="AA48" s="236"/>
      <c r="AB48" s="236"/>
    </row>
    <row r="49" spans="1:28" ht="46.5">
      <c r="A49" s="1196">
        <v>6</v>
      </c>
      <c r="B49" s="1214" t="s">
        <v>136</v>
      </c>
      <c r="C49" s="1082">
        <f>SUM(C50:C53)</f>
        <v>0</v>
      </c>
      <c r="D49" s="1081">
        <f>SUM(D50:D53)</f>
        <v>0</v>
      </c>
      <c r="E49" s="1081">
        <f>SUM(E50:E53)</f>
        <v>0</v>
      </c>
      <c r="F49" s="1083">
        <f t="shared" si="7"/>
        <v>0</v>
      </c>
      <c r="G49" s="1025"/>
      <c r="H49" s="1026">
        <f>'CR الالتزامات العرضية'!AL49</f>
        <v>0</v>
      </c>
      <c r="I49" s="1028">
        <f>'CR الارتباطات'!AQ51</f>
        <v>0</v>
      </c>
      <c r="J49" s="1027"/>
      <c r="K49" s="1028">
        <f t="shared" si="6"/>
        <v>0</v>
      </c>
      <c r="L49" s="1025"/>
      <c r="M49" s="1029"/>
      <c r="N49" s="1030">
        <f>SUM(N50:N53)</f>
        <v>0</v>
      </c>
      <c r="O49" s="1030">
        <f>SUM(O50:O53)</f>
        <v>0</v>
      </c>
      <c r="P49" s="1030">
        <f>SUM(P50:P53)</f>
        <v>0</v>
      </c>
      <c r="Q49" s="1031">
        <f t="shared" si="0"/>
        <v>0</v>
      </c>
      <c r="R49" s="1032"/>
      <c r="S49" s="1028">
        <f>SUM(S50:S53)</f>
        <v>0</v>
      </c>
      <c r="T49" s="1025"/>
      <c r="U49" s="1028">
        <f>SUM(U50:U53)</f>
        <v>0</v>
      </c>
      <c r="V49" s="236"/>
      <c r="W49" s="236"/>
      <c r="X49" s="236"/>
      <c r="Y49" s="236"/>
      <c r="Z49" s="236"/>
      <c r="AA49" s="236"/>
      <c r="AB49" s="236"/>
    </row>
    <row r="50" spans="1:28">
      <c r="A50" s="1185">
        <v>6.1</v>
      </c>
      <c r="B50" s="1186" t="s">
        <v>113</v>
      </c>
      <c r="C50" s="1130"/>
      <c r="D50" s="1115"/>
      <c r="E50" s="1115"/>
      <c r="F50" s="1064">
        <f t="shared" si="7"/>
        <v>0</v>
      </c>
      <c r="G50" s="1036"/>
      <c r="H50" s="1037">
        <f>'CR الالتزامات العرضية'!AL50</f>
        <v>0</v>
      </c>
      <c r="I50" s="1039">
        <f>'CR الارتباطات'!AQ52</f>
        <v>0</v>
      </c>
      <c r="J50" s="1036"/>
      <c r="K50" s="1039">
        <f t="shared" ref="K50:K59" si="18">F50+H50+I50</f>
        <v>0</v>
      </c>
      <c r="L50" s="1036"/>
      <c r="M50" s="1040">
        <v>0.2</v>
      </c>
      <c r="N50" s="1041">
        <f>F50*M50</f>
        <v>0</v>
      </c>
      <c r="O50" s="1041">
        <f>M50*H50</f>
        <v>0</v>
      </c>
      <c r="P50" s="1041">
        <f>I50*M50</f>
        <v>0</v>
      </c>
      <c r="Q50" s="1035">
        <f t="shared" si="0"/>
        <v>0</v>
      </c>
      <c r="R50" s="1036"/>
      <c r="S50" s="1652"/>
      <c r="T50" s="1036"/>
      <c r="U50" s="1039">
        <f>Q50-S50</f>
        <v>0</v>
      </c>
      <c r="V50" s="236"/>
      <c r="W50" s="236"/>
      <c r="X50" s="236"/>
      <c r="Y50" s="236"/>
      <c r="Z50" s="236"/>
      <c r="AA50" s="236"/>
      <c r="AB50" s="236"/>
    </row>
    <row r="51" spans="1:28">
      <c r="A51" s="1185">
        <v>6.2</v>
      </c>
      <c r="B51" s="1186" t="s">
        <v>114</v>
      </c>
      <c r="C51" s="1130"/>
      <c r="D51" s="1115"/>
      <c r="E51" s="1115"/>
      <c r="F51" s="1064">
        <f t="shared" si="7"/>
        <v>0</v>
      </c>
      <c r="G51" s="1036"/>
      <c r="H51" s="1037">
        <f>'CR الالتزامات العرضية'!AL51</f>
        <v>0</v>
      </c>
      <c r="I51" s="1039">
        <f>'CR الارتباطات'!AQ53</f>
        <v>0</v>
      </c>
      <c r="J51" s="1036"/>
      <c r="K51" s="1039">
        <f t="shared" si="18"/>
        <v>0</v>
      </c>
      <c r="L51" s="1036"/>
      <c r="M51" s="1040">
        <v>0.5</v>
      </c>
      <c r="N51" s="1041">
        <f>F51*M51</f>
        <v>0</v>
      </c>
      <c r="O51" s="1041">
        <f>M51*H51</f>
        <v>0</v>
      </c>
      <c r="P51" s="1041">
        <f>I51*M51</f>
        <v>0</v>
      </c>
      <c r="Q51" s="1035">
        <f t="shared" si="0"/>
        <v>0</v>
      </c>
      <c r="R51" s="1036"/>
      <c r="S51" s="1652"/>
      <c r="T51" s="1036"/>
      <c r="U51" s="1039">
        <f>Q51-S51</f>
        <v>0</v>
      </c>
      <c r="V51" s="236"/>
      <c r="W51" s="236"/>
      <c r="X51" s="236"/>
      <c r="Y51" s="236"/>
      <c r="Z51" s="236"/>
      <c r="AA51" s="236"/>
      <c r="AB51" s="236"/>
    </row>
    <row r="52" spans="1:28">
      <c r="A52" s="1185">
        <v>6.3</v>
      </c>
      <c r="B52" s="1186" t="s">
        <v>115</v>
      </c>
      <c r="C52" s="1130"/>
      <c r="D52" s="1115"/>
      <c r="E52" s="1115"/>
      <c r="F52" s="1064">
        <f t="shared" si="7"/>
        <v>0</v>
      </c>
      <c r="G52" s="1036"/>
      <c r="H52" s="1037">
        <f>'CR الالتزامات العرضية'!AL52</f>
        <v>0</v>
      </c>
      <c r="I52" s="1039">
        <f>'CR الارتباطات'!AQ54</f>
        <v>0</v>
      </c>
      <c r="J52" s="1036"/>
      <c r="K52" s="1039">
        <f t="shared" si="18"/>
        <v>0</v>
      </c>
      <c r="L52" s="1036"/>
      <c r="M52" s="1040">
        <v>1</v>
      </c>
      <c r="N52" s="1041">
        <f>F52*M52</f>
        <v>0</v>
      </c>
      <c r="O52" s="1041">
        <f>M52*H52</f>
        <v>0</v>
      </c>
      <c r="P52" s="1041">
        <f>I52*M52</f>
        <v>0</v>
      </c>
      <c r="Q52" s="1035">
        <f t="shared" si="0"/>
        <v>0</v>
      </c>
      <c r="R52" s="1036"/>
      <c r="S52" s="1652"/>
      <c r="T52" s="1036"/>
      <c r="U52" s="1039">
        <f>Q52-S52</f>
        <v>0</v>
      </c>
      <c r="V52" s="236"/>
      <c r="W52" s="236"/>
      <c r="X52" s="236"/>
      <c r="Y52" s="236"/>
      <c r="Z52" s="236"/>
      <c r="AA52" s="236"/>
      <c r="AB52" s="236"/>
    </row>
    <row r="53" spans="1:28" ht="24" thickBot="1">
      <c r="A53" s="1190">
        <v>6.4</v>
      </c>
      <c r="B53" s="1215" t="s">
        <v>116</v>
      </c>
      <c r="C53" s="1131"/>
      <c r="D53" s="1129"/>
      <c r="E53" s="1129"/>
      <c r="F53" s="1079">
        <f t="shared" si="7"/>
        <v>0</v>
      </c>
      <c r="G53" s="1036"/>
      <c r="H53" s="1047">
        <f>'CR الالتزامات العرضية'!AL53</f>
        <v>0</v>
      </c>
      <c r="I53" s="1048">
        <f>'CR الارتباطات'!AQ55</f>
        <v>0</v>
      </c>
      <c r="J53" s="1036"/>
      <c r="K53" s="1048">
        <f t="shared" si="18"/>
        <v>0</v>
      </c>
      <c r="L53" s="1036"/>
      <c r="M53" s="1049">
        <v>1.5</v>
      </c>
      <c r="N53" s="1050">
        <f>F53*M53</f>
        <v>0</v>
      </c>
      <c r="O53" s="1050">
        <f>M53*H53</f>
        <v>0</v>
      </c>
      <c r="P53" s="1050">
        <f>I53*M53</f>
        <v>0</v>
      </c>
      <c r="Q53" s="1046">
        <f t="shared" si="0"/>
        <v>0</v>
      </c>
      <c r="R53" s="1036"/>
      <c r="S53" s="1655"/>
      <c r="T53" s="1036"/>
      <c r="U53" s="1048">
        <f>Q53-S53</f>
        <v>0</v>
      </c>
      <c r="V53" s="236"/>
      <c r="W53" s="236"/>
      <c r="X53" s="236"/>
      <c r="Y53" s="236"/>
      <c r="Z53" s="236"/>
      <c r="AA53" s="236"/>
      <c r="AB53" s="236"/>
    </row>
    <row r="54" spans="1:28" ht="23.45" customHeight="1">
      <c r="A54" s="1204">
        <v>7</v>
      </c>
      <c r="B54" s="1216" t="s">
        <v>137</v>
      </c>
      <c r="C54" s="1082">
        <f>C55+C56</f>
        <v>0</v>
      </c>
      <c r="D54" s="1081">
        <f>D55+D56</f>
        <v>0</v>
      </c>
      <c r="E54" s="1081">
        <f>E55+E56</f>
        <v>0</v>
      </c>
      <c r="F54" s="1083">
        <f t="shared" si="7"/>
        <v>0</v>
      </c>
      <c r="G54" s="1025"/>
      <c r="H54" s="1084">
        <f>'CR الالتزامات العرضية'!AL54</f>
        <v>0</v>
      </c>
      <c r="I54" s="1085">
        <f>'CR الارتباطات'!AQ56</f>
        <v>0</v>
      </c>
      <c r="J54" s="1025"/>
      <c r="K54" s="1085">
        <f t="shared" si="18"/>
        <v>0</v>
      </c>
      <c r="L54" s="1025"/>
      <c r="M54" s="1132"/>
      <c r="N54" s="1087">
        <f>N55+N56</f>
        <v>0</v>
      </c>
      <c r="O54" s="1087">
        <f>O55+O56</f>
        <v>0</v>
      </c>
      <c r="P54" s="1087">
        <f>P55+P56</f>
        <v>0</v>
      </c>
      <c r="Q54" s="1088">
        <f t="shared" si="0"/>
        <v>0</v>
      </c>
      <c r="R54" s="1032"/>
      <c r="S54" s="1085">
        <f>S55+S56</f>
        <v>0</v>
      </c>
      <c r="T54" s="1025"/>
      <c r="U54" s="1085">
        <f>U55+U56</f>
        <v>0</v>
      </c>
      <c r="V54" s="236"/>
      <c r="W54" s="236"/>
      <c r="X54" s="236"/>
      <c r="Y54" s="236"/>
      <c r="Z54" s="236"/>
      <c r="AA54" s="236"/>
      <c r="AB54" s="236"/>
    </row>
    <row r="55" spans="1:28">
      <c r="A55" s="1185">
        <v>7.1</v>
      </c>
      <c r="B55" s="1186" t="s">
        <v>138</v>
      </c>
      <c r="C55" s="1062"/>
      <c r="D55" s="1089"/>
      <c r="E55" s="1089"/>
      <c r="F55" s="1090">
        <f t="shared" si="7"/>
        <v>0</v>
      </c>
      <c r="G55" s="1036"/>
      <c r="H55" s="1091">
        <f>'CR الالتزامات العرضية'!AL55</f>
        <v>0</v>
      </c>
      <c r="I55" s="1092">
        <f>'CR الارتباطات'!AQ57</f>
        <v>0</v>
      </c>
      <c r="J55" s="1036"/>
      <c r="K55" s="1039">
        <f t="shared" si="18"/>
        <v>0</v>
      </c>
      <c r="L55" s="1036"/>
      <c r="M55" s="1040">
        <v>0.75</v>
      </c>
      <c r="N55" s="1041">
        <f>F55*M55</f>
        <v>0</v>
      </c>
      <c r="O55" s="1041">
        <f>M55*H55</f>
        <v>0</v>
      </c>
      <c r="P55" s="1041">
        <f>I55*M55</f>
        <v>0</v>
      </c>
      <c r="Q55" s="1035">
        <f t="shared" si="0"/>
        <v>0</v>
      </c>
      <c r="R55" s="1036"/>
      <c r="S55" s="1652"/>
      <c r="T55" s="1036"/>
      <c r="U55" s="1092">
        <f>Q55-S55</f>
        <v>0</v>
      </c>
      <c r="V55" s="236"/>
      <c r="W55" s="236"/>
      <c r="X55" s="236"/>
      <c r="Y55" s="236"/>
      <c r="Z55" s="236"/>
      <c r="AA55" s="236"/>
      <c r="AB55" s="236"/>
    </row>
    <row r="56" spans="1:28" ht="24" thickBot="1">
      <c r="A56" s="1191">
        <v>7.2</v>
      </c>
      <c r="B56" s="1217" t="s">
        <v>115</v>
      </c>
      <c r="C56" s="1134"/>
      <c r="D56" s="1034"/>
      <c r="E56" s="1034"/>
      <c r="F56" s="1103">
        <f t="shared" si="7"/>
        <v>0</v>
      </c>
      <c r="G56" s="1036"/>
      <c r="H56" s="1104">
        <f>'CR الالتزامات العرضية'!AL56</f>
        <v>0</v>
      </c>
      <c r="I56" s="1105">
        <f>'CR الارتباطات'!AQ58</f>
        <v>0</v>
      </c>
      <c r="J56" s="1036"/>
      <c r="K56" s="1105">
        <f t="shared" si="18"/>
        <v>0</v>
      </c>
      <c r="L56" s="1036"/>
      <c r="M56" s="1106">
        <v>1</v>
      </c>
      <c r="N56" s="1107">
        <f>F56*M56</f>
        <v>0</v>
      </c>
      <c r="O56" s="1107">
        <f>M56*H56</f>
        <v>0</v>
      </c>
      <c r="P56" s="1107">
        <f>I56*M56</f>
        <v>0</v>
      </c>
      <c r="Q56" s="1109">
        <f t="shared" si="0"/>
        <v>0</v>
      </c>
      <c r="R56" s="1036"/>
      <c r="S56" s="1653"/>
      <c r="T56" s="1036"/>
      <c r="U56" s="1105">
        <f>Q56-S56</f>
        <v>0</v>
      </c>
      <c r="V56" s="236"/>
      <c r="W56" s="236"/>
      <c r="X56" s="236"/>
      <c r="Y56" s="236"/>
      <c r="Z56" s="236"/>
      <c r="AA56" s="236"/>
      <c r="AB56" s="236"/>
    </row>
    <row r="57" spans="1:28" ht="23.45" customHeight="1">
      <c r="A57" s="1196">
        <v>8</v>
      </c>
      <c r="B57" s="1214" t="s">
        <v>93</v>
      </c>
      <c r="C57" s="1061">
        <f>SUM(C58:C59)</f>
        <v>0</v>
      </c>
      <c r="D57" s="1023">
        <f>SUM(D58:D59)</f>
        <v>0</v>
      </c>
      <c r="E57" s="1023">
        <f>SUM(E58:E59)</f>
        <v>0</v>
      </c>
      <c r="F57" s="1024">
        <f t="shared" si="7"/>
        <v>0</v>
      </c>
      <c r="G57" s="1025"/>
      <c r="H57" s="1026">
        <f>'CR الالتزامات العرضية'!AL57</f>
        <v>0</v>
      </c>
      <c r="I57" s="1028">
        <f>'CR الارتباطات'!AQ59</f>
        <v>0</v>
      </c>
      <c r="J57" s="1025"/>
      <c r="K57" s="1028">
        <f t="shared" si="18"/>
        <v>0</v>
      </c>
      <c r="L57" s="1025"/>
      <c r="M57" s="1135"/>
      <c r="N57" s="1030">
        <f>SUM(N58:N59)</f>
        <v>0</v>
      </c>
      <c r="O57" s="1030">
        <f>SUM(O58:O59)</f>
        <v>0</v>
      </c>
      <c r="P57" s="1030">
        <f>SUM(P58:P59)</f>
        <v>0</v>
      </c>
      <c r="Q57" s="1031">
        <f t="shared" si="0"/>
        <v>0</v>
      </c>
      <c r="R57" s="1032"/>
      <c r="S57" s="1028">
        <f>SUM(S58:S59)</f>
        <v>0</v>
      </c>
      <c r="T57" s="1025"/>
      <c r="U57" s="1028">
        <f>SUM(U58:U59)</f>
        <v>0</v>
      </c>
      <c r="V57" s="236"/>
      <c r="W57" s="236"/>
      <c r="X57" s="236"/>
      <c r="Y57" s="236"/>
      <c r="Z57" s="236"/>
      <c r="AA57" s="236"/>
      <c r="AB57" s="236"/>
    </row>
    <row r="58" spans="1:28">
      <c r="A58" s="1185">
        <v>8.1</v>
      </c>
      <c r="B58" s="1186" t="s">
        <v>138</v>
      </c>
      <c r="C58" s="1133"/>
      <c r="D58" s="1136"/>
      <c r="E58" s="1136"/>
      <c r="F58" s="1064">
        <f t="shared" si="7"/>
        <v>0</v>
      </c>
      <c r="G58" s="1036"/>
      <c r="H58" s="1037">
        <f>'CR الالتزامات العرضية'!AL58</f>
        <v>0</v>
      </c>
      <c r="I58" s="1039">
        <f>'CR الارتباطات'!AQ60</f>
        <v>0</v>
      </c>
      <c r="J58" s="1036"/>
      <c r="K58" s="1039">
        <f t="shared" si="18"/>
        <v>0</v>
      </c>
      <c r="L58" s="1036"/>
      <c r="M58" s="1040">
        <v>0.75</v>
      </c>
      <c r="N58" s="1041">
        <f>F58*M58</f>
        <v>0</v>
      </c>
      <c r="O58" s="1041">
        <f>M58*H58</f>
        <v>0</v>
      </c>
      <c r="P58" s="1041">
        <f>I58*M58</f>
        <v>0</v>
      </c>
      <c r="Q58" s="1035">
        <f t="shared" si="0"/>
        <v>0</v>
      </c>
      <c r="R58" s="1036"/>
      <c r="S58" s="1652"/>
      <c r="T58" s="1036"/>
      <c r="U58" s="1039">
        <f>Q58-S58</f>
        <v>0</v>
      </c>
      <c r="V58" s="236"/>
      <c r="W58" s="236"/>
      <c r="X58" s="236"/>
      <c r="Y58" s="236"/>
      <c r="Z58" s="236"/>
      <c r="AA58" s="236"/>
      <c r="AB58" s="236"/>
    </row>
    <row r="59" spans="1:28" ht="24" thickBot="1">
      <c r="A59" s="1190">
        <v>8.1999999999999993</v>
      </c>
      <c r="B59" s="1215" t="s">
        <v>115</v>
      </c>
      <c r="C59" s="1137"/>
      <c r="D59" s="1138"/>
      <c r="E59" s="1138"/>
      <c r="F59" s="1079">
        <f t="shared" si="7"/>
        <v>0</v>
      </c>
      <c r="G59" s="1036"/>
      <c r="H59" s="1047">
        <f>'CR الالتزامات العرضية'!AL59</f>
        <v>0</v>
      </c>
      <c r="I59" s="1048">
        <f>'CR الارتباطات'!AQ61</f>
        <v>0</v>
      </c>
      <c r="J59" s="1036"/>
      <c r="K59" s="1048">
        <f t="shared" si="18"/>
        <v>0</v>
      </c>
      <c r="L59" s="1036"/>
      <c r="M59" s="1049">
        <v>1</v>
      </c>
      <c r="N59" s="1050">
        <f>F59*M59</f>
        <v>0</v>
      </c>
      <c r="O59" s="1050">
        <f>M59*H59</f>
        <v>0</v>
      </c>
      <c r="P59" s="1050">
        <f>I59*M59</f>
        <v>0</v>
      </c>
      <c r="Q59" s="1046">
        <f t="shared" si="0"/>
        <v>0</v>
      </c>
      <c r="R59" s="1036"/>
      <c r="S59" s="1655"/>
      <c r="T59" s="1036"/>
      <c r="U59" s="1048">
        <f>Q59-S59</f>
        <v>0</v>
      </c>
      <c r="V59" s="236"/>
      <c r="W59" s="236"/>
      <c r="X59" s="236"/>
      <c r="Y59" s="236"/>
      <c r="Z59" s="236"/>
      <c r="AA59" s="236"/>
      <c r="AB59" s="236"/>
    </row>
    <row r="60" spans="1:28" ht="23.45" customHeight="1">
      <c r="A60" s="1204">
        <v>9</v>
      </c>
      <c r="B60" s="1221" t="s">
        <v>94</v>
      </c>
      <c r="C60" s="1082">
        <f>SUM(C61:C62)</f>
        <v>0</v>
      </c>
      <c r="D60" s="1081">
        <f>SUM(D61:D62)</f>
        <v>0</v>
      </c>
      <c r="E60" s="1081">
        <f>SUM(E61:E62)</f>
        <v>0</v>
      </c>
      <c r="F60" s="1083">
        <f>SUM(C60:E60)</f>
        <v>0</v>
      </c>
      <c r="G60" s="1025"/>
      <c r="H60" s="1084">
        <f>'CR الالتزامات العرضية'!AL60</f>
        <v>0</v>
      </c>
      <c r="I60" s="1085">
        <f>'CR الارتباطات'!AQ62</f>
        <v>0</v>
      </c>
      <c r="J60" s="1025"/>
      <c r="K60" s="1085">
        <f>F60+H60+I60</f>
        <v>0</v>
      </c>
      <c r="L60" s="1025"/>
      <c r="M60" s="1132"/>
      <c r="N60" s="1087">
        <f>SUM(N61:N62)</f>
        <v>0</v>
      </c>
      <c r="O60" s="1087">
        <f>SUM(O61:O62)</f>
        <v>0</v>
      </c>
      <c r="P60" s="1087">
        <f>SUM(P61:P62)</f>
        <v>0</v>
      </c>
      <c r="Q60" s="1088">
        <f>N60+O60+P60</f>
        <v>0</v>
      </c>
      <c r="R60" s="1032"/>
      <c r="S60" s="1085">
        <f>SUM(S61:S62)</f>
        <v>0</v>
      </c>
      <c r="T60" s="1025"/>
      <c r="U60" s="1085">
        <f>SUM(U61:U62)</f>
        <v>0</v>
      </c>
      <c r="V60" s="236"/>
      <c r="W60" s="236"/>
      <c r="X60" s="236"/>
      <c r="Y60" s="236"/>
      <c r="Z60" s="236"/>
      <c r="AA60" s="236"/>
      <c r="AB60" s="236"/>
    </row>
    <row r="61" spans="1:28">
      <c r="A61" s="1185">
        <v>9.1</v>
      </c>
      <c r="B61" s="1186" t="s">
        <v>414</v>
      </c>
      <c r="C61" s="1600"/>
      <c r="D61" s="1601"/>
      <c r="E61" s="1601"/>
      <c r="F61" s="1090">
        <f t="shared" si="7"/>
        <v>0</v>
      </c>
      <c r="G61" s="1036"/>
      <c r="H61" s="1037">
        <f>'CR الالتزامات العرضية'!AL61</f>
        <v>0</v>
      </c>
      <c r="I61" s="1039">
        <f>'CR الارتباطات'!AQ63</f>
        <v>0</v>
      </c>
      <c r="J61" s="1025"/>
      <c r="K61" s="1039">
        <f>F61+H61+I61</f>
        <v>0</v>
      </c>
      <c r="L61" s="1036"/>
      <c r="M61" s="1040">
        <v>0.35</v>
      </c>
      <c r="N61" s="1041">
        <f>F61*M61</f>
        <v>0</v>
      </c>
      <c r="O61" s="1041">
        <f>M61*H61</f>
        <v>0</v>
      </c>
      <c r="P61" s="1041">
        <f>I61*M61</f>
        <v>0</v>
      </c>
      <c r="Q61" s="1035">
        <f>N61+O61+P61</f>
        <v>0</v>
      </c>
      <c r="R61" s="1036"/>
      <c r="S61" s="1656"/>
      <c r="T61" s="1025"/>
      <c r="U61" s="1092">
        <f>Q61-S61</f>
        <v>0</v>
      </c>
      <c r="V61" s="236"/>
      <c r="W61" s="236"/>
      <c r="X61" s="236"/>
      <c r="Y61" s="236"/>
      <c r="Z61" s="236"/>
      <c r="AA61" s="236"/>
      <c r="AB61" s="236"/>
    </row>
    <row r="62" spans="1:28" ht="24" thickBot="1">
      <c r="A62" s="1191">
        <v>9.1999999999999993</v>
      </c>
      <c r="B62" s="1217" t="s">
        <v>115</v>
      </c>
      <c r="C62" s="1153"/>
      <c r="D62" s="1173"/>
      <c r="E62" s="1173"/>
      <c r="F62" s="1103">
        <f t="shared" si="7"/>
        <v>0</v>
      </c>
      <c r="G62" s="1036"/>
      <c r="H62" s="1047">
        <f>'CR الالتزامات العرضية'!AL62</f>
        <v>0</v>
      </c>
      <c r="I62" s="1048">
        <f>'CR الارتباطات'!AQ64</f>
        <v>0</v>
      </c>
      <c r="J62" s="1025"/>
      <c r="K62" s="1105">
        <f>F62+H62+I62</f>
        <v>0</v>
      </c>
      <c r="L62" s="1036"/>
      <c r="M62" s="1106">
        <v>1</v>
      </c>
      <c r="N62" s="1107">
        <f>F62*M62</f>
        <v>0</v>
      </c>
      <c r="O62" s="1107">
        <f>M62*H62</f>
        <v>0</v>
      </c>
      <c r="P62" s="1107">
        <f>I62*M62</f>
        <v>0</v>
      </c>
      <c r="Q62" s="1109">
        <f>N62+O62+P62</f>
        <v>0</v>
      </c>
      <c r="R62" s="1036"/>
      <c r="S62" s="1657"/>
      <c r="T62" s="1025"/>
      <c r="U62" s="1105">
        <f>Q62-S62</f>
        <v>0</v>
      </c>
      <c r="V62" s="236"/>
      <c r="W62" s="236"/>
      <c r="X62" s="236"/>
      <c r="Y62" s="236"/>
      <c r="Z62" s="236"/>
      <c r="AA62" s="236"/>
      <c r="AB62" s="236"/>
    </row>
    <row r="63" spans="1:28" s="242" customFormat="1" ht="24" thickBot="1">
      <c r="A63" s="1218">
        <v>10</v>
      </c>
      <c r="B63" s="1220" t="s">
        <v>95</v>
      </c>
      <c r="C63" s="1139"/>
      <c r="D63" s="1140"/>
      <c r="E63" s="1140"/>
      <c r="F63" s="1141">
        <f t="shared" si="7"/>
        <v>0</v>
      </c>
      <c r="G63" s="1025"/>
      <c r="H63" s="1142">
        <f>'CR الالتزامات العرضية'!AL63</f>
        <v>0</v>
      </c>
      <c r="I63" s="1143">
        <f>'CR الارتباطات'!AQ65</f>
        <v>0</v>
      </c>
      <c r="J63" s="1025"/>
      <c r="K63" s="1143">
        <f>F63+H63+I63</f>
        <v>0</v>
      </c>
      <c r="L63" s="1025"/>
      <c r="M63" s="1144">
        <v>1</v>
      </c>
      <c r="N63" s="1145">
        <f>F63*M63</f>
        <v>0</v>
      </c>
      <c r="O63" s="1145">
        <f>M63*H63</f>
        <v>0</v>
      </c>
      <c r="P63" s="1145">
        <f>I63*M63</f>
        <v>0</v>
      </c>
      <c r="Q63" s="1146">
        <f t="shared" si="0"/>
        <v>0</v>
      </c>
      <c r="R63" s="1032"/>
      <c r="S63" s="1658"/>
      <c r="T63" s="1025"/>
      <c r="U63" s="1147">
        <f>Q63-S63</f>
        <v>0</v>
      </c>
      <c r="V63" s="236"/>
      <c r="W63" s="236"/>
      <c r="X63" s="236"/>
      <c r="Y63" s="236"/>
      <c r="Z63" s="236"/>
      <c r="AA63" s="236"/>
      <c r="AB63" s="236"/>
    </row>
    <row r="64" spans="1:28" s="242" customFormat="1" ht="23.45" customHeight="1">
      <c r="A64" s="1204">
        <v>11</v>
      </c>
      <c r="B64" s="1219" t="s">
        <v>481</v>
      </c>
      <c r="C64" s="1082">
        <f>SUM(C65:C66)</f>
        <v>0</v>
      </c>
      <c r="D64" s="1082">
        <f>SUM(D65:D66)</f>
        <v>0</v>
      </c>
      <c r="E64" s="1082">
        <f>SUM(E65:E66)</f>
        <v>0</v>
      </c>
      <c r="F64" s="1083">
        <f t="shared" si="7"/>
        <v>0</v>
      </c>
      <c r="G64" s="1025"/>
      <c r="H64" s="1084">
        <f>'CR الالتزامات العرضية'!AL64</f>
        <v>0</v>
      </c>
      <c r="I64" s="1148"/>
      <c r="J64" s="1027"/>
      <c r="K64" s="1085">
        <f>F64+H64</f>
        <v>0</v>
      </c>
      <c r="L64" s="1025"/>
      <c r="M64" s="1149"/>
      <c r="N64" s="1081">
        <f>SUM(N65:N66)</f>
        <v>0</v>
      </c>
      <c r="O64" s="1081">
        <f>SUM(O65:O66)</f>
        <v>0</v>
      </c>
      <c r="P64" s="1150"/>
      <c r="Q64" s="1088">
        <f>N64+O64</f>
        <v>0</v>
      </c>
      <c r="R64" s="1032"/>
      <c r="S64" s="1085">
        <f>SUM(S65:S66)</f>
        <v>0</v>
      </c>
      <c r="T64" s="1025"/>
      <c r="U64" s="1085">
        <f>SUM(U65:U66)</f>
        <v>0</v>
      </c>
      <c r="V64" s="236"/>
      <c r="W64" s="236"/>
      <c r="X64" s="236"/>
      <c r="Y64" s="236"/>
      <c r="Z64" s="236"/>
      <c r="AA64" s="236"/>
      <c r="AB64" s="236"/>
    </row>
    <row r="65" spans="1:28">
      <c r="A65" s="1185">
        <v>11.1</v>
      </c>
      <c r="B65" s="1186" t="s">
        <v>139</v>
      </c>
      <c r="C65" s="1062"/>
      <c r="D65" s="1089"/>
      <c r="E65" s="1089"/>
      <c r="F65" s="1090">
        <f t="shared" si="7"/>
        <v>0</v>
      </c>
      <c r="G65" s="1036"/>
      <c r="H65" s="1091">
        <f>'CR الالتزامات العرضية'!AL65</f>
        <v>0</v>
      </c>
      <c r="I65" s="1151"/>
      <c r="J65" s="1038"/>
      <c r="K65" s="1039">
        <f>F65+H65</f>
        <v>0</v>
      </c>
      <c r="L65" s="1036"/>
      <c r="M65" s="1040">
        <v>1</v>
      </c>
      <c r="N65" s="1041">
        <f>M65*F65</f>
        <v>0</v>
      </c>
      <c r="O65" s="1041">
        <f>M65*H65</f>
        <v>0</v>
      </c>
      <c r="P65" s="1152"/>
      <c r="Q65" s="1035">
        <f>N65+O65</f>
        <v>0</v>
      </c>
      <c r="R65" s="1036"/>
      <c r="S65" s="1652"/>
      <c r="T65" s="1036"/>
      <c r="U65" s="1099">
        <f>Q65-S65</f>
        <v>0</v>
      </c>
      <c r="V65" s="236"/>
      <c r="W65" s="236"/>
      <c r="X65" s="236"/>
      <c r="Y65" s="236"/>
      <c r="Z65" s="236"/>
      <c r="AA65" s="236"/>
      <c r="AB65" s="236"/>
    </row>
    <row r="66" spans="1:28" ht="24" thickBot="1">
      <c r="A66" s="1191">
        <v>11.2</v>
      </c>
      <c r="B66" s="1217" t="s">
        <v>140</v>
      </c>
      <c r="C66" s="1153"/>
      <c r="D66" s="1034"/>
      <c r="E66" s="1034"/>
      <c r="F66" s="1103">
        <f t="shared" si="7"/>
        <v>0</v>
      </c>
      <c r="G66" s="1036"/>
      <c r="H66" s="1104">
        <f>'CR الالتزامات العرضية'!AL66</f>
        <v>0</v>
      </c>
      <c r="I66" s="1154"/>
      <c r="J66" s="1038"/>
      <c r="K66" s="1105">
        <f>F66+H66</f>
        <v>0</v>
      </c>
      <c r="L66" s="1036"/>
      <c r="M66" s="1106">
        <v>1.5</v>
      </c>
      <c r="N66" s="1107">
        <f>M66*F66</f>
        <v>0</v>
      </c>
      <c r="O66" s="1107">
        <f>M66*H66</f>
        <v>0</v>
      </c>
      <c r="P66" s="1155"/>
      <c r="Q66" s="1109">
        <f>N66+O66</f>
        <v>0</v>
      </c>
      <c r="R66" s="1036"/>
      <c r="S66" s="1653"/>
      <c r="T66" s="1036"/>
      <c r="U66" s="1156">
        <f>Q66-S66</f>
        <v>0</v>
      </c>
      <c r="V66" s="236"/>
      <c r="W66" s="236"/>
      <c r="X66" s="236"/>
      <c r="Y66" s="236"/>
      <c r="Z66" s="236"/>
      <c r="AA66" s="236"/>
      <c r="AB66" s="236"/>
    </row>
    <row r="67" spans="1:28" s="242" customFormat="1" ht="23.45" customHeight="1">
      <c r="A67" s="1196">
        <v>12</v>
      </c>
      <c r="B67" s="1197" t="s">
        <v>416</v>
      </c>
      <c r="C67" s="1061">
        <f>SUM(C68:C69)</f>
        <v>0</v>
      </c>
      <c r="D67" s="1061">
        <f>SUM(D68:D69)</f>
        <v>0</v>
      </c>
      <c r="E67" s="1061">
        <f>SUM(E68:E69)</f>
        <v>0</v>
      </c>
      <c r="F67" s="1024">
        <f>SUM(C67:E67)</f>
        <v>0</v>
      </c>
      <c r="G67" s="1025"/>
      <c r="H67" s="1026">
        <f>'CR الالتزامات العرضية'!AL67</f>
        <v>0</v>
      </c>
      <c r="I67" s="1157"/>
      <c r="J67" s="1025"/>
      <c r="K67" s="1028">
        <f>F67+H67</f>
        <v>0</v>
      </c>
      <c r="L67" s="1025"/>
      <c r="M67" s="1111"/>
      <c r="N67" s="1023">
        <f>SUM(N68:N69)</f>
        <v>0</v>
      </c>
      <c r="O67" s="1023">
        <f>SUM(O68:O69)</f>
        <v>0</v>
      </c>
      <c r="P67" s="1158"/>
      <c r="Q67" s="1031">
        <f>N67+O67</f>
        <v>0</v>
      </c>
      <c r="R67" s="1032"/>
      <c r="S67" s="1028">
        <f>SUM(S68:S69)</f>
        <v>0</v>
      </c>
      <c r="T67" s="1025"/>
      <c r="U67" s="1028">
        <f>SUM(U68:U69)</f>
        <v>0</v>
      </c>
      <c r="V67" s="236"/>
      <c r="W67" s="236"/>
      <c r="X67" s="236"/>
      <c r="Y67" s="236"/>
      <c r="Z67" s="236"/>
      <c r="AA67" s="236"/>
      <c r="AB67" s="236"/>
    </row>
    <row r="68" spans="1:28">
      <c r="A68" s="1185">
        <v>12.1</v>
      </c>
      <c r="B68" s="1187" t="s">
        <v>141</v>
      </c>
      <c r="C68" s="1153"/>
      <c r="D68" s="1063"/>
      <c r="E68" s="1063"/>
      <c r="F68" s="1159">
        <f t="shared" si="7"/>
        <v>0</v>
      </c>
      <c r="G68" s="1025"/>
      <c r="H68" s="1160"/>
      <c r="I68" s="1043"/>
      <c r="J68" s="1036"/>
      <c r="K68" s="1039">
        <f>F68</f>
        <v>0</v>
      </c>
      <c r="L68" s="1036"/>
      <c r="M68" s="1040">
        <v>12.5</v>
      </c>
      <c r="N68" s="1161">
        <f>M68*F68</f>
        <v>0</v>
      </c>
      <c r="O68" s="1152"/>
      <c r="P68" s="1152"/>
      <c r="Q68" s="1035">
        <f>N68</f>
        <v>0</v>
      </c>
      <c r="R68" s="1036"/>
      <c r="S68" s="1652"/>
      <c r="T68" s="1036"/>
      <c r="U68" s="1162">
        <f>Q68-S68</f>
        <v>0</v>
      </c>
      <c r="V68" s="236"/>
      <c r="W68" s="236"/>
      <c r="X68" s="236"/>
      <c r="Y68" s="236"/>
      <c r="Z68" s="236"/>
      <c r="AA68" s="236"/>
      <c r="AB68" s="236"/>
    </row>
    <row r="69" spans="1:28" ht="24" thickBot="1">
      <c r="A69" s="1190">
        <v>12.2</v>
      </c>
      <c r="B69" s="1192" t="s">
        <v>97</v>
      </c>
      <c r="C69" s="1163"/>
      <c r="D69" s="1045"/>
      <c r="E69" s="1045"/>
      <c r="F69" s="1164">
        <f t="shared" si="7"/>
        <v>0</v>
      </c>
      <c r="G69" s="1025"/>
      <c r="H69" s="1165">
        <f>'CR الالتزامات العرضية'!AL67</f>
        <v>0</v>
      </c>
      <c r="I69" s="1166"/>
      <c r="J69" s="1036"/>
      <c r="K69" s="1165">
        <f>F69+H69</f>
        <v>0</v>
      </c>
      <c r="L69" s="1025"/>
      <c r="M69" s="1049">
        <v>12.5</v>
      </c>
      <c r="N69" s="1167">
        <f>M69*F69</f>
        <v>0</v>
      </c>
      <c r="O69" s="1167">
        <f>M69*H69</f>
        <v>0</v>
      </c>
      <c r="P69" s="1168"/>
      <c r="Q69" s="1169">
        <f>N69+O69</f>
        <v>0</v>
      </c>
      <c r="R69" s="1025"/>
      <c r="S69" s="1655"/>
      <c r="T69" s="1036"/>
      <c r="U69" s="1165">
        <f>Q69-S69</f>
        <v>0</v>
      </c>
      <c r="V69" s="236"/>
      <c r="W69" s="236"/>
      <c r="X69" s="236"/>
      <c r="Y69" s="236"/>
      <c r="Z69" s="236"/>
      <c r="AA69" s="236"/>
      <c r="AB69" s="236"/>
    </row>
    <row r="70" spans="1:28" s="242" customFormat="1" ht="40.5" customHeight="1">
      <c r="A70" s="1204">
        <v>13</v>
      </c>
      <c r="B70" s="1219" t="s">
        <v>98</v>
      </c>
      <c r="C70" s="1082">
        <f>SUM(C71:C79)</f>
        <v>0</v>
      </c>
      <c r="D70" s="1081">
        <f>SUM(D71:D79)</f>
        <v>0</v>
      </c>
      <c r="E70" s="1081">
        <f>SUM(E71:E79)</f>
        <v>0</v>
      </c>
      <c r="F70" s="1083">
        <f t="shared" si="7"/>
        <v>0</v>
      </c>
      <c r="G70" s="1112"/>
      <c r="H70" s="1085">
        <f>H79</f>
        <v>0</v>
      </c>
      <c r="I70" s="1085">
        <f>I79</f>
        <v>0</v>
      </c>
      <c r="J70" s="1027"/>
      <c r="K70" s="1085">
        <f>F70+H70+I70</f>
        <v>0</v>
      </c>
      <c r="L70" s="1025"/>
      <c r="M70" s="1086"/>
      <c r="N70" s="1087">
        <f>SUM(N71:N79)</f>
        <v>0</v>
      </c>
      <c r="O70" s="1087">
        <f>O79</f>
        <v>0</v>
      </c>
      <c r="P70" s="1087">
        <f>P79</f>
        <v>0</v>
      </c>
      <c r="Q70" s="1088">
        <f>N70+O70+P70</f>
        <v>0</v>
      </c>
      <c r="R70" s="1032"/>
      <c r="S70" s="1085">
        <f>SUM(S71:S79)</f>
        <v>0</v>
      </c>
      <c r="T70" s="1025"/>
      <c r="U70" s="1085">
        <f>SUM(U71:U79)</f>
        <v>0</v>
      </c>
      <c r="V70" s="236"/>
      <c r="W70" s="236"/>
      <c r="X70" s="236"/>
      <c r="Y70" s="236"/>
      <c r="Z70" s="236"/>
      <c r="AA70" s="236"/>
      <c r="AB70" s="236"/>
    </row>
    <row r="71" spans="1:28">
      <c r="A71" s="1185">
        <v>13.1</v>
      </c>
      <c r="B71" s="1187" t="s">
        <v>142</v>
      </c>
      <c r="C71" s="1153"/>
      <c r="D71" s="1089"/>
      <c r="E71" s="1089"/>
      <c r="F71" s="1090">
        <f t="shared" si="7"/>
        <v>0</v>
      </c>
      <c r="G71" s="1036"/>
      <c r="H71" s="1151"/>
      <c r="I71" s="1151"/>
      <c r="J71" s="1038"/>
      <c r="K71" s="1039">
        <f>F71</f>
        <v>0</v>
      </c>
      <c r="L71" s="1036"/>
      <c r="M71" s="1040">
        <v>0</v>
      </c>
      <c r="N71" s="1041">
        <f t="shared" ref="N71:N79" si="19">M71*F71</f>
        <v>0</v>
      </c>
      <c r="O71" s="1152"/>
      <c r="P71" s="1152"/>
      <c r="Q71" s="1035">
        <f>N71</f>
        <v>0</v>
      </c>
      <c r="R71" s="1036"/>
      <c r="S71" s="1652"/>
      <c r="T71" s="1036"/>
      <c r="U71" s="1092">
        <f t="shared" ref="U71:U79" si="20">Q71-S71</f>
        <v>0</v>
      </c>
      <c r="V71" s="236"/>
      <c r="W71" s="236"/>
      <c r="X71" s="236"/>
      <c r="Y71" s="236"/>
      <c r="Z71" s="236"/>
      <c r="AA71" s="236"/>
      <c r="AB71" s="236"/>
    </row>
    <row r="72" spans="1:28">
      <c r="A72" s="1185">
        <v>13.2</v>
      </c>
      <c r="B72" s="1187" t="s">
        <v>143</v>
      </c>
      <c r="C72" s="1153"/>
      <c r="D72" s="1089"/>
      <c r="E72" s="1089"/>
      <c r="F72" s="1090">
        <f t="shared" si="7"/>
        <v>0</v>
      </c>
      <c r="G72" s="1036"/>
      <c r="H72" s="1151"/>
      <c r="I72" s="1151"/>
      <c r="J72" s="1038"/>
      <c r="K72" s="1039">
        <f t="shared" ref="K72:K78" si="21">F72</f>
        <v>0</v>
      </c>
      <c r="L72" s="1036"/>
      <c r="M72" s="1040">
        <v>0.2</v>
      </c>
      <c r="N72" s="1041">
        <f t="shared" si="19"/>
        <v>0</v>
      </c>
      <c r="O72" s="1152"/>
      <c r="P72" s="1152"/>
      <c r="Q72" s="1035">
        <f t="shared" ref="Q72:Q78" si="22">N72</f>
        <v>0</v>
      </c>
      <c r="R72" s="1036"/>
      <c r="S72" s="1652"/>
      <c r="T72" s="1036"/>
      <c r="U72" s="1092">
        <f t="shared" si="20"/>
        <v>0</v>
      </c>
      <c r="V72" s="236"/>
      <c r="W72" s="236"/>
      <c r="X72" s="236"/>
      <c r="Y72" s="236"/>
      <c r="Z72" s="236"/>
      <c r="AA72" s="236"/>
      <c r="AB72" s="236"/>
    </row>
    <row r="73" spans="1:28">
      <c r="A73" s="1185">
        <v>13.3</v>
      </c>
      <c r="B73" s="1187" t="s">
        <v>144</v>
      </c>
      <c r="C73" s="1153"/>
      <c r="D73" s="1089"/>
      <c r="E73" s="1089"/>
      <c r="F73" s="1090">
        <f t="shared" si="7"/>
        <v>0</v>
      </c>
      <c r="G73" s="1036"/>
      <c r="H73" s="1151"/>
      <c r="I73" s="1151"/>
      <c r="J73" s="1038"/>
      <c r="K73" s="1039">
        <f t="shared" si="21"/>
        <v>0</v>
      </c>
      <c r="L73" s="1036"/>
      <c r="M73" s="1040">
        <v>0.2</v>
      </c>
      <c r="N73" s="1041">
        <f t="shared" si="19"/>
        <v>0</v>
      </c>
      <c r="O73" s="1152"/>
      <c r="P73" s="1152"/>
      <c r="Q73" s="1035">
        <f t="shared" si="22"/>
        <v>0</v>
      </c>
      <c r="R73" s="1036"/>
      <c r="S73" s="1652"/>
      <c r="T73" s="1036"/>
      <c r="U73" s="1092">
        <f t="shared" si="20"/>
        <v>0</v>
      </c>
      <c r="V73" s="236"/>
      <c r="W73" s="236"/>
      <c r="X73" s="236"/>
      <c r="Y73" s="236"/>
      <c r="Z73" s="236"/>
      <c r="AA73" s="236"/>
      <c r="AB73" s="236"/>
    </row>
    <row r="74" spans="1:28">
      <c r="A74" s="1185">
        <v>13.4</v>
      </c>
      <c r="B74" s="1187" t="s">
        <v>145</v>
      </c>
      <c r="C74" s="1153"/>
      <c r="D74" s="1089"/>
      <c r="E74" s="1089"/>
      <c r="F74" s="1090">
        <f t="shared" si="7"/>
        <v>0</v>
      </c>
      <c r="G74" s="1036"/>
      <c r="H74" s="1151"/>
      <c r="I74" s="1151"/>
      <c r="J74" s="1038"/>
      <c r="K74" s="1039">
        <f t="shared" si="21"/>
        <v>0</v>
      </c>
      <c r="L74" s="1036"/>
      <c r="M74" s="1040">
        <v>0.2</v>
      </c>
      <c r="N74" s="1041">
        <f t="shared" si="19"/>
        <v>0</v>
      </c>
      <c r="O74" s="1152"/>
      <c r="P74" s="1152"/>
      <c r="Q74" s="1035">
        <f t="shared" si="22"/>
        <v>0</v>
      </c>
      <c r="R74" s="1036"/>
      <c r="S74" s="1652"/>
      <c r="T74" s="1036"/>
      <c r="U74" s="1092">
        <f t="shared" si="20"/>
        <v>0</v>
      </c>
      <c r="V74" s="236"/>
      <c r="W74" s="236"/>
      <c r="X74" s="236"/>
      <c r="Y74" s="236"/>
      <c r="Z74" s="236"/>
      <c r="AA74" s="236"/>
      <c r="AB74" s="236"/>
    </row>
    <row r="75" spans="1:28">
      <c r="A75" s="1185">
        <v>13.5</v>
      </c>
      <c r="B75" s="1187" t="s">
        <v>146</v>
      </c>
      <c r="C75" s="1153"/>
      <c r="D75" s="1089"/>
      <c r="E75" s="1089"/>
      <c r="F75" s="1090">
        <f t="shared" si="7"/>
        <v>0</v>
      </c>
      <c r="G75" s="1036"/>
      <c r="H75" s="1151"/>
      <c r="I75" s="1151"/>
      <c r="J75" s="1038"/>
      <c r="K75" s="1039">
        <f t="shared" si="21"/>
        <v>0</v>
      </c>
      <c r="L75" s="1036"/>
      <c r="M75" s="1040">
        <v>1</v>
      </c>
      <c r="N75" s="1041">
        <f t="shared" si="19"/>
        <v>0</v>
      </c>
      <c r="O75" s="1152"/>
      <c r="P75" s="1152"/>
      <c r="Q75" s="1035">
        <f t="shared" si="22"/>
        <v>0</v>
      </c>
      <c r="R75" s="1036"/>
      <c r="S75" s="1652"/>
      <c r="T75" s="1036"/>
      <c r="U75" s="1092">
        <f t="shared" si="20"/>
        <v>0</v>
      </c>
      <c r="V75" s="236"/>
      <c r="W75" s="236"/>
      <c r="X75" s="236"/>
      <c r="Y75" s="236"/>
      <c r="Z75" s="236"/>
      <c r="AA75" s="236"/>
      <c r="AB75" s="236"/>
    </row>
    <row r="76" spans="1:28">
      <c r="A76" s="1185">
        <v>13.6</v>
      </c>
      <c r="B76" s="1187" t="s">
        <v>480</v>
      </c>
      <c r="C76" s="1153"/>
      <c r="D76" s="1089"/>
      <c r="E76" s="1089"/>
      <c r="F76" s="1090">
        <f t="shared" si="7"/>
        <v>0</v>
      </c>
      <c r="G76" s="1036"/>
      <c r="H76" s="1151"/>
      <c r="I76" s="1151"/>
      <c r="J76" s="1038"/>
      <c r="K76" s="1039">
        <f t="shared" si="21"/>
        <v>0</v>
      </c>
      <c r="L76" s="1036"/>
      <c r="M76" s="1040">
        <v>1</v>
      </c>
      <c r="N76" s="1041">
        <f t="shared" si="19"/>
        <v>0</v>
      </c>
      <c r="O76" s="1152"/>
      <c r="P76" s="1152"/>
      <c r="Q76" s="1035">
        <f t="shared" si="22"/>
        <v>0</v>
      </c>
      <c r="R76" s="1036"/>
      <c r="S76" s="1652"/>
      <c r="T76" s="1036"/>
      <c r="U76" s="1092">
        <f t="shared" si="20"/>
        <v>0</v>
      </c>
      <c r="V76" s="236"/>
      <c r="W76" s="236"/>
      <c r="X76" s="236"/>
      <c r="Y76" s="236"/>
      <c r="Z76" s="236"/>
      <c r="AA76" s="236"/>
      <c r="AB76" s="236"/>
    </row>
    <row r="77" spans="1:28" ht="46.5">
      <c r="A77" s="1185">
        <v>13.7</v>
      </c>
      <c r="B77" s="1193" t="s">
        <v>147</v>
      </c>
      <c r="C77" s="1153"/>
      <c r="D77" s="1170"/>
      <c r="E77" s="1171"/>
      <c r="F77" s="1090">
        <f t="shared" si="7"/>
        <v>0</v>
      </c>
      <c r="G77" s="1036"/>
      <c r="H77" s="1151"/>
      <c r="I77" s="1151"/>
      <c r="J77" s="1038"/>
      <c r="K77" s="1039">
        <f t="shared" si="21"/>
        <v>0</v>
      </c>
      <c r="L77" s="1036"/>
      <c r="M77" s="1106">
        <v>1</v>
      </c>
      <c r="N77" s="1107">
        <f t="shared" si="19"/>
        <v>0</v>
      </c>
      <c r="O77" s="1155"/>
      <c r="P77" s="1155"/>
      <c r="Q77" s="1035">
        <f t="shared" si="22"/>
        <v>0</v>
      </c>
      <c r="R77" s="1036"/>
      <c r="S77" s="1652"/>
      <c r="T77" s="1036"/>
      <c r="U77" s="1092">
        <f t="shared" si="20"/>
        <v>0</v>
      </c>
      <c r="V77" s="236"/>
      <c r="W77" s="236"/>
      <c r="X77" s="236"/>
      <c r="Y77" s="236"/>
      <c r="Z77" s="236"/>
      <c r="AA77" s="236"/>
      <c r="AB77" s="236"/>
    </row>
    <row r="78" spans="1:28" ht="69.75">
      <c r="A78" s="1185">
        <v>13.8</v>
      </c>
      <c r="B78" s="1193" t="s">
        <v>476</v>
      </c>
      <c r="C78" s="1153"/>
      <c r="D78" s="1171"/>
      <c r="E78" s="1171"/>
      <c r="F78" s="1090">
        <f>SUM(C78:E78)</f>
        <v>0</v>
      </c>
      <c r="G78" s="1036"/>
      <c r="H78" s="1172"/>
      <c r="I78" s="1172"/>
      <c r="J78" s="1038"/>
      <c r="K78" s="1039">
        <f t="shared" si="21"/>
        <v>0</v>
      </c>
      <c r="L78" s="1036"/>
      <c r="M78" s="1106">
        <v>1</v>
      </c>
      <c r="N78" s="1107">
        <f t="shared" si="19"/>
        <v>0</v>
      </c>
      <c r="O78" s="1155"/>
      <c r="P78" s="1155"/>
      <c r="Q78" s="1035">
        <f t="shared" si="22"/>
        <v>0</v>
      </c>
      <c r="R78" s="1036"/>
      <c r="S78" s="1652"/>
      <c r="T78" s="1036"/>
      <c r="U78" s="1092">
        <f t="shared" si="20"/>
        <v>0</v>
      </c>
      <c r="V78" s="236"/>
      <c r="W78" s="236"/>
      <c r="X78" s="236"/>
      <c r="Y78" s="236"/>
      <c r="Z78" s="236"/>
      <c r="AA78" s="236"/>
      <c r="AB78" s="236"/>
    </row>
    <row r="79" spans="1:28" ht="24" thickBot="1">
      <c r="A79" s="1191">
        <v>13.9</v>
      </c>
      <c r="B79" s="1193" t="s">
        <v>148</v>
      </c>
      <c r="C79" s="1153"/>
      <c r="D79" s="1173"/>
      <c r="E79" s="1173"/>
      <c r="F79" s="1103">
        <f>SUM(C79:E79)</f>
        <v>0</v>
      </c>
      <c r="G79" s="1036"/>
      <c r="H79" s="1104">
        <f>'CR الالتزامات العرضية'!AL68</f>
        <v>0</v>
      </c>
      <c r="I79" s="1104">
        <f>'CR الارتباطات'!AQ66</f>
        <v>0</v>
      </c>
      <c r="J79" s="1038"/>
      <c r="K79" s="1105">
        <f>F79+H79+I79</f>
        <v>0</v>
      </c>
      <c r="L79" s="1036"/>
      <c r="M79" s="1106">
        <v>1</v>
      </c>
      <c r="N79" s="1174">
        <f t="shared" si="19"/>
        <v>0</v>
      </c>
      <c r="O79" s="1107">
        <f>M79*H79</f>
        <v>0</v>
      </c>
      <c r="P79" s="1107">
        <f>I79*M79</f>
        <v>0</v>
      </c>
      <c r="Q79" s="1109">
        <f>N79+O79+P79</f>
        <v>0</v>
      </c>
      <c r="R79" s="1036"/>
      <c r="S79" s="1653"/>
      <c r="T79" s="1036"/>
      <c r="U79" s="1105">
        <f t="shared" si="20"/>
        <v>0</v>
      </c>
      <c r="V79" s="236"/>
      <c r="W79" s="236"/>
      <c r="X79" s="236"/>
      <c r="Y79" s="236"/>
      <c r="Z79" s="236"/>
      <c r="AA79" s="236"/>
      <c r="AB79" s="236"/>
    </row>
    <row r="80" spans="1:28" s="241" customFormat="1" ht="24" thickBot="1">
      <c r="A80" s="1194"/>
      <c r="B80" s="1195" t="s">
        <v>99</v>
      </c>
      <c r="C80" s="1175"/>
      <c r="D80" s="1176"/>
      <c r="E80" s="1177"/>
      <c r="F80" s="1178"/>
      <c r="G80" s="296"/>
      <c r="H80" s="1179"/>
      <c r="I80" s="1142">
        <f>'CR الارتباطات'!AQ10</f>
        <v>0</v>
      </c>
      <c r="J80" s="1027"/>
      <c r="K80" s="1143">
        <f>I80</f>
        <v>0</v>
      </c>
      <c r="L80" s="1025"/>
      <c r="M80" s="1144">
        <v>1</v>
      </c>
      <c r="N80" s="1177"/>
      <c r="O80" s="1180"/>
      <c r="P80" s="1181">
        <f>M80*I80</f>
        <v>0</v>
      </c>
      <c r="Q80" s="1141">
        <f>P80</f>
        <v>0</v>
      </c>
      <c r="R80" s="1112"/>
      <c r="S80" s="1654"/>
      <c r="T80" s="1025"/>
      <c r="U80" s="1143">
        <f>Q80-S80</f>
        <v>0</v>
      </c>
      <c r="V80" s="236"/>
      <c r="W80" s="236"/>
      <c r="X80" s="236"/>
      <c r="Y80" s="236"/>
      <c r="Z80" s="236"/>
      <c r="AA80" s="236"/>
      <c r="AB80" s="236"/>
    </row>
    <row r="81" spans="1:13">
      <c r="F81" s="247"/>
      <c r="G81" s="293"/>
      <c r="M81" s="248"/>
    </row>
    <row r="82" spans="1:13">
      <c r="F82" s="247"/>
      <c r="G82" s="293"/>
      <c r="M82" s="248"/>
    </row>
    <row r="83" spans="1:13">
      <c r="A83" s="253"/>
      <c r="B83" s="249"/>
      <c r="C83" s="239"/>
      <c r="D83" s="239"/>
      <c r="E83" s="239"/>
      <c r="M83" s="239"/>
    </row>
    <row r="84" spans="1:13">
      <c r="M84" s="239"/>
    </row>
    <row r="85" spans="1:13">
      <c r="M85" s="248"/>
    </row>
    <row r="86" spans="1:13">
      <c r="M86" s="248"/>
    </row>
    <row r="87" spans="1:13">
      <c r="M87" s="248"/>
    </row>
    <row r="88" spans="1:13">
      <c r="M88" s="248"/>
    </row>
    <row r="89" spans="1:13">
      <c r="M89" s="248"/>
    </row>
    <row r="90" spans="1:13">
      <c r="M90" s="248"/>
    </row>
    <row r="91" spans="1:13">
      <c r="M91" s="248"/>
    </row>
    <row r="92" spans="1:13">
      <c r="M92" s="248"/>
    </row>
    <row r="93" spans="1:13">
      <c r="M93" s="248"/>
    </row>
    <row r="94" spans="1:13">
      <c r="M94" s="248"/>
    </row>
    <row r="95" spans="1:13">
      <c r="M95" s="248"/>
    </row>
    <row r="96" spans="1:13">
      <c r="M96" s="248"/>
    </row>
    <row r="97" spans="13:13">
      <c r="M97" s="248"/>
    </row>
    <row r="98" spans="13:13">
      <c r="M98" s="248"/>
    </row>
    <row r="99" spans="13:13">
      <c r="M99" s="248"/>
    </row>
    <row r="100" spans="13:13">
      <c r="M100" s="248"/>
    </row>
    <row r="101" spans="13:13">
      <c r="M101" s="248"/>
    </row>
    <row r="102" spans="13:13">
      <c r="M102" s="248"/>
    </row>
    <row r="103" spans="13:13">
      <c r="M103" s="248"/>
    </row>
    <row r="104" spans="13:13">
      <c r="M104" s="248"/>
    </row>
    <row r="105" spans="13:13">
      <c r="M105" s="248"/>
    </row>
    <row r="106" spans="13:13">
      <c r="M106" s="248"/>
    </row>
    <row r="107" spans="13:13">
      <c r="M107" s="248"/>
    </row>
    <row r="108" spans="13:13">
      <c r="M108" s="248"/>
    </row>
    <row r="109" spans="13:13">
      <c r="M109" s="248"/>
    </row>
    <row r="110" spans="13:13">
      <c r="M110" s="248"/>
    </row>
    <row r="111" spans="13:13">
      <c r="M111" s="248"/>
    </row>
    <row r="112" spans="13:13">
      <c r="M112" s="248"/>
    </row>
    <row r="113" spans="13:13">
      <c r="M113" s="248"/>
    </row>
    <row r="114" spans="13:13">
      <c r="M114" s="248"/>
    </row>
    <row r="115" spans="13:13">
      <c r="M115" s="248"/>
    </row>
    <row r="116" spans="13:13">
      <c r="M116" s="248"/>
    </row>
    <row r="117" spans="13:13">
      <c r="M117" s="248"/>
    </row>
    <row r="118" spans="13:13">
      <c r="M118" s="248"/>
    </row>
    <row r="119" spans="13:13">
      <c r="M119" s="248"/>
    </row>
    <row r="120" spans="13:13">
      <c r="M120" s="248"/>
    </row>
    <row r="121" spans="13:13">
      <c r="M121" s="248"/>
    </row>
    <row r="122" spans="13:13">
      <c r="M122" s="248"/>
    </row>
  </sheetData>
  <sheetProtection password="FCE0" sheet="1" objects="1" scenarios="1"/>
  <mergeCells count="14">
    <mergeCell ref="A3:U3"/>
    <mergeCell ref="A1:B1"/>
    <mergeCell ref="A2:B2"/>
    <mergeCell ref="A8:B8"/>
    <mergeCell ref="U5:U7"/>
    <mergeCell ref="A5:A7"/>
    <mergeCell ref="B5:B7"/>
    <mergeCell ref="C5:F6"/>
    <mergeCell ref="H5:I6"/>
    <mergeCell ref="K5:K7"/>
    <mergeCell ref="C4:E4"/>
    <mergeCell ref="M5:Q6"/>
    <mergeCell ref="S5:S7"/>
    <mergeCell ref="E1:F1"/>
  </mergeCells>
  <pageMargins left="0.7" right="0.7" top="0.75" bottom="0.75" header="0.3" footer="0.3"/>
  <pageSetup paperSize="9" scale="30" orientation="portrait" horizontalDpi="4294967293"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P76"/>
  <sheetViews>
    <sheetView showGridLines="0" rightToLeft="1" view="pageBreakPreview" zoomScale="90" zoomScaleSheetLayoutView="90" workbookViewId="0">
      <pane xSplit="2" ySplit="7" topLeftCell="AE8" activePane="bottomRight" state="frozen"/>
      <selection activeCell="C22" sqref="C22"/>
      <selection pane="topRight" activeCell="C22" sqref="C22"/>
      <selection pane="bottomLeft" activeCell="C22" sqref="C22"/>
      <selection pane="bottomRight" activeCell="AF1" sqref="AF1:AG1"/>
    </sheetView>
  </sheetViews>
  <sheetFormatPr defaultRowHeight="15"/>
  <cols>
    <col min="1" max="1" width="7" style="305" customWidth="1"/>
    <col min="2" max="2" width="53.42578125" style="306" customWidth="1"/>
    <col min="3" max="5" width="21.42578125" style="306" customWidth="1"/>
    <col min="6" max="6" width="22.28515625" style="307" customWidth="1"/>
    <col min="7" max="7" width="9.42578125" style="306" customWidth="1"/>
    <col min="8" max="8" width="19.85546875" style="308" customWidth="1"/>
    <col min="9" max="9" width="1.7109375" style="323" customWidth="1"/>
    <col min="10" max="12" width="23.28515625" style="308" customWidth="1"/>
    <col min="13" max="13" width="17.85546875" style="308" customWidth="1"/>
    <col min="14" max="14" width="9.42578125" style="309" customWidth="1"/>
    <col min="15" max="15" width="21" style="308" customWidth="1"/>
    <col min="16" max="16" width="1.7109375" style="323" customWidth="1"/>
    <col min="17" max="19" width="22.5703125" style="308" customWidth="1"/>
    <col min="20" max="20" width="20.42578125" style="307" customWidth="1"/>
    <col min="21" max="21" width="10.5703125" style="306" customWidth="1"/>
    <col min="22" max="22" width="19.42578125" style="307" customWidth="1"/>
    <col min="23" max="23" width="1.7109375" style="323" customWidth="1"/>
    <col min="24" max="26" width="24.28515625" style="307" customWidth="1"/>
    <col min="27" max="27" width="19" style="307" customWidth="1"/>
    <col min="28" max="28" width="11.140625" style="306" customWidth="1"/>
    <col min="29" max="29" width="18" style="307" customWidth="1"/>
    <col min="30" max="30" width="1.7109375" style="323" customWidth="1"/>
    <col min="31" max="33" width="23.140625" style="307" customWidth="1"/>
    <col min="34" max="34" width="18.5703125" style="308" customWidth="1"/>
    <col min="35" max="35" width="8.42578125" style="309" customWidth="1"/>
    <col min="36" max="36" width="19.42578125" style="308" customWidth="1"/>
    <col min="37" max="37" width="1.7109375" style="323" customWidth="1"/>
    <col min="38" max="38" width="20.42578125" style="311" customWidth="1"/>
    <col min="39" max="261" width="9" style="310"/>
    <col min="262" max="262" width="7" style="310" customWidth="1"/>
    <col min="263" max="263" width="53.42578125" style="310" customWidth="1"/>
    <col min="264" max="264" width="10.7109375" style="310" customWidth="1"/>
    <col min="265" max="266" width="11.85546875" style="310" customWidth="1"/>
    <col min="267" max="267" width="10.5703125" style="310" customWidth="1"/>
    <col min="268" max="268" width="9.42578125" style="310" customWidth="1"/>
    <col min="269" max="269" width="11.85546875" style="310" customWidth="1"/>
    <col min="270" max="270" width="11.140625" style="310" customWidth="1"/>
    <col min="271" max="272" width="12" style="310" customWidth="1"/>
    <col min="273" max="273" width="10.5703125" style="310" customWidth="1"/>
    <col min="274" max="274" width="9.42578125" style="310" customWidth="1"/>
    <col min="275" max="277" width="11.85546875" style="310" customWidth="1"/>
    <col min="278" max="278" width="28.85546875" style="310" customWidth="1"/>
    <col min="279" max="280" width="10.5703125" style="310" customWidth="1"/>
    <col min="281" max="281" width="53.42578125" style="310" customWidth="1"/>
    <col min="282" max="284" width="11.85546875" style="310" customWidth="1"/>
    <col min="285" max="285" width="10.5703125" style="310" customWidth="1"/>
    <col min="286" max="286" width="11.140625" style="310" customWidth="1"/>
    <col min="287" max="290" width="11.85546875" style="310" customWidth="1"/>
    <col min="291" max="291" width="10.5703125" style="310" customWidth="1"/>
    <col min="292" max="292" width="8.42578125" style="310" customWidth="1"/>
    <col min="293" max="293" width="12.5703125" style="310" bestFit="1" customWidth="1"/>
    <col min="294" max="294" width="17.85546875" style="310" customWidth="1"/>
    <col min="295" max="517" width="9" style="310"/>
    <col min="518" max="518" width="7" style="310" customWidth="1"/>
    <col min="519" max="519" width="53.42578125" style="310" customWidth="1"/>
    <col min="520" max="520" width="10.7109375" style="310" customWidth="1"/>
    <col min="521" max="522" width="11.85546875" style="310" customWidth="1"/>
    <col min="523" max="523" width="10.5703125" style="310" customWidth="1"/>
    <col min="524" max="524" width="9.42578125" style="310" customWidth="1"/>
    <col min="525" max="525" width="11.85546875" style="310" customWidth="1"/>
    <col min="526" max="526" width="11.140625" style="310" customWidth="1"/>
    <col min="527" max="528" width="12" style="310" customWidth="1"/>
    <col min="529" max="529" width="10.5703125" style="310" customWidth="1"/>
    <col min="530" max="530" width="9.42578125" style="310" customWidth="1"/>
    <col min="531" max="533" width="11.85546875" style="310" customWidth="1"/>
    <col min="534" max="534" width="28.85546875" style="310" customWidth="1"/>
    <col min="535" max="536" width="10.5703125" style="310" customWidth="1"/>
    <col min="537" max="537" width="53.42578125" style="310" customWidth="1"/>
    <col min="538" max="540" width="11.85546875" style="310" customWidth="1"/>
    <col min="541" max="541" width="10.5703125" style="310" customWidth="1"/>
    <col min="542" max="542" width="11.140625" style="310" customWidth="1"/>
    <col min="543" max="546" width="11.85546875" style="310" customWidth="1"/>
    <col min="547" max="547" width="10.5703125" style="310" customWidth="1"/>
    <col min="548" max="548" width="8.42578125" style="310" customWidth="1"/>
    <col min="549" max="549" width="12.5703125" style="310" bestFit="1" customWidth="1"/>
    <col min="550" max="550" width="17.85546875" style="310" customWidth="1"/>
    <col min="551" max="773" width="9" style="310"/>
    <col min="774" max="774" width="7" style="310" customWidth="1"/>
    <col min="775" max="775" width="53.42578125" style="310" customWidth="1"/>
    <col min="776" max="776" width="10.7109375" style="310" customWidth="1"/>
    <col min="777" max="778" width="11.85546875" style="310" customWidth="1"/>
    <col min="779" max="779" width="10.5703125" style="310" customWidth="1"/>
    <col min="780" max="780" width="9.42578125" style="310" customWidth="1"/>
    <col min="781" max="781" width="11.85546875" style="310" customWidth="1"/>
    <col min="782" max="782" width="11.140625" style="310" customWidth="1"/>
    <col min="783" max="784" width="12" style="310" customWidth="1"/>
    <col min="785" max="785" width="10.5703125" style="310" customWidth="1"/>
    <col min="786" max="786" width="9.42578125" style="310" customWidth="1"/>
    <col min="787" max="789" width="11.85546875" style="310" customWidth="1"/>
    <col min="790" max="790" width="28.85546875" style="310" customWidth="1"/>
    <col min="791" max="792" width="10.5703125" style="310" customWidth="1"/>
    <col min="793" max="793" width="53.42578125" style="310" customWidth="1"/>
    <col min="794" max="796" width="11.85546875" style="310" customWidth="1"/>
    <col min="797" max="797" width="10.5703125" style="310" customWidth="1"/>
    <col min="798" max="798" width="11.140625" style="310" customWidth="1"/>
    <col min="799" max="802" width="11.85546875" style="310" customWidth="1"/>
    <col min="803" max="803" width="10.5703125" style="310" customWidth="1"/>
    <col min="804" max="804" width="8.42578125" style="310" customWidth="1"/>
    <col min="805" max="805" width="12.5703125" style="310" bestFit="1" customWidth="1"/>
    <col min="806" max="806" width="17.85546875" style="310" customWidth="1"/>
    <col min="807" max="1029" width="9" style="310"/>
    <col min="1030" max="1030" width="7" style="310" customWidth="1"/>
    <col min="1031" max="1031" width="53.42578125" style="310" customWidth="1"/>
    <col min="1032" max="1032" width="10.7109375" style="310" customWidth="1"/>
    <col min="1033" max="1034" width="11.85546875" style="310" customWidth="1"/>
    <col min="1035" max="1035" width="10.5703125" style="310" customWidth="1"/>
    <col min="1036" max="1036" width="9.42578125" style="310" customWidth="1"/>
    <col min="1037" max="1037" width="11.85546875" style="310" customWidth="1"/>
    <col min="1038" max="1038" width="11.140625" style="310" customWidth="1"/>
    <col min="1039" max="1040" width="12" style="310" customWidth="1"/>
    <col min="1041" max="1041" width="10.5703125" style="310" customWidth="1"/>
    <col min="1042" max="1042" width="9.42578125" style="310" customWidth="1"/>
    <col min="1043" max="1045" width="11.85546875" style="310" customWidth="1"/>
    <col min="1046" max="1046" width="28.85546875" style="310" customWidth="1"/>
    <col min="1047" max="1048" width="10.5703125" style="310" customWidth="1"/>
    <col min="1049" max="1049" width="53.42578125" style="310" customWidth="1"/>
    <col min="1050" max="1052" width="11.85546875" style="310" customWidth="1"/>
    <col min="1053" max="1053" width="10.5703125" style="310" customWidth="1"/>
    <col min="1054" max="1054" width="11.140625" style="310" customWidth="1"/>
    <col min="1055" max="1058" width="11.85546875" style="310" customWidth="1"/>
    <col min="1059" max="1059" width="10.5703125" style="310" customWidth="1"/>
    <col min="1060" max="1060" width="8.42578125" style="310" customWidth="1"/>
    <col min="1061" max="1061" width="12.5703125" style="310" bestFit="1" customWidth="1"/>
    <col min="1062" max="1062" width="17.85546875" style="310" customWidth="1"/>
    <col min="1063" max="1285" width="9" style="310"/>
    <col min="1286" max="1286" width="7" style="310" customWidth="1"/>
    <col min="1287" max="1287" width="53.42578125" style="310" customWidth="1"/>
    <col min="1288" max="1288" width="10.7109375" style="310" customWidth="1"/>
    <col min="1289" max="1290" width="11.85546875" style="310" customWidth="1"/>
    <col min="1291" max="1291" width="10.5703125" style="310" customWidth="1"/>
    <col min="1292" max="1292" width="9.42578125" style="310" customWidth="1"/>
    <col min="1293" max="1293" width="11.85546875" style="310" customWidth="1"/>
    <col min="1294" max="1294" width="11.140625" style="310" customWidth="1"/>
    <col min="1295" max="1296" width="12" style="310" customWidth="1"/>
    <col min="1297" max="1297" width="10.5703125" style="310" customWidth="1"/>
    <col min="1298" max="1298" width="9.42578125" style="310" customWidth="1"/>
    <col min="1299" max="1301" width="11.85546875" style="310" customWidth="1"/>
    <col min="1302" max="1302" width="28.85546875" style="310" customWidth="1"/>
    <col min="1303" max="1304" width="10.5703125" style="310" customWidth="1"/>
    <col min="1305" max="1305" width="53.42578125" style="310" customWidth="1"/>
    <col min="1306" max="1308" width="11.85546875" style="310" customWidth="1"/>
    <col min="1309" max="1309" width="10.5703125" style="310" customWidth="1"/>
    <col min="1310" max="1310" width="11.140625" style="310" customWidth="1"/>
    <col min="1311" max="1314" width="11.85546875" style="310" customWidth="1"/>
    <col min="1315" max="1315" width="10.5703125" style="310" customWidth="1"/>
    <col min="1316" max="1316" width="8.42578125" style="310" customWidth="1"/>
    <col min="1317" max="1317" width="12.5703125" style="310" bestFit="1" customWidth="1"/>
    <col min="1318" max="1318" width="17.85546875" style="310" customWidth="1"/>
    <col min="1319" max="1541" width="9" style="310"/>
    <col min="1542" max="1542" width="7" style="310" customWidth="1"/>
    <col min="1543" max="1543" width="53.42578125" style="310" customWidth="1"/>
    <col min="1544" max="1544" width="10.7109375" style="310" customWidth="1"/>
    <col min="1545" max="1546" width="11.85546875" style="310" customWidth="1"/>
    <col min="1547" max="1547" width="10.5703125" style="310" customWidth="1"/>
    <col min="1548" max="1548" width="9.42578125" style="310" customWidth="1"/>
    <col min="1549" max="1549" width="11.85546875" style="310" customWidth="1"/>
    <col min="1550" max="1550" width="11.140625" style="310" customWidth="1"/>
    <col min="1551" max="1552" width="12" style="310" customWidth="1"/>
    <col min="1553" max="1553" width="10.5703125" style="310" customWidth="1"/>
    <col min="1554" max="1554" width="9.42578125" style="310" customWidth="1"/>
    <col min="1555" max="1557" width="11.85546875" style="310" customWidth="1"/>
    <col min="1558" max="1558" width="28.85546875" style="310" customWidth="1"/>
    <col min="1559" max="1560" width="10.5703125" style="310" customWidth="1"/>
    <col min="1561" max="1561" width="53.42578125" style="310" customWidth="1"/>
    <col min="1562" max="1564" width="11.85546875" style="310" customWidth="1"/>
    <col min="1565" max="1565" width="10.5703125" style="310" customWidth="1"/>
    <col min="1566" max="1566" width="11.140625" style="310" customWidth="1"/>
    <col min="1567" max="1570" width="11.85546875" style="310" customWidth="1"/>
    <col min="1571" max="1571" width="10.5703125" style="310" customWidth="1"/>
    <col min="1572" max="1572" width="8.42578125" style="310" customWidth="1"/>
    <col min="1573" max="1573" width="12.5703125" style="310" bestFit="1" customWidth="1"/>
    <col min="1574" max="1574" width="17.85546875" style="310" customWidth="1"/>
    <col min="1575" max="1797" width="9" style="310"/>
    <col min="1798" max="1798" width="7" style="310" customWidth="1"/>
    <col min="1799" max="1799" width="53.42578125" style="310" customWidth="1"/>
    <col min="1800" max="1800" width="10.7109375" style="310" customWidth="1"/>
    <col min="1801" max="1802" width="11.85546875" style="310" customWidth="1"/>
    <col min="1803" max="1803" width="10.5703125" style="310" customWidth="1"/>
    <col min="1804" max="1804" width="9.42578125" style="310" customWidth="1"/>
    <col min="1805" max="1805" width="11.85546875" style="310" customWidth="1"/>
    <col min="1806" max="1806" width="11.140625" style="310" customWidth="1"/>
    <col min="1807" max="1808" width="12" style="310" customWidth="1"/>
    <col min="1809" max="1809" width="10.5703125" style="310" customWidth="1"/>
    <col min="1810" max="1810" width="9.42578125" style="310" customWidth="1"/>
    <col min="1811" max="1813" width="11.85546875" style="310" customWidth="1"/>
    <col min="1814" max="1814" width="28.85546875" style="310" customWidth="1"/>
    <col min="1815" max="1816" width="10.5703125" style="310" customWidth="1"/>
    <col min="1817" max="1817" width="53.42578125" style="310" customWidth="1"/>
    <col min="1818" max="1820" width="11.85546875" style="310" customWidth="1"/>
    <col min="1821" max="1821" width="10.5703125" style="310" customWidth="1"/>
    <col min="1822" max="1822" width="11.140625" style="310" customWidth="1"/>
    <col min="1823" max="1826" width="11.85546875" style="310" customWidth="1"/>
    <col min="1827" max="1827" width="10.5703125" style="310" customWidth="1"/>
    <col min="1828" max="1828" width="8.42578125" style="310" customWidth="1"/>
    <col min="1829" max="1829" width="12.5703125" style="310" bestFit="1" customWidth="1"/>
    <col min="1830" max="1830" width="17.85546875" style="310" customWidth="1"/>
    <col min="1831" max="2053" width="9" style="310"/>
    <col min="2054" max="2054" width="7" style="310" customWidth="1"/>
    <col min="2055" max="2055" width="53.42578125" style="310" customWidth="1"/>
    <col min="2056" max="2056" width="10.7109375" style="310" customWidth="1"/>
    <col min="2057" max="2058" width="11.85546875" style="310" customWidth="1"/>
    <col min="2059" max="2059" width="10.5703125" style="310" customWidth="1"/>
    <col min="2060" max="2060" width="9.42578125" style="310" customWidth="1"/>
    <col min="2061" max="2061" width="11.85546875" style="310" customWidth="1"/>
    <col min="2062" max="2062" width="11.140625" style="310" customWidth="1"/>
    <col min="2063" max="2064" width="12" style="310" customWidth="1"/>
    <col min="2065" max="2065" width="10.5703125" style="310" customWidth="1"/>
    <col min="2066" max="2066" width="9.42578125" style="310" customWidth="1"/>
    <col min="2067" max="2069" width="11.85546875" style="310" customWidth="1"/>
    <col min="2070" max="2070" width="28.85546875" style="310" customWidth="1"/>
    <col min="2071" max="2072" width="10.5703125" style="310" customWidth="1"/>
    <col min="2073" max="2073" width="53.42578125" style="310" customWidth="1"/>
    <col min="2074" max="2076" width="11.85546875" style="310" customWidth="1"/>
    <col min="2077" max="2077" width="10.5703125" style="310" customWidth="1"/>
    <col min="2078" max="2078" width="11.140625" style="310" customWidth="1"/>
    <col min="2079" max="2082" width="11.85546875" style="310" customWidth="1"/>
    <col min="2083" max="2083" width="10.5703125" style="310" customWidth="1"/>
    <col min="2084" max="2084" width="8.42578125" style="310" customWidth="1"/>
    <col min="2085" max="2085" width="12.5703125" style="310" bestFit="1" customWidth="1"/>
    <col min="2086" max="2086" width="17.85546875" style="310" customWidth="1"/>
    <col min="2087" max="2309" width="9" style="310"/>
    <col min="2310" max="2310" width="7" style="310" customWidth="1"/>
    <col min="2311" max="2311" width="53.42578125" style="310" customWidth="1"/>
    <col min="2312" max="2312" width="10.7109375" style="310" customWidth="1"/>
    <col min="2313" max="2314" width="11.85546875" style="310" customWidth="1"/>
    <col min="2315" max="2315" width="10.5703125" style="310" customWidth="1"/>
    <col min="2316" max="2316" width="9.42578125" style="310" customWidth="1"/>
    <col min="2317" max="2317" width="11.85546875" style="310" customWidth="1"/>
    <col min="2318" max="2318" width="11.140625" style="310" customWidth="1"/>
    <col min="2319" max="2320" width="12" style="310" customWidth="1"/>
    <col min="2321" max="2321" width="10.5703125" style="310" customWidth="1"/>
    <col min="2322" max="2322" width="9.42578125" style="310" customWidth="1"/>
    <col min="2323" max="2325" width="11.85546875" style="310" customWidth="1"/>
    <col min="2326" max="2326" width="28.85546875" style="310" customWidth="1"/>
    <col min="2327" max="2328" width="10.5703125" style="310" customWidth="1"/>
    <col min="2329" max="2329" width="53.42578125" style="310" customWidth="1"/>
    <col min="2330" max="2332" width="11.85546875" style="310" customWidth="1"/>
    <col min="2333" max="2333" width="10.5703125" style="310" customWidth="1"/>
    <col min="2334" max="2334" width="11.140625" style="310" customWidth="1"/>
    <col min="2335" max="2338" width="11.85546875" style="310" customWidth="1"/>
    <col min="2339" max="2339" width="10.5703125" style="310" customWidth="1"/>
    <col min="2340" max="2340" width="8.42578125" style="310" customWidth="1"/>
    <col min="2341" max="2341" width="12.5703125" style="310" bestFit="1" customWidth="1"/>
    <col min="2342" max="2342" width="17.85546875" style="310" customWidth="1"/>
    <col min="2343" max="2565" width="9" style="310"/>
    <col min="2566" max="2566" width="7" style="310" customWidth="1"/>
    <col min="2567" max="2567" width="53.42578125" style="310" customWidth="1"/>
    <col min="2568" max="2568" width="10.7109375" style="310" customWidth="1"/>
    <col min="2569" max="2570" width="11.85546875" style="310" customWidth="1"/>
    <col min="2571" max="2571" width="10.5703125" style="310" customWidth="1"/>
    <col min="2572" max="2572" width="9.42578125" style="310" customWidth="1"/>
    <col min="2573" max="2573" width="11.85546875" style="310" customWidth="1"/>
    <col min="2574" max="2574" width="11.140625" style="310" customWidth="1"/>
    <col min="2575" max="2576" width="12" style="310" customWidth="1"/>
    <col min="2577" max="2577" width="10.5703125" style="310" customWidth="1"/>
    <col min="2578" max="2578" width="9.42578125" style="310" customWidth="1"/>
    <col min="2579" max="2581" width="11.85546875" style="310" customWidth="1"/>
    <col min="2582" max="2582" width="28.85546875" style="310" customWidth="1"/>
    <col min="2583" max="2584" width="10.5703125" style="310" customWidth="1"/>
    <col min="2585" max="2585" width="53.42578125" style="310" customWidth="1"/>
    <col min="2586" max="2588" width="11.85546875" style="310" customWidth="1"/>
    <col min="2589" max="2589" width="10.5703125" style="310" customWidth="1"/>
    <col min="2590" max="2590" width="11.140625" style="310" customWidth="1"/>
    <col min="2591" max="2594" width="11.85546875" style="310" customWidth="1"/>
    <col min="2595" max="2595" width="10.5703125" style="310" customWidth="1"/>
    <col min="2596" max="2596" width="8.42578125" style="310" customWidth="1"/>
    <col min="2597" max="2597" width="12.5703125" style="310" bestFit="1" customWidth="1"/>
    <col min="2598" max="2598" width="17.85546875" style="310" customWidth="1"/>
    <col min="2599" max="2821" width="9" style="310"/>
    <col min="2822" max="2822" width="7" style="310" customWidth="1"/>
    <col min="2823" max="2823" width="53.42578125" style="310" customWidth="1"/>
    <col min="2824" max="2824" width="10.7109375" style="310" customWidth="1"/>
    <col min="2825" max="2826" width="11.85546875" style="310" customWidth="1"/>
    <col min="2827" max="2827" width="10.5703125" style="310" customWidth="1"/>
    <col min="2828" max="2828" width="9.42578125" style="310" customWidth="1"/>
    <col min="2829" max="2829" width="11.85546875" style="310" customWidth="1"/>
    <col min="2830" max="2830" width="11.140625" style="310" customWidth="1"/>
    <col min="2831" max="2832" width="12" style="310" customWidth="1"/>
    <col min="2833" max="2833" width="10.5703125" style="310" customWidth="1"/>
    <col min="2834" max="2834" width="9.42578125" style="310" customWidth="1"/>
    <col min="2835" max="2837" width="11.85546875" style="310" customWidth="1"/>
    <col min="2838" max="2838" width="28.85546875" style="310" customWidth="1"/>
    <col min="2839" max="2840" width="10.5703125" style="310" customWidth="1"/>
    <col min="2841" max="2841" width="53.42578125" style="310" customWidth="1"/>
    <col min="2842" max="2844" width="11.85546875" style="310" customWidth="1"/>
    <col min="2845" max="2845" width="10.5703125" style="310" customWidth="1"/>
    <col min="2846" max="2846" width="11.140625" style="310" customWidth="1"/>
    <col min="2847" max="2850" width="11.85546875" style="310" customWidth="1"/>
    <col min="2851" max="2851" width="10.5703125" style="310" customWidth="1"/>
    <col min="2852" max="2852" width="8.42578125" style="310" customWidth="1"/>
    <col min="2853" max="2853" width="12.5703125" style="310" bestFit="1" customWidth="1"/>
    <col min="2854" max="2854" width="17.85546875" style="310" customWidth="1"/>
    <col min="2855" max="3077" width="9" style="310"/>
    <col min="3078" max="3078" width="7" style="310" customWidth="1"/>
    <col min="3079" max="3079" width="53.42578125" style="310" customWidth="1"/>
    <col min="3080" max="3080" width="10.7109375" style="310" customWidth="1"/>
    <col min="3081" max="3082" width="11.85546875" style="310" customWidth="1"/>
    <col min="3083" max="3083" width="10.5703125" style="310" customWidth="1"/>
    <col min="3084" max="3084" width="9.42578125" style="310" customWidth="1"/>
    <col min="3085" max="3085" width="11.85546875" style="310" customWidth="1"/>
    <col min="3086" max="3086" width="11.140625" style="310" customWidth="1"/>
    <col min="3087" max="3088" width="12" style="310" customWidth="1"/>
    <col min="3089" max="3089" width="10.5703125" style="310" customWidth="1"/>
    <col min="3090" max="3090" width="9.42578125" style="310" customWidth="1"/>
    <col min="3091" max="3093" width="11.85546875" style="310" customWidth="1"/>
    <col min="3094" max="3094" width="28.85546875" style="310" customWidth="1"/>
    <col min="3095" max="3096" width="10.5703125" style="310" customWidth="1"/>
    <col min="3097" max="3097" width="53.42578125" style="310" customWidth="1"/>
    <col min="3098" max="3100" width="11.85546875" style="310" customWidth="1"/>
    <col min="3101" max="3101" width="10.5703125" style="310" customWidth="1"/>
    <col min="3102" max="3102" width="11.140625" style="310" customWidth="1"/>
    <col min="3103" max="3106" width="11.85546875" style="310" customWidth="1"/>
    <col min="3107" max="3107" width="10.5703125" style="310" customWidth="1"/>
    <col min="3108" max="3108" width="8.42578125" style="310" customWidth="1"/>
    <col min="3109" max="3109" width="12.5703125" style="310" bestFit="1" customWidth="1"/>
    <col min="3110" max="3110" width="17.85546875" style="310" customWidth="1"/>
    <col min="3111" max="3333" width="9" style="310"/>
    <col min="3334" max="3334" width="7" style="310" customWidth="1"/>
    <col min="3335" max="3335" width="53.42578125" style="310" customWidth="1"/>
    <col min="3336" max="3336" width="10.7109375" style="310" customWidth="1"/>
    <col min="3337" max="3338" width="11.85546875" style="310" customWidth="1"/>
    <col min="3339" max="3339" width="10.5703125" style="310" customWidth="1"/>
    <col min="3340" max="3340" width="9.42578125" style="310" customWidth="1"/>
    <col min="3341" max="3341" width="11.85546875" style="310" customWidth="1"/>
    <col min="3342" max="3342" width="11.140625" style="310" customWidth="1"/>
    <col min="3343" max="3344" width="12" style="310" customWidth="1"/>
    <col min="3345" max="3345" width="10.5703125" style="310" customWidth="1"/>
    <col min="3346" max="3346" width="9.42578125" style="310" customWidth="1"/>
    <col min="3347" max="3349" width="11.85546875" style="310" customWidth="1"/>
    <col min="3350" max="3350" width="28.85546875" style="310" customWidth="1"/>
    <col min="3351" max="3352" width="10.5703125" style="310" customWidth="1"/>
    <col min="3353" max="3353" width="53.42578125" style="310" customWidth="1"/>
    <col min="3354" max="3356" width="11.85546875" style="310" customWidth="1"/>
    <col min="3357" max="3357" width="10.5703125" style="310" customWidth="1"/>
    <col min="3358" max="3358" width="11.140625" style="310" customWidth="1"/>
    <col min="3359" max="3362" width="11.85546875" style="310" customWidth="1"/>
    <col min="3363" max="3363" width="10.5703125" style="310" customWidth="1"/>
    <col min="3364" max="3364" width="8.42578125" style="310" customWidth="1"/>
    <col min="3365" max="3365" width="12.5703125" style="310" bestFit="1" customWidth="1"/>
    <col min="3366" max="3366" width="17.85546875" style="310" customWidth="1"/>
    <col min="3367" max="3589" width="9" style="310"/>
    <col min="3590" max="3590" width="7" style="310" customWidth="1"/>
    <col min="3591" max="3591" width="53.42578125" style="310" customWidth="1"/>
    <col min="3592" max="3592" width="10.7109375" style="310" customWidth="1"/>
    <col min="3593" max="3594" width="11.85546875" style="310" customWidth="1"/>
    <col min="3595" max="3595" width="10.5703125" style="310" customWidth="1"/>
    <col min="3596" max="3596" width="9.42578125" style="310" customWidth="1"/>
    <col min="3597" max="3597" width="11.85546875" style="310" customWidth="1"/>
    <col min="3598" max="3598" width="11.140625" style="310" customWidth="1"/>
    <col min="3599" max="3600" width="12" style="310" customWidth="1"/>
    <col min="3601" max="3601" width="10.5703125" style="310" customWidth="1"/>
    <col min="3602" max="3602" width="9.42578125" style="310" customWidth="1"/>
    <col min="3603" max="3605" width="11.85546875" style="310" customWidth="1"/>
    <col min="3606" max="3606" width="28.85546875" style="310" customWidth="1"/>
    <col min="3607" max="3608" width="10.5703125" style="310" customWidth="1"/>
    <col min="3609" max="3609" width="53.42578125" style="310" customWidth="1"/>
    <col min="3610" max="3612" width="11.85546875" style="310" customWidth="1"/>
    <col min="3613" max="3613" width="10.5703125" style="310" customWidth="1"/>
    <col min="3614" max="3614" width="11.140625" style="310" customWidth="1"/>
    <col min="3615" max="3618" width="11.85546875" style="310" customWidth="1"/>
    <col min="3619" max="3619" width="10.5703125" style="310" customWidth="1"/>
    <col min="3620" max="3620" width="8.42578125" style="310" customWidth="1"/>
    <col min="3621" max="3621" width="12.5703125" style="310" bestFit="1" customWidth="1"/>
    <col min="3622" max="3622" width="17.85546875" style="310" customWidth="1"/>
    <col min="3623" max="3845" width="9" style="310"/>
    <col min="3846" max="3846" width="7" style="310" customWidth="1"/>
    <col min="3847" max="3847" width="53.42578125" style="310" customWidth="1"/>
    <col min="3848" max="3848" width="10.7109375" style="310" customWidth="1"/>
    <col min="3849" max="3850" width="11.85546875" style="310" customWidth="1"/>
    <col min="3851" max="3851" width="10.5703125" style="310" customWidth="1"/>
    <col min="3852" max="3852" width="9.42578125" style="310" customWidth="1"/>
    <col min="3853" max="3853" width="11.85546875" style="310" customWidth="1"/>
    <col min="3854" max="3854" width="11.140625" style="310" customWidth="1"/>
    <col min="3855" max="3856" width="12" style="310" customWidth="1"/>
    <col min="3857" max="3857" width="10.5703125" style="310" customWidth="1"/>
    <col min="3858" max="3858" width="9.42578125" style="310" customWidth="1"/>
    <col min="3859" max="3861" width="11.85546875" style="310" customWidth="1"/>
    <col min="3862" max="3862" width="28.85546875" style="310" customWidth="1"/>
    <col min="3863" max="3864" width="10.5703125" style="310" customWidth="1"/>
    <col min="3865" max="3865" width="53.42578125" style="310" customWidth="1"/>
    <col min="3866" max="3868" width="11.85546875" style="310" customWidth="1"/>
    <col min="3869" max="3869" width="10.5703125" style="310" customWidth="1"/>
    <col min="3870" max="3870" width="11.140625" style="310" customWidth="1"/>
    <col min="3871" max="3874" width="11.85546875" style="310" customWidth="1"/>
    <col min="3875" max="3875" width="10.5703125" style="310" customWidth="1"/>
    <col min="3876" max="3876" width="8.42578125" style="310" customWidth="1"/>
    <col min="3877" max="3877" width="12.5703125" style="310" bestFit="1" customWidth="1"/>
    <col min="3878" max="3878" width="17.85546875" style="310" customWidth="1"/>
    <col min="3879" max="4101" width="9" style="310"/>
    <col min="4102" max="4102" width="7" style="310" customWidth="1"/>
    <col min="4103" max="4103" width="53.42578125" style="310" customWidth="1"/>
    <col min="4104" max="4104" width="10.7109375" style="310" customWidth="1"/>
    <col min="4105" max="4106" width="11.85546875" style="310" customWidth="1"/>
    <col min="4107" max="4107" width="10.5703125" style="310" customWidth="1"/>
    <col min="4108" max="4108" width="9.42578125" style="310" customWidth="1"/>
    <col min="4109" max="4109" width="11.85546875" style="310" customWidth="1"/>
    <col min="4110" max="4110" width="11.140625" style="310" customWidth="1"/>
    <col min="4111" max="4112" width="12" style="310" customWidth="1"/>
    <col min="4113" max="4113" width="10.5703125" style="310" customWidth="1"/>
    <col min="4114" max="4114" width="9.42578125" style="310" customWidth="1"/>
    <col min="4115" max="4117" width="11.85546875" style="310" customWidth="1"/>
    <col min="4118" max="4118" width="28.85546875" style="310" customWidth="1"/>
    <col min="4119" max="4120" width="10.5703125" style="310" customWidth="1"/>
    <col min="4121" max="4121" width="53.42578125" style="310" customWidth="1"/>
    <col min="4122" max="4124" width="11.85546875" style="310" customWidth="1"/>
    <col min="4125" max="4125" width="10.5703125" style="310" customWidth="1"/>
    <col min="4126" max="4126" width="11.140625" style="310" customWidth="1"/>
    <col min="4127" max="4130" width="11.85546875" style="310" customWidth="1"/>
    <col min="4131" max="4131" width="10.5703125" style="310" customWidth="1"/>
    <col min="4132" max="4132" width="8.42578125" style="310" customWidth="1"/>
    <col min="4133" max="4133" width="12.5703125" style="310" bestFit="1" customWidth="1"/>
    <col min="4134" max="4134" width="17.85546875" style="310" customWidth="1"/>
    <col min="4135" max="4357" width="9" style="310"/>
    <col min="4358" max="4358" width="7" style="310" customWidth="1"/>
    <col min="4359" max="4359" width="53.42578125" style="310" customWidth="1"/>
    <col min="4360" max="4360" width="10.7109375" style="310" customWidth="1"/>
    <col min="4361" max="4362" width="11.85546875" style="310" customWidth="1"/>
    <col min="4363" max="4363" width="10.5703125" style="310" customWidth="1"/>
    <col min="4364" max="4364" width="9.42578125" style="310" customWidth="1"/>
    <col min="4365" max="4365" width="11.85546875" style="310" customWidth="1"/>
    <col min="4366" max="4366" width="11.140625" style="310" customWidth="1"/>
    <col min="4367" max="4368" width="12" style="310" customWidth="1"/>
    <col min="4369" max="4369" width="10.5703125" style="310" customWidth="1"/>
    <col min="4370" max="4370" width="9.42578125" style="310" customWidth="1"/>
    <col min="4371" max="4373" width="11.85546875" style="310" customWidth="1"/>
    <col min="4374" max="4374" width="28.85546875" style="310" customWidth="1"/>
    <col min="4375" max="4376" width="10.5703125" style="310" customWidth="1"/>
    <col min="4377" max="4377" width="53.42578125" style="310" customWidth="1"/>
    <col min="4378" max="4380" width="11.85546875" style="310" customWidth="1"/>
    <col min="4381" max="4381" width="10.5703125" style="310" customWidth="1"/>
    <col min="4382" max="4382" width="11.140625" style="310" customWidth="1"/>
    <col min="4383" max="4386" width="11.85546875" style="310" customWidth="1"/>
    <col min="4387" max="4387" width="10.5703125" style="310" customWidth="1"/>
    <col min="4388" max="4388" width="8.42578125" style="310" customWidth="1"/>
    <col min="4389" max="4389" width="12.5703125" style="310" bestFit="1" customWidth="1"/>
    <col min="4390" max="4390" width="17.85546875" style="310" customWidth="1"/>
    <col min="4391" max="4613" width="9" style="310"/>
    <col min="4614" max="4614" width="7" style="310" customWidth="1"/>
    <col min="4615" max="4615" width="53.42578125" style="310" customWidth="1"/>
    <col min="4616" max="4616" width="10.7109375" style="310" customWidth="1"/>
    <col min="4617" max="4618" width="11.85546875" style="310" customWidth="1"/>
    <col min="4619" max="4619" width="10.5703125" style="310" customWidth="1"/>
    <col min="4620" max="4620" width="9.42578125" style="310" customWidth="1"/>
    <col min="4621" max="4621" width="11.85546875" style="310" customWidth="1"/>
    <col min="4622" max="4622" width="11.140625" style="310" customWidth="1"/>
    <col min="4623" max="4624" width="12" style="310" customWidth="1"/>
    <col min="4625" max="4625" width="10.5703125" style="310" customWidth="1"/>
    <col min="4626" max="4626" width="9.42578125" style="310" customWidth="1"/>
    <col min="4627" max="4629" width="11.85546875" style="310" customWidth="1"/>
    <col min="4630" max="4630" width="28.85546875" style="310" customWidth="1"/>
    <col min="4631" max="4632" width="10.5703125" style="310" customWidth="1"/>
    <col min="4633" max="4633" width="53.42578125" style="310" customWidth="1"/>
    <col min="4634" max="4636" width="11.85546875" style="310" customWidth="1"/>
    <col min="4637" max="4637" width="10.5703125" style="310" customWidth="1"/>
    <col min="4638" max="4638" width="11.140625" style="310" customWidth="1"/>
    <col min="4639" max="4642" width="11.85546875" style="310" customWidth="1"/>
    <col min="4643" max="4643" width="10.5703125" style="310" customWidth="1"/>
    <col min="4644" max="4644" width="8.42578125" style="310" customWidth="1"/>
    <col min="4645" max="4645" width="12.5703125" style="310" bestFit="1" customWidth="1"/>
    <col min="4646" max="4646" width="17.85546875" style="310" customWidth="1"/>
    <col min="4647" max="4869" width="9" style="310"/>
    <col min="4870" max="4870" width="7" style="310" customWidth="1"/>
    <col min="4871" max="4871" width="53.42578125" style="310" customWidth="1"/>
    <col min="4872" max="4872" width="10.7109375" style="310" customWidth="1"/>
    <col min="4873" max="4874" width="11.85546875" style="310" customWidth="1"/>
    <col min="4875" max="4875" width="10.5703125" style="310" customWidth="1"/>
    <col min="4876" max="4876" width="9.42578125" style="310" customWidth="1"/>
    <col min="4877" max="4877" width="11.85546875" style="310" customWidth="1"/>
    <col min="4878" max="4878" width="11.140625" style="310" customWidth="1"/>
    <col min="4879" max="4880" width="12" style="310" customWidth="1"/>
    <col min="4881" max="4881" width="10.5703125" style="310" customWidth="1"/>
    <col min="4882" max="4882" width="9.42578125" style="310" customWidth="1"/>
    <col min="4883" max="4885" width="11.85546875" style="310" customWidth="1"/>
    <col min="4886" max="4886" width="28.85546875" style="310" customWidth="1"/>
    <col min="4887" max="4888" width="10.5703125" style="310" customWidth="1"/>
    <col min="4889" max="4889" width="53.42578125" style="310" customWidth="1"/>
    <col min="4890" max="4892" width="11.85546875" style="310" customWidth="1"/>
    <col min="4893" max="4893" width="10.5703125" style="310" customWidth="1"/>
    <col min="4894" max="4894" width="11.140625" style="310" customWidth="1"/>
    <col min="4895" max="4898" width="11.85546875" style="310" customWidth="1"/>
    <col min="4899" max="4899" width="10.5703125" style="310" customWidth="1"/>
    <col min="4900" max="4900" width="8.42578125" style="310" customWidth="1"/>
    <col min="4901" max="4901" width="12.5703125" style="310" bestFit="1" customWidth="1"/>
    <col min="4902" max="4902" width="17.85546875" style="310" customWidth="1"/>
    <col min="4903" max="5125" width="9" style="310"/>
    <col min="5126" max="5126" width="7" style="310" customWidth="1"/>
    <col min="5127" max="5127" width="53.42578125" style="310" customWidth="1"/>
    <col min="5128" max="5128" width="10.7109375" style="310" customWidth="1"/>
    <col min="5129" max="5130" width="11.85546875" style="310" customWidth="1"/>
    <col min="5131" max="5131" width="10.5703125" style="310" customWidth="1"/>
    <col min="5132" max="5132" width="9.42578125" style="310" customWidth="1"/>
    <col min="5133" max="5133" width="11.85546875" style="310" customWidth="1"/>
    <col min="5134" max="5134" width="11.140625" style="310" customWidth="1"/>
    <col min="5135" max="5136" width="12" style="310" customWidth="1"/>
    <col min="5137" max="5137" width="10.5703125" style="310" customWidth="1"/>
    <col min="5138" max="5138" width="9.42578125" style="310" customWidth="1"/>
    <col min="5139" max="5141" width="11.85546875" style="310" customWidth="1"/>
    <col min="5142" max="5142" width="28.85546875" style="310" customWidth="1"/>
    <col min="5143" max="5144" width="10.5703125" style="310" customWidth="1"/>
    <col min="5145" max="5145" width="53.42578125" style="310" customWidth="1"/>
    <col min="5146" max="5148" width="11.85546875" style="310" customWidth="1"/>
    <col min="5149" max="5149" width="10.5703125" style="310" customWidth="1"/>
    <col min="5150" max="5150" width="11.140625" style="310" customWidth="1"/>
    <col min="5151" max="5154" width="11.85546875" style="310" customWidth="1"/>
    <col min="5155" max="5155" width="10.5703125" style="310" customWidth="1"/>
    <col min="5156" max="5156" width="8.42578125" style="310" customWidth="1"/>
    <col min="5157" max="5157" width="12.5703125" style="310" bestFit="1" customWidth="1"/>
    <col min="5158" max="5158" width="17.85546875" style="310" customWidth="1"/>
    <col min="5159" max="5381" width="9" style="310"/>
    <col min="5382" max="5382" width="7" style="310" customWidth="1"/>
    <col min="5383" max="5383" width="53.42578125" style="310" customWidth="1"/>
    <col min="5384" max="5384" width="10.7109375" style="310" customWidth="1"/>
    <col min="5385" max="5386" width="11.85546875" style="310" customWidth="1"/>
    <col min="5387" max="5387" width="10.5703125" style="310" customWidth="1"/>
    <col min="5388" max="5388" width="9.42578125" style="310" customWidth="1"/>
    <col min="5389" max="5389" width="11.85546875" style="310" customWidth="1"/>
    <col min="5390" max="5390" width="11.140625" style="310" customWidth="1"/>
    <col min="5391" max="5392" width="12" style="310" customWidth="1"/>
    <col min="5393" max="5393" width="10.5703125" style="310" customWidth="1"/>
    <col min="5394" max="5394" width="9.42578125" style="310" customWidth="1"/>
    <col min="5395" max="5397" width="11.85546875" style="310" customWidth="1"/>
    <col min="5398" max="5398" width="28.85546875" style="310" customWidth="1"/>
    <col min="5399" max="5400" width="10.5703125" style="310" customWidth="1"/>
    <col min="5401" max="5401" width="53.42578125" style="310" customWidth="1"/>
    <col min="5402" max="5404" width="11.85546875" style="310" customWidth="1"/>
    <col min="5405" max="5405" width="10.5703125" style="310" customWidth="1"/>
    <col min="5406" max="5406" width="11.140625" style="310" customWidth="1"/>
    <col min="5407" max="5410" width="11.85546875" style="310" customWidth="1"/>
    <col min="5411" max="5411" width="10.5703125" style="310" customWidth="1"/>
    <col min="5412" max="5412" width="8.42578125" style="310" customWidth="1"/>
    <col min="5413" max="5413" width="12.5703125" style="310" bestFit="1" customWidth="1"/>
    <col min="5414" max="5414" width="17.85546875" style="310" customWidth="1"/>
    <col min="5415" max="5637" width="9" style="310"/>
    <col min="5638" max="5638" width="7" style="310" customWidth="1"/>
    <col min="5639" max="5639" width="53.42578125" style="310" customWidth="1"/>
    <col min="5640" max="5640" width="10.7109375" style="310" customWidth="1"/>
    <col min="5641" max="5642" width="11.85546875" style="310" customWidth="1"/>
    <col min="5643" max="5643" width="10.5703125" style="310" customWidth="1"/>
    <col min="5644" max="5644" width="9.42578125" style="310" customWidth="1"/>
    <col min="5645" max="5645" width="11.85546875" style="310" customWidth="1"/>
    <col min="5646" max="5646" width="11.140625" style="310" customWidth="1"/>
    <col min="5647" max="5648" width="12" style="310" customWidth="1"/>
    <col min="5649" max="5649" width="10.5703125" style="310" customWidth="1"/>
    <col min="5650" max="5650" width="9.42578125" style="310" customWidth="1"/>
    <col min="5651" max="5653" width="11.85546875" style="310" customWidth="1"/>
    <col min="5654" max="5654" width="28.85546875" style="310" customWidth="1"/>
    <col min="5655" max="5656" width="10.5703125" style="310" customWidth="1"/>
    <col min="5657" max="5657" width="53.42578125" style="310" customWidth="1"/>
    <col min="5658" max="5660" width="11.85546875" style="310" customWidth="1"/>
    <col min="5661" max="5661" width="10.5703125" style="310" customWidth="1"/>
    <col min="5662" max="5662" width="11.140625" style="310" customWidth="1"/>
    <col min="5663" max="5666" width="11.85546875" style="310" customWidth="1"/>
    <col min="5667" max="5667" width="10.5703125" style="310" customWidth="1"/>
    <col min="5668" max="5668" width="8.42578125" style="310" customWidth="1"/>
    <col min="5669" max="5669" width="12.5703125" style="310" bestFit="1" customWidth="1"/>
    <col min="5670" max="5670" width="17.85546875" style="310" customWidth="1"/>
    <col min="5671" max="5893" width="9" style="310"/>
    <col min="5894" max="5894" width="7" style="310" customWidth="1"/>
    <col min="5895" max="5895" width="53.42578125" style="310" customWidth="1"/>
    <col min="5896" max="5896" width="10.7109375" style="310" customWidth="1"/>
    <col min="5897" max="5898" width="11.85546875" style="310" customWidth="1"/>
    <col min="5899" max="5899" width="10.5703125" style="310" customWidth="1"/>
    <col min="5900" max="5900" width="9.42578125" style="310" customWidth="1"/>
    <col min="5901" max="5901" width="11.85546875" style="310" customWidth="1"/>
    <col min="5902" max="5902" width="11.140625" style="310" customWidth="1"/>
    <col min="5903" max="5904" width="12" style="310" customWidth="1"/>
    <col min="5905" max="5905" width="10.5703125" style="310" customWidth="1"/>
    <col min="5906" max="5906" width="9.42578125" style="310" customWidth="1"/>
    <col min="5907" max="5909" width="11.85546875" style="310" customWidth="1"/>
    <col min="5910" max="5910" width="28.85546875" style="310" customWidth="1"/>
    <col min="5911" max="5912" width="10.5703125" style="310" customWidth="1"/>
    <col min="5913" max="5913" width="53.42578125" style="310" customWidth="1"/>
    <col min="5914" max="5916" width="11.85546875" style="310" customWidth="1"/>
    <col min="5917" max="5917" width="10.5703125" style="310" customWidth="1"/>
    <col min="5918" max="5918" width="11.140625" style="310" customWidth="1"/>
    <col min="5919" max="5922" width="11.85546875" style="310" customWidth="1"/>
    <col min="5923" max="5923" width="10.5703125" style="310" customWidth="1"/>
    <col min="5924" max="5924" width="8.42578125" style="310" customWidth="1"/>
    <col min="5925" max="5925" width="12.5703125" style="310" bestFit="1" customWidth="1"/>
    <col min="5926" max="5926" width="17.85546875" style="310" customWidth="1"/>
    <col min="5927" max="6149" width="9" style="310"/>
    <col min="6150" max="6150" width="7" style="310" customWidth="1"/>
    <col min="6151" max="6151" width="53.42578125" style="310" customWidth="1"/>
    <col min="6152" max="6152" width="10.7109375" style="310" customWidth="1"/>
    <col min="6153" max="6154" width="11.85546875" style="310" customWidth="1"/>
    <col min="6155" max="6155" width="10.5703125" style="310" customWidth="1"/>
    <col min="6156" max="6156" width="9.42578125" style="310" customWidth="1"/>
    <col min="6157" max="6157" width="11.85546875" style="310" customWidth="1"/>
    <col min="6158" max="6158" width="11.140625" style="310" customWidth="1"/>
    <col min="6159" max="6160" width="12" style="310" customWidth="1"/>
    <col min="6161" max="6161" width="10.5703125" style="310" customWidth="1"/>
    <col min="6162" max="6162" width="9.42578125" style="310" customWidth="1"/>
    <col min="6163" max="6165" width="11.85546875" style="310" customWidth="1"/>
    <col min="6166" max="6166" width="28.85546875" style="310" customWidth="1"/>
    <col min="6167" max="6168" width="10.5703125" style="310" customWidth="1"/>
    <col min="6169" max="6169" width="53.42578125" style="310" customWidth="1"/>
    <col min="6170" max="6172" width="11.85546875" style="310" customWidth="1"/>
    <col min="6173" max="6173" width="10.5703125" style="310" customWidth="1"/>
    <col min="6174" max="6174" width="11.140625" style="310" customWidth="1"/>
    <col min="6175" max="6178" width="11.85546875" style="310" customWidth="1"/>
    <col min="6179" max="6179" width="10.5703125" style="310" customWidth="1"/>
    <col min="6180" max="6180" width="8.42578125" style="310" customWidth="1"/>
    <col min="6181" max="6181" width="12.5703125" style="310" bestFit="1" customWidth="1"/>
    <col min="6182" max="6182" width="17.85546875" style="310" customWidth="1"/>
    <col min="6183" max="6405" width="9" style="310"/>
    <col min="6406" max="6406" width="7" style="310" customWidth="1"/>
    <col min="6407" max="6407" width="53.42578125" style="310" customWidth="1"/>
    <col min="6408" max="6408" width="10.7109375" style="310" customWidth="1"/>
    <col min="6409" max="6410" width="11.85546875" style="310" customWidth="1"/>
    <col min="6411" max="6411" width="10.5703125" style="310" customWidth="1"/>
    <col min="6412" max="6412" width="9.42578125" style="310" customWidth="1"/>
    <col min="6413" max="6413" width="11.85546875" style="310" customWidth="1"/>
    <col min="6414" max="6414" width="11.140625" style="310" customWidth="1"/>
    <col min="6415" max="6416" width="12" style="310" customWidth="1"/>
    <col min="6417" max="6417" width="10.5703125" style="310" customWidth="1"/>
    <col min="6418" max="6418" width="9.42578125" style="310" customWidth="1"/>
    <col min="6419" max="6421" width="11.85546875" style="310" customWidth="1"/>
    <col min="6422" max="6422" width="28.85546875" style="310" customWidth="1"/>
    <col min="6423" max="6424" width="10.5703125" style="310" customWidth="1"/>
    <col min="6425" max="6425" width="53.42578125" style="310" customWidth="1"/>
    <col min="6426" max="6428" width="11.85546875" style="310" customWidth="1"/>
    <col min="6429" max="6429" width="10.5703125" style="310" customWidth="1"/>
    <col min="6430" max="6430" width="11.140625" style="310" customWidth="1"/>
    <col min="6431" max="6434" width="11.85546875" style="310" customWidth="1"/>
    <col min="6435" max="6435" width="10.5703125" style="310" customWidth="1"/>
    <col min="6436" max="6436" width="8.42578125" style="310" customWidth="1"/>
    <col min="6437" max="6437" width="12.5703125" style="310" bestFit="1" customWidth="1"/>
    <col min="6438" max="6438" width="17.85546875" style="310" customWidth="1"/>
    <col min="6439" max="6661" width="9" style="310"/>
    <col min="6662" max="6662" width="7" style="310" customWidth="1"/>
    <col min="6663" max="6663" width="53.42578125" style="310" customWidth="1"/>
    <col min="6664" max="6664" width="10.7109375" style="310" customWidth="1"/>
    <col min="6665" max="6666" width="11.85546875" style="310" customWidth="1"/>
    <col min="6667" max="6667" width="10.5703125" style="310" customWidth="1"/>
    <col min="6668" max="6668" width="9.42578125" style="310" customWidth="1"/>
    <col min="6669" max="6669" width="11.85546875" style="310" customWidth="1"/>
    <col min="6670" max="6670" width="11.140625" style="310" customWidth="1"/>
    <col min="6671" max="6672" width="12" style="310" customWidth="1"/>
    <col min="6673" max="6673" width="10.5703125" style="310" customWidth="1"/>
    <col min="6674" max="6674" width="9.42578125" style="310" customWidth="1"/>
    <col min="6675" max="6677" width="11.85546875" style="310" customWidth="1"/>
    <col min="6678" max="6678" width="28.85546875" style="310" customWidth="1"/>
    <col min="6679" max="6680" width="10.5703125" style="310" customWidth="1"/>
    <col min="6681" max="6681" width="53.42578125" style="310" customWidth="1"/>
    <col min="6682" max="6684" width="11.85546875" style="310" customWidth="1"/>
    <col min="6685" max="6685" width="10.5703125" style="310" customWidth="1"/>
    <col min="6686" max="6686" width="11.140625" style="310" customWidth="1"/>
    <col min="6687" max="6690" width="11.85546875" style="310" customWidth="1"/>
    <col min="6691" max="6691" width="10.5703125" style="310" customWidth="1"/>
    <col min="6692" max="6692" width="8.42578125" style="310" customWidth="1"/>
    <col min="6693" max="6693" width="12.5703125" style="310" bestFit="1" customWidth="1"/>
    <col min="6694" max="6694" width="17.85546875" style="310" customWidth="1"/>
    <col min="6695" max="6917" width="9" style="310"/>
    <col min="6918" max="6918" width="7" style="310" customWidth="1"/>
    <col min="6919" max="6919" width="53.42578125" style="310" customWidth="1"/>
    <col min="6920" max="6920" width="10.7109375" style="310" customWidth="1"/>
    <col min="6921" max="6922" width="11.85546875" style="310" customWidth="1"/>
    <col min="6923" max="6923" width="10.5703125" style="310" customWidth="1"/>
    <col min="6924" max="6924" width="9.42578125" style="310" customWidth="1"/>
    <col min="6925" max="6925" width="11.85546875" style="310" customWidth="1"/>
    <col min="6926" max="6926" width="11.140625" style="310" customWidth="1"/>
    <col min="6927" max="6928" width="12" style="310" customWidth="1"/>
    <col min="6929" max="6929" width="10.5703125" style="310" customWidth="1"/>
    <col min="6930" max="6930" width="9.42578125" style="310" customWidth="1"/>
    <col min="6931" max="6933" width="11.85546875" style="310" customWidth="1"/>
    <col min="6934" max="6934" width="28.85546875" style="310" customWidth="1"/>
    <col min="6935" max="6936" width="10.5703125" style="310" customWidth="1"/>
    <col min="6937" max="6937" width="53.42578125" style="310" customWidth="1"/>
    <col min="6938" max="6940" width="11.85546875" style="310" customWidth="1"/>
    <col min="6941" max="6941" width="10.5703125" style="310" customWidth="1"/>
    <col min="6942" max="6942" width="11.140625" style="310" customWidth="1"/>
    <col min="6943" max="6946" width="11.85546875" style="310" customWidth="1"/>
    <col min="6947" max="6947" width="10.5703125" style="310" customWidth="1"/>
    <col min="6948" max="6948" width="8.42578125" style="310" customWidth="1"/>
    <col min="6949" max="6949" width="12.5703125" style="310" bestFit="1" customWidth="1"/>
    <col min="6950" max="6950" width="17.85546875" style="310" customWidth="1"/>
    <col min="6951" max="7173" width="9" style="310"/>
    <col min="7174" max="7174" width="7" style="310" customWidth="1"/>
    <col min="7175" max="7175" width="53.42578125" style="310" customWidth="1"/>
    <col min="7176" max="7176" width="10.7109375" style="310" customWidth="1"/>
    <col min="7177" max="7178" width="11.85546875" style="310" customWidth="1"/>
    <col min="7179" max="7179" width="10.5703125" style="310" customWidth="1"/>
    <col min="7180" max="7180" width="9.42578125" style="310" customWidth="1"/>
    <col min="7181" max="7181" width="11.85546875" style="310" customWidth="1"/>
    <col min="7182" max="7182" width="11.140625" style="310" customWidth="1"/>
    <col min="7183" max="7184" width="12" style="310" customWidth="1"/>
    <col min="7185" max="7185" width="10.5703125" style="310" customWidth="1"/>
    <col min="7186" max="7186" width="9.42578125" style="310" customWidth="1"/>
    <col min="7187" max="7189" width="11.85546875" style="310" customWidth="1"/>
    <col min="7190" max="7190" width="28.85546875" style="310" customWidth="1"/>
    <col min="7191" max="7192" width="10.5703125" style="310" customWidth="1"/>
    <col min="7193" max="7193" width="53.42578125" style="310" customWidth="1"/>
    <col min="7194" max="7196" width="11.85546875" style="310" customWidth="1"/>
    <col min="7197" max="7197" width="10.5703125" style="310" customWidth="1"/>
    <col min="7198" max="7198" width="11.140625" style="310" customWidth="1"/>
    <col min="7199" max="7202" width="11.85546875" style="310" customWidth="1"/>
    <col min="7203" max="7203" width="10.5703125" style="310" customWidth="1"/>
    <col min="7204" max="7204" width="8.42578125" style="310" customWidth="1"/>
    <col min="7205" max="7205" width="12.5703125" style="310" bestFit="1" customWidth="1"/>
    <col min="7206" max="7206" width="17.85546875" style="310" customWidth="1"/>
    <col min="7207" max="7429" width="9" style="310"/>
    <col min="7430" max="7430" width="7" style="310" customWidth="1"/>
    <col min="7431" max="7431" width="53.42578125" style="310" customWidth="1"/>
    <col min="7432" max="7432" width="10.7109375" style="310" customWidth="1"/>
    <col min="7433" max="7434" width="11.85546875" style="310" customWidth="1"/>
    <col min="7435" max="7435" width="10.5703125" style="310" customWidth="1"/>
    <col min="7436" max="7436" width="9.42578125" style="310" customWidth="1"/>
    <col min="7437" max="7437" width="11.85546875" style="310" customWidth="1"/>
    <col min="7438" max="7438" width="11.140625" style="310" customWidth="1"/>
    <col min="7439" max="7440" width="12" style="310" customWidth="1"/>
    <col min="7441" max="7441" width="10.5703125" style="310" customWidth="1"/>
    <col min="7442" max="7442" width="9.42578125" style="310" customWidth="1"/>
    <col min="7443" max="7445" width="11.85546875" style="310" customWidth="1"/>
    <col min="7446" max="7446" width="28.85546875" style="310" customWidth="1"/>
    <col min="7447" max="7448" width="10.5703125" style="310" customWidth="1"/>
    <col min="7449" max="7449" width="53.42578125" style="310" customWidth="1"/>
    <col min="7450" max="7452" width="11.85546875" style="310" customWidth="1"/>
    <col min="7453" max="7453" width="10.5703125" style="310" customWidth="1"/>
    <col min="7454" max="7454" width="11.140625" style="310" customWidth="1"/>
    <col min="7455" max="7458" width="11.85546875" style="310" customWidth="1"/>
    <col min="7459" max="7459" width="10.5703125" style="310" customWidth="1"/>
    <col min="7460" max="7460" width="8.42578125" style="310" customWidth="1"/>
    <col min="7461" max="7461" width="12.5703125" style="310" bestFit="1" customWidth="1"/>
    <col min="7462" max="7462" width="17.85546875" style="310" customWidth="1"/>
    <col min="7463" max="7685" width="9" style="310"/>
    <col min="7686" max="7686" width="7" style="310" customWidth="1"/>
    <col min="7687" max="7687" width="53.42578125" style="310" customWidth="1"/>
    <col min="7688" max="7688" width="10.7109375" style="310" customWidth="1"/>
    <col min="7689" max="7690" width="11.85546875" style="310" customWidth="1"/>
    <col min="7691" max="7691" width="10.5703125" style="310" customWidth="1"/>
    <col min="7692" max="7692" width="9.42578125" style="310" customWidth="1"/>
    <col min="7693" max="7693" width="11.85546875" style="310" customWidth="1"/>
    <col min="7694" max="7694" width="11.140625" style="310" customWidth="1"/>
    <col min="7695" max="7696" width="12" style="310" customWidth="1"/>
    <col min="7697" max="7697" width="10.5703125" style="310" customWidth="1"/>
    <col min="7698" max="7698" width="9.42578125" style="310" customWidth="1"/>
    <col min="7699" max="7701" width="11.85546875" style="310" customWidth="1"/>
    <col min="7702" max="7702" width="28.85546875" style="310" customWidth="1"/>
    <col min="7703" max="7704" width="10.5703125" style="310" customWidth="1"/>
    <col min="7705" max="7705" width="53.42578125" style="310" customWidth="1"/>
    <col min="7706" max="7708" width="11.85546875" style="310" customWidth="1"/>
    <col min="7709" max="7709" width="10.5703125" style="310" customWidth="1"/>
    <col min="7710" max="7710" width="11.140625" style="310" customWidth="1"/>
    <col min="7711" max="7714" width="11.85546875" style="310" customWidth="1"/>
    <col min="7715" max="7715" width="10.5703125" style="310" customWidth="1"/>
    <col min="7716" max="7716" width="8.42578125" style="310" customWidth="1"/>
    <col min="7717" max="7717" width="12.5703125" style="310" bestFit="1" customWidth="1"/>
    <col min="7718" max="7718" width="17.85546875" style="310" customWidth="1"/>
    <col min="7719" max="7941" width="9" style="310"/>
    <col min="7942" max="7942" width="7" style="310" customWidth="1"/>
    <col min="7943" max="7943" width="53.42578125" style="310" customWidth="1"/>
    <col min="7944" max="7944" width="10.7109375" style="310" customWidth="1"/>
    <col min="7945" max="7946" width="11.85546875" style="310" customWidth="1"/>
    <col min="7947" max="7947" width="10.5703125" style="310" customWidth="1"/>
    <col min="7948" max="7948" width="9.42578125" style="310" customWidth="1"/>
    <col min="7949" max="7949" width="11.85546875" style="310" customWidth="1"/>
    <col min="7950" max="7950" width="11.140625" style="310" customWidth="1"/>
    <col min="7951" max="7952" width="12" style="310" customWidth="1"/>
    <col min="7953" max="7953" width="10.5703125" style="310" customWidth="1"/>
    <col min="7954" max="7954" width="9.42578125" style="310" customWidth="1"/>
    <col min="7955" max="7957" width="11.85546875" style="310" customWidth="1"/>
    <col min="7958" max="7958" width="28.85546875" style="310" customWidth="1"/>
    <col min="7959" max="7960" width="10.5703125" style="310" customWidth="1"/>
    <col min="7961" max="7961" width="53.42578125" style="310" customWidth="1"/>
    <col min="7962" max="7964" width="11.85546875" style="310" customWidth="1"/>
    <col min="7965" max="7965" width="10.5703125" style="310" customWidth="1"/>
    <col min="7966" max="7966" width="11.140625" style="310" customWidth="1"/>
    <col min="7967" max="7970" width="11.85546875" style="310" customWidth="1"/>
    <col min="7971" max="7971" width="10.5703125" style="310" customWidth="1"/>
    <col min="7972" max="7972" width="8.42578125" style="310" customWidth="1"/>
    <col min="7973" max="7973" width="12.5703125" style="310" bestFit="1" customWidth="1"/>
    <col min="7974" max="7974" width="17.85546875" style="310" customWidth="1"/>
    <col min="7975" max="8197" width="9" style="310"/>
    <col min="8198" max="8198" width="7" style="310" customWidth="1"/>
    <col min="8199" max="8199" width="53.42578125" style="310" customWidth="1"/>
    <col min="8200" max="8200" width="10.7109375" style="310" customWidth="1"/>
    <col min="8201" max="8202" width="11.85546875" style="310" customWidth="1"/>
    <col min="8203" max="8203" width="10.5703125" style="310" customWidth="1"/>
    <col min="8204" max="8204" width="9.42578125" style="310" customWidth="1"/>
    <col min="8205" max="8205" width="11.85546875" style="310" customWidth="1"/>
    <col min="8206" max="8206" width="11.140625" style="310" customWidth="1"/>
    <col min="8207" max="8208" width="12" style="310" customWidth="1"/>
    <col min="8209" max="8209" width="10.5703125" style="310" customWidth="1"/>
    <col min="8210" max="8210" width="9.42578125" style="310" customWidth="1"/>
    <col min="8211" max="8213" width="11.85546875" style="310" customWidth="1"/>
    <col min="8214" max="8214" width="28.85546875" style="310" customWidth="1"/>
    <col min="8215" max="8216" width="10.5703125" style="310" customWidth="1"/>
    <col min="8217" max="8217" width="53.42578125" style="310" customWidth="1"/>
    <col min="8218" max="8220" width="11.85546875" style="310" customWidth="1"/>
    <col min="8221" max="8221" width="10.5703125" style="310" customWidth="1"/>
    <col min="8222" max="8222" width="11.140625" style="310" customWidth="1"/>
    <col min="8223" max="8226" width="11.85546875" style="310" customWidth="1"/>
    <col min="8227" max="8227" width="10.5703125" style="310" customWidth="1"/>
    <col min="8228" max="8228" width="8.42578125" style="310" customWidth="1"/>
    <col min="8229" max="8229" width="12.5703125" style="310" bestFit="1" customWidth="1"/>
    <col min="8230" max="8230" width="17.85546875" style="310" customWidth="1"/>
    <col min="8231" max="8453" width="9" style="310"/>
    <col min="8454" max="8454" width="7" style="310" customWidth="1"/>
    <col min="8455" max="8455" width="53.42578125" style="310" customWidth="1"/>
    <col min="8456" max="8456" width="10.7109375" style="310" customWidth="1"/>
    <col min="8457" max="8458" width="11.85546875" style="310" customWidth="1"/>
    <col min="8459" max="8459" width="10.5703125" style="310" customWidth="1"/>
    <col min="8460" max="8460" width="9.42578125" style="310" customWidth="1"/>
    <col min="8461" max="8461" width="11.85546875" style="310" customWidth="1"/>
    <col min="8462" max="8462" width="11.140625" style="310" customWidth="1"/>
    <col min="8463" max="8464" width="12" style="310" customWidth="1"/>
    <col min="8465" max="8465" width="10.5703125" style="310" customWidth="1"/>
    <col min="8466" max="8466" width="9.42578125" style="310" customWidth="1"/>
    <col min="8467" max="8469" width="11.85546875" style="310" customWidth="1"/>
    <col min="8470" max="8470" width="28.85546875" style="310" customWidth="1"/>
    <col min="8471" max="8472" width="10.5703125" style="310" customWidth="1"/>
    <col min="8473" max="8473" width="53.42578125" style="310" customWidth="1"/>
    <col min="8474" max="8476" width="11.85546875" style="310" customWidth="1"/>
    <col min="8477" max="8477" width="10.5703125" style="310" customWidth="1"/>
    <col min="8478" max="8478" width="11.140625" style="310" customWidth="1"/>
    <col min="8479" max="8482" width="11.85546875" style="310" customWidth="1"/>
    <col min="8483" max="8483" width="10.5703125" style="310" customWidth="1"/>
    <col min="8484" max="8484" width="8.42578125" style="310" customWidth="1"/>
    <col min="8485" max="8485" width="12.5703125" style="310" bestFit="1" customWidth="1"/>
    <col min="8486" max="8486" width="17.85546875" style="310" customWidth="1"/>
    <col min="8487" max="8709" width="9" style="310"/>
    <col min="8710" max="8710" width="7" style="310" customWidth="1"/>
    <col min="8711" max="8711" width="53.42578125" style="310" customWidth="1"/>
    <col min="8712" max="8712" width="10.7109375" style="310" customWidth="1"/>
    <col min="8713" max="8714" width="11.85546875" style="310" customWidth="1"/>
    <col min="8715" max="8715" width="10.5703125" style="310" customWidth="1"/>
    <col min="8716" max="8716" width="9.42578125" style="310" customWidth="1"/>
    <col min="8717" max="8717" width="11.85546875" style="310" customWidth="1"/>
    <col min="8718" max="8718" width="11.140625" style="310" customWidth="1"/>
    <col min="8719" max="8720" width="12" style="310" customWidth="1"/>
    <col min="8721" max="8721" width="10.5703125" style="310" customWidth="1"/>
    <col min="8722" max="8722" width="9.42578125" style="310" customWidth="1"/>
    <col min="8723" max="8725" width="11.85546875" style="310" customWidth="1"/>
    <col min="8726" max="8726" width="28.85546875" style="310" customWidth="1"/>
    <col min="8727" max="8728" width="10.5703125" style="310" customWidth="1"/>
    <col min="8729" max="8729" width="53.42578125" style="310" customWidth="1"/>
    <col min="8730" max="8732" width="11.85546875" style="310" customWidth="1"/>
    <col min="8733" max="8733" width="10.5703125" style="310" customWidth="1"/>
    <col min="8734" max="8734" width="11.140625" style="310" customWidth="1"/>
    <col min="8735" max="8738" width="11.85546875" style="310" customWidth="1"/>
    <col min="8739" max="8739" width="10.5703125" style="310" customWidth="1"/>
    <col min="8740" max="8740" width="8.42578125" style="310" customWidth="1"/>
    <col min="8741" max="8741" width="12.5703125" style="310" bestFit="1" customWidth="1"/>
    <col min="8742" max="8742" width="17.85546875" style="310" customWidth="1"/>
    <col min="8743" max="8965" width="9" style="310"/>
    <col min="8966" max="8966" width="7" style="310" customWidth="1"/>
    <col min="8967" max="8967" width="53.42578125" style="310" customWidth="1"/>
    <col min="8968" max="8968" width="10.7109375" style="310" customWidth="1"/>
    <col min="8969" max="8970" width="11.85546875" style="310" customWidth="1"/>
    <col min="8971" max="8971" width="10.5703125" style="310" customWidth="1"/>
    <col min="8972" max="8972" width="9.42578125" style="310" customWidth="1"/>
    <col min="8973" max="8973" width="11.85546875" style="310" customWidth="1"/>
    <col min="8974" max="8974" width="11.140625" style="310" customWidth="1"/>
    <col min="8975" max="8976" width="12" style="310" customWidth="1"/>
    <col min="8977" max="8977" width="10.5703125" style="310" customWidth="1"/>
    <col min="8978" max="8978" width="9.42578125" style="310" customWidth="1"/>
    <col min="8979" max="8981" width="11.85546875" style="310" customWidth="1"/>
    <col min="8982" max="8982" width="28.85546875" style="310" customWidth="1"/>
    <col min="8983" max="8984" width="10.5703125" style="310" customWidth="1"/>
    <col min="8985" max="8985" width="53.42578125" style="310" customWidth="1"/>
    <col min="8986" max="8988" width="11.85546875" style="310" customWidth="1"/>
    <col min="8989" max="8989" width="10.5703125" style="310" customWidth="1"/>
    <col min="8990" max="8990" width="11.140625" style="310" customWidth="1"/>
    <col min="8991" max="8994" width="11.85546875" style="310" customWidth="1"/>
    <col min="8995" max="8995" width="10.5703125" style="310" customWidth="1"/>
    <col min="8996" max="8996" width="8.42578125" style="310" customWidth="1"/>
    <col min="8997" max="8997" width="12.5703125" style="310" bestFit="1" customWidth="1"/>
    <col min="8998" max="8998" width="17.85546875" style="310" customWidth="1"/>
    <col min="8999" max="9221" width="9" style="310"/>
    <col min="9222" max="9222" width="7" style="310" customWidth="1"/>
    <col min="9223" max="9223" width="53.42578125" style="310" customWidth="1"/>
    <col min="9224" max="9224" width="10.7109375" style="310" customWidth="1"/>
    <col min="9225" max="9226" width="11.85546875" style="310" customWidth="1"/>
    <col min="9227" max="9227" width="10.5703125" style="310" customWidth="1"/>
    <col min="9228" max="9228" width="9.42578125" style="310" customWidth="1"/>
    <col min="9229" max="9229" width="11.85546875" style="310" customWidth="1"/>
    <col min="9230" max="9230" width="11.140625" style="310" customWidth="1"/>
    <col min="9231" max="9232" width="12" style="310" customWidth="1"/>
    <col min="9233" max="9233" width="10.5703125" style="310" customWidth="1"/>
    <col min="9234" max="9234" width="9.42578125" style="310" customWidth="1"/>
    <col min="9235" max="9237" width="11.85546875" style="310" customWidth="1"/>
    <col min="9238" max="9238" width="28.85546875" style="310" customWidth="1"/>
    <col min="9239" max="9240" width="10.5703125" style="310" customWidth="1"/>
    <col min="9241" max="9241" width="53.42578125" style="310" customWidth="1"/>
    <col min="9242" max="9244" width="11.85546875" style="310" customWidth="1"/>
    <col min="9245" max="9245" width="10.5703125" style="310" customWidth="1"/>
    <col min="9246" max="9246" width="11.140625" style="310" customWidth="1"/>
    <col min="9247" max="9250" width="11.85546875" style="310" customWidth="1"/>
    <col min="9251" max="9251" width="10.5703125" style="310" customWidth="1"/>
    <col min="9252" max="9252" width="8.42578125" style="310" customWidth="1"/>
    <col min="9253" max="9253" width="12.5703125" style="310" bestFit="1" customWidth="1"/>
    <col min="9254" max="9254" width="17.85546875" style="310" customWidth="1"/>
    <col min="9255" max="9477" width="9" style="310"/>
    <col min="9478" max="9478" width="7" style="310" customWidth="1"/>
    <col min="9479" max="9479" width="53.42578125" style="310" customWidth="1"/>
    <col min="9480" max="9480" width="10.7109375" style="310" customWidth="1"/>
    <col min="9481" max="9482" width="11.85546875" style="310" customWidth="1"/>
    <col min="9483" max="9483" width="10.5703125" style="310" customWidth="1"/>
    <col min="9484" max="9484" width="9.42578125" style="310" customWidth="1"/>
    <col min="9485" max="9485" width="11.85546875" style="310" customWidth="1"/>
    <col min="9486" max="9486" width="11.140625" style="310" customWidth="1"/>
    <col min="9487" max="9488" width="12" style="310" customWidth="1"/>
    <col min="9489" max="9489" width="10.5703125" style="310" customWidth="1"/>
    <col min="9490" max="9490" width="9.42578125" style="310" customWidth="1"/>
    <col min="9491" max="9493" width="11.85546875" style="310" customWidth="1"/>
    <col min="9494" max="9494" width="28.85546875" style="310" customWidth="1"/>
    <col min="9495" max="9496" width="10.5703125" style="310" customWidth="1"/>
    <col min="9497" max="9497" width="53.42578125" style="310" customWidth="1"/>
    <col min="9498" max="9500" width="11.85546875" style="310" customWidth="1"/>
    <col min="9501" max="9501" width="10.5703125" style="310" customWidth="1"/>
    <col min="9502" max="9502" width="11.140625" style="310" customWidth="1"/>
    <col min="9503" max="9506" width="11.85546875" style="310" customWidth="1"/>
    <col min="9507" max="9507" width="10.5703125" style="310" customWidth="1"/>
    <col min="9508" max="9508" width="8.42578125" style="310" customWidth="1"/>
    <col min="9509" max="9509" width="12.5703125" style="310" bestFit="1" customWidth="1"/>
    <col min="9510" max="9510" width="17.85546875" style="310" customWidth="1"/>
    <col min="9511" max="9733" width="9" style="310"/>
    <col min="9734" max="9734" width="7" style="310" customWidth="1"/>
    <col min="9735" max="9735" width="53.42578125" style="310" customWidth="1"/>
    <col min="9736" max="9736" width="10.7109375" style="310" customWidth="1"/>
    <col min="9737" max="9738" width="11.85546875" style="310" customWidth="1"/>
    <col min="9739" max="9739" width="10.5703125" style="310" customWidth="1"/>
    <col min="9740" max="9740" width="9.42578125" style="310" customWidth="1"/>
    <col min="9741" max="9741" width="11.85546875" style="310" customWidth="1"/>
    <col min="9742" max="9742" width="11.140625" style="310" customWidth="1"/>
    <col min="9743" max="9744" width="12" style="310" customWidth="1"/>
    <col min="9745" max="9745" width="10.5703125" style="310" customWidth="1"/>
    <col min="9746" max="9746" width="9.42578125" style="310" customWidth="1"/>
    <col min="9747" max="9749" width="11.85546875" style="310" customWidth="1"/>
    <col min="9750" max="9750" width="28.85546875" style="310" customWidth="1"/>
    <col min="9751" max="9752" width="10.5703125" style="310" customWidth="1"/>
    <col min="9753" max="9753" width="53.42578125" style="310" customWidth="1"/>
    <col min="9754" max="9756" width="11.85546875" style="310" customWidth="1"/>
    <col min="9757" max="9757" width="10.5703125" style="310" customWidth="1"/>
    <col min="9758" max="9758" width="11.140625" style="310" customWidth="1"/>
    <col min="9759" max="9762" width="11.85546875" style="310" customWidth="1"/>
    <col min="9763" max="9763" width="10.5703125" style="310" customWidth="1"/>
    <col min="9764" max="9764" width="8.42578125" style="310" customWidth="1"/>
    <col min="9765" max="9765" width="12.5703125" style="310" bestFit="1" customWidth="1"/>
    <col min="9766" max="9766" width="17.85546875" style="310" customWidth="1"/>
    <col min="9767" max="9989" width="9" style="310"/>
    <col min="9990" max="9990" width="7" style="310" customWidth="1"/>
    <col min="9991" max="9991" width="53.42578125" style="310" customWidth="1"/>
    <col min="9992" max="9992" width="10.7109375" style="310" customWidth="1"/>
    <col min="9993" max="9994" width="11.85546875" style="310" customWidth="1"/>
    <col min="9995" max="9995" width="10.5703125" style="310" customWidth="1"/>
    <col min="9996" max="9996" width="9.42578125" style="310" customWidth="1"/>
    <col min="9997" max="9997" width="11.85546875" style="310" customWidth="1"/>
    <col min="9998" max="9998" width="11.140625" style="310" customWidth="1"/>
    <col min="9999" max="10000" width="12" style="310" customWidth="1"/>
    <col min="10001" max="10001" width="10.5703125" style="310" customWidth="1"/>
    <col min="10002" max="10002" width="9.42578125" style="310" customWidth="1"/>
    <col min="10003" max="10005" width="11.85546875" style="310" customWidth="1"/>
    <col min="10006" max="10006" width="28.85546875" style="310" customWidth="1"/>
    <col min="10007" max="10008" width="10.5703125" style="310" customWidth="1"/>
    <col min="10009" max="10009" width="53.42578125" style="310" customWidth="1"/>
    <col min="10010" max="10012" width="11.85546875" style="310" customWidth="1"/>
    <col min="10013" max="10013" width="10.5703125" style="310" customWidth="1"/>
    <col min="10014" max="10014" width="11.140625" style="310" customWidth="1"/>
    <col min="10015" max="10018" width="11.85546875" style="310" customWidth="1"/>
    <col min="10019" max="10019" width="10.5703125" style="310" customWidth="1"/>
    <col min="10020" max="10020" width="8.42578125" style="310" customWidth="1"/>
    <col min="10021" max="10021" width="12.5703125" style="310" bestFit="1" customWidth="1"/>
    <col min="10022" max="10022" width="17.85546875" style="310" customWidth="1"/>
    <col min="10023" max="10245" width="9" style="310"/>
    <col min="10246" max="10246" width="7" style="310" customWidth="1"/>
    <col min="10247" max="10247" width="53.42578125" style="310" customWidth="1"/>
    <col min="10248" max="10248" width="10.7109375" style="310" customWidth="1"/>
    <col min="10249" max="10250" width="11.85546875" style="310" customWidth="1"/>
    <col min="10251" max="10251" width="10.5703125" style="310" customWidth="1"/>
    <col min="10252" max="10252" width="9.42578125" style="310" customWidth="1"/>
    <col min="10253" max="10253" width="11.85546875" style="310" customWidth="1"/>
    <col min="10254" max="10254" width="11.140625" style="310" customWidth="1"/>
    <col min="10255" max="10256" width="12" style="310" customWidth="1"/>
    <col min="10257" max="10257" width="10.5703125" style="310" customWidth="1"/>
    <col min="10258" max="10258" width="9.42578125" style="310" customWidth="1"/>
    <col min="10259" max="10261" width="11.85546875" style="310" customWidth="1"/>
    <col min="10262" max="10262" width="28.85546875" style="310" customWidth="1"/>
    <col min="10263" max="10264" width="10.5703125" style="310" customWidth="1"/>
    <col min="10265" max="10265" width="53.42578125" style="310" customWidth="1"/>
    <col min="10266" max="10268" width="11.85546875" style="310" customWidth="1"/>
    <col min="10269" max="10269" width="10.5703125" style="310" customWidth="1"/>
    <col min="10270" max="10270" width="11.140625" style="310" customWidth="1"/>
    <col min="10271" max="10274" width="11.85546875" style="310" customWidth="1"/>
    <col min="10275" max="10275" width="10.5703125" style="310" customWidth="1"/>
    <col min="10276" max="10276" width="8.42578125" style="310" customWidth="1"/>
    <col min="10277" max="10277" width="12.5703125" style="310" bestFit="1" customWidth="1"/>
    <col min="10278" max="10278" width="17.85546875" style="310" customWidth="1"/>
    <col min="10279" max="10501" width="9" style="310"/>
    <col min="10502" max="10502" width="7" style="310" customWidth="1"/>
    <col min="10503" max="10503" width="53.42578125" style="310" customWidth="1"/>
    <col min="10504" max="10504" width="10.7109375" style="310" customWidth="1"/>
    <col min="10505" max="10506" width="11.85546875" style="310" customWidth="1"/>
    <col min="10507" max="10507" width="10.5703125" style="310" customWidth="1"/>
    <col min="10508" max="10508" width="9.42578125" style="310" customWidth="1"/>
    <col min="10509" max="10509" width="11.85546875" style="310" customWidth="1"/>
    <col min="10510" max="10510" width="11.140625" style="310" customWidth="1"/>
    <col min="10511" max="10512" width="12" style="310" customWidth="1"/>
    <col min="10513" max="10513" width="10.5703125" style="310" customWidth="1"/>
    <col min="10514" max="10514" width="9.42578125" style="310" customWidth="1"/>
    <col min="10515" max="10517" width="11.85546875" style="310" customWidth="1"/>
    <col min="10518" max="10518" width="28.85546875" style="310" customWidth="1"/>
    <col min="10519" max="10520" width="10.5703125" style="310" customWidth="1"/>
    <col min="10521" max="10521" width="53.42578125" style="310" customWidth="1"/>
    <col min="10522" max="10524" width="11.85546875" style="310" customWidth="1"/>
    <col min="10525" max="10525" width="10.5703125" style="310" customWidth="1"/>
    <col min="10526" max="10526" width="11.140625" style="310" customWidth="1"/>
    <col min="10527" max="10530" width="11.85546875" style="310" customWidth="1"/>
    <col min="10531" max="10531" width="10.5703125" style="310" customWidth="1"/>
    <col min="10532" max="10532" width="8.42578125" style="310" customWidth="1"/>
    <col min="10533" max="10533" width="12.5703125" style="310" bestFit="1" customWidth="1"/>
    <col min="10534" max="10534" width="17.85546875" style="310" customWidth="1"/>
    <col min="10535" max="10757" width="9" style="310"/>
    <col min="10758" max="10758" width="7" style="310" customWidth="1"/>
    <col min="10759" max="10759" width="53.42578125" style="310" customWidth="1"/>
    <col min="10760" max="10760" width="10.7109375" style="310" customWidth="1"/>
    <col min="10761" max="10762" width="11.85546875" style="310" customWidth="1"/>
    <col min="10763" max="10763" width="10.5703125" style="310" customWidth="1"/>
    <col min="10764" max="10764" width="9.42578125" style="310" customWidth="1"/>
    <col min="10765" max="10765" width="11.85546875" style="310" customWidth="1"/>
    <col min="10766" max="10766" width="11.140625" style="310" customWidth="1"/>
    <col min="10767" max="10768" width="12" style="310" customWidth="1"/>
    <col min="10769" max="10769" width="10.5703125" style="310" customWidth="1"/>
    <col min="10770" max="10770" width="9.42578125" style="310" customWidth="1"/>
    <col min="10771" max="10773" width="11.85546875" style="310" customWidth="1"/>
    <col min="10774" max="10774" width="28.85546875" style="310" customWidth="1"/>
    <col min="10775" max="10776" width="10.5703125" style="310" customWidth="1"/>
    <col min="10777" max="10777" width="53.42578125" style="310" customWidth="1"/>
    <col min="10778" max="10780" width="11.85546875" style="310" customWidth="1"/>
    <col min="10781" max="10781" width="10.5703125" style="310" customWidth="1"/>
    <col min="10782" max="10782" width="11.140625" style="310" customWidth="1"/>
    <col min="10783" max="10786" width="11.85546875" style="310" customWidth="1"/>
    <col min="10787" max="10787" width="10.5703125" style="310" customWidth="1"/>
    <col min="10788" max="10788" width="8.42578125" style="310" customWidth="1"/>
    <col min="10789" max="10789" width="12.5703125" style="310" bestFit="1" customWidth="1"/>
    <col min="10790" max="10790" width="17.85546875" style="310" customWidth="1"/>
    <col min="10791" max="11013" width="9" style="310"/>
    <col min="11014" max="11014" width="7" style="310" customWidth="1"/>
    <col min="11015" max="11015" width="53.42578125" style="310" customWidth="1"/>
    <col min="11016" max="11016" width="10.7109375" style="310" customWidth="1"/>
    <col min="11017" max="11018" width="11.85546875" style="310" customWidth="1"/>
    <col min="11019" max="11019" width="10.5703125" style="310" customWidth="1"/>
    <col min="11020" max="11020" width="9.42578125" style="310" customWidth="1"/>
    <col min="11021" max="11021" width="11.85546875" style="310" customWidth="1"/>
    <col min="11022" max="11022" width="11.140625" style="310" customWidth="1"/>
    <col min="11023" max="11024" width="12" style="310" customWidth="1"/>
    <col min="11025" max="11025" width="10.5703125" style="310" customWidth="1"/>
    <col min="11026" max="11026" width="9.42578125" style="310" customWidth="1"/>
    <col min="11027" max="11029" width="11.85546875" style="310" customWidth="1"/>
    <col min="11030" max="11030" width="28.85546875" style="310" customWidth="1"/>
    <col min="11031" max="11032" width="10.5703125" style="310" customWidth="1"/>
    <col min="11033" max="11033" width="53.42578125" style="310" customWidth="1"/>
    <col min="11034" max="11036" width="11.85546875" style="310" customWidth="1"/>
    <col min="11037" max="11037" width="10.5703125" style="310" customWidth="1"/>
    <col min="11038" max="11038" width="11.140625" style="310" customWidth="1"/>
    <col min="11039" max="11042" width="11.85546875" style="310" customWidth="1"/>
    <col min="11043" max="11043" width="10.5703125" style="310" customWidth="1"/>
    <col min="11044" max="11044" width="8.42578125" style="310" customWidth="1"/>
    <col min="11045" max="11045" width="12.5703125" style="310" bestFit="1" customWidth="1"/>
    <col min="11046" max="11046" width="17.85546875" style="310" customWidth="1"/>
    <col min="11047" max="11269" width="9" style="310"/>
    <col min="11270" max="11270" width="7" style="310" customWidth="1"/>
    <col min="11271" max="11271" width="53.42578125" style="310" customWidth="1"/>
    <col min="11272" max="11272" width="10.7109375" style="310" customWidth="1"/>
    <col min="11273" max="11274" width="11.85546875" style="310" customWidth="1"/>
    <col min="11275" max="11275" width="10.5703125" style="310" customWidth="1"/>
    <col min="11276" max="11276" width="9.42578125" style="310" customWidth="1"/>
    <col min="11277" max="11277" width="11.85546875" style="310" customWidth="1"/>
    <col min="11278" max="11278" width="11.140625" style="310" customWidth="1"/>
    <col min="11279" max="11280" width="12" style="310" customWidth="1"/>
    <col min="11281" max="11281" width="10.5703125" style="310" customWidth="1"/>
    <col min="11282" max="11282" width="9.42578125" style="310" customWidth="1"/>
    <col min="11283" max="11285" width="11.85546875" style="310" customWidth="1"/>
    <col min="11286" max="11286" width="28.85546875" style="310" customWidth="1"/>
    <col min="11287" max="11288" width="10.5703125" style="310" customWidth="1"/>
    <col min="11289" max="11289" width="53.42578125" style="310" customWidth="1"/>
    <col min="11290" max="11292" width="11.85546875" style="310" customWidth="1"/>
    <col min="11293" max="11293" width="10.5703125" style="310" customWidth="1"/>
    <col min="11294" max="11294" width="11.140625" style="310" customWidth="1"/>
    <col min="11295" max="11298" width="11.85546875" style="310" customWidth="1"/>
    <col min="11299" max="11299" width="10.5703125" style="310" customWidth="1"/>
    <col min="11300" max="11300" width="8.42578125" style="310" customWidth="1"/>
    <col min="11301" max="11301" width="12.5703125" style="310" bestFit="1" customWidth="1"/>
    <col min="11302" max="11302" width="17.85546875" style="310" customWidth="1"/>
    <col min="11303" max="11525" width="9" style="310"/>
    <col min="11526" max="11526" width="7" style="310" customWidth="1"/>
    <col min="11527" max="11527" width="53.42578125" style="310" customWidth="1"/>
    <col min="11528" max="11528" width="10.7109375" style="310" customWidth="1"/>
    <col min="11529" max="11530" width="11.85546875" style="310" customWidth="1"/>
    <col min="11531" max="11531" width="10.5703125" style="310" customWidth="1"/>
    <col min="11532" max="11532" width="9.42578125" style="310" customWidth="1"/>
    <col min="11533" max="11533" width="11.85546875" style="310" customWidth="1"/>
    <col min="11534" max="11534" width="11.140625" style="310" customWidth="1"/>
    <col min="11535" max="11536" width="12" style="310" customWidth="1"/>
    <col min="11537" max="11537" width="10.5703125" style="310" customWidth="1"/>
    <col min="11538" max="11538" width="9.42578125" style="310" customWidth="1"/>
    <col min="11539" max="11541" width="11.85546875" style="310" customWidth="1"/>
    <col min="11542" max="11542" width="28.85546875" style="310" customWidth="1"/>
    <col min="11543" max="11544" width="10.5703125" style="310" customWidth="1"/>
    <col min="11545" max="11545" width="53.42578125" style="310" customWidth="1"/>
    <col min="11546" max="11548" width="11.85546875" style="310" customWidth="1"/>
    <col min="11549" max="11549" width="10.5703125" style="310" customWidth="1"/>
    <col min="11550" max="11550" width="11.140625" style="310" customWidth="1"/>
    <col min="11551" max="11554" width="11.85546875" style="310" customWidth="1"/>
    <col min="11555" max="11555" width="10.5703125" style="310" customWidth="1"/>
    <col min="11556" max="11556" width="8.42578125" style="310" customWidth="1"/>
    <col min="11557" max="11557" width="12.5703125" style="310" bestFit="1" customWidth="1"/>
    <col min="11558" max="11558" width="17.85546875" style="310" customWidth="1"/>
    <col min="11559" max="11781" width="9" style="310"/>
    <col min="11782" max="11782" width="7" style="310" customWidth="1"/>
    <col min="11783" max="11783" width="53.42578125" style="310" customWidth="1"/>
    <col min="11784" max="11784" width="10.7109375" style="310" customWidth="1"/>
    <col min="11785" max="11786" width="11.85546875" style="310" customWidth="1"/>
    <col min="11787" max="11787" width="10.5703125" style="310" customWidth="1"/>
    <col min="11788" max="11788" width="9.42578125" style="310" customWidth="1"/>
    <col min="11789" max="11789" width="11.85546875" style="310" customWidth="1"/>
    <col min="11790" max="11790" width="11.140625" style="310" customWidth="1"/>
    <col min="11791" max="11792" width="12" style="310" customWidth="1"/>
    <col min="11793" max="11793" width="10.5703125" style="310" customWidth="1"/>
    <col min="11794" max="11794" width="9.42578125" style="310" customWidth="1"/>
    <col min="11795" max="11797" width="11.85546875" style="310" customWidth="1"/>
    <col min="11798" max="11798" width="28.85546875" style="310" customWidth="1"/>
    <col min="11799" max="11800" width="10.5703125" style="310" customWidth="1"/>
    <col min="11801" max="11801" width="53.42578125" style="310" customWidth="1"/>
    <col min="11802" max="11804" width="11.85546875" style="310" customWidth="1"/>
    <col min="11805" max="11805" width="10.5703125" style="310" customWidth="1"/>
    <col min="11806" max="11806" width="11.140625" style="310" customWidth="1"/>
    <col min="11807" max="11810" width="11.85546875" style="310" customWidth="1"/>
    <col min="11811" max="11811" width="10.5703125" style="310" customWidth="1"/>
    <col min="11812" max="11812" width="8.42578125" style="310" customWidth="1"/>
    <col min="11813" max="11813" width="12.5703125" style="310" bestFit="1" customWidth="1"/>
    <col min="11814" max="11814" width="17.85546875" style="310" customWidth="1"/>
    <col min="11815" max="12037" width="9" style="310"/>
    <col min="12038" max="12038" width="7" style="310" customWidth="1"/>
    <col min="12039" max="12039" width="53.42578125" style="310" customWidth="1"/>
    <col min="12040" max="12040" width="10.7109375" style="310" customWidth="1"/>
    <col min="12041" max="12042" width="11.85546875" style="310" customWidth="1"/>
    <col min="12043" max="12043" width="10.5703125" style="310" customWidth="1"/>
    <col min="12044" max="12044" width="9.42578125" style="310" customWidth="1"/>
    <col min="12045" max="12045" width="11.85546875" style="310" customWidth="1"/>
    <col min="12046" max="12046" width="11.140625" style="310" customWidth="1"/>
    <col min="12047" max="12048" width="12" style="310" customWidth="1"/>
    <col min="12049" max="12049" width="10.5703125" style="310" customWidth="1"/>
    <col min="12050" max="12050" width="9.42578125" style="310" customWidth="1"/>
    <col min="12051" max="12053" width="11.85546875" style="310" customWidth="1"/>
    <col min="12054" max="12054" width="28.85546875" style="310" customWidth="1"/>
    <col min="12055" max="12056" width="10.5703125" style="310" customWidth="1"/>
    <col min="12057" max="12057" width="53.42578125" style="310" customWidth="1"/>
    <col min="12058" max="12060" width="11.85546875" style="310" customWidth="1"/>
    <col min="12061" max="12061" width="10.5703125" style="310" customWidth="1"/>
    <col min="12062" max="12062" width="11.140625" style="310" customWidth="1"/>
    <col min="12063" max="12066" width="11.85546875" style="310" customWidth="1"/>
    <col min="12067" max="12067" width="10.5703125" style="310" customWidth="1"/>
    <col min="12068" max="12068" width="8.42578125" style="310" customWidth="1"/>
    <col min="12069" max="12069" width="12.5703125" style="310" bestFit="1" customWidth="1"/>
    <col min="12070" max="12070" width="17.85546875" style="310" customWidth="1"/>
    <col min="12071" max="12293" width="9" style="310"/>
    <col min="12294" max="12294" width="7" style="310" customWidth="1"/>
    <col min="12295" max="12295" width="53.42578125" style="310" customWidth="1"/>
    <col min="12296" max="12296" width="10.7109375" style="310" customWidth="1"/>
    <col min="12297" max="12298" width="11.85546875" style="310" customWidth="1"/>
    <col min="12299" max="12299" width="10.5703125" style="310" customWidth="1"/>
    <col min="12300" max="12300" width="9.42578125" style="310" customWidth="1"/>
    <col min="12301" max="12301" width="11.85546875" style="310" customWidth="1"/>
    <col min="12302" max="12302" width="11.140625" style="310" customWidth="1"/>
    <col min="12303" max="12304" width="12" style="310" customWidth="1"/>
    <col min="12305" max="12305" width="10.5703125" style="310" customWidth="1"/>
    <col min="12306" max="12306" width="9.42578125" style="310" customWidth="1"/>
    <col min="12307" max="12309" width="11.85546875" style="310" customWidth="1"/>
    <col min="12310" max="12310" width="28.85546875" style="310" customWidth="1"/>
    <col min="12311" max="12312" width="10.5703125" style="310" customWidth="1"/>
    <col min="12313" max="12313" width="53.42578125" style="310" customWidth="1"/>
    <col min="12314" max="12316" width="11.85546875" style="310" customWidth="1"/>
    <col min="12317" max="12317" width="10.5703125" style="310" customWidth="1"/>
    <col min="12318" max="12318" width="11.140625" style="310" customWidth="1"/>
    <col min="12319" max="12322" width="11.85546875" style="310" customWidth="1"/>
    <col min="12323" max="12323" width="10.5703125" style="310" customWidth="1"/>
    <col min="12324" max="12324" width="8.42578125" style="310" customWidth="1"/>
    <col min="12325" max="12325" width="12.5703125" style="310" bestFit="1" customWidth="1"/>
    <col min="12326" max="12326" width="17.85546875" style="310" customWidth="1"/>
    <col min="12327" max="12549" width="9" style="310"/>
    <col min="12550" max="12550" width="7" style="310" customWidth="1"/>
    <col min="12551" max="12551" width="53.42578125" style="310" customWidth="1"/>
    <col min="12552" max="12552" width="10.7109375" style="310" customWidth="1"/>
    <col min="12553" max="12554" width="11.85546875" style="310" customWidth="1"/>
    <col min="12555" max="12555" width="10.5703125" style="310" customWidth="1"/>
    <col min="12556" max="12556" width="9.42578125" style="310" customWidth="1"/>
    <col min="12557" max="12557" width="11.85546875" style="310" customWidth="1"/>
    <col min="12558" max="12558" width="11.140625" style="310" customWidth="1"/>
    <col min="12559" max="12560" width="12" style="310" customWidth="1"/>
    <col min="12561" max="12561" width="10.5703125" style="310" customWidth="1"/>
    <col min="12562" max="12562" width="9.42578125" style="310" customWidth="1"/>
    <col min="12563" max="12565" width="11.85546875" style="310" customWidth="1"/>
    <col min="12566" max="12566" width="28.85546875" style="310" customWidth="1"/>
    <col min="12567" max="12568" width="10.5703125" style="310" customWidth="1"/>
    <col min="12569" max="12569" width="53.42578125" style="310" customWidth="1"/>
    <col min="12570" max="12572" width="11.85546875" style="310" customWidth="1"/>
    <col min="12573" max="12573" width="10.5703125" style="310" customWidth="1"/>
    <col min="12574" max="12574" width="11.140625" style="310" customWidth="1"/>
    <col min="12575" max="12578" width="11.85546875" style="310" customWidth="1"/>
    <col min="12579" max="12579" width="10.5703125" style="310" customWidth="1"/>
    <col min="12580" max="12580" width="8.42578125" style="310" customWidth="1"/>
    <col min="12581" max="12581" width="12.5703125" style="310" bestFit="1" customWidth="1"/>
    <col min="12582" max="12582" width="17.85546875" style="310" customWidth="1"/>
    <col min="12583" max="12805" width="9" style="310"/>
    <col min="12806" max="12806" width="7" style="310" customWidth="1"/>
    <col min="12807" max="12807" width="53.42578125" style="310" customWidth="1"/>
    <col min="12808" max="12808" width="10.7109375" style="310" customWidth="1"/>
    <col min="12809" max="12810" width="11.85546875" style="310" customWidth="1"/>
    <col min="12811" max="12811" width="10.5703125" style="310" customWidth="1"/>
    <col min="12812" max="12812" width="9.42578125" style="310" customWidth="1"/>
    <col min="12813" max="12813" width="11.85546875" style="310" customWidth="1"/>
    <col min="12814" max="12814" width="11.140625" style="310" customWidth="1"/>
    <col min="12815" max="12816" width="12" style="310" customWidth="1"/>
    <col min="12817" max="12817" width="10.5703125" style="310" customWidth="1"/>
    <col min="12818" max="12818" width="9.42578125" style="310" customWidth="1"/>
    <col min="12819" max="12821" width="11.85546875" style="310" customWidth="1"/>
    <col min="12822" max="12822" width="28.85546875" style="310" customWidth="1"/>
    <col min="12823" max="12824" width="10.5703125" style="310" customWidth="1"/>
    <col min="12825" max="12825" width="53.42578125" style="310" customWidth="1"/>
    <col min="12826" max="12828" width="11.85546875" style="310" customWidth="1"/>
    <col min="12829" max="12829" width="10.5703125" style="310" customWidth="1"/>
    <col min="12830" max="12830" width="11.140625" style="310" customWidth="1"/>
    <col min="12831" max="12834" width="11.85546875" style="310" customWidth="1"/>
    <col min="12835" max="12835" width="10.5703125" style="310" customWidth="1"/>
    <col min="12836" max="12836" width="8.42578125" style="310" customWidth="1"/>
    <col min="12837" max="12837" width="12.5703125" style="310" bestFit="1" customWidth="1"/>
    <col min="12838" max="12838" width="17.85546875" style="310" customWidth="1"/>
    <col min="12839" max="13061" width="9" style="310"/>
    <col min="13062" max="13062" width="7" style="310" customWidth="1"/>
    <col min="13063" max="13063" width="53.42578125" style="310" customWidth="1"/>
    <col min="13064" max="13064" width="10.7109375" style="310" customWidth="1"/>
    <col min="13065" max="13066" width="11.85546875" style="310" customWidth="1"/>
    <col min="13067" max="13067" width="10.5703125" style="310" customWidth="1"/>
    <col min="13068" max="13068" width="9.42578125" style="310" customWidth="1"/>
    <col min="13069" max="13069" width="11.85546875" style="310" customWidth="1"/>
    <col min="13070" max="13070" width="11.140625" style="310" customWidth="1"/>
    <col min="13071" max="13072" width="12" style="310" customWidth="1"/>
    <col min="13073" max="13073" width="10.5703125" style="310" customWidth="1"/>
    <col min="13074" max="13074" width="9.42578125" style="310" customWidth="1"/>
    <col min="13075" max="13077" width="11.85546875" style="310" customWidth="1"/>
    <col min="13078" max="13078" width="28.85546875" style="310" customWidth="1"/>
    <col min="13079" max="13080" width="10.5703125" style="310" customWidth="1"/>
    <col min="13081" max="13081" width="53.42578125" style="310" customWidth="1"/>
    <col min="13082" max="13084" width="11.85546875" style="310" customWidth="1"/>
    <col min="13085" max="13085" width="10.5703125" style="310" customWidth="1"/>
    <col min="13086" max="13086" width="11.140625" style="310" customWidth="1"/>
    <col min="13087" max="13090" width="11.85546875" style="310" customWidth="1"/>
    <col min="13091" max="13091" width="10.5703125" style="310" customWidth="1"/>
    <col min="13092" max="13092" width="8.42578125" style="310" customWidth="1"/>
    <col min="13093" max="13093" width="12.5703125" style="310" bestFit="1" customWidth="1"/>
    <col min="13094" max="13094" width="17.85546875" style="310" customWidth="1"/>
    <col min="13095" max="13317" width="9" style="310"/>
    <col min="13318" max="13318" width="7" style="310" customWidth="1"/>
    <col min="13319" max="13319" width="53.42578125" style="310" customWidth="1"/>
    <col min="13320" max="13320" width="10.7109375" style="310" customWidth="1"/>
    <col min="13321" max="13322" width="11.85546875" style="310" customWidth="1"/>
    <col min="13323" max="13323" width="10.5703125" style="310" customWidth="1"/>
    <col min="13324" max="13324" width="9.42578125" style="310" customWidth="1"/>
    <col min="13325" max="13325" width="11.85546875" style="310" customWidth="1"/>
    <col min="13326" max="13326" width="11.140625" style="310" customWidth="1"/>
    <col min="13327" max="13328" width="12" style="310" customWidth="1"/>
    <col min="13329" max="13329" width="10.5703125" style="310" customWidth="1"/>
    <col min="13330" max="13330" width="9.42578125" style="310" customWidth="1"/>
    <col min="13331" max="13333" width="11.85546875" style="310" customWidth="1"/>
    <col min="13334" max="13334" width="28.85546875" style="310" customWidth="1"/>
    <col min="13335" max="13336" width="10.5703125" style="310" customWidth="1"/>
    <col min="13337" max="13337" width="53.42578125" style="310" customWidth="1"/>
    <col min="13338" max="13340" width="11.85546875" style="310" customWidth="1"/>
    <col min="13341" max="13341" width="10.5703125" style="310" customWidth="1"/>
    <col min="13342" max="13342" width="11.140625" style="310" customWidth="1"/>
    <col min="13343" max="13346" width="11.85546875" style="310" customWidth="1"/>
    <col min="13347" max="13347" width="10.5703125" style="310" customWidth="1"/>
    <col min="13348" max="13348" width="8.42578125" style="310" customWidth="1"/>
    <col min="13349" max="13349" width="12.5703125" style="310" bestFit="1" customWidth="1"/>
    <col min="13350" max="13350" width="17.85546875" style="310" customWidth="1"/>
    <col min="13351" max="13573" width="9" style="310"/>
    <col min="13574" max="13574" width="7" style="310" customWidth="1"/>
    <col min="13575" max="13575" width="53.42578125" style="310" customWidth="1"/>
    <col min="13576" max="13576" width="10.7109375" style="310" customWidth="1"/>
    <col min="13577" max="13578" width="11.85546875" style="310" customWidth="1"/>
    <col min="13579" max="13579" width="10.5703125" style="310" customWidth="1"/>
    <col min="13580" max="13580" width="9.42578125" style="310" customWidth="1"/>
    <col min="13581" max="13581" width="11.85546875" style="310" customWidth="1"/>
    <col min="13582" max="13582" width="11.140625" style="310" customWidth="1"/>
    <col min="13583" max="13584" width="12" style="310" customWidth="1"/>
    <col min="13585" max="13585" width="10.5703125" style="310" customWidth="1"/>
    <col min="13586" max="13586" width="9.42578125" style="310" customWidth="1"/>
    <col min="13587" max="13589" width="11.85546875" style="310" customWidth="1"/>
    <col min="13590" max="13590" width="28.85546875" style="310" customWidth="1"/>
    <col min="13591" max="13592" width="10.5703125" style="310" customWidth="1"/>
    <col min="13593" max="13593" width="53.42578125" style="310" customWidth="1"/>
    <col min="13594" max="13596" width="11.85546875" style="310" customWidth="1"/>
    <col min="13597" max="13597" width="10.5703125" style="310" customWidth="1"/>
    <col min="13598" max="13598" width="11.140625" style="310" customWidth="1"/>
    <col min="13599" max="13602" width="11.85546875" style="310" customWidth="1"/>
    <col min="13603" max="13603" width="10.5703125" style="310" customWidth="1"/>
    <col min="13604" max="13604" width="8.42578125" style="310" customWidth="1"/>
    <col min="13605" max="13605" width="12.5703125" style="310" bestFit="1" customWidth="1"/>
    <col min="13606" max="13606" width="17.85546875" style="310" customWidth="1"/>
    <col min="13607" max="13829" width="9" style="310"/>
    <col min="13830" max="13830" width="7" style="310" customWidth="1"/>
    <col min="13831" max="13831" width="53.42578125" style="310" customWidth="1"/>
    <col min="13832" max="13832" width="10.7109375" style="310" customWidth="1"/>
    <col min="13833" max="13834" width="11.85546875" style="310" customWidth="1"/>
    <col min="13835" max="13835" width="10.5703125" style="310" customWidth="1"/>
    <col min="13836" max="13836" width="9.42578125" style="310" customWidth="1"/>
    <col min="13837" max="13837" width="11.85546875" style="310" customWidth="1"/>
    <col min="13838" max="13838" width="11.140625" style="310" customWidth="1"/>
    <col min="13839" max="13840" width="12" style="310" customWidth="1"/>
    <col min="13841" max="13841" width="10.5703125" style="310" customWidth="1"/>
    <col min="13842" max="13842" width="9.42578125" style="310" customWidth="1"/>
    <col min="13843" max="13845" width="11.85546875" style="310" customWidth="1"/>
    <col min="13846" max="13846" width="28.85546875" style="310" customWidth="1"/>
    <col min="13847" max="13848" width="10.5703125" style="310" customWidth="1"/>
    <col min="13849" max="13849" width="53.42578125" style="310" customWidth="1"/>
    <col min="13850" max="13852" width="11.85546875" style="310" customWidth="1"/>
    <col min="13853" max="13853" width="10.5703125" style="310" customWidth="1"/>
    <col min="13854" max="13854" width="11.140625" style="310" customWidth="1"/>
    <col min="13855" max="13858" width="11.85546875" style="310" customWidth="1"/>
    <col min="13859" max="13859" width="10.5703125" style="310" customWidth="1"/>
    <col min="13860" max="13860" width="8.42578125" style="310" customWidth="1"/>
    <col min="13861" max="13861" width="12.5703125" style="310" bestFit="1" customWidth="1"/>
    <col min="13862" max="13862" width="17.85546875" style="310" customWidth="1"/>
    <col min="13863" max="14085" width="9" style="310"/>
    <col min="14086" max="14086" width="7" style="310" customWidth="1"/>
    <col min="14087" max="14087" width="53.42578125" style="310" customWidth="1"/>
    <col min="14088" max="14088" width="10.7109375" style="310" customWidth="1"/>
    <col min="14089" max="14090" width="11.85546875" style="310" customWidth="1"/>
    <col min="14091" max="14091" width="10.5703125" style="310" customWidth="1"/>
    <col min="14092" max="14092" width="9.42578125" style="310" customWidth="1"/>
    <col min="14093" max="14093" width="11.85546875" style="310" customWidth="1"/>
    <col min="14094" max="14094" width="11.140625" style="310" customWidth="1"/>
    <col min="14095" max="14096" width="12" style="310" customWidth="1"/>
    <col min="14097" max="14097" width="10.5703125" style="310" customWidth="1"/>
    <col min="14098" max="14098" width="9.42578125" style="310" customWidth="1"/>
    <col min="14099" max="14101" width="11.85546875" style="310" customWidth="1"/>
    <col min="14102" max="14102" width="28.85546875" style="310" customWidth="1"/>
    <col min="14103" max="14104" width="10.5703125" style="310" customWidth="1"/>
    <col min="14105" max="14105" width="53.42578125" style="310" customWidth="1"/>
    <col min="14106" max="14108" width="11.85546875" style="310" customWidth="1"/>
    <col min="14109" max="14109" width="10.5703125" style="310" customWidth="1"/>
    <col min="14110" max="14110" width="11.140625" style="310" customWidth="1"/>
    <col min="14111" max="14114" width="11.85546875" style="310" customWidth="1"/>
    <col min="14115" max="14115" width="10.5703125" style="310" customWidth="1"/>
    <col min="14116" max="14116" width="8.42578125" style="310" customWidth="1"/>
    <col min="14117" max="14117" width="12.5703125" style="310" bestFit="1" customWidth="1"/>
    <col min="14118" max="14118" width="17.85546875" style="310" customWidth="1"/>
    <col min="14119" max="14341" width="9" style="310"/>
    <col min="14342" max="14342" width="7" style="310" customWidth="1"/>
    <col min="14343" max="14343" width="53.42578125" style="310" customWidth="1"/>
    <col min="14344" max="14344" width="10.7109375" style="310" customWidth="1"/>
    <col min="14345" max="14346" width="11.85546875" style="310" customWidth="1"/>
    <col min="14347" max="14347" width="10.5703125" style="310" customWidth="1"/>
    <col min="14348" max="14348" width="9.42578125" style="310" customWidth="1"/>
    <col min="14349" max="14349" width="11.85546875" style="310" customWidth="1"/>
    <col min="14350" max="14350" width="11.140625" style="310" customWidth="1"/>
    <col min="14351" max="14352" width="12" style="310" customWidth="1"/>
    <col min="14353" max="14353" width="10.5703125" style="310" customWidth="1"/>
    <col min="14354" max="14354" width="9.42578125" style="310" customWidth="1"/>
    <col min="14355" max="14357" width="11.85546875" style="310" customWidth="1"/>
    <col min="14358" max="14358" width="28.85546875" style="310" customWidth="1"/>
    <col min="14359" max="14360" width="10.5703125" style="310" customWidth="1"/>
    <col min="14361" max="14361" width="53.42578125" style="310" customWidth="1"/>
    <col min="14362" max="14364" width="11.85546875" style="310" customWidth="1"/>
    <col min="14365" max="14365" width="10.5703125" style="310" customWidth="1"/>
    <col min="14366" max="14366" width="11.140625" style="310" customWidth="1"/>
    <col min="14367" max="14370" width="11.85546875" style="310" customWidth="1"/>
    <col min="14371" max="14371" width="10.5703125" style="310" customWidth="1"/>
    <col min="14372" max="14372" width="8.42578125" style="310" customWidth="1"/>
    <col min="14373" max="14373" width="12.5703125" style="310" bestFit="1" customWidth="1"/>
    <col min="14374" max="14374" width="17.85546875" style="310" customWidth="1"/>
    <col min="14375" max="14597" width="9" style="310"/>
    <col min="14598" max="14598" width="7" style="310" customWidth="1"/>
    <col min="14599" max="14599" width="53.42578125" style="310" customWidth="1"/>
    <col min="14600" max="14600" width="10.7109375" style="310" customWidth="1"/>
    <col min="14601" max="14602" width="11.85546875" style="310" customWidth="1"/>
    <col min="14603" max="14603" width="10.5703125" style="310" customWidth="1"/>
    <col min="14604" max="14604" width="9.42578125" style="310" customWidth="1"/>
    <col min="14605" max="14605" width="11.85546875" style="310" customWidth="1"/>
    <col min="14606" max="14606" width="11.140625" style="310" customWidth="1"/>
    <col min="14607" max="14608" width="12" style="310" customWidth="1"/>
    <col min="14609" max="14609" width="10.5703125" style="310" customWidth="1"/>
    <col min="14610" max="14610" width="9.42578125" style="310" customWidth="1"/>
    <col min="14611" max="14613" width="11.85546875" style="310" customWidth="1"/>
    <col min="14614" max="14614" width="28.85546875" style="310" customWidth="1"/>
    <col min="14615" max="14616" width="10.5703125" style="310" customWidth="1"/>
    <col min="14617" max="14617" width="53.42578125" style="310" customWidth="1"/>
    <col min="14618" max="14620" width="11.85546875" style="310" customWidth="1"/>
    <col min="14621" max="14621" width="10.5703125" style="310" customWidth="1"/>
    <col min="14622" max="14622" width="11.140625" style="310" customWidth="1"/>
    <col min="14623" max="14626" width="11.85546875" style="310" customWidth="1"/>
    <col min="14627" max="14627" width="10.5703125" style="310" customWidth="1"/>
    <col min="14628" max="14628" width="8.42578125" style="310" customWidth="1"/>
    <col min="14629" max="14629" width="12.5703125" style="310" bestFit="1" customWidth="1"/>
    <col min="14630" max="14630" width="17.85546875" style="310" customWidth="1"/>
    <col min="14631" max="14853" width="9" style="310"/>
    <col min="14854" max="14854" width="7" style="310" customWidth="1"/>
    <col min="14855" max="14855" width="53.42578125" style="310" customWidth="1"/>
    <col min="14856" max="14856" width="10.7109375" style="310" customWidth="1"/>
    <col min="14857" max="14858" width="11.85546875" style="310" customWidth="1"/>
    <col min="14859" max="14859" width="10.5703125" style="310" customWidth="1"/>
    <col min="14860" max="14860" width="9.42578125" style="310" customWidth="1"/>
    <col min="14861" max="14861" width="11.85546875" style="310" customWidth="1"/>
    <col min="14862" max="14862" width="11.140625" style="310" customWidth="1"/>
    <col min="14863" max="14864" width="12" style="310" customWidth="1"/>
    <col min="14865" max="14865" width="10.5703125" style="310" customWidth="1"/>
    <col min="14866" max="14866" width="9.42578125" style="310" customWidth="1"/>
    <col min="14867" max="14869" width="11.85546875" style="310" customWidth="1"/>
    <col min="14870" max="14870" width="28.85546875" style="310" customWidth="1"/>
    <col min="14871" max="14872" width="10.5703125" style="310" customWidth="1"/>
    <col min="14873" max="14873" width="53.42578125" style="310" customWidth="1"/>
    <col min="14874" max="14876" width="11.85546875" style="310" customWidth="1"/>
    <col min="14877" max="14877" width="10.5703125" style="310" customWidth="1"/>
    <col min="14878" max="14878" width="11.140625" style="310" customWidth="1"/>
    <col min="14879" max="14882" width="11.85546875" style="310" customWidth="1"/>
    <col min="14883" max="14883" width="10.5703125" style="310" customWidth="1"/>
    <col min="14884" max="14884" width="8.42578125" style="310" customWidth="1"/>
    <col min="14885" max="14885" width="12.5703125" style="310" bestFit="1" customWidth="1"/>
    <col min="14886" max="14886" width="17.85546875" style="310" customWidth="1"/>
    <col min="14887" max="15109" width="9" style="310"/>
    <col min="15110" max="15110" width="7" style="310" customWidth="1"/>
    <col min="15111" max="15111" width="53.42578125" style="310" customWidth="1"/>
    <col min="15112" max="15112" width="10.7109375" style="310" customWidth="1"/>
    <col min="15113" max="15114" width="11.85546875" style="310" customWidth="1"/>
    <col min="15115" max="15115" width="10.5703125" style="310" customWidth="1"/>
    <col min="15116" max="15116" width="9.42578125" style="310" customWidth="1"/>
    <col min="15117" max="15117" width="11.85546875" style="310" customWidth="1"/>
    <col min="15118" max="15118" width="11.140625" style="310" customWidth="1"/>
    <col min="15119" max="15120" width="12" style="310" customWidth="1"/>
    <col min="15121" max="15121" width="10.5703125" style="310" customWidth="1"/>
    <col min="15122" max="15122" width="9.42578125" style="310" customWidth="1"/>
    <col min="15123" max="15125" width="11.85546875" style="310" customWidth="1"/>
    <col min="15126" max="15126" width="28.85546875" style="310" customWidth="1"/>
    <col min="15127" max="15128" width="10.5703125" style="310" customWidth="1"/>
    <col min="15129" max="15129" width="53.42578125" style="310" customWidth="1"/>
    <col min="15130" max="15132" width="11.85546875" style="310" customWidth="1"/>
    <col min="15133" max="15133" width="10.5703125" style="310" customWidth="1"/>
    <col min="15134" max="15134" width="11.140625" style="310" customWidth="1"/>
    <col min="15135" max="15138" width="11.85546875" style="310" customWidth="1"/>
    <col min="15139" max="15139" width="10.5703125" style="310" customWidth="1"/>
    <col min="15140" max="15140" width="8.42578125" style="310" customWidth="1"/>
    <col min="15141" max="15141" width="12.5703125" style="310" bestFit="1" customWidth="1"/>
    <col min="15142" max="15142" width="17.85546875" style="310" customWidth="1"/>
    <col min="15143" max="15365" width="9" style="310"/>
    <col min="15366" max="15366" width="7" style="310" customWidth="1"/>
    <col min="15367" max="15367" width="53.42578125" style="310" customWidth="1"/>
    <col min="15368" max="15368" width="10.7109375" style="310" customWidth="1"/>
    <col min="15369" max="15370" width="11.85546875" style="310" customWidth="1"/>
    <col min="15371" max="15371" width="10.5703125" style="310" customWidth="1"/>
    <col min="15372" max="15372" width="9.42578125" style="310" customWidth="1"/>
    <col min="15373" max="15373" width="11.85546875" style="310" customWidth="1"/>
    <col min="15374" max="15374" width="11.140625" style="310" customWidth="1"/>
    <col min="15375" max="15376" width="12" style="310" customWidth="1"/>
    <col min="15377" max="15377" width="10.5703125" style="310" customWidth="1"/>
    <col min="15378" max="15378" width="9.42578125" style="310" customWidth="1"/>
    <col min="15379" max="15381" width="11.85546875" style="310" customWidth="1"/>
    <col min="15382" max="15382" width="28.85546875" style="310" customWidth="1"/>
    <col min="15383" max="15384" width="10.5703125" style="310" customWidth="1"/>
    <col min="15385" max="15385" width="53.42578125" style="310" customWidth="1"/>
    <col min="15386" max="15388" width="11.85546875" style="310" customWidth="1"/>
    <col min="15389" max="15389" width="10.5703125" style="310" customWidth="1"/>
    <col min="15390" max="15390" width="11.140625" style="310" customWidth="1"/>
    <col min="15391" max="15394" width="11.85546875" style="310" customWidth="1"/>
    <col min="15395" max="15395" width="10.5703125" style="310" customWidth="1"/>
    <col min="15396" max="15396" width="8.42578125" style="310" customWidth="1"/>
    <col min="15397" max="15397" width="12.5703125" style="310" bestFit="1" customWidth="1"/>
    <col min="15398" max="15398" width="17.85546875" style="310" customWidth="1"/>
    <col min="15399" max="15621" width="9" style="310"/>
    <col min="15622" max="15622" width="7" style="310" customWidth="1"/>
    <col min="15623" max="15623" width="53.42578125" style="310" customWidth="1"/>
    <col min="15624" max="15624" width="10.7109375" style="310" customWidth="1"/>
    <col min="15625" max="15626" width="11.85546875" style="310" customWidth="1"/>
    <col min="15627" max="15627" width="10.5703125" style="310" customWidth="1"/>
    <col min="15628" max="15628" width="9.42578125" style="310" customWidth="1"/>
    <col min="15629" max="15629" width="11.85546875" style="310" customWidth="1"/>
    <col min="15630" max="15630" width="11.140625" style="310" customWidth="1"/>
    <col min="15631" max="15632" width="12" style="310" customWidth="1"/>
    <col min="15633" max="15633" width="10.5703125" style="310" customWidth="1"/>
    <col min="15634" max="15634" width="9.42578125" style="310" customWidth="1"/>
    <col min="15635" max="15637" width="11.85546875" style="310" customWidth="1"/>
    <col min="15638" max="15638" width="28.85546875" style="310" customWidth="1"/>
    <col min="15639" max="15640" width="10.5703125" style="310" customWidth="1"/>
    <col min="15641" max="15641" width="53.42578125" style="310" customWidth="1"/>
    <col min="15642" max="15644" width="11.85546875" style="310" customWidth="1"/>
    <col min="15645" max="15645" width="10.5703125" style="310" customWidth="1"/>
    <col min="15646" max="15646" width="11.140625" style="310" customWidth="1"/>
    <col min="15647" max="15650" width="11.85546875" style="310" customWidth="1"/>
    <col min="15651" max="15651" width="10.5703125" style="310" customWidth="1"/>
    <col min="15652" max="15652" width="8.42578125" style="310" customWidth="1"/>
    <col min="15653" max="15653" width="12.5703125" style="310" bestFit="1" customWidth="1"/>
    <col min="15654" max="15654" width="17.85546875" style="310" customWidth="1"/>
    <col min="15655" max="15877" width="9" style="310"/>
    <col min="15878" max="15878" width="7" style="310" customWidth="1"/>
    <col min="15879" max="15879" width="53.42578125" style="310" customWidth="1"/>
    <col min="15880" max="15880" width="10.7109375" style="310" customWidth="1"/>
    <col min="15881" max="15882" width="11.85546875" style="310" customWidth="1"/>
    <col min="15883" max="15883" width="10.5703125" style="310" customWidth="1"/>
    <col min="15884" max="15884" width="9.42578125" style="310" customWidth="1"/>
    <col min="15885" max="15885" width="11.85546875" style="310" customWidth="1"/>
    <col min="15886" max="15886" width="11.140625" style="310" customWidth="1"/>
    <col min="15887" max="15888" width="12" style="310" customWidth="1"/>
    <col min="15889" max="15889" width="10.5703125" style="310" customWidth="1"/>
    <col min="15890" max="15890" width="9.42578125" style="310" customWidth="1"/>
    <col min="15891" max="15893" width="11.85546875" style="310" customWidth="1"/>
    <col min="15894" max="15894" width="28.85546875" style="310" customWidth="1"/>
    <col min="15895" max="15896" width="10.5703125" style="310" customWidth="1"/>
    <col min="15897" max="15897" width="53.42578125" style="310" customWidth="1"/>
    <col min="15898" max="15900" width="11.85546875" style="310" customWidth="1"/>
    <col min="15901" max="15901" width="10.5703125" style="310" customWidth="1"/>
    <col min="15902" max="15902" width="11.140625" style="310" customWidth="1"/>
    <col min="15903" max="15906" width="11.85546875" style="310" customWidth="1"/>
    <col min="15907" max="15907" width="10.5703125" style="310" customWidth="1"/>
    <col min="15908" max="15908" width="8.42578125" style="310" customWidth="1"/>
    <col min="15909" max="15909" width="12.5703125" style="310" bestFit="1" customWidth="1"/>
    <col min="15910" max="15910" width="17.85546875" style="310" customWidth="1"/>
    <col min="15911" max="16133" width="9" style="310"/>
    <col min="16134" max="16134" width="7" style="310" customWidth="1"/>
    <col min="16135" max="16135" width="53.42578125" style="310" customWidth="1"/>
    <col min="16136" max="16136" width="10.7109375" style="310" customWidth="1"/>
    <col min="16137" max="16138" width="11.85546875" style="310" customWidth="1"/>
    <col min="16139" max="16139" width="10.5703125" style="310" customWidth="1"/>
    <col min="16140" max="16140" width="9.42578125" style="310" customWidth="1"/>
    <col min="16141" max="16141" width="11.85546875" style="310" customWidth="1"/>
    <col min="16142" max="16142" width="11.140625" style="310" customWidth="1"/>
    <col min="16143" max="16144" width="12" style="310" customWidth="1"/>
    <col min="16145" max="16145" width="10.5703125" style="310" customWidth="1"/>
    <col min="16146" max="16146" width="9.42578125" style="310" customWidth="1"/>
    <col min="16147" max="16149" width="11.85546875" style="310" customWidth="1"/>
    <col min="16150" max="16150" width="28.85546875" style="310" customWidth="1"/>
    <col min="16151" max="16152" width="10.5703125" style="310" customWidth="1"/>
    <col min="16153" max="16153" width="53.42578125" style="310" customWidth="1"/>
    <col min="16154" max="16156" width="11.85546875" style="310" customWidth="1"/>
    <col min="16157" max="16157" width="10.5703125" style="310" customWidth="1"/>
    <col min="16158" max="16158" width="11.140625" style="310" customWidth="1"/>
    <col min="16159" max="16162" width="11.85546875" style="310" customWidth="1"/>
    <col min="16163" max="16163" width="10.5703125" style="310" customWidth="1"/>
    <col min="16164" max="16164" width="8.42578125" style="310" customWidth="1"/>
    <col min="16165" max="16165" width="12.5703125" style="310" bestFit="1" customWidth="1"/>
    <col min="16166" max="16166" width="17.85546875" style="310" customWidth="1"/>
    <col min="16167" max="16383" width="9" style="310"/>
    <col min="16384" max="16384" width="9" style="310" customWidth="1"/>
  </cols>
  <sheetData>
    <row r="1" spans="1:38" ht="24" customHeight="1" thickTop="1" thickBot="1">
      <c r="A1" s="1708" t="s">
        <v>1</v>
      </c>
      <c r="B1" s="1709"/>
      <c r="C1" s="1183">
        <f>'بيانات عامة'!D5</f>
        <v>0</v>
      </c>
      <c r="F1" s="306"/>
      <c r="G1" s="308"/>
      <c r="H1" s="323"/>
      <c r="I1" s="308"/>
      <c r="M1" s="309"/>
      <c r="N1" s="308"/>
      <c r="O1" s="323"/>
      <c r="P1" s="308"/>
      <c r="S1" s="307"/>
      <c r="T1" s="306"/>
      <c r="U1" s="307"/>
      <c r="V1" s="323"/>
      <c r="W1" s="307"/>
      <c r="AA1" s="306"/>
      <c r="AB1" s="307"/>
      <c r="AC1" s="323"/>
      <c r="AD1" s="307"/>
      <c r="AF1" s="1965" t="s">
        <v>654</v>
      </c>
      <c r="AG1" s="2069"/>
      <c r="AH1" s="2072"/>
      <c r="AI1" s="2072"/>
      <c r="AJ1" s="2072"/>
      <c r="AK1" s="2072"/>
      <c r="AL1" s="310"/>
    </row>
    <row r="2" spans="1:38" ht="28.5" thickTop="1">
      <c r="A2" s="1710" t="s">
        <v>430</v>
      </c>
      <c r="B2" s="1711"/>
      <c r="C2" s="1184">
        <f>'بيانات عامة'!D15</f>
        <v>0</v>
      </c>
      <c r="D2" s="310"/>
      <c r="E2" s="310"/>
    </row>
    <row r="3" spans="1:38" ht="27.75">
      <c r="C3" s="1768"/>
      <c r="D3" s="1768"/>
      <c r="E3" s="1769"/>
    </row>
    <row r="4" spans="1:38" s="306" customFormat="1" ht="10.5" customHeight="1">
      <c r="I4" s="324"/>
      <c r="P4" s="324"/>
      <c r="W4" s="324"/>
      <c r="AD4" s="324"/>
      <c r="AK4" s="324"/>
    </row>
    <row r="5" spans="1:38" s="306" customFormat="1" ht="21" customHeight="1" thickBot="1">
      <c r="C5" s="2083" t="s">
        <v>519</v>
      </c>
      <c r="D5" s="2083"/>
      <c r="E5" s="2083"/>
      <c r="I5" s="324"/>
      <c r="J5" s="2083" t="s">
        <v>519</v>
      </c>
      <c r="K5" s="2083"/>
      <c r="L5" s="2083"/>
      <c r="P5" s="324"/>
      <c r="Q5" s="2083" t="s">
        <v>519</v>
      </c>
      <c r="R5" s="2083"/>
      <c r="S5" s="2083"/>
      <c r="W5" s="324"/>
      <c r="X5" s="2083" t="s">
        <v>519</v>
      </c>
      <c r="Y5" s="2083"/>
      <c r="Z5" s="2083"/>
      <c r="AD5" s="324"/>
      <c r="AE5" s="2083" t="s">
        <v>519</v>
      </c>
      <c r="AF5" s="2083"/>
      <c r="AG5" s="2083"/>
      <c r="AI5" s="2072"/>
      <c r="AJ5" s="2072"/>
      <c r="AK5" s="2072"/>
      <c r="AL5" s="2072"/>
    </row>
    <row r="6" spans="1:38" s="306" customFormat="1" ht="22.9" customHeight="1">
      <c r="A6" s="2073" t="s">
        <v>75</v>
      </c>
      <c r="B6" s="2075" t="s">
        <v>149</v>
      </c>
      <c r="C6" s="2077" t="s">
        <v>419</v>
      </c>
      <c r="D6" s="2078"/>
      <c r="E6" s="2078"/>
      <c r="F6" s="2078"/>
      <c r="G6" s="2078"/>
      <c r="H6" s="2079"/>
      <c r="I6" s="1264"/>
      <c r="J6" s="2080" t="s">
        <v>150</v>
      </c>
      <c r="K6" s="2081"/>
      <c r="L6" s="2081"/>
      <c r="M6" s="2081"/>
      <c r="N6" s="2081"/>
      <c r="O6" s="2082"/>
      <c r="P6" s="1265"/>
      <c r="Q6" s="2080" t="s">
        <v>151</v>
      </c>
      <c r="R6" s="2081"/>
      <c r="S6" s="2081"/>
      <c r="T6" s="2081"/>
      <c r="U6" s="2081"/>
      <c r="V6" s="2082"/>
      <c r="W6" s="1265"/>
      <c r="X6" s="2080" t="s">
        <v>152</v>
      </c>
      <c r="Y6" s="2081"/>
      <c r="Z6" s="2081"/>
      <c r="AA6" s="2081"/>
      <c r="AB6" s="2081"/>
      <c r="AC6" s="2082"/>
      <c r="AD6" s="1265"/>
      <c r="AE6" s="2080" t="s">
        <v>153</v>
      </c>
      <c r="AF6" s="2081"/>
      <c r="AG6" s="2081"/>
      <c r="AH6" s="2081"/>
      <c r="AI6" s="2081"/>
      <c r="AJ6" s="2082"/>
      <c r="AK6" s="1265"/>
      <c r="AL6" s="2070" t="s">
        <v>154</v>
      </c>
    </row>
    <row r="7" spans="1:38" s="312" customFormat="1" ht="84.75" thickBot="1">
      <c r="A7" s="2074"/>
      <c r="B7" s="2076"/>
      <c r="C7" s="1266" t="s">
        <v>104</v>
      </c>
      <c r="D7" s="1267" t="s">
        <v>105</v>
      </c>
      <c r="E7" s="1268" t="s">
        <v>155</v>
      </c>
      <c r="F7" s="1269" t="s">
        <v>156</v>
      </c>
      <c r="G7" s="1267" t="s">
        <v>157</v>
      </c>
      <c r="H7" s="1270" t="s">
        <v>158</v>
      </c>
      <c r="I7" s="1265"/>
      <c r="J7" s="1266" t="s">
        <v>104</v>
      </c>
      <c r="K7" s="1267" t="s">
        <v>105</v>
      </c>
      <c r="L7" s="1268" t="s">
        <v>155</v>
      </c>
      <c r="M7" s="1269" t="s">
        <v>156</v>
      </c>
      <c r="N7" s="1267" t="s">
        <v>157</v>
      </c>
      <c r="O7" s="1270" t="s">
        <v>158</v>
      </c>
      <c r="P7" s="1265"/>
      <c r="Q7" s="1266" t="s">
        <v>104</v>
      </c>
      <c r="R7" s="1267" t="s">
        <v>105</v>
      </c>
      <c r="S7" s="1268" t="s">
        <v>155</v>
      </c>
      <c r="T7" s="1269" t="s">
        <v>156</v>
      </c>
      <c r="U7" s="1267" t="s">
        <v>157</v>
      </c>
      <c r="V7" s="1270" t="s">
        <v>158</v>
      </c>
      <c r="W7" s="1265"/>
      <c r="X7" s="1266" t="s">
        <v>104</v>
      </c>
      <c r="Y7" s="1267" t="s">
        <v>105</v>
      </c>
      <c r="Z7" s="1268" t="s">
        <v>155</v>
      </c>
      <c r="AA7" s="1269" t="s">
        <v>156</v>
      </c>
      <c r="AB7" s="1267" t="s">
        <v>157</v>
      </c>
      <c r="AC7" s="1270" t="s">
        <v>158</v>
      </c>
      <c r="AD7" s="1265"/>
      <c r="AE7" s="1266" t="s">
        <v>104</v>
      </c>
      <c r="AF7" s="1267" t="s">
        <v>105</v>
      </c>
      <c r="AG7" s="1268" t="s">
        <v>155</v>
      </c>
      <c r="AH7" s="1269" t="s">
        <v>156</v>
      </c>
      <c r="AI7" s="1267" t="s">
        <v>157</v>
      </c>
      <c r="AJ7" s="1270" t="s">
        <v>158</v>
      </c>
      <c r="AK7" s="1265"/>
      <c r="AL7" s="2071"/>
    </row>
    <row r="8" spans="1:38" s="312" customFormat="1" ht="21.75" thickBot="1">
      <c r="A8" s="1249"/>
      <c r="B8" s="1271" t="s">
        <v>159</v>
      </c>
      <c r="C8" s="483">
        <f>C9+C17+C18+C25+C37+C49+C54+C57+C60+C63+C64+C68+C67</f>
        <v>0</v>
      </c>
      <c r="D8" s="484">
        <f>D9+D17+D18+D25+D37+D49+D54+D57+D60+D63+D64+D68+D67</f>
        <v>0</v>
      </c>
      <c r="E8" s="484">
        <f>E9+E17+E18+E25+E37+E49+E54+E57+E60+E63+E64+E68+E67</f>
        <v>0</v>
      </c>
      <c r="F8" s="485">
        <f>SUM(C8:E8)</f>
        <v>0</v>
      </c>
      <c r="G8" s="486">
        <v>0.2</v>
      </c>
      <c r="H8" s="487">
        <f t="shared" ref="H8:H46" si="0">F8*G8</f>
        <v>0</v>
      </c>
      <c r="I8" s="334"/>
      <c r="J8" s="488">
        <f>J9+J17+J18+J25+J37+J49+J54+J57+J60+J63+J64+J68+J67</f>
        <v>0</v>
      </c>
      <c r="K8" s="489">
        <f>K9+K17+K18+K25+K37+K49+K54+K57+K60+K63+K64+K68+K67</f>
        <v>0</v>
      </c>
      <c r="L8" s="489">
        <f>L9+L17+L18+L25+L37+L49+L54+L57+L60+L63+L64+L68+L67</f>
        <v>0</v>
      </c>
      <c r="M8" s="485">
        <f>SUM(J8:L8)</f>
        <v>0</v>
      </c>
      <c r="N8" s="486">
        <v>0.5</v>
      </c>
      <c r="O8" s="487">
        <f>M8*N8</f>
        <v>0</v>
      </c>
      <c r="P8" s="334"/>
      <c r="Q8" s="488">
        <f>Q9+Q17+Q18+Q25+Q37+Q49+Q54+Q57+Q60+Q63+Q64+Q68+Q67</f>
        <v>0</v>
      </c>
      <c r="R8" s="489">
        <f>R9+R17+R18+R25+R37+R49+R54+R57+R60+R63+R64+R68+R67</f>
        <v>0</v>
      </c>
      <c r="S8" s="489">
        <f>S9+S17+S18+S25+S37+S49+S54+S57+S60+S63+S64+S68+S67</f>
        <v>0</v>
      </c>
      <c r="T8" s="490">
        <f>SUM(Q8:S8)</f>
        <v>0</v>
      </c>
      <c r="U8" s="486">
        <v>1</v>
      </c>
      <c r="V8" s="487">
        <f>T8*U8</f>
        <v>0</v>
      </c>
      <c r="W8" s="334"/>
      <c r="X8" s="488">
        <f>X9+X17+X18+X25+X37+X49+X54+X57+X60+X63+X64+X68+X67</f>
        <v>0</v>
      </c>
      <c r="Y8" s="483">
        <f>Y9+Y17+Y18+Y25+Y37+Y49+Y54+Y57+Y60+Y63+Y64+Y68+Y67</f>
        <v>0</v>
      </c>
      <c r="Z8" s="489">
        <f>Z9+Z17+Z18+Z25+Z37+Z49+Z54+Z57+Z60+Z63+Z64+Z68+Z67</f>
        <v>0</v>
      </c>
      <c r="AA8" s="490">
        <f>SUM(X8:Z8)</f>
        <v>0</v>
      </c>
      <c r="AB8" s="486">
        <v>1</v>
      </c>
      <c r="AC8" s="487">
        <f>AA8*AB8</f>
        <v>0</v>
      </c>
      <c r="AD8" s="334"/>
      <c r="AE8" s="483">
        <f>AE9+AE17+AE18+AE25+AE37+AE49+AE54+AE57+AE60+AE63+AE64+AE68+AE67</f>
        <v>0</v>
      </c>
      <c r="AF8" s="489">
        <f>AF9+AF17+AF18+AF25+AF37+AF49+AF54+AF57+AF60+AF63+AF64+AF68+AF67</f>
        <v>0</v>
      </c>
      <c r="AG8" s="489">
        <f>AG9+AG17+AG18+AG25+AG37+AG49+AG54+AG57+AG60+AG63+AG64+AG68+AG67</f>
        <v>0</v>
      </c>
      <c r="AH8" s="490">
        <f>SUM(AE8:AG8)</f>
        <v>0</v>
      </c>
      <c r="AI8" s="486">
        <v>1</v>
      </c>
      <c r="AJ8" s="487">
        <f>AH8*AI8</f>
        <v>0</v>
      </c>
      <c r="AK8" s="325"/>
      <c r="AL8" s="341">
        <f>AL9+AL17+AL18+AL25+AL37+AL49+AL54+AL57+AL60+AL63+AL64+AL68+AL67</f>
        <v>0</v>
      </c>
    </row>
    <row r="9" spans="1:38" ht="18.75">
      <c r="A9" s="1196">
        <v>1</v>
      </c>
      <c r="B9" s="1250" t="s">
        <v>88</v>
      </c>
      <c r="C9" s="1022">
        <f>C10+C11</f>
        <v>0</v>
      </c>
      <c r="D9" s="1023">
        <f>D10+D11</f>
        <v>0</v>
      </c>
      <c r="E9" s="1023">
        <f>E10+E11</f>
        <v>0</v>
      </c>
      <c r="F9" s="344">
        <f t="shared" ref="F9:F65" si="1">SUM(C9:E9)</f>
        <v>0</v>
      </c>
      <c r="G9" s="345">
        <v>0.2</v>
      </c>
      <c r="H9" s="299">
        <f t="shared" si="0"/>
        <v>0</v>
      </c>
      <c r="I9" s="287"/>
      <c r="J9" s="1022">
        <f>J10+J11</f>
        <v>0</v>
      </c>
      <c r="K9" s="1023">
        <f>K10+K11</f>
        <v>0</v>
      </c>
      <c r="L9" s="1023">
        <f>L10+L11</f>
        <v>0</v>
      </c>
      <c r="M9" s="344">
        <f t="shared" ref="M9:M65" si="2">SUM(J9:L9)</f>
        <v>0</v>
      </c>
      <c r="N9" s="346">
        <v>0.5</v>
      </c>
      <c r="O9" s="347">
        <f t="shared" ref="O9:O36" si="3">M9*N9</f>
        <v>0</v>
      </c>
      <c r="P9" s="335"/>
      <c r="Q9" s="1022">
        <f>Q10+Q11</f>
        <v>0</v>
      </c>
      <c r="R9" s="1023">
        <f>R10+R11</f>
        <v>0</v>
      </c>
      <c r="S9" s="1023">
        <f>S10+S11</f>
        <v>0</v>
      </c>
      <c r="T9" s="344">
        <f t="shared" ref="T9:T65" si="4">SUM(Q9:S9)</f>
        <v>0</v>
      </c>
      <c r="U9" s="346">
        <v>1</v>
      </c>
      <c r="V9" s="347">
        <f t="shared" ref="V9:V36" si="5">T9*U9</f>
        <v>0</v>
      </c>
      <c r="W9" s="335"/>
      <c r="X9" s="1022">
        <f>X10+X11</f>
        <v>0</v>
      </c>
      <c r="Y9" s="1023">
        <f>Y10+Y11</f>
        <v>0</v>
      </c>
      <c r="Z9" s="1023">
        <f>Z10+Z11</f>
        <v>0</v>
      </c>
      <c r="AA9" s="344">
        <f>SUM(X9:Z9)</f>
        <v>0</v>
      </c>
      <c r="AB9" s="346">
        <v>1</v>
      </c>
      <c r="AC9" s="347">
        <f t="shared" ref="AC9:AC35" si="6">AA9*AB9</f>
        <v>0</v>
      </c>
      <c r="AD9" s="335"/>
      <c r="AE9" s="1022">
        <f>AE10+AE11</f>
        <v>0</v>
      </c>
      <c r="AF9" s="1023">
        <f>AF10+AF11</f>
        <v>0</v>
      </c>
      <c r="AG9" s="1023">
        <f>AG10+AG11</f>
        <v>0</v>
      </c>
      <c r="AH9" s="344">
        <f>SUM(AE9:AG9)</f>
        <v>0</v>
      </c>
      <c r="AI9" s="346">
        <v>1</v>
      </c>
      <c r="AJ9" s="347">
        <f t="shared" ref="AJ9:AJ35" si="7">AH9*AI9</f>
        <v>0</v>
      </c>
      <c r="AK9" s="326"/>
      <c r="AL9" s="263">
        <f>SUM(AL10:AL16)</f>
        <v>0</v>
      </c>
    </row>
    <row r="10" spans="1:38" ht="37.5">
      <c r="A10" s="1185">
        <v>1.1000000000000001</v>
      </c>
      <c r="B10" s="1247" t="s">
        <v>515</v>
      </c>
      <c r="C10" s="1611"/>
      <c r="D10" s="1612"/>
      <c r="E10" s="1612"/>
      <c r="F10" s="48">
        <f t="shared" si="1"/>
        <v>0</v>
      </c>
      <c r="G10" s="351">
        <v>0.2</v>
      </c>
      <c r="H10" s="352">
        <f t="shared" si="0"/>
        <v>0</v>
      </c>
      <c r="I10" s="336"/>
      <c r="J10" s="1611"/>
      <c r="K10" s="1612"/>
      <c r="L10" s="1612"/>
      <c r="M10" s="48">
        <f t="shared" si="2"/>
        <v>0</v>
      </c>
      <c r="N10" s="353">
        <v>0.5</v>
      </c>
      <c r="O10" s="352">
        <f t="shared" si="3"/>
        <v>0</v>
      </c>
      <c r="P10" s="336"/>
      <c r="Q10" s="1611"/>
      <c r="R10" s="1612"/>
      <c r="S10" s="1612"/>
      <c r="T10" s="354">
        <f t="shared" si="4"/>
        <v>0</v>
      </c>
      <c r="U10" s="353">
        <v>1</v>
      </c>
      <c r="V10" s="352">
        <f t="shared" si="5"/>
        <v>0</v>
      </c>
      <c r="W10" s="336"/>
      <c r="X10" s="1611"/>
      <c r="Y10" s="1612"/>
      <c r="Z10" s="1612"/>
      <c r="AA10" s="354">
        <f t="shared" ref="AA10:AA66" si="8">SUM(X10:Z10)</f>
        <v>0</v>
      </c>
      <c r="AB10" s="353">
        <v>1</v>
      </c>
      <c r="AC10" s="352">
        <f t="shared" si="6"/>
        <v>0</v>
      </c>
      <c r="AD10" s="336"/>
      <c r="AE10" s="1611"/>
      <c r="AF10" s="1612"/>
      <c r="AG10" s="1612"/>
      <c r="AH10" s="354">
        <f t="shared" ref="AH10:AH66" si="9">SUM(AE10:AG10)</f>
        <v>0</v>
      </c>
      <c r="AI10" s="353">
        <v>1</v>
      </c>
      <c r="AJ10" s="352">
        <f t="shared" si="7"/>
        <v>0</v>
      </c>
      <c r="AK10" s="327"/>
      <c r="AL10" s="322">
        <f t="shared" ref="AL10:AL17" si="10">H10+O10+V10+AC10+AJ10</f>
        <v>0</v>
      </c>
    </row>
    <row r="11" spans="1:38" ht="18.75">
      <c r="A11" s="1185">
        <v>1.2</v>
      </c>
      <c r="B11" s="1247" t="s">
        <v>516</v>
      </c>
      <c r="C11" s="1613">
        <f>SUM(C12:C16)</f>
        <v>0</v>
      </c>
      <c r="D11" s="1614">
        <f>SUM(D12:D16)</f>
        <v>0</v>
      </c>
      <c r="E11" s="1614">
        <f>SUM(E12:E16)</f>
        <v>0</v>
      </c>
      <c r="F11" s="48">
        <f t="shared" si="1"/>
        <v>0</v>
      </c>
      <c r="G11" s="351">
        <v>0.2</v>
      </c>
      <c r="H11" s="300">
        <f t="shared" si="0"/>
        <v>0</v>
      </c>
      <c r="I11" s="288"/>
      <c r="J11" s="1613">
        <f>SUM(J12:J16)</f>
        <v>0</v>
      </c>
      <c r="K11" s="1614">
        <f>SUM(K12:K16)</f>
        <v>0</v>
      </c>
      <c r="L11" s="1614">
        <f>SUM(L12:L16)</f>
        <v>0</v>
      </c>
      <c r="M11" s="48">
        <f t="shared" si="2"/>
        <v>0</v>
      </c>
      <c r="N11" s="353">
        <v>0.5</v>
      </c>
      <c r="O11" s="300">
        <f t="shared" si="3"/>
        <v>0</v>
      </c>
      <c r="P11" s="288"/>
      <c r="Q11" s="1613">
        <f>SUM(Q12:Q16)</f>
        <v>0</v>
      </c>
      <c r="R11" s="1614">
        <f>SUM(R12:R16)</f>
        <v>0</v>
      </c>
      <c r="S11" s="1614">
        <f>SUM(S12:S16)</f>
        <v>0</v>
      </c>
      <c r="T11" s="354">
        <f t="shared" si="4"/>
        <v>0</v>
      </c>
      <c r="U11" s="353">
        <v>1</v>
      </c>
      <c r="V11" s="300">
        <f t="shared" si="5"/>
        <v>0</v>
      </c>
      <c r="W11" s="288"/>
      <c r="X11" s="1613">
        <f>SUM(X12:X16)</f>
        <v>0</v>
      </c>
      <c r="Y11" s="1614">
        <f>SUM(Y12:Y16)</f>
        <v>0</v>
      </c>
      <c r="Z11" s="1614">
        <f>SUM(Z12:Z16)</f>
        <v>0</v>
      </c>
      <c r="AA11" s="354">
        <f t="shared" si="8"/>
        <v>0</v>
      </c>
      <c r="AB11" s="353">
        <v>1</v>
      </c>
      <c r="AC11" s="300">
        <f t="shared" si="6"/>
        <v>0</v>
      </c>
      <c r="AD11" s="288"/>
      <c r="AE11" s="1613">
        <f>SUM(AE12:AE16)</f>
        <v>0</v>
      </c>
      <c r="AF11" s="1614">
        <f>SUM(AF12:AF16)</f>
        <v>0</v>
      </c>
      <c r="AG11" s="1614">
        <f>SUM(AG12:AG16)</f>
        <v>0</v>
      </c>
      <c r="AH11" s="354">
        <f t="shared" si="9"/>
        <v>0</v>
      </c>
      <c r="AI11" s="353">
        <v>1</v>
      </c>
      <c r="AJ11" s="300">
        <f t="shared" si="7"/>
        <v>0</v>
      </c>
      <c r="AK11" s="328"/>
      <c r="AL11" s="322">
        <f t="shared" si="10"/>
        <v>0</v>
      </c>
    </row>
    <row r="12" spans="1:38" ht="40.5" customHeight="1">
      <c r="A12" s="1198" t="s">
        <v>37</v>
      </c>
      <c r="B12" s="1251" t="s">
        <v>112</v>
      </c>
      <c r="C12" s="348"/>
      <c r="D12" s="349"/>
      <c r="E12" s="350"/>
      <c r="F12" s="48">
        <f t="shared" si="1"/>
        <v>0</v>
      </c>
      <c r="G12" s="351">
        <v>0.2</v>
      </c>
      <c r="H12" s="300">
        <f t="shared" si="0"/>
        <v>0</v>
      </c>
      <c r="I12" s="288"/>
      <c r="J12" s="348"/>
      <c r="K12" s="349"/>
      <c r="L12" s="350"/>
      <c r="M12" s="48">
        <f t="shared" si="2"/>
        <v>0</v>
      </c>
      <c r="N12" s="353">
        <v>0.5</v>
      </c>
      <c r="O12" s="300">
        <f t="shared" si="3"/>
        <v>0</v>
      </c>
      <c r="P12" s="288"/>
      <c r="Q12" s="348"/>
      <c r="R12" s="349"/>
      <c r="S12" s="350"/>
      <c r="T12" s="354">
        <f t="shared" si="4"/>
        <v>0</v>
      </c>
      <c r="U12" s="353">
        <v>1</v>
      </c>
      <c r="V12" s="300">
        <f t="shared" si="5"/>
        <v>0</v>
      </c>
      <c r="W12" s="288"/>
      <c r="X12" s="348"/>
      <c r="Y12" s="349"/>
      <c r="Z12" s="350"/>
      <c r="AA12" s="354">
        <f t="shared" si="8"/>
        <v>0</v>
      </c>
      <c r="AB12" s="353">
        <v>1</v>
      </c>
      <c r="AC12" s="300">
        <f t="shared" si="6"/>
        <v>0</v>
      </c>
      <c r="AD12" s="288"/>
      <c r="AE12" s="348"/>
      <c r="AF12" s="349"/>
      <c r="AG12" s="350"/>
      <c r="AH12" s="354">
        <f t="shared" si="9"/>
        <v>0</v>
      </c>
      <c r="AI12" s="353">
        <v>1</v>
      </c>
      <c r="AJ12" s="300">
        <f t="shared" si="7"/>
        <v>0</v>
      </c>
      <c r="AK12" s="328"/>
      <c r="AL12" s="322">
        <f t="shared" si="10"/>
        <v>0</v>
      </c>
    </row>
    <row r="13" spans="1:38" ht="20.25" customHeight="1">
      <c r="A13" s="1198" t="s">
        <v>403</v>
      </c>
      <c r="B13" s="1251" t="s">
        <v>113</v>
      </c>
      <c r="C13" s="348"/>
      <c r="D13" s="349"/>
      <c r="E13" s="350"/>
      <c r="F13" s="48">
        <f t="shared" si="1"/>
        <v>0</v>
      </c>
      <c r="G13" s="351">
        <v>0.2</v>
      </c>
      <c r="H13" s="300">
        <f t="shared" si="0"/>
        <v>0</v>
      </c>
      <c r="I13" s="288"/>
      <c r="J13" s="348"/>
      <c r="K13" s="349"/>
      <c r="L13" s="350"/>
      <c r="M13" s="48">
        <f t="shared" si="2"/>
        <v>0</v>
      </c>
      <c r="N13" s="353">
        <v>0.5</v>
      </c>
      <c r="O13" s="300">
        <f t="shared" si="3"/>
        <v>0</v>
      </c>
      <c r="P13" s="288"/>
      <c r="Q13" s="348"/>
      <c r="R13" s="349"/>
      <c r="S13" s="350"/>
      <c r="T13" s="354">
        <f t="shared" si="4"/>
        <v>0</v>
      </c>
      <c r="U13" s="353">
        <v>1</v>
      </c>
      <c r="V13" s="300">
        <f t="shared" si="5"/>
        <v>0</v>
      </c>
      <c r="W13" s="288"/>
      <c r="X13" s="348"/>
      <c r="Y13" s="349"/>
      <c r="Z13" s="350"/>
      <c r="AA13" s="354">
        <f t="shared" si="8"/>
        <v>0</v>
      </c>
      <c r="AB13" s="353">
        <v>1</v>
      </c>
      <c r="AC13" s="300">
        <f t="shared" si="6"/>
        <v>0</v>
      </c>
      <c r="AD13" s="288"/>
      <c r="AE13" s="348"/>
      <c r="AF13" s="349"/>
      <c r="AG13" s="350"/>
      <c r="AH13" s="354">
        <f t="shared" si="9"/>
        <v>0</v>
      </c>
      <c r="AI13" s="353">
        <v>1</v>
      </c>
      <c r="AJ13" s="300">
        <f t="shared" si="7"/>
        <v>0</v>
      </c>
      <c r="AK13" s="328"/>
      <c r="AL13" s="322">
        <f t="shared" si="10"/>
        <v>0</v>
      </c>
    </row>
    <row r="14" spans="1:38" ht="20.25" customHeight="1">
      <c r="A14" s="1198" t="s">
        <v>38</v>
      </c>
      <c r="B14" s="1251" t="s">
        <v>114</v>
      </c>
      <c r="C14" s="348"/>
      <c r="D14" s="349"/>
      <c r="E14" s="350"/>
      <c r="F14" s="48">
        <f t="shared" si="1"/>
        <v>0</v>
      </c>
      <c r="G14" s="351">
        <v>0.2</v>
      </c>
      <c r="H14" s="300">
        <f t="shared" si="0"/>
        <v>0</v>
      </c>
      <c r="I14" s="288"/>
      <c r="J14" s="348"/>
      <c r="K14" s="349"/>
      <c r="L14" s="350"/>
      <c r="M14" s="48">
        <f t="shared" si="2"/>
        <v>0</v>
      </c>
      <c r="N14" s="353">
        <v>0.5</v>
      </c>
      <c r="O14" s="300">
        <f t="shared" si="3"/>
        <v>0</v>
      </c>
      <c r="P14" s="288"/>
      <c r="Q14" s="348"/>
      <c r="R14" s="349"/>
      <c r="S14" s="350"/>
      <c r="T14" s="354">
        <f t="shared" si="4"/>
        <v>0</v>
      </c>
      <c r="U14" s="353">
        <v>1</v>
      </c>
      <c r="V14" s="300">
        <f t="shared" si="5"/>
        <v>0</v>
      </c>
      <c r="W14" s="288"/>
      <c r="X14" s="348"/>
      <c r="Y14" s="349"/>
      <c r="Z14" s="350"/>
      <c r="AA14" s="354">
        <f t="shared" si="8"/>
        <v>0</v>
      </c>
      <c r="AB14" s="353">
        <v>1</v>
      </c>
      <c r="AC14" s="300">
        <f t="shared" si="6"/>
        <v>0</v>
      </c>
      <c r="AD14" s="288"/>
      <c r="AE14" s="348"/>
      <c r="AF14" s="349"/>
      <c r="AG14" s="350"/>
      <c r="AH14" s="354">
        <f t="shared" si="9"/>
        <v>0</v>
      </c>
      <c r="AI14" s="353">
        <v>1</v>
      </c>
      <c r="AJ14" s="300">
        <f t="shared" si="7"/>
        <v>0</v>
      </c>
      <c r="AK14" s="328"/>
      <c r="AL14" s="322">
        <f t="shared" si="10"/>
        <v>0</v>
      </c>
    </row>
    <row r="15" spans="1:38" ht="20.25" customHeight="1">
      <c r="A15" s="1198" t="s">
        <v>404</v>
      </c>
      <c r="B15" s="1251" t="s">
        <v>115</v>
      </c>
      <c r="C15" s="348"/>
      <c r="D15" s="349"/>
      <c r="E15" s="350"/>
      <c r="F15" s="48">
        <f t="shared" si="1"/>
        <v>0</v>
      </c>
      <c r="G15" s="351">
        <v>0.2</v>
      </c>
      <c r="H15" s="300">
        <f t="shared" si="0"/>
        <v>0</v>
      </c>
      <c r="I15" s="288"/>
      <c r="J15" s="348"/>
      <c r="K15" s="349"/>
      <c r="L15" s="350"/>
      <c r="M15" s="48">
        <f t="shared" si="2"/>
        <v>0</v>
      </c>
      <c r="N15" s="353">
        <v>0.5</v>
      </c>
      <c r="O15" s="300">
        <f t="shared" si="3"/>
        <v>0</v>
      </c>
      <c r="P15" s="288"/>
      <c r="Q15" s="348"/>
      <c r="R15" s="349"/>
      <c r="S15" s="350"/>
      <c r="T15" s="354">
        <f t="shared" si="4"/>
        <v>0</v>
      </c>
      <c r="U15" s="353">
        <v>1</v>
      </c>
      <c r="V15" s="300">
        <f t="shared" si="5"/>
        <v>0</v>
      </c>
      <c r="W15" s="288"/>
      <c r="X15" s="348"/>
      <c r="Y15" s="349"/>
      <c r="Z15" s="350"/>
      <c r="AA15" s="354">
        <f t="shared" si="8"/>
        <v>0</v>
      </c>
      <c r="AB15" s="353">
        <v>1</v>
      </c>
      <c r="AC15" s="300">
        <f t="shared" si="6"/>
        <v>0</v>
      </c>
      <c r="AD15" s="288"/>
      <c r="AE15" s="348"/>
      <c r="AF15" s="349"/>
      <c r="AG15" s="350"/>
      <c r="AH15" s="354">
        <f t="shared" si="9"/>
        <v>0</v>
      </c>
      <c r="AI15" s="353">
        <v>1</v>
      </c>
      <c r="AJ15" s="300">
        <f t="shared" si="7"/>
        <v>0</v>
      </c>
      <c r="AK15" s="328"/>
      <c r="AL15" s="322">
        <f t="shared" si="10"/>
        <v>0</v>
      </c>
    </row>
    <row r="16" spans="1:38" ht="21" customHeight="1" thickBot="1">
      <c r="A16" s="1200" t="s">
        <v>405</v>
      </c>
      <c r="B16" s="1252" t="s">
        <v>116</v>
      </c>
      <c r="C16" s="355"/>
      <c r="D16" s="356"/>
      <c r="E16" s="357"/>
      <c r="F16" s="358">
        <f t="shared" si="1"/>
        <v>0</v>
      </c>
      <c r="G16" s="359">
        <v>0.2</v>
      </c>
      <c r="H16" s="301">
        <f t="shared" si="0"/>
        <v>0</v>
      </c>
      <c r="I16" s="288"/>
      <c r="J16" s="355"/>
      <c r="K16" s="356"/>
      <c r="L16" s="357"/>
      <c r="M16" s="358">
        <f t="shared" si="2"/>
        <v>0</v>
      </c>
      <c r="N16" s="360">
        <v>0.5</v>
      </c>
      <c r="O16" s="301">
        <f t="shared" si="3"/>
        <v>0</v>
      </c>
      <c r="P16" s="288"/>
      <c r="Q16" s="355"/>
      <c r="R16" s="356"/>
      <c r="S16" s="357"/>
      <c r="T16" s="361">
        <f t="shared" si="4"/>
        <v>0</v>
      </c>
      <c r="U16" s="360">
        <v>1</v>
      </c>
      <c r="V16" s="301">
        <f t="shared" si="5"/>
        <v>0</v>
      </c>
      <c r="W16" s="288"/>
      <c r="X16" s="355"/>
      <c r="Y16" s="356"/>
      <c r="Z16" s="357"/>
      <c r="AA16" s="361">
        <f t="shared" si="8"/>
        <v>0</v>
      </c>
      <c r="AB16" s="360">
        <v>1</v>
      </c>
      <c r="AC16" s="301">
        <f t="shared" si="6"/>
        <v>0</v>
      </c>
      <c r="AD16" s="288"/>
      <c r="AE16" s="355"/>
      <c r="AF16" s="356"/>
      <c r="AG16" s="357"/>
      <c r="AH16" s="361">
        <f t="shared" si="9"/>
        <v>0</v>
      </c>
      <c r="AI16" s="360">
        <v>1</v>
      </c>
      <c r="AJ16" s="301">
        <f t="shared" si="7"/>
        <v>0</v>
      </c>
      <c r="AK16" s="328"/>
      <c r="AL16" s="362">
        <f t="shared" si="10"/>
        <v>0</v>
      </c>
    </row>
    <row r="17" spans="1:38" s="313" customFormat="1" ht="19.5" thickBot="1">
      <c r="A17" s="1202">
        <v>2</v>
      </c>
      <c r="B17" s="1253" t="s">
        <v>89</v>
      </c>
      <c r="C17" s="363"/>
      <c r="D17" s="364"/>
      <c r="E17" s="365"/>
      <c r="F17" s="366">
        <f t="shared" si="1"/>
        <v>0</v>
      </c>
      <c r="G17" s="367">
        <v>0.2</v>
      </c>
      <c r="H17" s="369">
        <f t="shared" si="0"/>
        <v>0</v>
      </c>
      <c r="I17" s="335"/>
      <c r="J17" s="363"/>
      <c r="K17" s="364"/>
      <c r="L17" s="365"/>
      <c r="M17" s="366">
        <f t="shared" si="2"/>
        <v>0</v>
      </c>
      <c r="N17" s="368">
        <v>0.5</v>
      </c>
      <c r="O17" s="369">
        <f t="shared" si="3"/>
        <v>0</v>
      </c>
      <c r="P17" s="335"/>
      <c r="Q17" s="363"/>
      <c r="R17" s="364"/>
      <c r="S17" s="365"/>
      <c r="T17" s="366">
        <f t="shared" si="4"/>
        <v>0</v>
      </c>
      <c r="U17" s="368">
        <v>1</v>
      </c>
      <c r="V17" s="369">
        <f t="shared" si="5"/>
        <v>0</v>
      </c>
      <c r="W17" s="335"/>
      <c r="X17" s="363"/>
      <c r="Y17" s="364"/>
      <c r="Z17" s="365"/>
      <c r="AA17" s="366">
        <f t="shared" si="8"/>
        <v>0</v>
      </c>
      <c r="AB17" s="368">
        <v>1</v>
      </c>
      <c r="AC17" s="369">
        <f t="shared" si="6"/>
        <v>0</v>
      </c>
      <c r="AD17" s="335"/>
      <c r="AE17" s="363"/>
      <c r="AF17" s="364"/>
      <c r="AG17" s="365"/>
      <c r="AH17" s="366">
        <f t="shared" si="9"/>
        <v>0</v>
      </c>
      <c r="AI17" s="368">
        <v>1</v>
      </c>
      <c r="AJ17" s="369">
        <f t="shared" si="7"/>
        <v>0</v>
      </c>
      <c r="AK17" s="326"/>
      <c r="AL17" s="283">
        <f t="shared" si="10"/>
        <v>0</v>
      </c>
    </row>
    <row r="18" spans="1:38" s="313" customFormat="1" ht="17.45" customHeight="1">
      <c r="A18" s="1196">
        <v>3</v>
      </c>
      <c r="B18" s="1250" t="s">
        <v>90</v>
      </c>
      <c r="C18" s="264">
        <f>C19+C20</f>
        <v>0</v>
      </c>
      <c r="D18" s="262">
        <f>D19+D20</f>
        <v>0</v>
      </c>
      <c r="E18" s="262">
        <f>E19+E20</f>
        <v>0</v>
      </c>
      <c r="F18" s="344">
        <f t="shared" si="1"/>
        <v>0</v>
      </c>
      <c r="G18" s="345">
        <v>0.2</v>
      </c>
      <c r="H18" s="299">
        <f t="shared" si="0"/>
        <v>0</v>
      </c>
      <c r="I18" s="287"/>
      <c r="J18" s="264">
        <f>J19+J20</f>
        <v>0</v>
      </c>
      <c r="K18" s="262">
        <f>K19+K20</f>
        <v>0</v>
      </c>
      <c r="L18" s="262">
        <f>L19+L20</f>
        <v>0</v>
      </c>
      <c r="M18" s="344">
        <f t="shared" si="2"/>
        <v>0</v>
      </c>
      <c r="N18" s="346">
        <v>0.5</v>
      </c>
      <c r="O18" s="299">
        <f>M18*N18</f>
        <v>0</v>
      </c>
      <c r="P18" s="287"/>
      <c r="Q18" s="264">
        <f>Q19+Q20</f>
        <v>0</v>
      </c>
      <c r="R18" s="262">
        <f>R19+R20</f>
        <v>0</v>
      </c>
      <c r="S18" s="262">
        <f>S19+S20</f>
        <v>0</v>
      </c>
      <c r="T18" s="344">
        <f t="shared" si="4"/>
        <v>0</v>
      </c>
      <c r="U18" s="346">
        <v>1</v>
      </c>
      <c r="V18" s="299">
        <f>T18*U18</f>
        <v>0</v>
      </c>
      <c r="W18" s="287"/>
      <c r="X18" s="264">
        <f>X19+X20</f>
        <v>0</v>
      </c>
      <c r="Y18" s="262">
        <f>Y19+Y20</f>
        <v>0</v>
      </c>
      <c r="Z18" s="262">
        <f>Z19+Z20</f>
        <v>0</v>
      </c>
      <c r="AA18" s="344">
        <f t="shared" si="8"/>
        <v>0</v>
      </c>
      <c r="AB18" s="346">
        <v>1</v>
      </c>
      <c r="AC18" s="299">
        <f>AA18*AB18</f>
        <v>0</v>
      </c>
      <c r="AD18" s="287"/>
      <c r="AE18" s="264">
        <f>AE19+AE20</f>
        <v>0</v>
      </c>
      <c r="AF18" s="262">
        <f>AF19+AF20</f>
        <v>0</v>
      </c>
      <c r="AG18" s="262">
        <f>AG19+AG20</f>
        <v>0</v>
      </c>
      <c r="AH18" s="344">
        <f t="shared" si="9"/>
        <v>0</v>
      </c>
      <c r="AI18" s="346">
        <v>1</v>
      </c>
      <c r="AJ18" s="299">
        <f>AH18*AI18</f>
        <v>0</v>
      </c>
      <c r="AK18" s="292"/>
      <c r="AL18" s="263">
        <f>AL19+AL20</f>
        <v>0</v>
      </c>
    </row>
    <row r="19" spans="1:38" ht="17.45" customHeight="1">
      <c r="A19" s="1185">
        <v>3.1</v>
      </c>
      <c r="B19" s="1247" t="s">
        <v>117</v>
      </c>
      <c r="C19" s="372"/>
      <c r="D19" s="255"/>
      <c r="E19" s="279"/>
      <c r="F19" s="48">
        <f t="shared" si="1"/>
        <v>0</v>
      </c>
      <c r="G19" s="353">
        <v>0.2</v>
      </c>
      <c r="H19" s="352">
        <f t="shared" si="0"/>
        <v>0</v>
      </c>
      <c r="I19" s="336"/>
      <c r="J19" s="372"/>
      <c r="K19" s="255"/>
      <c r="L19" s="279"/>
      <c r="M19" s="48">
        <f t="shared" si="2"/>
        <v>0</v>
      </c>
      <c r="N19" s="353">
        <v>0.5</v>
      </c>
      <c r="O19" s="352">
        <f t="shared" si="3"/>
        <v>0</v>
      </c>
      <c r="P19" s="336"/>
      <c r="Q19" s="372"/>
      <c r="R19" s="255"/>
      <c r="S19" s="279"/>
      <c r="T19" s="354">
        <f t="shared" si="4"/>
        <v>0</v>
      </c>
      <c r="U19" s="353">
        <v>1</v>
      </c>
      <c r="V19" s="352">
        <f t="shared" si="5"/>
        <v>0</v>
      </c>
      <c r="W19" s="336"/>
      <c r="X19" s="372"/>
      <c r="Y19" s="255"/>
      <c r="Z19" s="279"/>
      <c r="AA19" s="354">
        <f t="shared" si="8"/>
        <v>0</v>
      </c>
      <c r="AB19" s="353">
        <v>1</v>
      </c>
      <c r="AC19" s="352">
        <f t="shared" si="6"/>
        <v>0</v>
      </c>
      <c r="AD19" s="336"/>
      <c r="AE19" s="372"/>
      <c r="AF19" s="255"/>
      <c r="AG19" s="279"/>
      <c r="AH19" s="354">
        <f t="shared" si="9"/>
        <v>0</v>
      </c>
      <c r="AI19" s="353">
        <v>1</v>
      </c>
      <c r="AJ19" s="352">
        <f t="shared" si="7"/>
        <v>0</v>
      </c>
      <c r="AK19" s="327"/>
      <c r="AL19" s="322">
        <f>H19+O19+V19+AC19+AJ19</f>
        <v>0</v>
      </c>
    </row>
    <row r="20" spans="1:38" s="314" customFormat="1" ht="20.25" customHeight="1">
      <c r="A20" s="1185">
        <v>3.2</v>
      </c>
      <c r="B20" s="1248" t="s">
        <v>118</v>
      </c>
      <c r="C20" s="373">
        <f>SUM(C21:C24)</f>
        <v>0</v>
      </c>
      <c r="D20" s="374">
        <f>SUM(D21:D24)</f>
        <v>0</v>
      </c>
      <c r="E20" s="374">
        <f>SUM(E21:E24)</f>
        <v>0</v>
      </c>
      <c r="F20" s="58">
        <f t="shared" si="1"/>
        <v>0</v>
      </c>
      <c r="G20" s="375">
        <v>0.2</v>
      </c>
      <c r="H20" s="377">
        <f t="shared" si="0"/>
        <v>0</v>
      </c>
      <c r="I20" s="337"/>
      <c r="J20" s="376">
        <f>SUM(J21:J24)</f>
        <v>0</v>
      </c>
      <c r="K20" s="374">
        <f>SUM(K21:K24)</f>
        <v>0</v>
      </c>
      <c r="L20" s="374">
        <f>SUM(L21:L24)</f>
        <v>0</v>
      </c>
      <c r="M20" s="58">
        <f t="shared" si="2"/>
        <v>0</v>
      </c>
      <c r="N20" s="375">
        <v>0.5</v>
      </c>
      <c r="O20" s="377">
        <f t="shared" si="3"/>
        <v>0</v>
      </c>
      <c r="P20" s="337"/>
      <c r="Q20" s="270">
        <f>SUM(Q21:Q24)</f>
        <v>0</v>
      </c>
      <c r="R20" s="276">
        <f>SUM(R21:R24)</f>
        <v>0</v>
      </c>
      <c r="S20" s="276">
        <f>SUM(S21:S24)</f>
        <v>0</v>
      </c>
      <c r="T20" s="378">
        <f t="shared" si="4"/>
        <v>0</v>
      </c>
      <c r="U20" s="375">
        <v>1</v>
      </c>
      <c r="V20" s="377">
        <f t="shared" si="5"/>
        <v>0</v>
      </c>
      <c r="W20" s="337"/>
      <c r="X20" s="273">
        <f>SUM(X21:X24)</f>
        <v>0</v>
      </c>
      <c r="Y20" s="271">
        <f>SUM(Y21:Y24)</f>
        <v>0</v>
      </c>
      <c r="Z20" s="276">
        <f>SUM(Z21:Z24)</f>
        <v>0</v>
      </c>
      <c r="AA20" s="378">
        <f t="shared" si="8"/>
        <v>0</v>
      </c>
      <c r="AB20" s="375">
        <v>1</v>
      </c>
      <c r="AC20" s="377">
        <f t="shared" si="6"/>
        <v>0</v>
      </c>
      <c r="AD20" s="337"/>
      <c r="AE20" s="273">
        <f>SUM(AE21:AE24)</f>
        <v>0</v>
      </c>
      <c r="AF20" s="271">
        <f>SUM(AF21:AF24)</f>
        <v>0</v>
      </c>
      <c r="AG20" s="276">
        <f>SUM(AG21:AG24)</f>
        <v>0</v>
      </c>
      <c r="AH20" s="378">
        <f t="shared" si="9"/>
        <v>0</v>
      </c>
      <c r="AI20" s="375">
        <v>1</v>
      </c>
      <c r="AJ20" s="377">
        <f t="shared" si="7"/>
        <v>0</v>
      </c>
      <c r="AK20" s="329"/>
      <c r="AL20" s="272">
        <f>SUM(AL21:AL24)</f>
        <v>0</v>
      </c>
    </row>
    <row r="21" spans="1:38" s="313" customFormat="1" ht="20.25" customHeight="1">
      <c r="A21" s="1198" t="s">
        <v>119</v>
      </c>
      <c r="B21" s="1251" t="s">
        <v>113</v>
      </c>
      <c r="C21" s="379"/>
      <c r="D21" s="380"/>
      <c r="E21" s="381"/>
      <c r="F21" s="48">
        <f t="shared" si="1"/>
        <v>0</v>
      </c>
      <c r="G21" s="382">
        <v>0.2</v>
      </c>
      <c r="H21" s="384">
        <f t="shared" si="0"/>
        <v>0</v>
      </c>
      <c r="I21" s="338"/>
      <c r="J21" s="383"/>
      <c r="K21" s="275"/>
      <c r="L21" s="280"/>
      <c r="M21" s="48">
        <f t="shared" si="2"/>
        <v>0</v>
      </c>
      <c r="N21" s="382">
        <v>0.5</v>
      </c>
      <c r="O21" s="384">
        <f>M21*N21</f>
        <v>0</v>
      </c>
      <c r="P21" s="338"/>
      <c r="Q21" s="383"/>
      <c r="R21" s="275"/>
      <c r="S21" s="280"/>
      <c r="T21" s="354">
        <f t="shared" si="4"/>
        <v>0</v>
      </c>
      <c r="U21" s="385">
        <v>1</v>
      </c>
      <c r="V21" s="386">
        <f>T21*U21</f>
        <v>0</v>
      </c>
      <c r="W21" s="339"/>
      <c r="X21" s="383"/>
      <c r="Y21" s="275"/>
      <c r="Z21" s="280"/>
      <c r="AA21" s="354">
        <f t="shared" si="8"/>
        <v>0</v>
      </c>
      <c r="AB21" s="382">
        <v>1</v>
      </c>
      <c r="AC21" s="384">
        <f>AA21*AB21</f>
        <v>0</v>
      </c>
      <c r="AD21" s="338"/>
      <c r="AE21" s="383"/>
      <c r="AF21" s="275"/>
      <c r="AG21" s="280"/>
      <c r="AH21" s="354">
        <f t="shared" si="9"/>
        <v>0</v>
      </c>
      <c r="AI21" s="385">
        <v>1</v>
      </c>
      <c r="AJ21" s="386">
        <f>AH21*AI21</f>
        <v>0</v>
      </c>
      <c r="AK21" s="330"/>
      <c r="AL21" s="322">
        <f>H21+O21+V21+AC21+AJ21</f>
        <v>0</v>
      </c>
    </row>
    <row r="22" spans="1:38" s="315" customFormat="1" ht="20.25" customHeight="1">
      <c r="A22" s="1198" t="s">
        <v>120</v>
      </c>
      <c r="B22" s="1251" t="s">
        <v>114</v>
      </c>
      <c r="C22" s="383"/>
      <c r="D22" s="275"/>
      <c r="E22" s="280"/>
      <c r="F22" s="48">
        <f t="shared" si="1"/>
        <v>0</v>
      </c>
      <c r="G22" s="353">
        <v>0.2</v>
      </c>
      <c r="H22" s="352">
        <f t="shared" si="0"/>
        <v>0</v>
      </c>
      <c r="I22" s="336"/>
      <c r="J22" s="383"/>
      <c r="K22" s="275"/>
      <c r="L22" s="280"/>
      <c r="M22" s="48">
        <f t="shared" si="2"/>
        <v>0</v>
      </c>
      <c r="N22" s="353">
        <v>0.5</v>
      </c>
      <c r="O22" s="352">
        <f t="shared" si="3"/>
        <v>0</v>
      </c>
      <c r="P22" s="336"/>
      <c r="Q22" s="383"/>
      <c r="R22" s="275"/>
      <c r="S22" s="280"/>
      <c r="T22" s="354">
        <f t="shared" si="4"/>
        <v>0</v>
      </c>
      <c r="U22" s="385">
        <v>1</v>
      </c>
      <c r="V22" s="386">
        <f t="shared" si="5"/>
        <v>0</v>
      </c>
      <c r="W22" s="339"/>
      <c r="X22" s="383"/>
      <c r="Y22" s="275"/>
      <c r="Z22" s="280"/>
      <c r="AA22" s="354">
        <f t="shared" si="8"/>
        <v>0</v>
      </c>
      <c r="AB22" s="353">
        <v>1</v>
      </c>
      <c r="AC22" s="352">
        <f t="shared" si="6"/>
        <v>0</v>
      </c>
      <c r="AD22" s="336"/>
      <c r="AE22" s="383"/>
      <c r="AF22" s="275"/>
      <c r="AG22" s="280"/>
      <c r="AH22" s="354">
        <f t="shared" si="9"/>
        <v>0</v>
      </c>
      <c r="AI22" s="353">
        <v>1</v>
      </c>
      <c r="AJ22" s="352">
        <f t="shared" si="7"/>
        <v>0</v>
      </c>
      <c r="AK22" s="327"/>
      <c r="AL22" s="322">
        <f>H22+O22+V22+AC22+AJ22</f>
        <v>0</v>
      </c>
    </row>
    <row r="23" spans="1:38" s="315" customFormat="1" ht="20.25" customHeight="1">
      <c r="A23" s="1198" t="s">
        <v>121</v>
      </c>
      <c r="B23" s="1251" t="s">
        <v>115</v>
      </c>
      <c r="C23" s="383"/>
      <c r="D23" s="275"/>
      <c r="E23" s="280"/>
      <c r="F23" s="48">
        <f t="shared" si="1"/>
        <v>0</v>
      </c>
      <c r="G23" s="321">
        <v>0.2</v>
      </c>
      <c r="H23" s="387">
        <f t="shared" si="0"/>
        <v>0</v>
      </c>
      <c r="I23" s="291"/>
      <c r="J23" s="383"/>
      <c r="K23" s="275"/>
      <c r="L23" s="280"/>
      <c r="M23" s="48">
        <f t="shared" si="2"/>
        <v>0</v>
      </c>
      <c r="N23" s="353">
        <v>0.5</v>
      </c>
      <c r="O23" s="387">
        <f>M23*N23</f>
        <v>0</v>
      </c>
      <c r="P23" s="291"/>
      <c r="Q23" s="383"/>
      <c r="R23" s="275"/>
      <c r="S23" s="280"/>
      <c r="T23" s="354">
        <f t="shared" si="4"/>
        <v>0</v>
      </c>
      <c r="U23" s="385">
        <v>1</v>
      </c>
      <c r="V23" s="388">
        <f>T23*U23</f>
        <v>0</v>
      </c>
      <c r="W23" s="289"/>
      <c r="X23" s="383"/>
      <c r="Y23" s="275"/>
      <c r="Z23" s="280"/>
      <c r="AA23" s="354">
        <f t="shared" si="8"/>
        <v>0</v>
      </c>
      <c r="AB23" s="353">
        <v>1</v>
      </c>
      <c r="AC23" s="387">
        <f>AA23*AB23</f>
        <v>0</v>
      </c>
      <c r="AD23" s="291"/>
      <c r="AE23" s="383"/>
      <c r="AF23" s="275"/>
      <c r="AG23" s="280"/>
      <c r="AH23" s="354">
        <f t="shared" si="9"/>
        <v>0</v>
      </c>
      <c r="AI23" s="353">
        <v>1</v>
      </c>
      <c r="AJ23" s="388">
        <f>AH23*AI23</f>
        <v>0</v>
      </c>
      <c r="AK23" s="331"/>
      <c r="AL23" s="322">
        <f>H23+O23+V23+AC23+AJ23</f>
        <v>0</v>
      </c>
    </row>
    <row r="24" spans="1:38" s="315" customFormat="1" ht="21" customHeight="1" thickBot="1">
      <c r="A24" s="1200" t="s">
        <v>122</v>
      </c>
      <c r="B24" s="1252" t="s">
        <v>116</v>
      </c>
      <c r="C24" s="389"/>
      <c r="D24" s="390"/>
      <c r="E24" s="391"/>
      <c r="F24" s="358">
        <f t="shared" si="1"/>
        <v>0</v>
      </c>
      <c r="G24" s="360">
        <v>0.2</v>
      </c>
      <c r="H24" s="392">
        <f t="shared" si="0"/>
        <v>0</v>
      </c>
      <c r="I24" s="336"/>
      <c r="J24" s="389"/>
      <c r="K24" s="390"/>
      <c r="L24" s="391"/>
      <c r="M24" s="358">
        <f t="shared" si="2"/>
        <v>0</v>
      </c>
      <c r="N24" s="360">
        <v>0.5</v>
      </c>
      <c r="O24" s="392">
        <f t="shared" si="3"/>
        <v>0</v>
      </c>
      <c r="P24" s="336"/>
      <c r="Q24" s="389"/>
      <c r="R24" s="390"/>
      <c r="S24" s="391"/>
      <c r="T24" s="361">
        <f t="shared" si="4"/>
        <v>0</v>
      </c>
      <c r="U24" s="360">
        <v>1</v>
      </c>
      <c r="V24" s="392">
        <f t="shared" si="5"/>
        <v>0</v>
      </c>
      <c r="W24" s="336"/>
      <c r="X24" s="389"/>
      <c r="Y24" s="390"/>
      <c r="Z24" s="391"/>
      <c r="AA24" s="361">
        <f t="shared" si="8"/>
        <v>0</v>
      </c>
      <c r="AB24" s="360">
        <v>1</v>
      </c>
      <c r="AC24" s="392">
        <f t="shared" si="6"/>
        <v>0</v>
      </c>
      <c r="AD24" s="336"/>
      <c r="AE24" s="389"/>
      <c r="AF24" s="390"/>
      <c r="AG24" s="391"/>
      <c r="AH24" s="361">
        <f t="shared" si="9"/>
        <v>0</v>
      </c>
      <c r="AI24" s="360">
        <v>1</v>
      </c>
      <c r="AJ24" s="392">
        <f t="shared" si="7"/>
        <v>0</v>
      </c>
      <c r="AK24" s="327"/>
      <c r="AL24" s="362">
        <f>H24+O24+V24+AC24+AJ24</f>
        <v>0</v>
      </c>
    </row>
    <row r="25" spans="1:38" s="313" customFormat="1" ht="17.45" customHeight="1">
      <c r="A25" s="1204">
        <v>4</v>
      </c>
      <c r="B25" s="1254" t="s">
        <v>123</v>
      </c>
      <c r="C25" s="370">
        <f>SUM(C26,C27,C32)</f>
        <v>0</v>
      </c>
      <c r="D25" s="371">
        <f>SUM(D26,D27,D32)</f>
        <v>0</v>
      </c>
      <c r="E25" s="371">
        <f>SUM(E26,E27,E32)</f>
        <v>0</v>
      </c>
      <c r="F25" s="47">
        <f t="shared" si="1"/>
        <v>0</v>
      </c>
      <c r="G25" s="342">
        <v>0.2</v>
      </c>
      <c r="H25" s="343">
        <f t="shared" si="0"/>
        <v>0</v>
      </c>
      <c r="I25" s="335"/>
      <c r="J25" s="370">
        <f>SUM(J26,J27,J32)</f>
        <v>0</v>
      </c>
      <c r="K25" s="371">
        <f>SUM(K26,K27,K32)</f>
        <v>0</v>
      </c>
      <c r="L25" s="371">
        <f>SUM(L26,L27,L32)</f>
        <v>0</v>
      </c>
      <c r="M25" s="47">
        <f t="shared" si="2"/>
        <v>0</v>
      </c>
      <c r="N25" s="342">
        <v>0.5</v>
      </c>
      <c r="O25" s="343">
        <f t="shared" si="3"/>
        <v>0</v>
      </c>
      <c r="P25" s="335"/>
      <c r="Q25" s="260">
        <f>SUM(Q26,Q27,Q32)</f>
        <v>0</v>
      </c>
      <c r="R25" s="267">
        <f>SUM(R26,R27,R32)</f>
        <v>0</v>
      </c>
      <c r="S25" s="267">
        <f>SUM(S26,S27,S32)</f>
        <v>0</v>
      </c>
      <c r="T25" s="47">
        <f t="shared" si="4"/>
        <v>0</v>
      </c>
      <c r="U25" s="342">
        <v>1</v>
      </c>
      <c r="V25" s="343">
        <f t="shared" si="5"/>
        <v>0</v>
      </c>
      <c r="W25" s="335"/>
      <c r="X25" s="260">
        <f>SUM(X26,X27,X32)</f>
        <v>0</v>
      </c>
      <c r="Y25" s="267">
        <f>SUM(Y26,Y27,Y32)</f>
        <v>0</v>
      </c>
      <c r="Z25" s="268">
        <f>SUM(Z26,Z27,Z32)</f>
        <v>0</v>
      </c>
      <c r="AA25" s="47">
        <f t="shared" si="8"/>
        <v>0</v>
      </c>
      <c r="AB25" s="342">
        <v>1</v>
      </c>
      <c r="AC25" s="343">
        <f t="shared" si="6"/>
        <v>0</v>
      </c>
      <c r="AD25" s="335"/>
      <c r="AE25" s="260">
        <f>SUM(AE26,AE27,AE32)</f>
        <v>0</v>
      </c>
      <c r="AF25" s="267">
        <f>SUM(AF26,AF27,AF32)</f>
        <v>0</v>
      </c>
      <c r="AG25" s="267">
        <f>SUM(AG26,AG27,AG32)</f>
        <v>0</v>
      </c>
      <c r="AH25" s="47">
        <f t="shared" si="9"/>
        <v>0</v>
      </c>
      <c r="AI25" s="342">
        <v>1</v>
      </c>
      <c r="AJ25" s="343">
        <f t="shared" si="7"/>
        <v>0</v>
      </c>
      <c r="AK25" s="326"/>
      <c r="AL25" s="269">
        <f>SUM(AL26,AL27,AL32)</f>
        <v>0</v>
      </c>
    </row>
    <row r="26" spans="1:38" s="315" customFormat="1" ht="17.45" customHeight="1">
      <c r="A26" s="1185">
        <v>4.0999999999999996</v>
      </c>
      <c r="B26" s="1248" t="s">
        <v>514</v>
      </c>
      <c r="C26" s="476"/>
      <c r="D26" s="477"/>
      <c r="E26" s="478"/>
      <c r="F26" s="48">
        <f t="shared" si="1"/>
        <v>0</v>
      </c>
      <c r="G26" s="353">
        <v>0.2</v>
      </c>
      <c r="H26" s="352">
        <f t="shared" si="0"/>
        <v>0</v>
      </c>
      <c r="I26" s="336"/>
      <c r="J26" s="73"/>
      <c r="K26" s="74"/>
      <c r="L26" s="75"/>
      <c r="M26" s="48">
        <f t="shared" si="2"/>
        <v>0</v>
      </c>
      <c r="N26" s="50">
        <v>0.5</v>
      </c>
      <c r="O26" s="49">
        <f t="shared" si="3"/>
        <v>0</v>
      </c>
      <c r="P26" s="336"/>
      <c r="Q26" s="73"/>
      <c r="R26" s="74"/>
      <c r="S26" s="75"/>
      <c r="T26" s="51">
        <f t="shared" si="4"/>
        <v>0</v>
      </c>
      <c r="U26" s="50">
        <v>1</v>
      </c>
      <c r="V26" s="49">
        <f t="shared" si="5"/>
        <v>0</v>
      </c>
      <c r="W26" s="336"/>
      <c r="X26" s="476"/>
      <c r="Y26" s="477"/>
      <c r="Z26" s="478"/>
      <c r="AA26" s="354">
        <f t="shared" si="8"/>
        <v>0</v>
      </c>
      <c r="AB26" s="353">
        <v>1</v>
      </c>
      <c r="AC26" s="352">
        <f t="shared" si="6"/>
        <v>0</v>
      </c>
      <c r="AD26" s="336"/>
      <c r="AE26" s="73"/>
      <c r="AF26" s="74"/>
      <c r="AG26" s="75"/>
      <c r="AH26" s="51">
        <f t="shared" si="9"/>
        <v>0</v>
      </c>
      <c r="AI26" s="50">
        <v>1</v>
      </c>
      <c r="AJ26" s="49">
        <f t="shared" si="7"/>
        <v>0</v>
      </c>
      <c r="AK26" s="327"/>
      <c r="AL26" s="52">
        <f>H26+O26+V26+AC26+AJ26</f>
        <v>0</v>
      </c>
    </row>
    <row r="27" spans="1:38" s="315" customFormat="1" ht="20.25" customHeight="1">
      <c r="A27" s="1188">
        <v>4.2</v>
      </c>
      <c r="B27" s="1248" t="s">
        <v>124</v>
      </c>
      <c r="C27" s="373">
        <f>SUM(C28:C31)</f>
        <v>0</v>
      </c>
      <c r="D27" s="374">
        <f>SUM(D28:D31)</f>
        <v>0</v>
      </c>
      <c r="E27" s="374">
        <f>SUM(E28:E31)</f>
        <v>0</v>
      </c>
      <c r="F27" s="58">
        <f t="shared" si="1"/>
        <v>0</v>
      </c>
      <c r="G27" s="375">
        <v>0.2</v>
      </c>
      <c r="H27" s="377">
        <f t="shared" si="0"/>
        <v>0</v>
      </c>
      <c r="I27" s="337"/>
      <c r="J27" s="60">
        <f>SUM(J28:J31)</f>
        <v>0</v>
      </c>
      <c r="K27" s="57">
        <f>SUM(K28:K31)</f>
        <v>0</v>
      </c>
      <c r="L27" s="57">
        <f>SUM(L28:L31)</f>
        <v>0</v>
      </c>
      <c r="M27" s="58">
        <f t="shared" si="2"/>
        <v>0</v>
      </c>
      <c r="N27" s="59">
        <v>0.5</v>
      </c>
      <c r="O27" s="61">
        <f t="shared" si="3"/>
        <v>0</v>
      </c>
      <c r="P27" s="337"/>
      <c r="Q27" s="63">
        <f>SUM(Q28:Q31)</f>
        <v>0</v>
      </c>
      <c r="R27" s="64">
        <f>SUM(R28:R31)</f>
        <v>0</v>
      </c>
      <c r="S27" s="64">
        <f>SUM(S28:S31)</f>
        <v>0</v>
      </c>
      <c r="T27" s="62">
        <f t="shared" si="4"/>
        <v>0</v>
      </c>
      <c r="U27" s="59">
        <v>1</v>
      </c>
      <c r="V27" s="61">
        <f t="shared" si="5"/>
        <v>0</v>
      </c>
      <c r="W27" s="337"/>
      <c r="X27" s="273">
        <f>SUM(X28:X31)</f>
        <v>0</v>
      </c>
      <c r="Y27" s="271">
        <f>SUM(Y28:Y31)</f>
        <v>0</v>
      </c>
      <c r="Z27" s="271">
        <f>SUM(Z28:Z31)</f>
        <v>0</v>
      </c>
      <c r="AA27" s="378">
        <f t="shared" si="8"/>
        <v>0</v>
      </c>
      <c r="AB27" s="375">
        <v>1</v>
      </c>
      <c r="AC27" s="377">
        <f t="shared" si="6"/>
        <v>0</v>
      </c>
      <c r="AD27" s="337"/>
      <c r="AE27" s="63">
        <f>SUM(AE28:AE31)</f>
        <v>0</v>
      </c>
      <c r="AF27" s="64">
        <f>SUM(AF28:AF31)</f>
        <v>0</v>
      </c>
      <c r="AG27" s="64">
        <f>SUM(AG28:AG31)</f>
        <v>0</v>
      </c>
      <c r="AH27" s="62">
        <f t="shared" si="9"/>
        <v>0</v>
      </c>
      <c r="AI27" s="59">
        <v>1</v>
      </c>
      <c r="AJ27" s="61">
        <f t="shared" si="7"/>
        <v>0</v>
      </c>
      <c r="AK27" s="329"/>
      <c r="AL27" s="65">
        <f>SUM(AL28:AL31)</f>
        <v>0</v>
      </c>
    </row>
    <row r="28" spans="1:38" s="315" customFormat="1" ht="20.25" customHeight="1">
      <c r="A28" s="1198" t="s">
        <v>125</v>
      </c>
      <c r="B28" s="1251" t="s">
        <v>113</v>
      </c>
      <c r="C28" s="479"/>
      <c r="D28" s="477"/>
      <c r="E28" s="477"/>
      <c r="F28" s="48">
        <f t="shared" si="1"/>
        <v>0</v>
      </c>
      <c r="G28" s="353">
        <v>0.2</v>
      </c>
      <c r="H28" s="352">
        <f t="shared" si="0"/>
        <v>0</v>
      </c>
      <c r="I28" s="336"/>
      <c r="J28" s="73"/>
      <c r="K28" s="74"/>
      <c r="L28" s="75"/>
      <c r="M28" s="48">
        <f t="shared" si="2"/>
        <v>0</v>
      </c>
      <c r="N28" s="50">
        <v>0.5</v>
      </c>
      <c r="O28" s="49">
        <f t="shared" si="3"/>
        <v>0</v>
      </c>
      <c r="P28" s="336"/>
      <c r="Q28" s="73"/>
      <c r="R28" s="74"/>
      <c r="S28" s="75"/>
      <c r="T28" s="51">
        <f t="shared" si="4"/>
        <v>0</v>
      </c>
      <c r="U28" s="50">
        <v>1</v>
      </c>
      <c r="V28" s="49">
        <f t="shared" si="5"/>
        <v>0</v>
      </c>
      <c r="W28" s="336"/>
      <c r="X28" s="476"/>
      <c r="Y28" s="477"/>
      <c r="Z28" s="478"/>
      <c r="AA28" s="354">
        <f t="shared" si="8"/>
        <v>0</v>
      </c>
      <c r="AB28" s="353">
        <v>1</v>
      </c>
      <c r="AC28" s="352">
        <f t="shared" si="6"/>
        <v>0</v>
      </c>
      <c r="AD28" s="336"/>
      <c r="AE28" s="73"/>
      <c r="AF28" s="74"/>
      <c r="AG28" s="75"/>
      <c r="AH28" s="51">
        <f t="shared" si="9"/>
        <v>0</v>
      </c>
      <c r="AI28" s="50">
        <v>1</v>
      </c>
      <c r="AJ28" s="49">
        <f t="shared" si="7"/>
        <v>0</v>
      </c>
      <c r="AK28" s="327"/>
      <c r="AL28" s="52">
        <f>H28+O28+V28+AC28+AJ28</f>
        <v>0</v>
      </c>
    </row>
    <row r="29" spans="1:38" s="315" customFormat="1" ht="20.25" customHeight="1">
      <c r="A29" s="1198" t="s">
        <v>126</v>
      </c>
      <c r="B29" s="1251" t="s">
        <v>114</v>
      </c>
      <c r="C29" s="479"/>
      <c r="D29" s="477"/>
      <c r="E29" s="477"/>
      <c r="F29" s="48">
        <f t="shared" si="1"/>
        <v>0</v>
      </c>
      <c r="G29" s="353">
        <v>0.2</v>
      </c>
      <c r="H29" s="352">
        <f t="shared" si="0"/>
        <v>0</v>
      </c>
      <c r="I29" s="336"/>
      <c r="J29" s="73"/>
      <c r="K29" s="74"/>
      <c r="L29" s="75"/>
      <c r="M29" s="48">
        <f t="shared" si="2"/>
        <v>0</v>
      </c>
      <c r="N29" s="50">
        <v>0.5</v>
      </c>
      <c r="O29" s="49">
        <f t="shared" si="3"/>
        <v>0</v>
      </c>
      <c r="P29" s="336"/>
      <c r="Q29" s="73"/>
      <c r="R29" s="74"/>
      <c r="S29" s="75"/>
      <c r="T29" s="51">
        <f t="shared" si="4"/>
        <v>0</v>
      </c>
      <c r="U29" s="50">
        <v>1</v>
      </c>
      <c r="V29" s="49">
        <f t="shared" si="5"/>
        <v>0</v>
      </c>
      <c r="W29" s="336"/>
      <c r="X29" s="476"/>
      <c r="Y29" s="477"/>
      <c r="Z29" s="478"/>
      <c r="AA29" s="354">
        <f t="shared" si="8"/>
        <v>0</v>
      </c>
      <c r="AB29" s="353">
        <v>1</v>
      </c>
      <c r="AC29" s="352">
        <f t="shared" si="6"/>
        <v>0</v>
      </c>
      <c r="AD29" s="336"/>
      <c r="AE29" s="73"/>
      <c r="AF29" s="74"/>
      <c r="AG29" s="75"/>
      <c r="AH29" s="51">
        <f t="shared" si="9"/>
        <v>0</v>
      </c>
      <c r="AI29" s="50">
        <v>1</v>
      </c>
      <c r="AJ29" s="49">
        <f t="shared" si="7"/>
        <v>0</v>
      </c>
      <c r="AK29" s="327"/>
      <c r="AL29" s="52">
        <f>H29+O29+V29+AC29+AJ29</f>
        <v>0</v>
      </c>
    </row>
    <row r="30" spans="1:38" s="313" customFormat="1" ht="20.25" customHeight="1">
      <c r="A30" s="1198" t="s">
        <v>127</v>
      </c>
      <c r="B30" s="1251" t="s">
        <v>115</v>
      </c>
      <c r="C30" s="480"/>
      <c r="D30" s="380"/>
      <c r="E30" s="380"/>
      <c r="F30" s="48">
        <f t="shared" si="1"/>
        <v>0</v>
      </c>
      <c r="G30" s="385">
        <v>0.2</v>
      </c>
      <c r="H30" s="386">
        <f t="shared" si="0"/>
        <v>0</v>
      </c>
      <c r="I30" s="339"/>
      <c r="J30" s="76"/>
      <c r="K30" s="77"/>
      <c r="L30" s="78"/>
      <c r="M30" s="48">
        <f t="shared" si="2"/>
        <v>0</v>
      </c>
      <c r="N30" s="71">
        <v>0.5</v>
      </c>
      <c r="O30" s="72">
        <f t="shared" si="3"/>
        <v>0</v>
      </c>
      <c r="P30" s="339"/>
      <c r="Q30" s="79"/>
      <c r="R30" s="80"/>
      <c r="S30" s="81"/>
      <c r="T30" s="51">
        <f t="shared" si="4"/>
        <v>0</v>
      </c>
      <c r="U30" s="71">
        <v>1</v>
      </c>
      <c r="V30" s="72">
        <f t="shared" si="5"/>
        <v>0</v>
      </c>
      <c r="W30" s="339"/>
      <c r="X30" s="379"/>
      <c r="Y30" s="380"/>
      <c r="Z30" s="381"/>
      <c r="AA30" s="354">
        <f t="shared" si="8"/>
        <v>0</v>
      </c>
      <c r="AB30" s="385">
        <v>1</v>
      </c>
      <c r="AC30" s="386">
        <f t="shared" si="6"/>
        <v>0</v>
      </c>
      <c r="AD30" s="339"/>
      <c r="AE30" s="66"/>
      <c r="AF30" s="67"/>
      <c r="AG30" s="68"/>
      <c r="AH30" s="51">
        <f t="shared" si="9"/>
        <v>0</v>
      </c>
      <c r="AI30" s="71">
        <v>1</v>
      </c>
      <c r="AJ30" s="72">
        <f t="shared" si="7"/>
        <v>0</v>
      </c>
      <c r="AK30" s="330"/>
      <c r="AL30" s="52">
        <f>H30+O30+V30+AC30+AJ30</f>
        <v>0</v>
      </c>
    </row>
    <row r="31" spans="1:38" ht="20.25" customHeight="1">
      <c r="A31" s="1198" t="s">
        <v>128</v>
      </c>
      <c r="B31" s="1251" t="s">
        <v>116</v>
      </c>
      <c r="C31" s="421"/>
      <c r="D31" s="412"/>
      <c r="E31" s="412"/>
      <c r="F31" s="48">
        <f t="shared" si="1"/>
        <v>0</v>
      </c>
      <c r="G31" s="353">
        <v>0.2</v>
      </c>
      <c r="H31" s="300">
        <f t="shared" si="0"/>
        <v>0</v>
      </c>
      <c r="I31" s="288"/>
      <c r="J31" s="84"/>
      <c r="K31" s="83"/>
      <c r="L31" s="85"/>
      <c r="M31" s="48">
        <f t="shared" si="2"/>
        <v>0</v>
      </c>
      <c r="N31" s="50">
        <v>0.5</v>
      </c>
      <c r="O31" s="53">
        <f t="shared" si="3"/>
        <v>0</v>
      </c>
      <c r="P31" s="288"/>
      <c r="Q31" s="84"/>
      <c r="R31" s="83"/>
      <c r="S31" s="85"/>
      <c r="T31" s="51">
        <f t="shared" si="4"/>
        <v>0</v>
      </c>
      <c r="U31" s="50">
        <v>1</v>
      </c>
      <c r="V31" s="53">
        <f t="shared" si="5"/>
        <v>0</v>
      </c>
      <c r="W31" s="288"/>
      <c r="X31" s="411"/>
      <c r="Y31" s="412"/>
      <c r="Z31" s="413"/>
      <c r="AA31" s="354">
        <f t="shared" si="8"/>
        <v>0</v>
      </c>
      <c r="AB31" s="353">
        <v>1</v>
      </c>
      <c r="AC31" s="300">
        <f t="shared" si="6"/>
        <v>0</v>
      </c>
      <c r="AD31" s="288"/>
      <c r="AE31" s="84"/>
      <c r="AF31" s="83"/>
      <c r="AG31" s="85"/>
      <c r="AH31" s="51">
        <f t="shared" si="9"/>
        <v>0</v>
      </c>
      <c r="AI31" s="50">
        <v>1</v>
      </c>
      <c r="AJ31" s="53">
        <f t="shared" si="7"/>
        <v>0</v>
      </c>
      <c r="AK31" s="328"/>
      <c r="AL31" s="52">
        <f>H31+O31+V31+AC31+AJ31</f>
        <v>0</v>
      </c>
    </row>
    <row r="32" spans="1:38" s="314" customFormat="1" ht="20.25" customHeight="1">
      <c r="A32" s="1185">
        <v>4.3</v>
      </c>
      <c r="B32" s="1248" t="s">
        <v>129</v>
      </c>
      <c r="C32" s="373">
        <f>SUM(C33:C36)</f>
        <v>0</v>
      </c>
      <c r="D32" s="374">
        <f>SUM(D33:D36)</f>
        <v>0</v>
      </c>
      <c r="E32" s="374">
        <f>SUM(E33:E36)</f>
        <v>0</v>
      </c>
      <c r="F32" s="86">
        <f t="shared" si="1"/>
        <v>0</v>
      </c>
      <c r="G32" s="375">
        <v>0.2</v>
      </c>
      <c r="H32" s="302">
        <f t="shared" si="0"/>
        <v>0</v>
      </c>
      <c r="I32" s="290"/>
      <c r="J32" s="60">
        <f>SUM(J33:J36)</f>
        <v>0</v>
      </c>
      <c r="K32" s="57">
        <f>SUM(K33:K36)</f>
        <v>0</v>
      </c>
      <c r="L32" s="57">
        <f>SUM(L33:L36)</f>
        <v>0</v>
      </c>
      <c r="M32" s="86">
        <f t="shared" si="2"/>
        <v>0</v>
      </c>
      <c r="N32" s="59">
        <v>0.5</v>
      </c>
      <c r="O32" s="87">
        <f t="shared" si="3"/>
        <v>0</v>
      </c>
      <c r="P32" s="290"/>
      <c r="Q32" s="63">
        <f>SUM(Q33:Q36)</f>
        <v>0</v>
      </c>
      <c r="R32" s="64">
        <f>SUM(R33:R36)</f>
        <v>0</v>
      </c>
      <c r="S32" s="64">
        <f>SUM(S33:S36)</f>
        <v>0</v>
      </c>
      <c r="T32" s="88">
        <f t="shared" si="4"/>
        <v>0</v>
      </c>
      <c r="U32" s="59">
        <v>1</v>
      </c>
      <c r="V32" s="87">
        <f t="shared" si="5"/>
        <v>0</v>
      </c>
      <c r="W32" s="290"/>
      <c r="X32" s="273">
        <f>SUM(X33:X36)</f>
        <v>0</v>
      </c>
      <c r="Y32" s="271">
        <f>SUM(Y33:Y36)</f>
        <v>0</v>
      </c>
      <c r="Z32" s="271">
        <f>SUM(Z33:Z36)</f>
        <v>0</v>
      </c>
      <c r="AA32" s="414">
        <f t="shared" si="8"/>
        <v>0</v>
      </c>
      <c r="AB32" s="375">
        <v>1</v>
      </c>
      <c r="AC32" s="302">
        <f t="shared" si="6"/>
        <v>0</v>
      </c>
      <c r="AD32" s="290"/>
      <c r="AE32" s="63">
        <f>SUM(AE33:AE36)</f>
        <v>0</v>
      </c>
      <c r="AF32" s="64">
        <f>SUM(AF33:AF36)</f>
        <v>0</v>
      </c>
      <c r="AG32" s="64">
        <f>SUM(AG33:AG36)</f>
        <v>0</v>
      </c>
      <c r="AH32" s="88">
        <f t="shared" si="9"/>
        <v>0</v>
      </c>
      <c r="AI32" s="59">
        <v>1</v>
      </c>
      <c r="AJ32" s="87">
        <f t="shared" si="7"/>
        <v>0</v>
      </c>
      <c r="AK32" s="332"/>
      <c r="AL32" s="65">
        <f>SUM(AL33:AL36)</f>
        <v>0</v>
      </c>
    </row>
    <row r="33" spans="1:42" ht="20.25" customHeight="1">
      <c r="A33" s="1198" t="s">
        <v>130</v>
      </c>
      <c r="B33" s="1251" t="s">
        <v>113</v>
      </c>
      <c r="C33" s="421"/>
      <c r="D33" s="412"/>
      <c r="E33" s="412"/>
      <c r="F33" s="48">
        <f t="shared" si="1"/>
        <v>0</v>
      </c>
      <c r="G33" s="353">
        <v>0.2</v>
      </c>
      <c r="H33" s="300">
        <f t="shared" si="0"/>
        <v>0</v>
      </c>
      <c r="I33" s="288"/>
      <c r="J33" s="84"/>
      <c r="K33" s="83"/>
      <c r="L33" s="85"/>
      <c r="M33" s="48">
        <f t="shared" si="2"/>
        <v>0</v>
      </c>
      <c r="N33" s="50">
        <v>0.5</v>
      </c>
      <c r="O33" s="53">
        <f t="shared" si="3"/>
        <v>0</v>
      </c>
      <c r="P33" s="288"/>
      <c r="Q33" s="84"/>
      <c r="R33" s="83"/>
      <c r="S33" s="85"/>
      <c r="T33" s="51">
        <f t="shared" si="4"/>
        <v>0</v>
      </c>
      <c r="U33" s="50">
        <v>1</v>
      </c>
      <c r="V33" s="53">
        <f t="shared" si="5"/>
        <v>0</v>
      </c>
      <c r="W33" s="288"/>
      <c r="X33" s="411"/>
      <c r="Y33" s="412"/>
      <c r="Z33" s="413"/>
      <c r="AA33" s="354">
        <f t="shared" si="8"/>
        <v>0</v>
      </c>
      <c r="AB33" s="353">
        <v>1</v>
      </c>
      <c r="AC33" s="300">
        <f t="shared" si="6"/>
        <v>0</v>
      </c>
      <c r="AD33" s="288"/>
      <c r="AE33" s="84"/>
      <c r="AF33" s="83"/>
      <c r="AG33" s="85"/>
      <c r="AH33" s="51">
        <f t="shared" si="9"/>
        <v>0</v>
      </c>
      <c r="AI33" s="50">
        <v>1</v>
      </c>
      <c r="AJ33" s="53">
        <f t="shared" si="7"/>
        <v>0</v>
      </c>
      <c r="AK33" s="328"/>
      <c r="AL33" s="52">
        <f>H33+O33+V33+AC33+AJ33</f>
        <v>0</v>
      </c>
    </row>
    <row r="34" spans="1:42" ht="20.25" customHeight="1">
      <c r="A34" s="1198" t="s">
        <v>131</v>
      </c>
      <c r="B34" s="1251" t="s">
        <v>114</v>
      </c>
      <c r="C34" s="421"/>
      <c r="D34" s="412"/>
      <c r="E34" s="412"/>
      <c r="F34" s="48">
        <f t="shared" si="1"/>
        <v>0</v>
      </c>
      <c r="G34" s="353">
        <v>0.2</v>
      </c>
      <c r="H34" s="300">
        <f t="shared" si="0"/>
        <v>0</v>
      </c>
      <c r="I34" s="288"/>
      <c r="J34" s="84"/>
      <c r="K34" s="83"/>
      <c r="L34" s="85"/>
      <c r="M34" s="48">
        <f t="shared" si="2"/>
        <v>0</v>
      </c>
      <c r="N34" s="50">
        <v>0.5</v>
      </c>
      <c r="O34" s="53">
        <f t="shared" si="3"/>
        <v>0</v>
      </c>
      <c r="P34" s="288"/>
      <c r="Q34" s="84"/>
      <c r="R34" s="83"/>
      <c r="S34" s="85"/>
      <c r="T34" s="51">
        <f t="shared" si="4"/>
        <v>0</v>
      </c>
      <c r="U34" s="50">
        <v>1</v>
      </c>
      <c r="V34" s="53">
        <f t="shared" si="5"/>
        <v>0</v>
      </c>
      <c r="W34" s="288"/>
      <c r="X34" s="411"/>
      <c r="Y34" s="412"/>
      <c r="Z34" s="413"/>
      <c r="AA34" s="354">
        <f t="shared" si="8"/>
        <v>0</v>
      </c>
      <c r="AB34" s="353">
        <v>1</v>
      </c>
      <c r="AC34" s="300">
        <f t="shared" si="6"/>
        <v>0</v>
      </c>
      <c r="AD34" s="288"/>
      <c r="AE34" s="84"/>
      <c r="AF34" s="83"/>
      <c r="AG34" s="85"/>
      <c r="AH34" s="51">
        <f t="shared" si="9"/>
        <v>0</v>
      </c>
      <c r="AI34" s="50">
        <v>1</v>
      </c>
      <c r="AJ34" s="53">
        <f t="shared" si="7"/>
        <v>0</v>
      </c>
      <c r="AK34" s="328"/>
      <c r="AL34" s="52">
        <f>H34+O34+V34+AC34+AJ34</f>
        <v>0</v>
      </c>
    </row>
    <row r="35" spans="1:42" ht="20.25" customHeight="1">
      <c r="A35" s="1198" t="s">
        <v>132</v>
      </c>
      <c r="B35" s="1251" t="s">
        <v>115</v>
      </c>
      <c r="C35" s="421"/>
      <c r="D35" s="412"/>
      <c r="E35" s="412"/>
      <c r="F35" s="48">
        <f t="shared" si="1"/>
        <v>0</v>
      </c>
      <c r="G35" s="353">
        <v>0.2</v>
      </c>
      <c r="H35" s="300">
        <f t="shared" si="0"/>
        <v>0</v>
      </c>
      <c r="I35" s="288"/>
      <c r="J35" s="84"/>
      <c r="K35" s="83"/>
      <c r="L35" s="85"/>
      <c r="M35" s="48">
        <f t="shared" si="2"/>
        <v>0</v>
      </c>
      <c r="N35" s="50">
        <v>0.5</v>
      </c>
      <c r="O35" s="53">
        <f t="shared" si="3"/>
        <v>0</v>
      </c>
      <c r="P35" s="288"/>
      <c r="Q35" s="84"/>
      <c r="R35" s="83"/>
      <c r="S35" s="85"/>
      <c r="T35" s="51">
        <f t="shared" si="4"/>
        <v>0</v>
      </c>
      <c r="U35" s="50">
        <v>1</v>
      </c>
      <c r="V35" s="53">
        <f t="shared" si="5"/>
        <v>0</v>
      </c>
      <c r="W35" s="288"/>
      <c r="X35" s="411"/>
      <c r="Y35" s="412"/>
      <c r="Z35" s="413"/>
      <c r="AA35" s="354">
        <f t="shared" si="8"/>
        <v>0</v>
      </c>
      <c r="AB35" s="353">
        <v>1</v>
      </c>
      <c r="AC35" s="300">
        <f t="shared" si="6"/>
        <v>0</v>
      </c>
      <c r="AD35" s="288"/>
      <c r="AE35" s="84"/>
      <c r="AF35" s="83"/>
      <c r="AG35" s="85"/>
      <c r="AH35" s="51">
        <f t="shared" si="9"/>
        <v>0</v>
      </c>
      <c r="AI35" s="50">
        <v>1</v>
      </c>
      <c r="AJ35" s="53">
        <f t="shared" si="7"/>
        <v>0</v>
      </c>
      <c r="AK35" s="328"/>
      <c r="AL35" s="52">
        <f>H35+O35+V35+AC35+AJ35</f>
        <v>0</v>
      </c>
    </row>
    <row r="36" spans="1:42" s="316" customFormat="1" ht="21" customHeight="1" thickBot="1">
      <c r="A36" s="1206" t="s">
        <v>133</v>
      </c>
      <c r="B36" s="1255" t="s">
        <v>116</v>
      </c>
      <c r="C36" s="481"/>
      <c r="D36" s="482"/>
      <c r="E36" s="482"/>
      <c r="F36" s="358">
        <f t="shared" si="1"/>
        <v>0</v>
      </c>
      <c r="G36" s="427">
        <v>0.2</v>
      </c>
      <c r="H36" s="430">
        <f t="shared" si="0"/>
        <v>0</v>
      </c>
      <c r="I36" s="338"/>
      <c r="J36" s="397"/>
      <c r="K36" s="393"/>
      <c r="L36" s="398"/>
      <c r="M36" s="394">
        <f t="shared" si="2"/>
        <v>0</v>
      </c>
      <c r="N36" s="395">
        <v>0.5</v>
      </c>
      <c r="O36" s="396">
        <f t="shared" si="3"/>
        <v>0</v>
      </c>
      <c r="P36" s="338"/>
      <c r="Q36" s="399"/>
      <c r="R36" s="400"/>
      <c r="S36" s="282"/>
      <c r="T36" s="401">
        <f t="shared" si="4"/>
        <v>0</v>
      </c>
      <c r="U36" s="402">
        <v>1</v>
      </c>
      <c r="V36" s="403">
        <f t="shared" si="5"/>
        <v>0</v>
      </c>
      <c r="W36" s="339"/>
      <c r="X36" s="475"/>
      <c r="Y36" s="277"/>
      <c r="Z36" s="281"/>
      <c r="AA36" s="361">
        <f t="shared" si="8"/>
        <v>0</v>
      </c>
      <c r="AB36" s="431">
        <v>1</v>
      </c>
      <c r="AC36" s="432">
        <f>AA36*AB36</f>
        <v>0</v>
      </c>
      <c r="AD36" s="339"/>
      <c r="AE36" s="399"/>
      <c r="AF36" s="400"/>
      <c r="AG36" s="282"/>
      <c r="AH36" s="401">
        <f t="shared" si="9"/>
        <v>0</v>
      </c>
      <c r="AI36" s="402">
        <v>1</v>
      </c>
      <c r="AJ36" s="403">
        <f>AH36*AI36</f>
        <v>0</v>
      </c>
      <c r="AK36" s="330"/>
      <c r="AL36" s="404">
        <f>H36+O36+V36+AC36+AJ36</f>
        <v>0</v>
      </c>
    </row>
    <row r="37" spans="1:42" s="317" customFormat="1" ht="18.75">
      <c r="A37" s="1208">
        <v>5</v>
      </c>
      <c r="B37" s="1256" t="s">
        <v>134</v>
      </c>
      <c r="C37" s="407">
        <f>C38+C39+C44</f>
        <v>0</v>
      </c>
      <c r="D37" s="408">
        <f>D38+D39+D44</f>
        <v>0</v>
      </c>
      <c r="E37" s="409">
        <f>E38+E39+E44</f>
        <v>0</v>
      </c>
      <c r="F37" s="344">
        <f t="shared" si="1"/>
        <v>0</v>
      </c>
      <c r="G37" s="346">
        <v>0.2</v>
      </c>
      <c r="H37" s="299">
        <f t="shared" si="0"/>
        <v>0</v>
      </c>
      <c r="I37" s="287"/>
      <c r="J37" s="410">
        <f>J38+J39+J44</f>
        <v>0</v>
      </c>
      <c r="K37" s="408">
        <f>K38+K39+K44</f>
        <v>0</v>
      </c>
      <c r="L37" s="408">
        <f>L38+L39+L44</f>
        <v>0</v>
      </c>
      <c r="M37" s="344">
        <f t="shared" si="2"/>
        <v>0</v>
      </c>
      <c r="N37" s="346">
        <v>0.5</v>
      </c>
      <c r="O37" s="299">
        <f>M37*N37</f>
        <v>0</v>
      </c>
      <c r="P37" s="287"/>
      <c r="Q37" s="264">
        <f>Q38+Q39+Q44</f>
        <v>0</v>
      </c>
      <c r="R37" s="262">
        <f>R38+R39+R44</f>
        <v>0</v>
      </c>
      <c r="S37" s="262">
        <f>S38+S39+S44</f>
        <v>0</v>
      </c>
      <c r="T37" s="344">
        <f t="shared" si="4"/>
        <v>0</v>
      </c>
      <c r="U37" s="346">
        <v>1</v>
      </c>
      <c r="V37" s="299">
        <f>T37*U37</f>
        <v>0</v>
      </c>
      <c r="W37" s="287"/>
      <c r="X37" s="264">
        <f>X38+X39+X44</f>
        <v>0</v>
      </c>
      <c r="Y37" s="262">
        <f>Y38+Y39+Y44</f>
        <v>0</v>
      </c>
      <c r="Z37" s="262">
        <f>Z38+Z39+Z44</f>
        <v>0</v>
      </c>
      <c r="AA37" s="344">
        <f t="shared" si="8"/>
        <v>0</v>
      </c>
      <c r="AB37" s="346">
        <v>1</v>
      </c>
      <c r="AC37" s="299">
        <f>AA37*AB37</f>
        <v>0</v>
      </c>
      <c r="AD37" s="287"/>
      <c r="AE37" s="264">
        <f>AE38+AE39+AE44</f>
        <v>0</v>
      </c>
      <c r="AF37" s="262">
        <f>AF38+AF39+AF44</f>
        <v>0</v>
      </c>
      <c r="AG37" s="262">
        <f>AG38+AG39+AG44</f>
        <v>0</v>
      </c>
      <c r="AH37" s="344">
        <f t="shared" si="9"/>
        <v>0</v>
      </c>
      <c r="AI37" s="346">
        <v>1</v>
      </c>
      <c r="AJ37" s="299">
        <f>AH37*AI37</f>
        <v>0</v>
      </c>
      <c r="AK37" s="292"/>
      <c r="AL37" s="263">
        <f>SUM(AL38,AL39,AL44)</f>
        <v>0</v>
      </c>
    </row>
    <row r="38" spans="1:42" ht="37.5">
      <c r="A38" s="1188">
        <v>5.0999999999999996</v>
      </c>
      <c r="B38" s="1247" t="s">
        <v>135</v>
      </c>
      <c r="C38" s="411"/>
      <c r="D38" s="412"/>
      <c r="E38" s="413"/>
      <c r="F38" s="48">
        <f t="shared" si="1"/>
        <v>0</v>
      </c>
      <c r="G38" s="353">
        <v>0.2</v>
      </c>
      <c r="H38" s="352">
        <f t="shared" si="0"/>
        <v>0</v>
      </c>
      <c r="I38" s="336"/>
      <c r="J38" s="411"/>
      <c r="K38" s="412"/>
      <c r="L38" s="413"/>
      <c r="M38" s="48">
        <f t="shared" si="2"/>
        <v>0</v>
      </c>
      <c r="N38" s="353">
        <v>0.5</v>
      </c>
      <c r="O38" s="352">
        <f t="shared" ref="O38:O68" si="11">M38*N38</f>
        <v>0</v>
      </c>
      <c r="P38" s="336"/>
      <c r="Q38" s="411"/>
      <c r="R38" s="412"/>
      <c r="S38" s="413"/>
      <c r="T38" s="354">
        <f t="shared" si="4"/>
        <v>0</v>
      </c>
      <c r="U38" s="353">
        <v>1</v>
      </c>
      <c r="V38" s="352">
        <f t="shared" ref="V38:V68" si="12">T38*U38</f>
        <v>0</v>
      </c>
      <c r="W38" s="336"/>
      <c r="X38" s="411"/>
      <c r="Y38" s="412"/>
      <c r="Z38" s="413"/>
      <c r="AA38" s="354">
        <f t="shared" si="8"/>
        <v>0</v>
      </c>
      <c r="AB38" s="353">
        <v>1</v>
      </c>
      <c r="AC38" s="352">
        <f>AA38*AB38</f>
        <v>0</v>
      </c>
      <c r="AD38" s="336"/>
      <c r="AE38" s="411"/>
      <c r="AF38" s="412"/>
      <c r="AG38" s="413"/>
      <c r="AH38" s="354">
        <f t="shared" si="9"/>
        <v>0</v>
      </c>
      <c r="AI38" s="353">
        <v>1</v>
      </c>
      <c r="AJ38" s="352">
        <f>AH38*AI38</f>
        <v>0</v>
      </c>
      <c r="AK38" s="327"/>
      <c r="AL38" s="322">
        <f>H38+O38+V38+AC38+AJ38</f>
        <v>0</v>
      </c>
    </row>
    <row r="39" spans="1:42" s="318" customFormat="1" ht="35.450000000000003" customHeight="1">
      <c r="A39" s="1188">
        <v>5.2</v>
      </c>
      <c r="B39" s="1247" t="s">
        <v>529</v>
      </c>
      <c r="C39" s="270">
        <f>SUM(C40:C43)</f>
        <v>0</v>
      </c>
      <c r="D39" s="276">
        <f>SUM(D40:D43)</f>
        <v>0</v>
      </c>
      <c r="E39" s="276">
        <f>SUM(E40:E43)</f>
        <v>0</v>
      </c>
      <c r="F39" s="86">
        <f t="shared" si="1"/>
        <v>0</v>
      </c>
      <c r="G39" s="375">
        <v>0.2</v>
      </c>
      <c r="H39" s="377">
        <f t="shared" si="0"/>
        <v>0</v>
      </c>
      <c r="I39" s="337"/>
      <c r="J39" s="273">
        <f>SUM(J40:J43)</f>
        <v>0</v>
      </c>
      <c r="K39" s="271">
        <f>SUM(K40:K43)</f>
        <v>0</v>
      </c>
      <c r="L39" s="271">
        <f>SUM(L40:L43)</f>
        <v>0</v>
      </c>
      <c r="M39" s="86">
        <f t="shared" si="2"/>
        <v>0</v>
      </c>
      <c r="N39" s="375">
        <v>0.5</v>
      </c>
      <c r="O39" s="377">
        <f t="shared" si="11"/>
        <v>0</v>
      </c>
      <c r="P39" s="337"/>
      <c r="Q39" s="273">
        <f>SUM(Q40:Q43)</f>
        <v>0</v>
      </c>
      <c r="R39" s="271">
        <f>SUM(R40:R43)</f>
        <v>0</v>
      </c>
      <c r="S39" s="271">
        <f>SUM(S40:S43)</f>
        <v>0</v>
      </c>
      <c r="T39" s="414">
        <f t="shared" si="4"/>
        <v>0</v>
      </c>
      <c r="U39" s="375">
        <v>1</v>
      </c>
      <c r="V39" s="377">
        <f t="shared" si="12"/>
        <v>0</v>
      </c>
      <c r="W39" s="337"/>
      <c r="X39" s="273">
        <f>SUM(X40:X43)</f>
        <v>0</v>
      </c>
      <c r="Y39" s="271">
        <f>SUM(Y40:Y43)</f>
        <v>0</v>
      </c>
      <c r="Z39" s="271">
        <f>SUM(Z40:Z43)</f>
        <v>0</v>
      </c>
      <c r="AA39" s="414">
        <f t="shared" si="8"/>
        <v>0</v>
      </c>
      <c r="AB39" s="375">
        <v>1</v>
      </c>
      <c r="AC39" s="377">
        <f t="shared" ref="AC39:AC68" si="13">AA39*AB39</f>
        <v>0</v>
      </c>
      <c r="AD39" s="337"/>
      <c r="AE39" s="273">
        <f>SUM(AE40:AE43)</f>
        <v>0</v>
      </c>
      <c r="AF39" s="271">
        <f>SUM(AF40:AF43)</f>
        <v>0</v>
      </c>
      <c r="AG39" s="271">
        <f>SUM(AG40:AG43)</f>
        <v>0</v>
      </c>
      <c r="AH39" s="414">
        <f t="shared" si="9"/>
        <v>0</v>
      </c>
      <c r="AI39" s="375">
        <v>1</v>
      </c>
      <c r="AJ39" s="377">
        <f t="shared" ref="AJ39:AJ68" si="14">AH39*AI39</f>
        <v>0</v>
      </c>
      <c r="AK39" s="329"/>
      <c r="AL39" s="272">
        <f>SUM(AL40:AL43)</f>
        <v>0</v>
      </c>
    </row>
    <row r="40" spans="1:42" s="315" customFormat="1" ht="18" customHeight="1">
      <c r="A40" s="1210" t="s">
        <v>406</v>
      </c>
      <c r="B40" s="1251" t="s">
        <v>113</v>
      </c>
      <c r="C40" s="411"/>
      <c r="D40" s="412"/>
      <c r="E40" s="413"/>
      <c r="F40" s="48">
        <f t="shared" si="1"/>
        <v>0</v>
      </c>
      <c r="G40" s="353">
        <v>0.2</v>
      </c>
      <c r="H40" s="352">
        <f t="shared" si="0"/>
        <v>0</v>
      </c>
      <c r="I40" s="336"/>
      <c r="J40" s="411"/>
      <c r="K40" s="412"/>
      <c r="L40" s="413"/>
      <c r="M40" s="48">
        <f t="shared" si="2"/>
        <v>0</v>
      </c>
      <c r="N40" s="353">
        <v>0.5</v>
      </c>
      <c r="O40" s="352">
        <f t="shared" si="11"/>
        <v>0</v>
      </c>
      <c r="P40" s="336"/>
      <c r="Q40" s="411"/>
      <c r="R40" s="412"/>
      <c r="S40" s="413"/>
      <c r="T40" s="354">
        <f t="shared" si="4"/>
        <v>0</v>
      </c>
      <c r="U40" s="353">
        <v>1</v>
      </c>
      <c r="V40" s="352">
        <f t="shared" si="12"/>
        <v>0</v>
      </c>
      <c r="W40" s="336"/>
      <c r="X40" s="411"/>
      <c r="Y40" s="412"/>
      <c r="Z40" s="413"/>
      <c r="AA40" s="354">
        <f t="shared" si="8"/>
        <v>0</v>
      </c>
      <c r="AB40" s="353">
        <v>1</v>
      </c>
      <c r="AC40" s="352">
        <f t="shared" si="13"/>
        <v>0</v>
      </c>
      <c r="AD40" s="336"/>
      <c r="AE40" s="411"/>
      <c r="AF40" s="412"/>
      <c r="AG40" s="413"/>
      <c r="AH40" s="354">
        <f t="shared" si="9"/>
        <v>0</v>
      </c>
      <c r="AI40" s="353">
        <v>1</v>
      </c>
      <c r="AJ40" s="352">
        <f t="shared" si="14"/>
        <v>0</v>
      </c>
      <c r="AK40" s="327"/>
      <c r="AL40" s="322">
        <f>H40+O40+V40+AC40+AJ40</f>
        <v>0</v>
      </c>
      <c r="AM40" s="310"/>
      <c r="AN40" s="310"/>
      <c r="AO40" s="310"/>
      <c r="AP40" s="310"/>
    </row>
    <row r="41" spans="1:42" s="315" customFormat="1" ht="18" customHeight="1">
      <c r="A41" s="1210" t="s">
        <v>407</v>
      </c>
      <c r="B41" s="1251" t="s">
        <v>114</v>
      </c>
      <c r="C41" s="411"/>
      <c r="D41" s="412"/>
      <c r="E41" s="413"/>
      <c r="F41" s="48">
        <f t="shared" si="1"/>
        <v>0</v>
      </c>
      <c r="G41" s="353">
        <v>0.2</v>
      </c>
      <c r="H41" s="352">
        <f t="shared" si="0"/>
        <v>0</v>
      </c>
      <c r="I41" s="336"/>
      <c r="J41" s="411"/>
      <c r="K41" s="412"/>
      <c r="L41" s="413"/>
      <c r="M41" s="48">
        <f t="shared" si="2"/>
        <v>0</v>
      </c>
      <c r="N41" s="353">
        <v>0.5</v>
      </c>
      <c r="O41" s="352">
        <f t="shared" si="11"/>
        <v>0</v>
      </c>
      <c r="P41" s="336"/>
      <c r="Q41" s="411"/>
      <c r="R41" s="415"/>
      <c r="S41" s="413"/>
      <c r="T41" s="354">
        <f t="shared" si="4"/>
        <v>0</v>
      </c>
      <c r="U41" s="353">
        <v>1</v>
      </c>
      <c r="V41" s="352">
        <f t="shared" si="12"/>
        <v>0</v>
      </c>
      <c r="W41" s="336"/>
      <c r="X41" s="411"/>
      <c r="Y41" s="412"/>
      <c r="Z41" s="413"/>
      <c r="AA41" s="354">
        <f t="shared" si="8"/>
        <v>0</v>
      </c>
      <c r="AB41" s="353">
        <v>1</v>
      </c>
      <c r="AC41" s="352">
        <f t="shared" si="13"/>
        <v>0</v>
      </c>
      <c r="AD41" s="336"/>
      <c r="AE41" s="411"/>
      <c r="AF41" s="412"/>
      <c r="AG41" s="413"/>
      <c r="AH41" s="354">
        <f t="shared" si="9"/>
        <v>0</v>
      </c>
      <c r="AI41" s="353">
        <v>1</v>
      </c>
      <c r="AJ41" s="352">
        <f t="shared" si="14"/>
        <v>0</v>
      </c>
      <c r="AK41" s="327"/>
      <c r="AL41" s="322">
        <f>H41+O41+V41+AC41+AJ41</f>
        <v>0</v>
      </c>
      <c r="AM41" s="310"/>
      <c r="AN41" s="310"/>
      <c r="AO41" s="310"/>
      <c r="AP41" s="310"/>
    </row>
    <row r="42" spans="1:42" s="315" customFormat="1" ht="18" customHeight="1">
      <c r="A42" s="1210" t="s">
        <v>408</v>
      </c>
      <c r="B42" s="1251" t="s">
        <v>115</v>
      </c>
      <c r="C42" s="411"/>
      <c r="D42" s="412"/>
      <c r="E42" s="413"/>
      <c r="F42" s="48">
        <f t="shared" si="1"/>
        <v>0</v>
      </c>
      <c r="G42" s="353">
        <v>0.2</v>
      </c>
      <c r="H42" s="352">
        <f t="shared" si="0"/>
        <v>0</v>
      </c>
      <c r="I42" s="336"/>
      <c r="J42" s="411"/>
      <c r="K42" s="412"/>
      <c r="L42" s="413"/>
      <c r="M42" s="48">
        <f t="shared" si="2"/>
        <v>0</v>
      </c>
      <c r="N42" s="353">
        <v>0.5</v>
      </c>
      <c r="O42" s="352">
        <f t="shared" si="11"/>
        <v>0</v>
      </c>
      <c r="P42" s="336"/>
      <c r="Q42" s="411"/>
      <c r="R42" s="412"/>
      <c r="S42" s="413"/>
      <c r="T42" s="354">
        <f t="shared" si="4"/>
        <v>0</v>
      </c>
      <c r="U42" s="353">
        <v>1</v>
      </c>
      <c r="V42" s="352">
        <f t="shared" si="12"/>
        <v>0</v>
      </c>
      <c r="W42" s="336"/>
      <c r="X42" s="411"/>
      <c r="Y42" s="412"/>
      <c r="Z42" s="413"/>
      <c r="AA42" s="354">
        <f t="shared" si="8"/>
        <v>0</v>
      </c>
      <c r="AB42" s="353">
        <v>1</v>
      </c>
      <c r="AC42" s="352">
        <f t="shared" si="13"/>
        <v>0</v>
      </c>
      <c r="AD42" s="336"/>
      <c r="AE42" s="411"/>
      <c r="AF42" s="412"/>
      <c r="AG42" s="413"/>
      <c r="AH42" s="354">
        <f t="shared" si="9"/>
        <v>0</v>
      </c>
      <c r="AI42" s="353">
        <v>1</v>
      </c>
      <c r="AJ42" s="352">
        <f t="shared" si="14"/>
        <v>0</v>
      </c>
      <c r="AK42" s="327"/>
      <c r="AL42" s="322">
        <f>H42+O42+V42+AC42+AJ42</f>
        <v>0</v>
      </c>
      <c r="AM42" s="310"/>
      <c r="AN42" s="310"/>
      <c r="AO42" s="310"/>
      <c r="AP42" s="310"/>
    </row>
    <row r="43" spans="1:42" s="315" customFormat="1" ht="18" customHeight="1">
      <c r="A43" s="1210" t="s">
        <v>409</v>
      </c>
      <c r="B43" s="1251" t="s">
        <v>116</v>
      </c>
      <c r="C43" s="411"/>
      <c r="D43" s="412"/>
      <c r="E43" s="413"/>
      <c r="F43" s="48">
        <f t="shared" si="1"/>
        <v>0</v>
      </c>
      <c r="G43" s="353">
        <v>0.2</v>
      </c>
      <c r="H43" s="352">
        <f t="shared" si="0"/>
        <v>0</v>
      </c>
      <c r="I43" s="336"/>
      <c r="J43" s="411"/>
      <c r="K43" s="412"/>
      <c r="L43" s="413"/>
      <c r="M43" s="48">
        <f t="shared" si="2"/>
        <v>0</v>
      </c>
      <c r="N43" s="353">
        <v>0.5</v>
      </c>
      <c r="O43" s="352">
        <f t="shared" si="11"/>
        <v>0</v>
      </c>
      <c r="P43" s="336"/>
      <c r="Q43" s="411"/>
      <c r="R43" s="412"/>
      <c r="S43" s="413"/>
      <c r="T43" s="354">
        <f t="shared" si="4"/>
        <v>0</v>
      </c>
      <c r="U43" s="353">
        <v>1</v>
      </c>
      <c r="V43" s="352">
        <f t="shared" si="12"/>
        <v>0</v>
      </c>
      <c r="W43" s="336"/>
      <c r="X43" s="411"/>
      <c r="Y43" s="412"/>
      <c r="Z43" s="413"/>
      <c r="AA43" s="354">
        <f t="shared" si="8"/>
        <v>0</v>
      </c>
      <c r="AB43" s="353">
        <v>1</v>
      </c>
      <c r="AC43" s="352">
        <f t="shared" si="13"/>
        <v>0</v>
      </c>
      <c r="AD43" s="336"/>
      <c r="AE43" s="411"/>
      <c r="AF43" s="412"/>
      <c r="AG43" s="413"/>
      <c r="AH43" s="354">
        <f t="shared" si="9"/>
        <v>0</v>
      </c>
      <c r="AI43" s="353">
        <v>1</v>
      </c>
      <c r="AJ43" s="352">
        <f t="shared" si="14"/>
        <v>0</v>
      </c>
      <c r="AK43" s="327"/>
      <c r="AL43" s="322">
        <f>H43+O43+V43+AC43+AJ43</f>
        <v>0</v>
      </c>
      <c r="AM43" s="310"/>
      <c r="AN43" s="310"/>
      <c r="AO43" s="310"/>
      <c r="AP43" s="310"/>
    </row>
    <row r="44" spans="1:42" s="318" customFormat="1" ht="18" customHeight="1">
      <c r="A44" s="1188">
        <v>5.3</v>
      </c>
      <c r="B44" s="1247" t="s">
        <v>490</v>
      </c>
      <c r="C44" s="373">
        <f>SUM(C45:C48)</f>
        <v>0</v>
      </c>
      <c r="D44" s="374">
        <f>SUM(D45:D48)</f>
        <v>0</v>
      </c>
      <c r="E44" s="374">
        <f>SUM(E45:E48)</f>
        <v>0</v>
      </c>
      <c r="F44" s="86">
        <f t="shared" si="1"/>
        <v>0</v>
      </c>
      <c r="G44" s="375">
        <v>0.2</v>
      </c>
      <c r="H44" s="377">
        <f t="shared" si="0"/>
        <v>0</v>
      </c>
      <c r="I44" s="337"/>
      <c r="J44" s="376">
        <f>SUM(J45:J48)</f>
        <v>0</v>
      </c>
      <c r="K44" s="374">
        <f>SUM(K45:K48)</f>
        <v>0</v>
      </c>
      <c r="L44" s="374">
        <f>SUM(L45:L48)</f>
        <v>0</v>
      </c>
      <c r="M44" s="86">
        <f t="shared" si="2"/>
        <v>0</v>
      </c>
      <c r="N44" s="375">
        <v>0.5</v>
      </c>
      <c r="O44" s="377">
        <f t="shared" si="11"/>
        <v>0</v>
      </c>
      <c r="P44" s="337"/>
      <c r="Q44" s="273">
        <f>SUM(Q45:Q48)</f>
        <v>0</v>
      </c>
      <c r="R44" s="271">
        <f>SUM(R45:R48)</f>
        <v>0</v>
      </c>
      <c r="S44" s="271">
        <f>SUM(S45:S48)</f>
        <v>0</v>
      </c>
      <c r="T44" s="414">
        <f t="shared" si="4"/>
        <v>0</v>
      </c>
      <c r="U44" s="375">
        <v>1</v>
      </c>
      <c r="V44" s="377">
        <f t="shared" si="12"/>
        <v>0</v>
      </c>
      <c r="W44" s="337"/>
      <c r="X44" s="273">
        <f>SUM(X45:X48)</f>
        <v>0</v>
      </c>
      <c r="Y44" s="271">
        <f>SUM(Y45:Y48)</f>
        <v>0</v>
      </c>
      <c r="Z44" s="271">
        <f>SUM(Z45:Z48)</f>
        <v>0</v>
      </c>
      <c r="AA44" s="414">
        <f t="shared" si="8"/>
        <v>0</v>
      </c>
      <c r="AB44" s="375">
        <v>1</v>
      </c>
      <c r="AC44" s="377">
        <f t="shared" si="13"/>
        <v>0</v>
      </c>
      <c r="AD44" s="337"/>
      <c r="AE44" s="273">
        <f>SUM(AE45:AE48)</f>
        <v>0</v>
      </c>
      <c r="AF44" s="271">
        <f>SUM(AF45:AF48)</f>
        <v>0</v>
      </c>
      <c r="AG44" s="271">
        <f>SUM(AG45:AG48)</f>
        <v>0</v>
      </c>
      <c r="AH44" s="414">
        <f t="shared" si="9"/>
        <v>0</v>
      </c>
      <c r="AI44" s="375">
        <v>1</v>
      </c>
      <c r="AJ44" s="377">
        <f t="shared" si="14"/>
        <v>0</v>
      </c>
      <c r="AK44" s="329"/>
      <c r="AL44" s="272">
        <f>SUM(AL45:AL48)</f>
        <v>0</v>
      </c>
      <c r="AM44" s="314"/>
      <c r="AN44" s="314"/>
      <c r="AO44" s="314"/>
      <c r="AP44" s="314"/>
    </row>
    <row r="45" spans="1:42" s="317" customFormat="1" ht="18" customHeight="1">
      <c r="A45" s="1210" t="s">
        <v>410</v>
      </c>
      <c r="B45" s="1251" t="s">
        <v>113</v>
      </c>
      <c r="C45" s="416"/>
      <c r="D45" s="417"/>
      <c r="E45" s="417"/>
      <c r="F45" s="48">
        <f t="shared" si="1"/>
        <v>0</v>
      </c>
      <c r="G45" s="382">
        <v>0.2</v>
      </c>
      <c r="H45" s="384">
        <f t="shared" si="0"/>
        <v>0</v>
      </c>
      <c r="I45" s="338"/>
      <c r="J45" s="418"/>
      <c r="K45" s="419"/>
      <c r="L45" s="420"/>
      <c r="M45" s="48">
        <f t="shared" si="2"/>
        <v>0</v>
      </c>
      <c r="N45" s="382">
        <v>0.5</v>
      </c>
      <c r="O45" s="384">
        <f>M45*N45</f>
        <v>0</v>
      </c>
      <c r="P45" s="338"/>
      <c r="Q45" s="418"/>
      <c r="R45" s="419"/>
      <c r="S45" s="420"/>
      <c r="T45" s="354">
        <f t="shared" si="4"/>
        <v>0</v>
      </c>
      <c r="U45" s="385">
        <v>1</v>
      </c>
      <c r="V45" s="386">
        <f>T45*U45</f>
        <v>0</v>
      </c>
      <c r="W45" s="339"/>
      <c r="X45" s="418"/>
      <c r="Y45" s="419"/>
      <c r="Z45" s="420"/>
      <c r="AA45" s="354">
        <f t="shared" si="8"/>
        <v>0</v>
      </c>
      <c r="AB45" s="385">
        <v>1</v>
      </c>
      <c r="AC45" s="386">
        <f>AA45*AB45</f>
        <v>0</v>
      </c>
      <c r="AD45" s="339"/>
      <c r="AE45" s="418"/>
      <c r="AF45" s="419"/>
      <c r="AG45" s="420"/>
      <c r="AH45" s="354">
        <f t="shared" si="9"/>
        <v>0</v>
      </c>
      <c r="AI45" s="385">
        <v>1</v>
      </c>
      <c r="AJ45" s="386">
        <f>AH45*AI45</f>
        <v>0</v>
      </c>
      <c r="AK45" s="330"/>
      <c r="AL45" s="322">
        <f>H45+O45+V45+AC45+AJ45</f>
        <v>0</v>
      </c>
    </row>
    <row r="46" spans="1:42" s="317" customFormat="1" ht="18" customHeight="1">
      <c r="A46" s="1210" t="s">
        <v>411</v>
      </c>
      <c r="B46" s="1251" t="s">
        <v>114</v>
      </c>
      <c r="C46" s="421"/>
      <c r="D46" s="413"/>
      <c r="E46" s="413"/>
      <c r="F46" s="48">
        <f t="shared" si="1"/>
        <v>0</v>
      </c>
      <c r="G46" s="353">
        <v>0.2</v>
      </c>
      <c r="H46" s="352">
        <f t="shared" si="0"/>
        <v>0</v>
      </c>
      <c r="I46" s="336"/>
      <c r="J46" s="422"/>
      <c r="K46" s="423"/>
      <c r="L46" s="424"/>
      <c r="M46" s="48">
        <f t="shared" si="2"/>
        <v>0</v>
      </c>
      <c r="N46" s="353">
        <v>0.5</v>
      </c>
      <c r="O46" s="352">
        <f>M46*N46</f>
        <v>0</v>
      </c>
      <c r="P46" s="336"/>
      <c r="Q46" s="411"/>
      <c r="R46" s="412"/>
      <c r="S46" s="413"/>
      <c r="T46" s="354">
        <f t="shared" si="4"/>
        <v>0</v>
      </c>
      <c r="U46" s="385">
        <v>1</v>
      </c>
      <c r="V46" s="386">
        <f>T46*U46</f>
        <v>0</v>
      </c>
      <c r="W46" s="339"/>
      <c r="X46" s="411"/>
      <c r="Y46" s="412"/>
      <c r="Z46" s="413"/>
      <c r="AA46" s="354">
        <f t="shared" si="8"/>
        <v>0</v>
      </c>
      <c r="AB46" s="385">
        <v>1</v>
      </c>
      <c r="AC46" s="386">
        <f>AA46*AB46</f>
        <v>0</v>
      </c>
      <c r="AD46" s="339"/>
      <c r="AE46" s="411"/>
      <c r="AF46" s="412"/>
      <c r="AG46" s="413"/>
      <c r="AH46" s="354">
        <f t="shared" si="9"/>
        <v>0</v>
      </c>
      <c r="AI46" s="353">
        <v>1</v>
      </c>
      <c r="AJ46" s="352">
        <f>AH46*AI46</f>
        <v>0</v>
      </c>
      <c r="AK46" s="327"/>
      <c r="AL46" s="322">
        <f>H46+O46+V46+AC46+AJ46</f>
        <v>0</v>
      </c>
    </row>
    <row r="47" spans="1:42" s="317" customFormat="1" ht="18" customHeight="1">
      <c r="A47" s="1210" t="s">
        <v>412</v>
      </c>
      <c r="B47" s="1251" t="s">
        <v>115</v>
      </c>
      <c r="C47" s="630"/>
      <c r="D47" s="631"/>
      <c r="E47" s="631"/>
      <c r="F47" s="632"/>
      <c r="G47" s="633"/>
      <c r="H47" s="634"/>
      <c r="I47" s="336"/>
      <c r="J47" s="635"/>
      <c r="K47" s="628"/>
      <c r="L47" s="631"/>
      <c r="M47" s="632"/>
      <c r="N47" s="633"/>
      <c r="O47" s="634"/>
      <c r="P47" s="336"/>
      <c r="Q47" s="635"/>
      <c r="R47" s="628"/>
      <c r="S47" s="631"/>
      <c r="T47" s="631"/>
      <c r="U47" s="636"/>
      <c r="V47" s="637"/>
      <c r="W47" s="339"/>
      <c r="X47" s="635"/>
      <c r="Y47" s="628"/>
      <c r="Z47" s="631"/>
      <c r="AA47" s="632"/>
      <c r="AB47" s="636"/>
      <c r="AC47" s="637"/>
      <c r="AD47" s="339"/>
      <c r="AE47" s="635"/>
      <c r="AF47" s="628"/>
      <c r="AG47" s="631"/>
      <c r="AH47" s="631"/>
      <c r="AI47" s="633"/>
      <c r="AJ47" s="634"/>
      <c r="AK47" s="327"/>
      <c r="AL47" s="638"/>
    </row>
    <row r="48" spans="1:42" s="313" customFormat="1" ht="18" customHeight="1" thickBot="1">
      <c r="A48" s="1212" t="s">
        <v>413</v>
      </c>
      <c r="B48" s="1252" t="s">
        <v>116</v>
      </c>
      <c r="C48" s="425"/>
      <c r="D48" s="426"/>
      <c r="E48" s="426"/>
      <c r="F48" s="358">
        <f t="shared" si="1"/>
        <v>0</v>
      </c>
      <c r="G48" s="427">
        <v>0.2</v>
      </c>
      <c r="H48" s="430">
        <f t="shared" ref="H48:H68" si="15">F48*G48</f>
        <v>0</v>
      </c>
      <c r="I48" s="338"/>
      <c r="J48" s="428"/>
      <c r="K48" s="429"/>
      <c r="L48" s="426"/>
      <c r="M48" s="358">
        <f t="shared" si="2"/>
        <v>0</v>
      </c>
      <c r="N48" s="427">
        <v>0.5</v>
      </c>
      <c r="O48" s="430">
        <f t="shared" si="11"/>
        <v>0</v>
      </c>
      <c r="P48" s="338"/>
      <c r="Q48" s="428"/>
      <c r="R48" s="429"/>
      <c r="S48" s="426"/>
      <c r="T48" s="361">
        <f t="shared" si="4"/>
        <v>0</v>
      </c>
      <c r="U48" s="431">
        <v>1</v>
      </c>
      <c r="V48" s="432">
        <f t="shared" si="12"/>
        <v>0</v>
      </c>
      <c r="W48" s="339"/>
      <c r="X48" s="428"/>
      <c r="Y48" s="429"/>
      <c r="Z48" s="426"/>
      <c r="AA48" s="361">
        <f t="shared" si="8"/>
        <v>0</v>
      </c>
      <c r="AB48" s="431">
        <v>1</v>
      </c>
      <c r="AC48" s="432">
        <f t="shared" si="13"/>
        <v>0</v>
      </c>
      <c r="AD48" s="339"/>
      <c r="AE48" s="428"/>
      <c r="AF48" s="429"/>
      <c r="AG48" s="426"/>
      <c r="AH48" s="361">
        <f t="shared" si="9"/>
        <v>0</v>
      </c>
      <c r="AI48" s="431">
        <v>1</v>
      </c>
      <c r="AJ48" s="432">
        <f t="shared" si="14"/>
        <v>0</v>
      </c>
      <c r="AK48" s="330"/>
      <c r="AL48" s="362">
        <f>H48+O48+V48+AC48+AJ48</f>
        <v>0</v>
      </c>
    </row>
    <row r="49" spans="1:38" s="313" customFormat="1" ht="17.45" customHeight="1">
      <c r="A49" s="1204">
        <v>6</v>
      </c>
      <c r="B49" s="1257" t="s">
        <v>417</v>
      </c>
      <c r="C49" s="405">
        <f>SUM(C50:C53)</f>
        <v>0</v>
      </c>
      <c r="D49" s="406">
        <f>SUM(D50:D53)</f>
        <v>0</v>
      </c>
      <c r="E49" s="406">
        <f>SUM(E50:E53)</f>
        <v>0</v>
      </c>
      <c r="F49" s="47">
        <f>SUM(C49:E49)</f>
        <v>0</v>
      </c>
      <c r="G49" s="342">
        <v>0.2</v>
      </c>
      <c r="H49" s="343">
        <f t="shared" si="15"/>
        <v>0</v>
      </c>
      <c r="I49" s="335"/>
      <c r="J49" s="260">
        <f>SUM(J50:J53)</f>
        <v>0</v>
      </c>
      <c r="K49" s="267">
        <f>SUM(K50:K53)</f>
        <v>0</v>
      </c>
      <c r="L49" s="267">
        <f>SUM(L50:L53)</f>
        <v>0</v>
      </c>
      <c r="M49" s="47">
        <f t="shared" si="2"/>
        <v>0</v>
      </c>
      <c r="N49" s="342">
        <v>0.5</v>
      </c>
      <c r="O49" s="343">
        <f t="shared" si="11"/>
        <v>0</v>
      </c>
      <c r="P49" s="335"/>
      <c r="Q49" s="260">
        <f>SUM(Q50:Q53)</f>
        <v>0</v>
      </c>
      <c r="R49" s="267">
        <f>SUM(R50:R53)</f>
        <v>0</v>
      </c>
      <c r="S49" s="267">
        <f>SUM(S50:S53)</f>
        <v>0</v>
      </c>
      <c r="T49" s="47">
        <f t="shared" si="4"/>
        <v>0</v>
      </c>
      <c r="U49" s="342">
        <v>1</v>
      </c>
      <c r="V49" s="343">
        <f t="shared" si="12"/>
        <v>0</v>
      </c>
      <c r="W49" s="335"/>
      <c r="X49" s="260">
        <f>SUM(X50:X53)</f>
        <v>0</v>
      </c>
      <c r="Y49" s="267">
        <f>SUM(Y50:Y53)</f>
        <v>0</v>
      </c>
      <c r="Z49" s="267">
        <f>SUM(Z50:Z53)</f>
        <v>0</v>
      </c>
      <c r="AA49" s="47">
        <f t="shared" si="8"/>
        <v>0</v>
      </c>
      <c r="AB49" s="342">
        <v>1</v>
      </c>
      <c r="AC49" s="343">
        <f t="shared" si="13"/>
        <v>0</v>
      </c>
      <c r="AD49" s="335"/>
      <c r="AE49" s="260">
        <f>SUM(AE50:AE53)</f>
        <v>0</v>
      </c>
      <c r="AF49" s="267">
        <f>SUM(AF50:AF53)</f>
        <v>0</v>
      </c>
      <c r="AG49" s="267">
        <f>SUM(AG50:AG53)</f>
        <v>0</v>
      </c>
      <c r="AH49" s="47">
        <f t="shared" si="9"/>
        <v>0</v>
      </c>
      <c r="AI49" s="342">
        <v>1</v>
      </c>
      <c r="AJ49" s="343">
        <f t="shared" si="14"/>
        <v>0</v>
      </c>
      <c r="AK49" s="326"/>
      <c r="AL49" s="269">
        <f>SUM(AL50:AL53)</f>
        <v>0</v>
      </c>
    </row>
    <row r="50" spans="1:38" s="313" customFormat="1" ht="17.45" customHeight="1">
      <c r="A50" s="1185">
        <v>6.1</v>
      </c>
      <c r="B50" s="1247" t="s">
        <v>113</v>
      </c>
      <c r="C50" s="379"/>
      <c r="D50" s="380"/>
      <c r="E50" s="381"/>
      <c r="F50" s="48">
        <f t="shared" si="1"/>
        <v>0</v>
      </c>
      <c r="G50" s="382">
        <v>0.2</v>
      </c>
      <c r="H50" s="384">
        <f t="shared" si="15"/>
        <v>0</v>
      </c>
      <c r="I50" s="338"/>
      <c r="J50" s="66"/>
      <c r="K50" s="67"/>
      <c r="L50" s="68"/>
      <c r="M50" s="48">
        <f t="shared" si="2"/>
        <v>0</v>
      </c>
      <c r="N50" s="69">
        <v>0.5</v>
      </c>
      <c r="O50" s="70">
        <f t="shared" si="11"/>
        <v>0</v>
      </c>
      <c r="P50" s="338"/>
      <c r="Q50" s="66"/>
      <c r="R50" s="67"/>
      <c r="S50" s="68"/>
      <c r="T50" s="51">
        <f t="shared" si="4"/>
        <v>0</v>
      </c>
      <c r="U50" s="69">
        <v>1</v>
      </c>
      <c r="V50" s="70">
        <f t="shared" si="12"/>
        <v>0</v>
      </c>
      <c r="W50" s="338"/>
      <c r="X50" s="379"/>
      <c r="Y50" s="380"/>
      <c r="Z50" s="381"/>
      <c r="AA50" s="354">
        <f t="shared" si="8"/>
        <v>0</v>
      </c>
      <c r="AB50" s="385">
        <v>1</v>
      </c>
      <c r="AC50" s="386">
        <f t="shared" si="13"/>
        <v>0</v>
      </c>
      <c r="AD50" s="339"/>
      <c r="AE50" s="66"/>
      <c r="AF50" s="67"/>
      <c r="AG50" s="68"/>
      <c r="AH50" s="51">
        <f t="shared" si="9"/>
        <v>0</v>
      </c>
      <c r="AI50" s="69">
        <v>1</v>
      </c>
      <c r="AJ50" s="70">
        <f t="shared" si="14"/>
        <v>0</v>
      </c>
      <c r="AK50" s="333"/>
      <c r="AL50" s="52">
        <f>H50+O50+V50+AC50+AJ50</f>
        <v>0</v>
      </c>
    </row>
    <row r="51" spans="1:38" ht="20.25" customHeight="1">
      <c r="A51" s="1185">
        <v>6.2</v>
      </c>
      <c r="B51" s="1247" t="s">
        <v>114</v>
      </c>
      <c r="C51" s="372"/>
      <c r="D51" s="255"/>
      <c r="E51" s="279"/>
      <c r="F51" s="48">
        <f t="shared" si="1"/>
        <v>0</v>
      </c>
      <c r="G51" s="353">
        <v>0.2</v>
      </c>
      <c r="H51" s="352">
        <f t="shared" si="15"/>
        <v>0</v>
      </c>
      <c r="I51" s="336"/>
      <c r="J51" s="54"/>
      <c r="K51" s="55"/>
      <c r="L51" s="56"/>
      <c r="M51" s="48">
        <f t="shared" si="2"/>
        <v>0</v>
      </c>
      <c r="N51" s="50">
        <v>0.5</v>
      </c>
      <c r="O51" s="49">
        <f t="shared" si="11"/>
        <v>0</v>
      </c>
      <c r="P51" s="336"/>
      <c r="Q51" s="54"/>
      <c r="R51" s="55"/>
      <c r="S51" s="56"/>
      <c r="T51" s="51">
        <f t="shared" si="4"/>
        <v>0</v>
      </c>
      <c r="U51" s="50">
        <v>1</v>
      </c>
      <c r="V51" s="49">
        <f t="shared" si="12"/>
        <v>0</v>
      </c>
      <c r="W51" s="336"/>
      <c r="X51" s="372"/>
      <c r="Y51" s="255"/>
      <c r="Z51" s="279"/>
      <c r="AA51" s="354">
        <f t="shared" si="8"/>
        <v>0</v>
      </c>
      <c r="AB51" s="353">
        <v>1</v>
      </c>
      <c r="AC51" s="352">
        <f t="shared" si="13"/>
        <v>0</v>
      </c>
      <c r="AD51" s="336"/>
      <c r="AE51" s="54"/>
      <c r="AF51" s="55"/>
      <c r="AG51" s="56"/>
      <c r="AH51" s="51">
        <f t="shared" si="9"/>
        <v>0</v>
      </c>
      <c r="AI51" s="50">
        <v>1</v>
      </c>
      <c r="AJ51" s="49">
        <f t="shared" si="14"/>
        <v>0</v>
      </c>
      <c r="AK51" s="327"/>
      <c r="AL51" s="52">
        <f>H51+O51+V51+AC51+AJ51</f>
        <v>0</v>
      </c>
    </row>
    <row r="52" spans="1:38" ht="20.25" customHeight="1">
      <c r="A52" s="1185">
        <v>6.3</v>
      </c>
      <c r="B52" s="1247" t="s">
        <v>115</v>
      </c>
      <c r="C52" s="372"/>
      <c r="D52" s="255"/>
      <c r="E52" s="279"/>
      <c r="F52" s="48">
        <f t="shared" si="1"/>
        <v>0</v>
      </c>
      <c r="G52" s="353">
        <v>0.2</v>
      </c>
      <c r="H52" s="352">
        <f t="shared" si="15"/>
        <v>0</v>
      </c>
      <c r="I52" s="336"/>
      <c r="J52" s="54"/>
      <c r="K52" s="55"/>
      <c r="L52" s="56"/>
      <c r="M52" s="48">
        <f t="shared" si="2"/>
        <v>0</v>
      </c>
      <c r="N52" s="50">
        <v>0.5</v>
      </c>
      <c r="O52" s="49">
        <f t="shared" si="11"/>
        <v>0</v>
      </c>
      <c r="P52" s="336"/>
      <c r="Q52" s="54"/>
      <c r="R52" s="55"/>
      <c r="S52" s="56"/>
      <c r="T52" s="51">
        <f t="shared" si="4"/>
        <v>0</v>
      </c>
      <c r="U52" s="50">
        <v>1</v>
      </c>
      <c r="V52" s="49">
        <f t="shared" si="12"/>
        <v>0</v>
      </c>
      <c r="W52" s="336"/>
      <c r="X52" s="372"/>
      <c r="Y52" s="255"/>
      <c r="Z52" s="279"/>
      <c r="AA52" s="354">
        <f t="shared" si="8"/>
        <v>0</v>
      </c>
      <c r="AB52" s="353">
        <v>1</v>
      </c>
      <c r="AC52" s="352">
        <f t="shared" si="13"/>
        <v>0</v>
      </c>
      <c r="AD52" s="336"/>
      <c r="AE52" s="54"/>
      <c r="AF52" s="55"/>
      <c r="AG52" s="56"/>
      <c r="AH52" s="51">
        <f t="shared" si="9"/>
        <v>0</v>
      </c>
      <c r="AI52" s="50">
        <v>1</v>
      </c>
      <c r="AJ52" s="49">
        <f t="shared" si="14"/>
        <v>0</v>
      </c>
      <c r="AK52" s="327"/>
      <c r="AL52" s="52">
        <f>H52+O52+V52+AC52+AJ52</f>
        <v>0</v>
      </c>
    </row>
    <row r="53" spans="1:38" ht="21" customHeight="1" thickBot="1">
      <c r="A53" s="1191">
        <v>6.4</v>
      </c>
      <c r="B53" s="1258" t="s">
        <v>116</v>
      </c>
      <c r="C53" s="433"/>
      <c r="D53" s="434"/>
      <c r="E53" s="435"/>
      <c r="F53" s="394">
        <f t="shared" si="1"/>
        <v>0</v>
      </c>
      <c r="G53" s="436">
        <v>0.2</v>
      </c>
      <c r="H53" s="438">
        <f t="shared" si="15"/>
        <v>0</v>
      </c>
      <c r="I53" s="336"/>
      <c r="J53" s="437"/>
      <c r="K53" s="434"/>
      <c r="L53" s="435"/>
      <c r="M53" s="394">
        <f t="shared" si="2"/>
        <v>0</v>
      </c>
      <c r="N53" s="436">
        <v>0.5</v>
      </c>
      <c r="O53" s="438">
        <f t="shared" si="11"/>
        <v>0</v>
      </c>
      <c r="P53" s="336"/>
      <c r="Q53" s="433"/>
      <c r="R53" s="434"/>
      <c r="S53" s="435"/>
      <c r="T53" s="401">
        <f t="shared" si="4"/>
        <v>0</v>
      </c>
      <c r="U53" s="436">
        <v>1</v>
      </c>
      <c r="V53" s="438">
        <f t="shared" si="12"/>
        <v>0</v>
      </c>
      <c r="W53" s="336"/>
      <c r="X53" s="433"/>
      <c r="Y53" s="434"/>
      <c r="Z53" s="435"/>
      <c r="AA53" s="401">
        <f t="shared" si="8"/>
        <v>0</v>
      </c>
      <c r="AB53" s="436">
        <v>1</v>
      </c>
      <c r="AC53" s="438">
        <f t="shared" si="13"/>
        <v>0</v>
      </c>
      <c r="AD53" s="336"/>
      <c r="AE53" s="433"/>
      <c r="AF53" s="434"/>
      <c r="AG53" s="435"/>
      <c r="AH53" s="401">
        <f t="shared" si="9"/>
        <v>0</v>
      </c>
      <c r="AI53" s="436">
        <v>1</v>
      </c>
      <c r="AJ53" s="438">
        <f t="shared" si="14"/>
        <v>0</v>
      </c>
      <c r="AK53" s="327"/>
      <c r="AL53" s="404">
        <f>H53+O53+V53+AC53+AJ53</f>
        <v>0</v>
      </c>
    </row>
    <row r="54" spans="1:38" s="313" customFormat="1" ht="17.45" customHeight="1">
      <c r="A54" s="1196">
        <v>7</v>
      </c>
      <c r="B54" s="1256" t="s">
        <v>486</v>
      </c>
      <c r="C54" s="264">
        <f>C55+C56</f>
        <v>0</v>
      </c>
      <c r="D54" s="262">
        <f>D55+D56</f>
        <v>0</v>
      </c>
      <c r="E54" s="262">
        <f>E55+E56</f>
        <v>0</v>
      </c>
      <c r="F54" s="344">
        <f t="shared" si="1"/>
        <v>0</v>
      </c>
      <c r="G54" s="346">
        <v>0.2</v>
      </c>
      <c r="H54" s="347">
        <f t="shared" si="15"/>
        <v>0</v>
      </c>
      <c r="I54" s="335"/>
      <c r="J54" s="264">
        <f>J55+J56</f>
        <v>0</v>
      </c>
      <c r="K54" s="262">
        <f>K55+K56</f>
        <v>0</v>
      </c>
      <c r="L54" s="262">
        <f>L55+L56</f>
        <v>0</v>
      </c>
      <c r="M54" s="344">
        <f t="shared" si="2"/>
        <v>0</v>
      </c>
      <c r="N54" s="346">
        <v>0.5</v>
      </c>
      <c r="O54" s="347">
        <f t="shared" si="11"/>
        <v>0</v>
      </c>
      <c r="P54" s="335"/>
      <c r="Q54" s="264">
        <f>Q55+Q56</f>
        <v>0</v>
      </c>
      <c r="R54" s="262">
        <f>R55+R56</f>
        <v>0</v>
      </c>
      <c r="S54" s="262">
        <f>S55+S56</f>
        <v>0</v>
      </c>
      <c r="T54" s="344">
        <f t="shared" si="4"/>
        <v>0</v>
      </c>
      <c r="U54" s="346">
        <v>1</v>
      </c>
      <c r="V54" s="347">
        <f>T54*U54</f>
        <v>0</v>
      </c>
      <c r="W54" s="335"/>
      <c r="X54" s="264">
        <f>X55+X56</f>
        <v>0</v>
      </c>
      <c r="Y54" s="262">
        <f>Y55+Y56</f>
        <v>0</v>
      </c>
      <c r="Z54" s="262">
        <f>Z55+Z56</f>
        <v>0</v>
      </c>
      <c r="AA54" s="344">
        <f t="shared" si="8"/>
        <v>0</v>
      </c>
      <c r="AB54" s="346">
        <v>1</v>
      </c>
      <c r="AC54" s="347">
        <f>AA54*AB54</f>
        <v>0</v>
      </c>
      <c r="AD54" s="335"/>
      <c r="AE54" s="264">
        <f>AE55+AE56</f>
        <v>0</v>
      </c>
      <c r="AF54" s="262">
        <f>AF55+AF56</f>
        <v>0</v>
      </c>
      <c r="AG54" s="262">
        <f>AG55+AG56</f>
        <v>0</v>
      </c>
      <c r="AH54" s="344">
        <f t="shared" si="9"/>
        <v>0</v>
      </c>
      <c r="AI54" s="346">
        <v>1</v>
      </c>
      <c r="AJ54" s="347">
        <f>AH54*AI54</f>
        <v>0</v>
      </c>
      <c r="AK54" s="326"/>
      <c r="AL54" s="263">
        <f>AL55+AL56</f>
        <v>0</v>
      </c>
    </row>
    <row r="55" spans="1:38" ht="17.45" customHeight="1">
      <c r="A55" s="1185">
        <v>7.1</v>
      </c>
      <c r="B55" s="1247" t="s">
        <v>138</v>
      </c>
      <c r="C55" s="411"/>
      <c r="D55" s="412"/>
      <c r="E55" s="413"/>
      <c r="F55" s="48">
        <f t="shared" si="1"/>
        <v>0</v>
      </c>
      <c r="G55" s="353">
        <v>0.2</v>
      </c>
      <c r="H55" s="352">
        <f t="shared" si="15"/>
        <v>0</v>
      </c>
      <c r="I55" s="336"/>
      <c r="J55" s="411"/>
      <c r="K55" s="412"/>
      <c r="L55" s="413"/>
      <c r="M55" s="48">
        <f t="shared" si="2"/>
        <v>0</v>
      </c>
      <c r="N55" s="353">
        <v>0.5</v>
      </c>
      <c r="O55" s="352">
        <f t="shared" si="11"/>
        <v>0</v>
      </c>
      <c r="P55" s="336"/>
      <c r="Q55" s="411"/>
      <c r="R55" s="412"/>
      <c r="S55" s="413"/>
      <c r="T55" s="354">
        <f t="shared" si="4"/>
        <v>0</v>
      </c>
      <c r="U55" s="353">
        <v>1</v>
      </c>
      <c r="V55" s="352">
        <f>T55*U55</f>
        <v>0</v>
      </c>
      <c r="W55" s="336"/>
      <c r="X55" s="411"/>
      <c r="Y55" s="412"/>
      <c r="Z55" s="413"/>
      <c r="AA55" s="354">
        <f t="shared" si="8"/>
        <v>0</v>
      </c>
      <c r="AB55" s="353">
        <v>1</v>
      </c>
      <c r="AC55" s="352">
        <f>AA55*AB55</f>
        <v>0</v>
      </c>
      <c r="AD55" s="336"/>
      <c r="AE55" s="411"/>
      <c r="AF55" s="412"/>
      <c r="AG55" s="413"/>
      <c r="AH55" s="354">
        <f t="shared" si="9"/>
        <v>0</v>
      </c>
      <c r="AI55" s="353">
        <v>1</v>
      </c>
      <c r="AJ55" s="352">
        <f>AH55*AI55</f>
        <v>0</v>
      </c>
      <c r="AK55" s="327"/>
      <c r="AL55" s="322">
        <f>H55+O55+V55+AC55+AJ55</f>
        <v>0</v>
      </c>
    </row>
    <row r="56" spans="1:38" ht="21" customHeight="1" thickBot="1">
      <c r="A56" s="1190">
        <v>7.2</v>
      </c>
      <c r="B56" s="1259" t="s">
        <v>115</v>
      </c>
      <c r="C56" s="439"/>
      <c r="D56" s="265"/>
      <c r="E56" s="278"/>
      <c r="F56" s="358">
        <f t="shared" si="1"/>
        <v>0</v>
      </c>
      <c r="G56" s="360">
        <v>0.2</v>
      </c>
      <c r="H56" s="392">
        <f t="shared" si="15"/>
        <v>0</v>
      </c>
      <c r="I56" s="336"/>
      <c r="J56" s="439"/>
      <c r="K56" s="265"/>
      <c r="L56" s="278"/>
      <c r="M56" s="358">
        <f t="shared" si="2"/>
        <v>0</v>
      </c>
      <c r="N56" s="360">
        <v>0.5</v>
      </c>
      <c r="O56" s="392">
        <f t="shared" si="11"/>
        <v>0</v>
      </c>
      <c r="P56" s="336"/>
      <c r="Q56" s="439"/>
      <c r="R56" s="265"/>
      <c r="S56" s="278"/>
      <c r="T56" s="361">
        <f t="shared" si="4"/>
        <v>0</v>
      </c>
      <c r="U56" s="360">
        <v>1</v>
      </c>
      <c r="V56" s="392">
        <f>T56*U56</f>
        <v>0</v>
      </c>
      <c r="W56" s="336"/>
      <c r="X56" s="439"/>
      <c r="Y56" s="265"/>
      <c r="Z56" s="278"/>
      <c r="AA56" s="361">
        <f t="shared" si="8"/>
        <v>0</v>
      </c>
      <c r="AB56" s="360">
        <v>1</v>
      </c>
      <c r="AC56" s="392">
        <f>AA56*AB56</f>
        <v>0</v>
      </c>
      <c r="AD56" s="336"/>
      <c r="AE56" s="439"/>
      <c r="AF56" s="265"/>
      <c r="AG56" s="278"/>
      <c r="AH56" s="361">
        <f t="shared" si="9"/>
        <v>0</v>
      </c>
      <c r="AI56" s="360">
        <v>1</v>
      </c>
      <c r="AJ56" s="392">
        <f>AH56*AI56</f>
        <v>0</v>
      </c>
      <c r="AK56" s="327"/>
      <c r="AL56" s="362">
        <f>H56+O56+V56+AC56+AJ56</f>
        <v>0</v>
      </c>
    </row>
    <row r="57" spans="1:38" s="319" customFormat="1" ht="17.45" customHeight="1">
      <c r="A57" s="1204">
        <v>8</v>
      </c>
      <c r="B57" s="1260" t="s">
        <v>487</v>
      </c>
      <c r="C57" s="274">
        <f>SUM(C58:C59)</f>
        <v>0</v>
      </c>
      <c r="D57" s="268">
        <f>SUM(D58:D59)</f>
        <v>0</v>
      </c>
      <c r="E57" s="268">
        <f>SUM(E58:E59)</f>
        <v>0</v>
      </c>
      <c r="F57" s="47">
        <f t="shared" si="1"/>
        <v>0</v>
      </c>
      <c r="G57" s="342">
        <v>0.2</v>
      </c>
      <c r="H57" s="343">
        <f t="shared" si="15"/>
        <v>0</v>
      </c>
      <c r="I57" s="335"/>
      <c r="J57" s="260">
        <f>SUM(J58:J59)</f>
        <v>0</v>
      </c>
      <c r="K57" s="267">
        <f>SUM(K58:K59)</f>
        <v>0</v>
      </c>
      <c r="L57" s="267">
        <f>SUM(L58:L59)</f>
        <v>0</v>
      </c>
      <c r="M57" s="47">
        <f t="shared" si="2"/>
        <v>0</v>
      </c>
      <c r="N57" s="342">
        <v>0.5</v>
      </c>
      <c r="O57" s="343">
        <f t="shared" si="11"/>
        <v>0</v>
      </c>
      <c r="P57" s="335"/>
      <c r="Q57" s="260">
        <f>SUM(Q58:Q59)</f>
        <v>0</v>
      </c>
      <c r="R57" s="267">
        <f>SUM(R58:R59)</f>
        <v>0</v>
      </c>
      <c r="S57" s="267">
        <f>SUM(S58:S59)</f>
        <v>0</v>
      </c>
      <c r="T57" s="47">
        <f t="shared" si="4"/>
        <v>0</v>
      </c>
      <c r="U57" s="342">
        <v>1</v>
      </c>
      <c r="V57" s="343">
        <f>T57*U57</f>
        <v>0</v>
      </c>
      <c r="W57" s="335"/>
      <c r="X57" s="260">
        <f>SUM(X58:X59)</f>
        <v>0</v>
      </c>
      <c r="Y57" s="267">
        <f>SUM(Y58:Y59)</f>
        <v>0</v>
      </c>
      <c r="Z57" s="267">
        <f>SUM(Z58:Z59)</f>
        <v>0</v>
      </c>
      <c r="AA57" s="47">
        <f t="shared" si="8"/>
        <v>0</v>
      </c>
      <c r="AB57" s="342">
        <v>1</v>
      </c>
      <c r="AC57" s="343">
        <f>AA57*AB57</f>
        <v>0</v>
      </c>
      <c r="AD57" s="335"/>
      <c r="AE57" s="260">
        <f>SUM(AE58:AE59)</f>
        <v>0</v>
      </c>
      <c r="AF57" s="267">
        <f>SUM(AF58:AF59)</f>
        <v>0</v>
      </c>
      <c r="AG57" s="267">
        <f>SUM(AG58:AG59)</f>
        <v>0</v>
      </c>
      <c r="AH57" s="47">
        <f t="shared" si="9"/>
        <v>0</v>
      </c>
      <c r="AI57" s="342">
        <v>1</v>
      </c>
      <c r="AJ57" s="343">
        <f>AH57*AI57</f>
        <v>0</v>
      </c>
      <c r="AK57" s="326"/>
      <c r="AL57" s="269">
        <f>AL58+AL59</f>
        <v>0</v>
      </c>
    </row>
    <row r="58" spans="1:38" ht="17.45" customHeight="1">
      <c r="A58" s="1185">
        <v>8.1</v>
      </c>
      <c r="B58" s="1247" t="s">
        <v>138</v>
      </c>
      <c r="C58" s="421"/>
      <c r="D58" s="413"/>
      <c r="E58" s="413"/>
      <c r="F58" s="48">
        <f t="shared" si="1"/>
        <v>0</v>
      </c>
      <c r="G58" s="353">
        <v>0.2</v>
      </c>
      <c r="H58" s="352">
        <f t="shared" si="15"/>
        <v>0</v>
      </c>
      <c r="I58" s="336"/>
      <c r="J58" s="84"/>
      <c r="K58" s="83"/>
      <c r="L58" s="85"/>
      <c r="M58" s="48">
        <f t="shared" si="2"/>
        <v>0</v>
      </c>
      <c r="N58" s="50">
        <v>0.5</v>
      </c>
      <c r="O58" s="49">
        <f t="shared" si="11"/>
        <v>0</v>
      </c>
      <c r="P58" s="336"/>
      <c r="Q58" s="411"/>
      <c r="R58" s="412"/>
      <c r="S58" s="413"/>
      <c r="T58" s="354">
        <f t="shared" si="4"/>
        <v>0</v>
      </c>
      <c r="U58" s="353">
        <v>1</v>
      </c>
      <c r="V58" s="352">
        <f>T58*U58</f>
        <v>0</v>
      </c>
      <c r="W58" s="336"/>
      <c r="X58" s="411"/>
      <c r="Y58" s="412"/>
      <c r="Z58" s="413"/>
      <c r="AA58" s="354">
        <f t="shared" si="8"/>
        <v>0</v>
      </c>
      <c r="AB58" s="353">
        <v>1</v>
      </c>
      <c r="AC58" s="352">
        <f>AA58*AB58</f>
        <v>0</v>
      </c>
      <c r="AD58" s="336"/>
      <c r="AE58" s="82"/>
      <c r="AF58" s="83"/>
      <c r="AG58" s="85"/>
      <c r="AH58" s="51">
        <f t="shared" si="9"/>
        <v>0</v>
      </c>
      <c r="AI58" s="50">
        <v>1</v>
      </c>
      <c r="AJ58" s="49">
        <f>AH58*AI58</f>
        <v>0</v>
      </c>
      <c r="AK58" s="327"/>
      <c r="AL58" s="52">
        <f t="shared" ref="AL58:AL63" si="16">H58+O58+V58+AC58+AJ58</f>
        <v>0</v>
      </c>
    </row>
    <row r="59" spans="1:38" s="315" customFormat="1" ht="21" customHeight="1" thickBot="1">
      <c r="A59" s="1191">
        <v>8.1999999999999993</v>
      </c>
      <c r="B59" s="1258" t="s">
        <v>115</v>
      </c>
      <c r="C59" s="1615"/>
      <c r="D59" s="1616"/>
      <c r="E59" s="1616"/>
      <c r="F59" s="394">
        <f t="shared" si="1"/>
        <v>0</v>
      </c>
      <c r="G59" s="1617">
        <v>0.2</v>
      </c>
      <c r="H59" s="1618">
        <f t="shared" si="15"/>
        <v>0</v>
      </c>
      <c r="I59" s="338"/>
      <c r="J59" s="1619"/>
      <c r="K59" s="1620"/>
      <c r="L59" s="1620"/>
      <c r="M59" s="394">
        <f t="shared" si="2"/>
        <v>0</v>
      </c>
      <c r="N59" s="1617">
        <v>0.5</v>
      </c>
      <c r="O59" s="1621">
        <f t="shared" si="11"/>
        <v>0</v>
      </c>
      <c r="P59" s="336"/>
      <c r="Q59" s="1619"/>
      <c r="R59" s="1620"/>
      <c r="S59" s="1620"/>
      <c r="T59" s="1622">
        <f t="shared" si="4"/>
        <v>0</v>
      </c>
      <c r="U59" s="1623">
        <v>1</v>
      </c>
      <c r="V59" s="1624">
        <f t="shared" si="12"/>
        <v>0</v>
      </c>
      <c r="W59" s="339"/>
      <c r="X59" s="1619"/>
      <c r="Y59" s="1620"/>
      <c r="Z59" s="1620"/>
      <c r="AA59" s="1622">
        <f t="shared" si="8"/>
        <v>0</v>
      </c>
      <c r="AB59" s="1623">
        <v>1</v>
      </c>
      <c r="AC59" s="1624">
        <f t="shared" si="13"/>
        <v>0</v>
      </c>
      <c r="AD59" s="339"/>
      <c r="AE59" s="1615"/>
      <c r="AF59" s="1620"/>
      <c r="AG59" s="1620"/>
      <c r="AH59" s="1622">
        <f t="shared" si="9"/>
        <v>0</v>
      </c>
      <c r="AI59" s="1623">
        <v>1</v>
      </c>
      <c r="AJ59" s="1624">
        <f t="shared" si="14"/>
        <v>0</v>
      </c>
      <c r="AK59" s="330"/>
      <c r="AL59" s="404">
        <f t="shared" si="16"/>
        <v>0</v>
      </c>
    </row>
    <row r="60" spans="1:38" s="320" customFormat="1" ht="17.45" customHeight="1">
      <c r="A60" s="1196">
        <v>9</v>
      </c>
      <c r="B60" s="1256" t="s">
        <v>94</v>
      </c>
      <c r="C60" s="261">
        <f>SUM(C61:C62)</f>
        <v>0</v>
      </c>
      <c r="D60" s="1625">
        <f>SUM(D61:D62)</f>
        <v>0</v>
      </c>
      <c r="E60" s="1625">
        <f>SUM(E61:E62)</f>
        <v>0</v>
      </c>
      <c r="F60" s="1626">
        <f>SUM(C60:E60)</f>
        <v>0</v>
      </c>
      <c r="G60" s="443">
        <v>0.2</v>
      </c>
      <c r="H60" s="444">
        <f t="shared" si="15"/>
        <v>0</v>
      </c>
      <c r="I60" s="1651"/>
      <c r="J60" s="1627">
        <f>SUM(J61:J62)</f>
        <v>0</v>
      </c>
      <c r="K60" s="262">
        <f>SUM(K61:K62)</f>
        <v>0</v>
      </c>
      <c r="L60" s="262">
        <f>SUM(L61:L62)</f>
        <v>0</v>
      </c>
      <c r="M60" s="1626">
        <f>SUM(J60:L60)</f>
        <v>0</v>
      </c>
      <c r="N60" s="443">
        <v>0.5</v>
      </c>
      <c r="O60" s="347">
        <f t="shared" si="11"/>
        <v>0</v>
      </c>
      <c r="P60" s="1651"/>
      <c r="Q60" s="1627">
        <f>SUM(Q61:Q62)</f>
        <v>0</v>
      </c>
      <c r="R60" s="262">
        <f>SUM(R61:R62)</f>
        <v>0</v>
      </c>
      <c r="S60" s="262">
        <f>SUM(S61:S62)</f>
        <v>0</v>
      </c>
      <c r="T60" s="1626">
        <f>SUM(Q60:S60)</f>
        <v>0</v>
      </c>
      <c r="U60" s="443">
        <v>1</v>
      </c>
      <c r="V60" s="444">
        <f t="shared" si="12"/>
        <v>0</v>
      </c>
      <c r="W60" s="1651"/>
      <c r="X60" s="1627">
        <f>SUM(X61:X62)</f>
        <v>0</v>
      </c>
      <c r="Y60" s="262">
        <f>SUM(Y61:Y62)</f>
        <v>0</v>
      </c>
      <c r="Z60" s="262">
        <f>SUM(Z61:Z62)</f>
        <v>0</v>
      </c>
      <c r="AA60" s="1626">
        <f>SUM(X60:Z60)</f>
        <v>0</v>
      </c>
      <c r="AB60" s="443">
        <v>1</v>
      </c>
      <c r="AC60" s="444">
        <f t="shared" si="13"/>
        <v>0</v>
      </c>
      <c r="AD60" s="1651"/>
      <c r="AE60" s="1627">
        <f>SUM(AE61:AE62)</f>
        <v>0</v>
      </c>
      <c r="AF60" s="262">
        <f>SUM(AF61:AF62)</f>
        <v>0</v>
      </c>
      <c r="AG60" s="262">
        <f>SUM(AG61:AG62)</f>
        <v>0</v>
      </c>
      <c r="AH60" s="1626">
        <f>SUM(AE60:AG60)</f>
        <v>0</v>
      </c>
      <c r="AI60" s="443">
        <v>1</v>
      </c>
      <c r="AJ60" s="444">
        <f t="shared" si="14"/>
        <v>0</v>
      </c>
      <c r="AK60" s="326"/>
      <c r="AL60" s="445">
        <f t="shared" si="16"/>
        <v>0</v>
      </c>
    </row>
    <row r="61" spans="1:38" s="320" customFormat="1" ht="17.45" customHeight="1">
      <c r="A61" s="1185">
        <v>9.1</v>
      </c>
      <c r="B61" s="1247" t="s">
        <v>414</v>
      </c>
      <c r="C61" s="1628"/>
      <c r="D61" s="1629"/>
      <c r="E61" s="1630"/>
      <c r="F61" s="48">
        <f t="shared" si="1"/>
        <v>0</v>
      </c>
      <c r="G61" s="1631">
        <v>0.2</v>
      </c>
      <c r="H61" s="1632">
        <f t="shared" si="15"/>
        <v>0</v>
      </c>
      <c r="I61" s="1651"/>
      <c r="J61" s="1633"/>
      <c r="K61" s="1634"/>
      <c r="L61" s="1635"/>
      <c r="M61" s="48">
        <f t="shared" si="2"/>
        <v>0</v>
      </c>
      <c r="N61" s="1631">
        <v>0.5</v>
      </c>
      <c r="O61" s="1632">
        <f>M61*N61</f>
        <v>0</v>
      </c>
      <c r="P61" s="1651"/>
      <c r="Q61" s="1636"/>
      <c r="R61" s="1637"/>
      <c r="S61" s="1638"/>
      <c r="T61" s="1639">
        <f>SUM(Q61:S61)</f>
        <v>0</v>
      </c>
      <c r="U61" s="1631">
        <v>1</v>
      </c>
      <c r="V61" s="1632">
        <f>T61*U61</f>
        <v>0</v>
      </c>
      <c r="W61" s="1651"/>
      <c r="X61" s="1636"/>
      <c r="Y61" s="1637"/>
      <c r="Z61" s="1638"/>
      <c r="AA61" s="1639">
        <f>SUM(X61:Z61)</f>
        <v>0</v>
      </c>
      <c r="AB61" s="1631">
        <v>1</v>
      </c>
      <c r="AC61" s="1632">
        <f>AA61*AB61</f>
        <v>0</v>
      </c>
      <c r="AD61" s="1651"/>
      <c r="AE61" s="1640"/>
      <c r="AF61" s="1637"/>
      <c r="AG61" s="1638"/>
      <c r="AH61" s="1639">
        <f>SUM(AE61:AG61)</f>
        <v>0</v>
      </c>
      <c r="AI61" s="1631">
        <v>1</v>
      </c>
      <c r="AJ61" s="1632">
        <f>AH61*AI61</f>
        <v>0</v>
      </c>
      <c r="AK61" s="326"/>
      <c r="AL61" s="254">
        <f t="shared" si="16"/>
        <v>0</v>
      </c>
    </row>
    <row r="62" spans="1:38" s="320" customFormat="1" ht="21" customHeight="1" thickBot="1">
      <c r="A62" s="1190">
        <v>9.1999999999999993</v>
      </c>
      <c r="B62" s="1259" t="s">
        <v>115</v>
      </c>
      <c r="C62" s="1641"/>
      <c r="D62" s="446"/>
      <c r="E62" s="446"/>
      <c r="F62" s="358">
        <f t="shared" si="1"/>
        <v>0</v>
      </c>
      <c r="G62" s="1642">
        <v>0.2</v>
      </c>
      <c r="H62" s="1643">
        <f t="shared" si="15"/>
        <v>0</v>
      </c>
      <c r="I62" s="1651"/>
      <c r="J62" s="1644"/>
      <c r="K62" s="1645"/>
      <c r="L62" s="1645"/>
      <c r="M62" s="358">
        <f t="shared" si="2"/>
        <v>0</v>
      </c>
      <c r="N62" s="1642">
        <v>0.5</v>
      </c>
      <c r="O62" s="1646">
        <f>M62*N62</f>
        <v>0</v>
      </c>
      <c r="P62" s="1651"/>
      <c r="Q62" s="475"/>
      <c r="R62" s="1647"/>
      <c r="S62" s="1647"/>
      <c r="T62" s="361">
        <f>SUM(Q62:S62)</f>
        <v>0</v>
      </c>
      <c r="U62" s="1648">
        <v>1</v>
      </c>
      <c r="V62" s="1649">
        <f>T62*U62</f>
        <v>0</v>
      </c>
      <c r="W62" s="1651"/>
      <c r="X62" s="475"/>
      <c r="Y62" s="1647"/>
      <c r="Z62" s="1647"/>
      <c r="AA62" s="361">
        <f>SUM(X62:Z62)</f>
        <v>0</v>
      </c>
      <c r="AB62" s="1648">
        <v>1</v>
      </c>
      <c r="AC62" s="1649">
        <f>AA62*AB62</f>
        <v>0</v>
      </c>
      <c r="AD62" s="1651"/>
      <c r="AE62" s="1650"/>
      <c r="AF62" s="1647"/>
      <c r="AG62" s="1647"/>
      <c r="AH62" s="361">
        <f>SUM(AE62:AG62)</f>
        <v>0</v>
      </c>
      <c r="AI62" s="1648">
        <v>1</v>
      </c>
      <c r="AJ62" s="1649">
        <f>AH62*AI62</f>
        <v>0</v>
      </c>
      <c r="AK62" s="326"/>
      <c r="AL62" s="266">
        <f t="shared" si="16"/>
        <v>0</v>
      </c>
    </row>
    <row r="63" spans="1:38" s="320" customFormat="1" ht="19.5" thickBot="1">
      <c r="A63" s="1202">
        <v>10</v>
      </c>
      <c r="B63" s="1253" t="s">
        <v>95</v>
      </c>
      <c r="C63" s="447"/>
      <c r="D63" s="440"/>
      <c r="E63" s="440"/>
      <c r="F63" s="366">
        <f t="shared" si="1"/>
        <v>0</v>
      </c>
      <c r="G63" s="368">
        <v>0.2</v>
      </c>
      <c r="H63" s="369">
        <f t="shared" si="15"/>
        <v>0</v>
      </c>
      <c r="I63" s="335"/>
      <c r="J63" s="448"/>
      <c r="K63" s="441"/>
      <c r="L63" s="441"/>
      <c r="M63" s="366">
        <f t="shared" si="2"/>
        <v>0</v>
      </c>
      <c r="N63" s="368">
        <v>0.5</v>
      </c>
      <c r="O63" s="369">
        <f t="shared" si="11"/>
        <v>0</v>
      </c>
      <c r="P63" s="335"/>
      <c r="Q63" s="448"/>
      <c r="R63" s="441"/>
      <c r="S63" s="441"/>
      <c r="T63" s="366">
        <f t="shared" si="4"/>
        <v>0</v>
      </c>
      <c r="U63" s="368">
        <v>1</v>
      </c>
      <c r="V63" s="369">
        <f t="shared" si="12"/>
        <v>0</v>
      </c>
      <c r="W63" s="335"/>
      <c r="X63" s="448"/>
      <c r="Y63" s="441"/>
      <c r="Z63" s="441"/>
      <c r="AA63" s="366">
        <f t="shared" si="8"/>
        <v>0</v>
      </c>
      <c r="AB63" s="368">
        <v>1</v>
      </c>
      <c r="AC63" s="369">
        <f t="shared" si="13"/>
        <v>0</v>
      </c>
      <c r="AD63" s="335"/>
      <c r="AE63" s="448"/>
      <c r="AF63" s="441"/>
      <c r="AG63" s="441"/>
      <c r="AH63" s="366">
        <f t="shared" si="9"/>
        <v>0</v>
      </c>
      <c r="AI63" s="368">
        <v>1</v>
      </c>
      <c r="AJ63" s="369">
        <f t="shared" si="14"/>
        <v>0</v>
      </c>
      <c r="AK63" s="326"/>
      <c r="AL63" s="442">
        <f t="shared" si="16"/>
        <v>0</v>
      </c>
    </row>
    <row r="64" spans="1:38" s="319" customFormat="1" ht="17.45" customHeight="1">
      <c r="A64" s="1196">
        <v>11</v>
      </c>
      <c r="B64" s="1250" t="s">
        <v>418</v>
      </c>
      <c r="C64" s="452">
        <f>SUM(C65:C66)</f>
        <v>0</v>
      </c>
      <c r="D64" s="453">
        <f>SUM(D65:D66)</f>
        <v>0</v>
      </c>
      <c r="E64" s="453">
        <f>SUM(E65:E66)</f>
        <v>0</v>
      </c>
      <c r="F64" s="344">
        <f t="shared" si="1"/>
        <v>0</v>
      </c>
      <c r="G64" s="443">
        <v>0.2</v>
      </c>
      <c r="H64" s="444">
        <f t="shared" si="15"/>
        <v>0</v>
      </c>
      <c r="I64" s="335"/>
      <c r="J64" s="455">
        <f>SUM(J65:J66)</f>
        <v>0</v>
      </c>
      <c r="K64" s="454">
        <f>SUM(K65:K66)</f>
        <v>0</v>
      </c>
      <c r="L64" s="454">
        <f>SUM(L65:L66)</f>
        <v>0</v>
      </c>
      <c r="M64" s="344">
        <f t="shared" si="2"/>
        <v>0</v>
      </c>
      <c r="N64" s="443">
        <v>0.5</v>
      </c>
      <c r="O64" s="347">
        <f t="shared" si="11"/>
        <v>0</v>
      </c>
      <c r="P64" s="335"/>
      <c r="Q64" s="455">
        <f>SUM(Q65:Q66)</f>
        <v>0</v>
      </c>
      <c r="R64" s="454">
        <f>SUM(R65:R66)</f>
        <v>0</v>
      </c>
      <c r="S64" s="454">
        <f>SUM(S65:S66)</f>
        <v>0</v>
      </c>
      <c r="T64" s="344">
        <f t="shared" si="4"/>
        <v>0</v>
      </c>
      <c r="U64" s="443">
        <v>1</v>
      </c>
      <c r="V64" s="444">
        <f t="shared" si="12"/>
        <v>0</v>
      </c>
      <c r="W64" s="335"/>
      <c r="X64" s="455">
        <f>SUM(X65:X66)</f>
        <v>0</v>
      </c>
      <c r="Y64" s="454">
        <f>SUM(Y65:Y66)</f>
        <v>0</v>
      </c>
      <c r="Z64" s="454">
        <f>SUM(Z65:Z66)</f>
        <v>0</v>
      </c>
      <c r="AA64" s="344">
        <f t="shared" si="8"/>
        <v>0</v>
      </c>
      <c r="AB64" s="443">
        <v>1</v>
      </c>
      <c r="AC64" s="444">
        <f t="shared" si="13"/>
        <v>0</v>
      </c>
      <c r="AD64" s="335"/>
      <c r="AE64" s="455">
        <f>SUM(AE65:AE66)</f>
        <v>0</v>
      </c>
      <c r="AF64" s="454">
        <f>SUM(AF65:AF66)</f>
        <v>0</v>
      </c>
      <c r="AG64" s="454">
        <f>SUM(AG65:AG66)</f>
        <v>0</v>
      </c>
      <c r="AH64" s="344">
        <f t="shared" si="9"/>
        <v>0</v>
      </c>
      <c r="AI64" s="443">
        <v>1</v>
      </c>
      <c r="AJ64" s="444">
        <f t="shared" si="14"/>
        <v>0</v>
      </c>
      <c r="AK64" s="326"/>
      <c r="AL64" s="445">
        <f>AL65+AL66</f>
        <v>0</v>
      </c>
    </row>
    <row r="65" spans="1:38" s="320" customFormat="1" ht="17.45" customHeight="1">
      <c r="A65" s="1185">
        <v>11.1</v>
      </c>
      <c r="B65" s="1247" t="s">
        <v>139</v>
      </c>
      <c r="C65" s="304"/>
      <c r="D65" s="456"/>
      <c r="E65" s="457"/>
      <c r="F65" s="48">
        <f t="shared" si="1"/>
        <v>0</v>
      </c>
      <c r="G65" s="395">
        <v>0.2</v>
      </c>
      <c r="H65" s="396">
        <f t="shared" si="15"/>
        <v>0</v>
      </c>
      <c r="I65" s="338"/>
      <c r="J65" s="474"/>
      <c r="K65" s="458"/>
      <c r="L65" s="459"/>
      <c r="M65" s="48">
        <f t="shared" si="2"/>
        <v>0</v>
      </c>
      <c r="N65" s="395">
        <v>0.5</v>
      </c>
      <c r="O65" s="352">
        <f t="shared" si="11"/>
        <v>0</v>
      </c>
      <c r="P65" s="336"/>
      <c r="Q65" s="460"/>
      <c r="R65" s="458"/>
      <c r="S65" s="459"/>
      <c r="T65" s="354">
        <f t="shared" si="4"/>
        <v>0</v>
      </c>
      <c r="U65" s="395">
        <v>1</v>
      </c>
      <c r="V65" s="396">
        <f t="shared" si="12"/>
        <v>0</v>
      </c>
      <c r="W65" s="338"/>
      <c r="X65" s="460"/>
      <c r="Y65" s="458"/>
      <c r="Z65" s="459"/>
      <c r="AA65" s="354">
        <f t="shared" si="8"/>
        <v>0</v>
      </c>
      <c r="AB65" s="402">
        <v>1</v>
      </c>
      <c r="AC65" s="403">
        <f t="shared" si="13"/>
        <v>0</v>
      </c>
      <c r="AD65" s="339"/>
      <c r="AE65" s="460"/>
      <c r="AF65" s="458"/>
      <c r="AG65" s="459"/>
      <c r="AH65" s="354">
        <f t="shared" si="9"/>
        <v>0</v>
      </c>
      <c r="AI65" s="402">
        <v>1</v>
      </c>
      <c r="AJ65" s="403">
        <f t="shared" si="14"/>
        <v>0</v>
      </c>
      <c r="AK65" s="330"/>
      <c r="AL65" s="322">
        <f>H65+O65+V65+AC65+AJ65</f>
        <v>0</v>
      </c>
    </row>
    <row r="66" spans="1:38" ht="21" customHeight="1" thickBot="1">
      <c r="A66" s="1190">
        <v>11.2</v>
      </c>
      <c r="B66" s="1259" t="s">
        <v>140</v>
      </c>
      <c r="C66" s="461"/>
      <c r="D66" s="462"/>
      <c r="E66" s="462"/>
      <c r="F66" s="358">
        <f>SUM(C66:E66)</f>
        <v>0</v>
      </c>
      <c r="G66" s="427">
        <v>0.2</v>
      </c>
      <c r="H66" s="430">
        <f t="shared" si="15"/>
        <v>0</v>
      </c>
      <c r="I66" s="338"/>
      <c r="J66" s="463"/>
      <c r="K66" s="356"/>
      <c r="L66" s="356"/>
      <c r="M66" s="358">
        <f>SUM(J66:L66)</f>
        <v>0</v>
      </c>
      <c r="N66" s="427">
        <v>0.5</v>
      </c>
      <c r="O66" s="392">
        <f t="shared" si="11"/>
        <v>0</v>
      </c>
      <c r="P66" s="336"/>
      <c r="Q66" s="463"/>
      <c r="R66" s="356"/>
      <c r="S66" s="356"/>
      <c r="T66" s="361">
        <f>SUM(Q66:S66)</f>
        <v>0</v>
      </c>
      <c r="U66" s="427">
        <v>1</v>
      </c>
      <c r="V66" s="430">
        <f t="shared" si="12"/>
        <v>0</v>
      </c>
      <c r="W66" s="338"/>
      <c r="X66" s="463"/>
      <c r="Y66" s="356"/>
      <c r="Z66" s="356"/>
      <c r="AA66" s="361">
        <f t="shared" si="8"/>
        <v>0</v>
      </c>
      <c r="AB66" s="431">
        <v>1</v>
      </c>
      <c r="AC66" s="432">
        <f t="shared" si="13"/>
        <v>0</v>
      </c>
      <c r="AD66" s="339"/>
      <c r="AE66" s="463"/>
      <c r="AF66" s="356"/>
      <c r="AG66" s="356"/>
      <c r="AH66" s="361">
        <f t="shared" si="9"/>
        <v>0</v>
      </c>
      <c r="AI66" s="431">
        <v>1</v>
      </c>
      <c r="AJ66" s="432">
        <f t="shared" si="14"/>
        <v>0</v>
      </c>
      <c r="AK66" s="330"/>
      <c r="AL66" s="362">
        <f>H66+O66+V66+AC66+AJ66</f>
        <v>0</v>
      </c>
    </row>
    <row r="67" spans="1:38" ht="19.5" thickBot="1">
      <c r="A67" s="1202">
        <v>12</v>
      </c>
      <c r="B67" s="1261" t="s">
        <v>161</v>
      </c>
      <c r="C67" s="449"/>
      <c r="D67" s="450"/>
      <c r="E67" s="450"/>
      <c r="F67" s="366">
        <f>SUM(C67:E67)</f>
        <v>0</v>
      </c>
      <c r="G67" s="368">
        <v>0.2</v>
      </c>
      <c r="H67" s="369">
        <f t="shared" si="15"/>
        <v>0</v>
      </c>
      <c r="I67" s="335"/>
      <c r="J67" s="639"/>
      <c r="K67" s="640"/>
      <c r="L67" s="640"/>
      <c r="M67" s="641">
        <f>SUM(J67:L67)</f>
        <v>0</v>
      </c>
      <c r="N67" s="642">
        <v>0.5</v>
      </c>
      <c r="O67" s="470">
        <f>M67*N67</f>
        <v>0</v>
      </c>
      <c r="P67" s="335"/>
      <c r="Q67" s="465"/>
      <c r="R67" s="464"/>
      <c r="S67" s="464"/>
      <c r="T67" s="366">
        <f>SUM(Q67:S67)</f>
        <v>0</v>
      </c>
      <c r="U67" s="368">
        <v>1</v>
      </c>
      <c r="V67" s="369">
        <f>T67*U67</f>
        <v>0</v>
      </c>
      <c r="W67" s="335"/>
      <c r="X67" s="465"/>
      <c r="Y67" s="451"/>
      <c r="Z67" s="464"/>
      <c r="AA67" s="641">
        <f>SUM(X67:Z67)</f>
        <v>0</v>
      </c>
      <c r="AB67" s="643">
        <v>1</v>
      </c>
      <c r="AC67" s="470">
        <f>AA67*AB67</f>
        <v>0</v>
      </c>
      <c r="AD67" s="340"/>
      <c r="AE67" s="639"/>
      <c r="AF67" s="640"/>
      <c r="AG67" s="640"/>
      <c r="AH67" s="641">
        <f>SUM(AE67:AG67)</f>
        <v>0</v>
      </c>
      <c r="AI67" s="368">
        <v>1</v>
      </c>
      <c r="AJ67" s="369">
        <f>AH67*AI67</f>
        <v>0</v>
      </c>
      <c r="AK67" s="326"/>
      <c r="AL67" s="442">
        <f>H67+O67+V67+AC67+AJ67</f>
        <v>0</v>
      </c>
    </row>
    <row r="68" spans="1:38" ht="19.5" thickBot="1">
      <c r="A68" s="1218">
        <v>13</v>
      </c>
      <c r="B68" s="1262" t="s">
        <v>162</v>
      </c>
      <c r="C68" s="466"/>
      <c r="D68" s="467"/>
      <c r="E68" s="467"/>
      <c r="F68" s="468">
        <f>SUM(C68:E68)</f>
        <v>0</v>
      </c>
      <c r="G68" s="469">
        <v>0.2</v>
      </c>
      <c r="H68" s="470">
        <f t="shared" si="15"/>
        <v>0</v>
      </c>
      <c r="I68" s="335"/>
      <c r="J68" s="472"/>
      <c r="K68" s="471"/>
      <c r="L68" s="471"/>
      <c r="M68" s="468">
        <f>SUM(J68:L68)</f>
        <v>0</v>
      </c>
      <c r="N68" s="469">
        <v>0.5</v>
      </c>
      <c r="O68" s="470">
        <f t="shared" si="11"/>
        <v>0</v>
      </c>
      <c r="P68" s="335"/>
      <c r="Q68" s="472"/>
      <c r="R68" s="471"/>
      <c r="S68" s="471"/>
      <c r="T68" s="468">
        <f>SUM(Q68:S68)</f>
        <v>0</v>
      </c>
      <c r="U68" s="469">
        <v>1</v>
      </c>
      <c r="V68" s="470">
        <f t="shared" si="12"/>
        <v>0</v>
      </c>
      <c r="W68" s="335"/>
      <c r="X68" s="472"/>
      <c r="Y68" s="471"/>
      <c r="Z68" s="471"/>
      <c r="AA68" s="468">
        <f>SUM(X68:Z68)</f>
        <v>0</v>
      </c>
      <c r="AB68" s="469">
        <v>1</v>
      </c>
      <c r="AC68" s="470">
        <f t="shared" si="13"/>
        <v>0</v>
      </c>
      <c r="AD68" s="335"/>
      <c r="AE68" s="472"/>
      <c r="AF68" s="471"/>
      <c r="AG68" s="471"/>
      <c r="AH68" s="468">
        <f>SUM(AE68:AG68)</f>
        <v>0</v>
      </c>
      <c r="AI68" s="469">
        <v>1</v>
      </c>
      <c r="AJ68" s="470">
        <f t="shared" si="14"/>
        <v>0</v>
      </c>
      <c r="AK68" s="326"/>
      <c r="AL68" s="473">
        <f>H68+O68+V68+AC68+AJ68</f>
        <v>0</v>
      </c>
    </row>
    <row r="69" spans="1:38" ht="42" customHeight="1">
      <c r="A69" s="308"/>
      <c r="B69" s="308"/>
    </row>
    <row r="70" spans="1:38">
      <c r="A70" s="308"/>
      <c r="B70" s="308"/>
    </row>
    <row r="71" spans="1:38" ht="45" customHeight="1">
      <c r="A71" s="308"/>
      <c r="B71" s="309"/>
      <c r="C71" s="308"/>
      <c r="D71" s="323"/>
      <c r="E71" s="308"/>
      <c r="F71" s="308"/>
      <c r="G71" s="308"/>
      <c r="H71" s="307"/>
      <c r="I71" s="306"/>
      <c r="J71" s="307"/>
      <c r="K71" s="323"/>
      <c r="L71" s="307"/>
      <c r="M71" s="307"/>
      <c r="N71" s="307"/>
      <c r="O71" s="307"/>
      <c r="P71" s="306"/>
      <c r="Q71" s="307"/>
      <c r="R71" s="323"/>
      <c r="S71" s="307"/>
      <c r="U71" s="307"/>
      <c r="V71" s="308"/>
      <c r="W71" s="309"/>
      <c r="X71" s="308"/>
      <c r="Y71" s="323"/>
      <c r="Z71" s="311"/>
      <c r="AA71" s="310"/>
      <c r="AB71" s="310"/>
      <c r="AC71" s="310"/>
      <c r="AD71" s="310"/>
      <c r="AE71" s="310"/>
      <c r="AF71" s="310"/>
      <c r="AG71" s="310"/>
      <c r="AH71" s="310"/>
      <c r="AI71" s="310"/>
      <c r="AJ71" s="310"/>
      <c r="AK71" s="310"/>
      <c r="AL71" s="310"/>
    </row>
    <row r="72" spans="1:38" ht="54" customHeight="1">
      <c r="A72" s="308"/>
      <c r="B72" s="309"/>
      <c r="C72" s="308"/>
      <c r="D72" s="323"/>
      <c r="E72" s="308"/>
      <c r="F72" s="308"/>
      <c r="G72" s="308"/>
      <c r="H72" s="307"/>
      <c r="I72" s="306"/>
      <c r="J72" s="307"/>
      <c r="K72" s="323"/>
      <c r="L72" s="307"/>
      <c r="M72" s="307"/>
      <c r="N72" s="307"/>
      <c r="O72" s="307"/>
      <c r="P72" s="306"/>
      <c r="Q72" s="307"/>
      <c r="R72" s="323"/>
      <c r="S72" s="307"/>
      <c r="U72" s="307"/>
      <c r="V72" s="308"/>
      <c r="W72" s="309"/>
      <c r="X72" s="308"/>
      <c r="Y72" s="323"/>
      <c r="Z72" s="311"/>
      <c r="AA72" s="310"/>
      <c r="AB72" s="310"/>
      <c r="AC72" s="310"/>
      <c r="AD72" s="310"/>
      <c r="AE72" s="310"/>
      <c r="AF72" s="310"/>
      <c r="AG72" s="310"/>
      <c r="AH72" s="310"/>
      <c r="AI72" s="310"/>
      <c r="AJ72" s="310"/>
      <c r="AK72" s="310"/>
      <c r="AL72" s="310"/>
    </row>
    <row r="73" spans="1:38">
      <c r="A73" s="308"/>
      <c r="B73" s="309"/>
      <c r="C73" s="308"/>
      <c r="D73" s="323"/>
      <c r="E73" s="308"/>
      <c r="F73" s="308"/>
      <c r="G73" s="308"/>
      <c r="H73" s="307"/>
      <c r="I73" s="306"/>
      <c r="J73" s="307"/>
      <c r="K73" s="323"/>
      <c r="L73" s="307"/>
      <c r="M73" s="307"/>
      <c r="N73" s="307"/>
      <c r="O73" s="307"/>
      <c r="P73" s="306"/>
      <c r="Q73" s="307"/>
      <c r="R73" s="323"/>
      <c r="S73" s="307"/>
      <c r="U73" s="307"/>
      <c r="V73" s="308"/>
      <c r="W73" s="309"/>
      <c r="X73" s="308"/>
      <c r="Y73" s="323"/>
      <c r="Z73" s="311"/>
      <c r="AA73" s="310"/>
      <c r="AB73" s="310"/>
      <c r="AC73" s="310"/>
      <c r="AD73" s="310"/>
      <c r="AE73" s="310"/>
      <c r="AF73" s="310"/>
      <c r="AG73" s="310"/>
      <c r="AH73" s="310"/>
      <c r="AI73" s="310"/>
      <c r="AJ73" s="310"/>
      <c r="AK73" s="310"/>
      <c r="AL73" s="310"/>
    </row>
    <row r="74" spans="1:38">
      <c r="A74" s="308"/>
      <c r="B74" s="309"/>
      <c r="C74" s="308"/>
      <c r="D74" s="323"/>
      <c r="E74" s="308"/>
      <c r="F74" s="308"/>
      <c r="G74" s="308"/>
      <c r="H74" s="307"/>
      <c r="I74" s="306"/>
      <c r="J74" s="307"/>
      <c r="K74" s="323"/>
      <c r="L74" s="307"/>
      <c r="M74" s="307"/>
      <c r="N74" s="307"/>
      <c r="O74" s="307"/>
      <c r="P74" s="306"/>
      <c r="Q74" s="307"/>
      <c r="R74" s="323"/>
      <c r="S74" s="307"/>
      <c r="U74" s="307"/>
      <c r="V74" s="308"/>
      <c r="W74" s="309"/>
      <c r="X74" s="308"/>
      <c r="Y74" s="323"/>
      <c r="Z74" s="311"/>
      <c r="AA74" s="310"/>
      <c r="AB74" s="310"/>
      <c r="AC74" s="310"/>
      <c r="AD74" s="310"/>
      <c r="AE74" s="310"/>
      <c r="AF74" s="310"/>
      <c r="AG74" s="310"/>
      <c r="AH74" s="310"/>
      <c r="AI74" s="310"/>
      <c r="AJ74" s="310"/>
      <c r="AK74" s="310"/>
      <c r="AL74" s="310"/>
    </row>
    <row r="75" spans="1:38">
      <c r="A75" s="308"/>
      <c r="B75" s="309"/>
      <c r="C75" s="308"/>
      <c r="D75" s="323"/>
      <c r="E75" s="308"/>
      <c r="F75" s="308"/>
      <c r="G75" s="308"/>
      <c r="H75" s="307"/>
      <c r="I75" s="306"/>
      <c r="J75" s="307"/>
      <c r="K75" s="323"/>
      <c r="L75" s="307"/>
      <c r="M75" s="307"/>
      <c r="N75" s="307"/>
      <c r="O75" s="307"/>
      <c r="P75" s="306"/>
      <c r="Q75" s="307"/>
      <c r="R75" s="323"/>
      <c r="S75" s="307"/>
      <c r="U75" s="307"/>
      <c r="V75" s="308"/>
      <c r="W75" s="309"/>
      <c r="X75" s="308"/>
      <c r="Y75" s="323"/>
      <c r="Z75" s="311"/>
      <c r="AA75" s="310"/>
      <c r="AB75" s="310"/>
      <c r="AC75" s="310"/>
      <c r="AD75" s="310"/>
      <c r="AE75" s="310"/>
      <c r="AF75" s="310"/>
      <c r="AG75" s="310"/>
      <c r="AH75" s="310"/>
      <c r="AI75" s="310"/>
      <c r="AJ75" s="310"/>
      <c r="AK75" s="310"/>
      <c r="AL75" s="310"/>
    </row>
    <row r="76" spans="1:38">
      <c r="A76" s="308"/>
      <c r="B76" s="309"/>
      <c r="C76" s="308"/>
      <c r="D76" s="323"/>
      <c r="E76" s="308"/>
      <c r="F76" s="308"/>
      <c r="G76" s="308"/>
      <c r="H76" s="307"/>
      <c r="I76" s="306"/>
      <c r="J76" s="307"/>
      <c r="K76" s="323"/>
      <c r="L76" s="307"/>
      <c r="M76" s="307"/>
      <c r="N76" s="307"/>
      <c r="O76" s="307"/>
      <c r="P76" s="306"/>
      <c r="Q76" s="307"/>
      <c r="R76" s="323"/>
      <c r="S76" s="307"/>
      <c r="U76" s="307"/>
      <c r="V76" s="308"/>
      <c r="W76" s="309"/>
      <c r="X76" s="308"/>
      <c r="Y76" s="323"/>
      <c r="Z76" s="311"/>
      <c r="AA76" s="310"/>
      <c r="AB76" s="310"/>
      <c r="AC76" s="310"/>
      <c r="AD76" s="310"/>
      <c r="AE76" s="310"/>
      <c r="AF76" s="310"/>
      <c r="AG76" s="310"/>
      <c r="AH76" s="310"/>
      <c r="AI76" s="310"/>
      <c r="AJ76" s="310"/>
      <c r="AK76" s="310"/>
      <c r="AL76" s="310"/>
    </row>
  </sheetData>
  <sheetProtection password="FCE0" sheet="1" objects="1" scenarios="1"/>
  <mergeCells count="16">
    <mergeCell ref="AL6:AL7"/>
    <mergeCell ref="AI5:AL5"/>
    <mergeCell ref="AH1:AK1"/>
    <mergeCell ref="A6:A7"/>
    <mergeCell ref="B6:B7"/>
    <mergeCell ref="C6:H6"/>
    <mergeCell ref="J6:O6"/>
    <mergeCell ref="Q6:V6"/>
    <mergeCell ref="X6:AC6"/>
    <mergeCell ref="AE6:AJ6"/>
    <mergeCell ref="AE5:AG5"/>
    <mergeCell ref="X5:Z5"/>
    <mergeCell ref="Q5:S5"/>
    <mergeCell ref="J5:L5"/>
    <mergeCell ref="C5:E5"/>
    <mergeCell ref="AF1:AG1"/>
  </mergeCells>
  <pageMargins left="0.7" right="0.7" top="0.75" bottom="0.75" header="0.3" footer="0.3"/>
  <pageSetup paperSize="9" scale="28" orientation="portrait" horizontalDpi="90" verticalDpi="90" r:id="rId1"/>
  <colBreaks count="2" manualBreakCount="2">
    <brk id="8" max="1048575" man="1"/>
    <brk id="2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Q69"/>
  <sheetViews>
    <sheetView showGridLines="0" rightToLeft="1" view="pageBreakPreview" zoomScale="60" zoomScaleNormal="80" workbookViewId="0">
      <pane xSplit="2" ySplit="8" topLeftCell="C9" activePane="bottomRight" state="frozen"/>
      <selection activeCell="AB1" sqref="AB1"/>
      <selection pane="topRight" activeCell="AB1" sqref="AB1"/>
      <selection pane="bottomLeft" activeCell="AB1" sqref="AB1"/>
      <selection pane="bottomRight" activeCell="F1" sqref="F1:G1"/>
    </sheetView>
  </sheetViews>
  <sheetFormatPr defaultRowHeight="15"/>
  <cols>
    <col min="1" max="1" width="7.42578125" style="491" customWidth="1"/>
    <col min="2" max="2" width="59.28515625" style="309" customWidth="1"/>
    <col min="3" max="6" width="20.85546875" style="309" customWidth="1"/>
    <col min="7" max="7" width="22.85546875" style="309" customWidth="1"/>
    <col min="8" max="8" width="20.7109375" style="309" customWidth="1"/>
    <col min="9" max="9" width="1.5703125" style="324" customWidth="1"/>
    <col min="10" max="13" width="23.42578125" style="309" customWidth="1"/>
    <col min="14" max="14" width="12.42578125" style="309" customWidth="1"/>
    <col min="15" max="15" width="26.42578125" style="309" customWidth="1"/>
    <col min="16" max="16" width="1.5703125" style="324" customWidth="1"/>
    <col min="17" max="17" width="28.140625" style="309" customWidth="1"/>
    <col min="18" max="18" width="26.28515625" style="309" customWidth="1"/>
    <col min="19" max="20" width="24.140625" style="309" customWidth="1"/>
    <col min="21" max="21" width="10.42578125" style="309" customWidth="1"/>
    <col min="22" max="22" width="31.28515625" style="309" customWidth="1"/>
    <col min="23" max="23" width="1.5703125" style="324" customWidth="1"/>
    <col min="24" max="26" width="26.42578125" style="309" customWidth="1"/>
    <col min="27" max="27" width="26.42578125" style="492" customWidth="1"/>
    <col min="28" max="28" width="13.42578125" style="492" customWidth="1"/>
    <col min="29" max="29" width="23.28515625" style="492" customWidth="1"/>
    <col min="30" max="33" width="19" style="492" customWidth="1"/>
    <col min="34" max="34" width="13.140625" style="492" customWidth="1"/>
    <col min="35" max="35" width="23.42578125" style="492" customWidth="1"/>
    <col min="36" max="39" width="19.5703125" style="492" customWidth="1"/>
    <col min="40" max="40" width="13.5703125" style="492" customWidth="1"/>
    <col min="41" max="41" width="22.28515625" style="492" customWidth="1"/>
    <col min="42" max="42" width="1.5703125" style="497" customWidth="1"/>
    <col min="43" max="43" width="25.140625" style="491" customWidth="1"/>
    <col min="44" max="260" width="9" style="493"/>
    <col min="261" max="261" width="7.42578125" style="493" customWidth="1"/>
    <col min="262" max="262" width="43" style="493" customWidth="1"/>
    <col min="263" max="263" width="12" style="493" customWidth="1"/>
    <col min="264" max="265" width="12.5703125" style="493" customWidth="1"/>
    <col min="266" max="266" width="12.85546875" style="493" customWidth="1"/>
    <col min="267" max="267" width="9.42578125" style="493" customWidth="1"/>
    <col min="268" max="269" width="11.7109375" style="493" customWidth="1"/>
    <col min="270" max="271" width="12.28515625" style="493" customWidth="1"/>
    <col min="272" max="272" width="11.140625" style="493" customWidth="1"/>
    <col min="273" max="273" width="8.5703125" style="493" customWidth="1"/>
    <col min="274" max="274" width="12.140625" style="493" bestFit="1" customWidth="1"/>
    <col min="275" max="277" width="12.140625" style="493" customWidth="1"/>
    <col min="278" max="278" width="10.5703125" style="493" customWidth="1"/>
    <col min="279" max="279" width="10.42578125" style="493" customWidth="1"/>
    <col min="280" max="280" width="12.140625" style="493" bestFit="1" customWidth="1"/>
    <col min="281" max="283" width="12.140625" style="493" customWidth="1"/>
    <col min="284" max="284" width="10" style="493" customWidth="1"/>
    <col min="285" max="285" width="9.7109375" style="493" customWidth="1"/>
    <col min="286" max="289" width="11.85546875" style="493" customWidth="1"/>
    <col min="290" max="290" width="10.28515625" style="493" customWidth="1"/>
    <col min="291" max="291" width="9.28515625" style="493" customWidth="1"/>
    <col min="292" max="292" width="12.140625" style="493" bestFit="1" customWidth="1"/>
    <col min="293" max="295" width="12.140625" style="493" customWidth="1"/>
    <col min="296" max="296" width="10.85546875" style="493" customWidth="1"/>
    <col min="297" max="297" width="9.42578125" style="493" customWidth="1"/>
    <col min="298" max="298" width="12.140625" style="493" bestFit="1" customWidth="1"/>
    <col min="299" max="299" width="21.42578125" style="493" customWidth="1"/>
    <col min="300" max="516" width="9" style="493"/>
    <col min="517" max="517" width="7.42578125" style="493" customWidth="1"/>
    <col min="518" max="518" width="43" style="493" customWidth="1"/>
    <col min="519" max="519" width="12" style="493" customWidth="1"/>
    <col min="520" max="521" width="12.5703125" style="493" customWidth="1"/>
    <col min="522" max="522" width="12.85546875" style="493" customWidth="1"/>
    <col min="523" max="523" width="9.42578125" style="493" customWidth="1"/>
    <col min="524" max="525" width="11.7109375" style="493" customWidth="1"/>
    <col min="526" max="527" width="12.28515625" style="493" customWidth="1"/>
    <col min="528" max="528" width="11.140625" style="493" customWidth="1"/>
    <col min="529" max="529" width="8.5703125" style="493" customWidth="1"/>
    <col min="530" max="530" width="12.140625" style="493" bestFit="1" customWidth="1"/>
    <col min="531" max="533" width="12.140625" style="493" customWidth="1"/>
    <col min="534" max="534" width="10.5703125" style="493" customWidth="1"/>
    <col min="535" max="535" width="10.42578125" style="493" customWidth="1"/>
    <col min="536" max="536" width="12.140625" style="493" bestFit="1" customWidth="1"/>
    <col min="537" max="539" width="12.140625" style="493" customWidth="1"/>
    <col min="540" max="540" width="10" style="493" customWidth="1"/>
    <col min="541" max="541" width="9.7109375" style="493" customWidth="1"/>
    <col min="542" max="545" width="11.85546875" style="493" customWidth="1"/>
    <col min="546" max="546" width="10.28515625" style="493" customWidth="1"/>
    <col min="547" max="547" width="9.28515625" style="493" customWidth="1"/>
    <col min="548" max="548" width="12.140625" style="493" bestFit="1" customWidth="1"/>
    <col min="549" max="551" width="12.140625" style="493" customWidth="1"/>
    <col min="552" max="552" width="10.85546875" style="493" customWidth="1"/>
    <col min="553" max="553" width="9.42578125" style="493" customWidth="1"/>
    <col min="554" max="554" width="12.140625" style="493" bestFit="1" customWidth="1"/>
    <col min="555" max="555" width="21.42578125" style="493" customWidth="1"/>
    <col min="556" max="772" width="9" style="493"/>
    <col min="773" max="773" width="7.42578125" style="493" customWidth="1"/>
    <col min="774" max="774" width="43" style="493" customWidth="1"/>
    <col min="775" max="775" width="12" style="493" customWidth="1"/>
    <col min="776" max="777" width="12.5703125" style="493" customWidth="1"/>
    <col min="778" max="778" width="12.85546875" style="493" customWidth="1"/>
    <col min="779" max="779" width="9.42578125" style="493" customWidth="1"/>
    <col min="780" max="781" width="11.7109375" style="493" customWidth="1"/>
    <col min="782" max="783" width="12.28515625" style="493" customWidth="1"/>
    <col min="784" max="784" width="11.140625" style="493" customWidth="1"/>
    <col min="785" max="785" width="8.5703125" style="493" customWidth="1"/>
    <col min="786" max="786" width="12.140625" style="493" bestFit="1" customWidth="1"/>
    <col min="787" max="789" width="12.140625" style="493" customWidth="1"/>
    <col min="790" max="790" width="10.5703125" style="493" customWidth="1"/>
    <col min="791" max="791" width="10.42578125" style="493" customWidth="1"/>
    <col min="792" max="792" width="12.140625" style="493" bestFit="1" customWidth="1"/>
    <col min="793" max="795" width="12.140625" style="493" customWidth="1"/>
    <col min="796" max="796" width="10" style="493" customWidth="1"/>
    <col min="797" max="797" width="9.7109375" style="493" customWidth="1"/>
    <col min="798" max="801" width="11.85546875" style="493" customWidth="1"/>
    <col min="802" max="802" width="10.28515625" style="493" customWidth="1"/>
    <col min="803" max="803" width="9.28515625" style="493" customWidth="1"/>
    <col min="804" max="804" width="12.140625" style="493" bestFit="1" customWidth="1"/>
    <col min="805" max="807" width="12.140625" style="493" customWidth="1"/>
    <col min="808" max="808" width="10.85546875" style="493" customWidth="1"/>
    <col min="809" max="809" width="9.42578125" style="493" customWidth="1"/>
    <col min="810" max="810" width="12.140625" style="493" bestFit="1" customWidth="1"/>
    <col min="811" max="811" width="21.42578125" style="493" customWidth="1"/>
    <col min="812" max="1028" width="9" style="493"/>
    <col min="1029" max="1029" width="7.42578125" style="493" customWidth="1"/>
    <col min="1030" max="1030" width="43" style="493" customWidth="1"/>
    <col min="1031" max="1031" width="12" style="493" customWidth="1"/>
    <col min="1032" max="1033" width="12.5703125" style="493" customWidth="1"/>
    <col min="1034" max="1034" width="12.85546875" style="493" customWidth="1"/>
    <col min="1035" max="1035" width="9.42578125" style="493" customWidth="1"/>
    <col min="1036" max="1037" width="11.7109375" style="493" customWidth="1"/>
    <col min="1038" max="1039" width="12.28515625" style="493" customWidth="1"/>
    <col min="1040" max="1040" width="11.140625" style="493" customWidth="1"/>
    <col min="1041" max="1041" width="8.5703125" style="493" customWidth="1"/>
    <col min="1042" max="1042" width="12.140625" style="493" bestFit="1" customWidth="1"/>
    <col min="1043" max="1045" width="12.140625" style="493" customWidth="1"/>
    <col min="1046" max="1046" width="10.5703125" style="493" customWidth="1"/>
    <col min="1047" max="1047" width="10.42578125" style="493" customWidth="1"/>
    <col min="1048" max="1048" width="12.140625" style="493" bestFit="1" customWidth="1"/>
    <col min="1049" max="1051" width="12.140625" style="493" customWidth="1"/>
    <col min="1052" max="1052" width="10" style="493" customWidth="1"/>
    <col min="1053" max="1053" width="9.7109375" style="493" customWidth="1"/>
    <col min="1054" max="1057" width="11.85546875" style="493" customWidth="1"/>
    <col min="1058" max="1058" width="10.28515625" style="493" customWidth="1"/>
    <col min="1059" max="1059" width="9.28515625" style="493" customWidth="1"/>
    <col min="1060" max="1060" width="12.140625" style="493" bestFit="1" customWidth="1"/>
    <col min="1061" max="1063" width="12.140625" style="493" customWidth="1"/>
    <col min="1064" max="1064" width="10.85546875" style="493" customWidth="1"/>
    <col min="1065" max="1065" width="9.42578125" style="493" customWidth="1"/>
    <col min="1066" max="1066" width="12.140625" style="493" bestFit="1" customWidth="1"/>
    <col min="1067" max="1067" width="21.42578125" style="493" customWidth="1"/>
    <col min="1068" max="1284" width="9" style="493"/>
    <col min="1285" max="1285" width="7.42578125" style="493" customWidth="1"/>
    <col min="1286" max="1286" width="43" style="493" customWidth="1"/>
    <col min="1287" max="1287" width="12" style="493" customWidth="1"/>
    <col min="1288" max="1289" width="12.5703125" style="493" customWidth="1"/>
    <col min="1290" max="1290" width="12.85546875" style="493" customWidth="1"/>
    <col min="1291" max="1291" width="9.42578125" style="493" customWidth="1"/>
    <col min="1292" max="1293" width="11.7109375" style="493" customWidth="1"/>
    <col min="1294" max="1295" width="12.28515625" style="493" customWidth="1"/>
    <col min="1296" max="1296" width="11.140625" style="493" customWidth="1"/>
    <col min="1297" max="1297" width="8.5703125" style="493" customWidth="1"/>
    <col min="1298" max="1298" width="12.140625" style="493" bestFit="1" customWidth="1"/>
    <col min="1299" max="1301" width="12.140625" style="493" customWidth="1"/>
    <col min="1302" max="1302" width="10.5703125" style="493" customWidth="1"/>
    <col min="1303" max="1303" width="10.42578125" style="493" customWidth="1"/>
    <col min="1304" max="1304" width="12.140625" style="493" bestFit="1" customWidth="1"/>
    <col min="1305" max="1307" width="12.140625" style="493" customWidth="1"/>
    <col min="1308" max="1308" width="10" style="493" customWidth="1"/>
    <col min="1309" max="1309" width="9.7109375" style="493" customWidth="1"/>
    <col min="1310" max="1313" width="11.85546875" style="493" customWidth="1"/>
    <col min="1314" max="1314" width="10.28515625" style="493" customWidth="1"/>
    <col min="1315" max="1315" width="9.28515625" style="493" customWidth="1"/>
    <col min="1316" max="1316" width="12.140625" style="493" bestFit="1" customWidth="1"/>
    <col min="1317" max="1319" width="12.140625" style="493" customWidth="1"/>
    <col min="1320" max="1320" width="10.85546875" style="493" customWidth="1"/>
    <col min="1321" max="1321" width="9.42578125" style="493" customWidth="1"/>
    <col min="1322" max="1322" width="12.140625" style="493" bestFit="1" customWidth="1"/>
    <col min="1323" max="1323" width="21.42578125" style="493" customWidth="1"/>
    <col min="1324" max="1540" width="9" style="493"/>
    <col min="1541" max="1541" width="7.42578125" style="493" customWidth="1"/>
    <col min="1542" max="1542" width="43" style="493" customWidth="1"/>
    <col min="1543" max="1543" width="12" style="493" customWidth="1"/>
    <col min="1544" max="1545" width="12.5703125" style="493" customWidth="1"/>
    <col min="1546" max="1546" width="12.85546875" style="493" customWidth="1"/>
    <col min="1547" max="1547" width="9.42578125" style="493" customWidth="1"/>
    <col min="1548" max="1549" width="11.7109375" style="493" customWidth="1"/>
    <col min="1550" max="1551" width="12.28515625" style="493" customWidth="1"/>
    <col min="1552" max="1552" width="11.140625" style="493" customWidth="1"/>
    <col min="1553" max="1553" width="8.5703125" style="493" customWidth="1"/>
    <col min="1554" max="1554" width="12.140625" style="493" bestFit="1" customWidth="1"/>
    <col min="1555" max="1557" width="12.140625" style="493" customWidth="1"/>
    <col min="1558" max="1558" width="10.5703125" style="493" customWidth="1"/>
    <col min="1559" max="1559" width="10.42578125" style="493" customWidth="1"/>
    <col min="1560" max="1560" width="12.140625" style="493" bestFit="1" customWidth="1"/>
    <col min="1561" max="1563" width="12.140625" style="493" customWidth="1"/>
    <col min="1564" max="1564" width="10" style="493" customWidth="1"/>
    <col min="1565" max="1565" width="9.7109375" style="493" customWidth="1"/>
    <col min="1566" max="1569" width="11.85546875" style="493" customWidth="1"/>
    <col min="1570" max="1570" width="10.28515625" style="493" customWidth="1"/>
    <col min="1571" max="1571" width="9.28515625" style="493" customWidth="1"/>
    <col min="1572" max="1572" width="12.140625" style="493" bestFit="1" customWidth="1"/>
    <col min="1573" max="1575" width="12.140625" style="493" customWidth="1"/>
    <col min="1576" max="1576" width="10.85546875" style="493" customWidth="1"/>
    <col min="1577" max="1577" width="9.42578125" style="493" customWidth="1"/>
    <col min="1578" max="1578" width="12.140625" style="493" bestFit="1" customWidth="1"/>
    <col min="1579" max="1579" width="21.42578125" style="493" customWidth="1"/>
    <col min="1580" max="1796" width="9" style="493"/>
    <col min="1797" max="1797" width="7.42578125" style="493" customWidth="1"/>
    <col min="1798" max="1798" width="43" style="493" customWidth="1"/>
    <col min="1799" max="1799" width="12" style="493" customWidth="1"/>
    <col min="1800" max="1801" width="12.5703125" style="493" customWidth="1"/>
    <col min="1802" max="1802" width="12.85546875" style="493" customWidth="1"/>
    <col min="1803" max="1803" width="9.42578125" style="493" customWidth="1"/>
    <col min="1804" max="1805" width="11.7109375" style="493" customWidth="1"/>
    <col min="1806" max="1807" width="12.28515625" style="493" customWidth="1"/>
    <col min="1808" max="1808" width="11.140625" style="493" customWidth="1"/>
    <col min="1809" max="1809" width="8.5703125" style="493" customWidth="1"/>
    <col min="1810" max="1810" width="12.140625" style="493" bestFit="1" customWidth="1"/>
    <col min="1811" max="1813" width="12.140625" style="493" customWidth="1"/>
    <col min="1814" max="1814" width="10.5703125" style="493" customWidth="1"/>
    <col min="1815" max="1815" width="10.42578125" style="493" customWidth="1"/>
    <col min="1816" max="1816" width="12.140625" style="493" bestFit="1" customWidth="1"/>
    <col min="1817" max="1819" width="12.140625" style="493" customWidth="1"/>
    <col min="1820" max="1820" width="10" style="493" customWidth="1"/>
    <col min="1821" max="1821" width="9.7109375" style="493" customWidth="1"/>
    <col min="1822" max="1825" width="11.85546875" style="493" customWidth="1"/>
    <col min="1826" max="1826" width="10.28515625" style="493" customWidth="1"/>
    <col min="1827" max="1827" width="9.28515625" style="493" customWidth="1"/>
    <col min="1828" max="1828" width="12.140625" style="493" bestFit="1" customWidth="1"/>
    <col min="1829" max="1831" width="12.140625" style="493" customWidth="1"/>
    <col min="1832" max="1832" width="10.85546875" style="493" customWidth="1"/>
    <col min="1833" max="1833" width="9.42578125" style="493" customWidth="1"/>
    <col min="1834" max="1834" width="12.140625" style="493" bestFit="1" customWidth="1"/>
    <col min="1835" max="1835" width="21.42578125" style="493" customWidth="1"/>
    <col min="1836" max="2052" width="9" style="493"/>
    <col min="2053" max="2053" width="7.42578125" style="493" customWidth="1"/>
    <col min="2054" max="2054" width="43" style="493" customWidth="1"/>
    <col min="2055" max="2055" width="12" style="493" customWidth="1"/>
    <col min="2056" max="2057" width="12.5703125" style="493" customWidth="1"/>
    <col min="2058" max="2058" width="12.85546875" style="493" customWidth="1"/>
    <col min="2059" max="2059" width="9.42578125" style="493" customWidth="1"/>
    <col min="2060" max="2061" width="11.7109375" style="493" customWidth="1"/>
    <col min="2062" max="2063" width="12.28515625" style="493" customWidth="1"/>
    <col min="2064" max="2064" width="11.140625" style="493" customWidth="1"/>
    <col min="2065" max="2065" width="8.5703125" style="493" customWidth="1"/>
    <col min="2066" max="2066" width="12.140625" style="493" bestFit="1" customWidth="1"/>
    <col min="2067" max="2069" width="12.140625" style="493" customWidth="1"/>
    <col min="2070" max="2070" width="10.5703125" style="493" customWidth="1"/>
    <col min="2071" max="2071" width="10.42578125" style="493" customWidth="1"/>
    <col min="2072" max="2072" width="12.140625" style="493" bestFit="1" customWidth="1"/>
    <col min="2073" max="2075" width="12.140625" style="493" customWidth="1"/>
    <col min="2076" max="2076" width="10" style="493" customWidth="1"/>
    <col min="2077" max="2077" width="9.7109375" style="493" customWidth="1"/>
    <col min="2078" max="2081" width="11.85546875" style="493" customWidth="1"/>
    <col min="2082" max="2082" width="10.28515625" style="493" customWidth="1"/>
    <col min="2083" max="2083" width="9.28515625" style="493" customWidth="1"/>
    <col min="2084" max="2084" width="12.140625" style="493" bestFit="1" customWidth="1"/>
    <col min="2085" max="2087" width="12.140625" style="493" customWidth="1"/>
    <col min="2088" max="2088" width="10.85546875" style="493" customWidth="1"/>
    <col min="2089" max="2089" width="9.42578125" style="493" customWidth="1"/>
    <col min="2090" max="2090" width="12.140625" style="493" bestFit="1" customWidth="1"/>
    <col min="2091" max="2091" width="21.42578125" style="493" customWidth="1"/>
    <col min="2092" max="2308" width="9" style="493"/>
    <col min="2309" max="2309" width="7.42578125" style="493" customWidth="1"/>
    <col min="2310" max="2310" width="43" style="493" customWidth="1"/>
    <col min="2311" max="2311" width="12" style="493" customWidth="1"/>
    <col min="2312" max="2313" width="12.5703125" style="493" customWidth="1"/>
    <col min="2314" max="2314" width="12.85546875" style="493" customWidth="1"/>
    <col min="2315" max="2315" width="9.42578125" style="493" customWidth="1"/>
    <col min="2316" max="2317" width="11.7109375" style="493" customWidth="1"/>
    <col min="2318" max="2319" width="12.28515625" style="493" customWidth="1"/>
    <col min="2320" max="2320" width="11.140625" style="493" customWidth="1"/>
    <col min="2321" max="2321" width="8.5703125" style="493" customWidth="1"/>
    <col min="2322" max="2322" width="12.140625" style="493" bestFit="1" customWidth="1"/>
    <col min="2323" max="2325" width="12.140625" style="493" customWidth="1"/>
    <col min="2326" max="2326" width="10.5703125" style="493" customWidth="1"/>
    <col min="2327" max="2327" width="10.42578125" style="493" customWidth="1"/>
    <col min="2328" max="2328" width="12.140625" style="493" bestFit="1" customWidth="1"/>
    <col min="2329" max="2331" width="12.140625" style="493" customWidth="1"/>
    <col min="2332" max="2332" width="10" style="493" customWidth="1"/>
    <col min="2333" max="2333" width="9.7109375" style="493" customWidth="1"/>
    <col min="2334" max="2337" width="11.85546875" style="493" customWidth="1"/>
    <col min="2338" max="2338" width="10.28515625" style="493" customWidth="1"/>
    <col min="2339" max="2339" width="9.28515625" style="493" customWidth="1"/>
    <col min="2340" max="2340" width="12.140625" style="493" bestFit="1" customWidth="1"/>
    <col min="2341" max="2343" width="12.140625" style="493" customWidth="1"/>
    <col min="2344" max="2344" width="10.85546875" style="493" customWidth="1"/>
    <col min="2345" max="2345" width="9.42578125" style="493" customWidth="1"/>
    <col min="2346" max="2346" width="12.140625" style="493" bestFit="1" customWidth="1"/>
    <col min="2347" max="2347" width="21.42578125" style="493" customWidth="1"/>
    <col min="2348" max="2564" width="9" style="493"/>
    <col min="2565" max="2565" width="7.42578125" style="493" customWidth="1"/>
    <col min="2566" max="2566" width="43" style="493" customWidth="1"/>
    <col min="2567" max="2567" width="12" style="493" customWidth="1"/>
    <col min="2568" max="2569" width="12.5703125" style="493" customWidth="1"/>
    <col min="2570" max="2570" width="12.85546875" style="493" customWidth="1"/>
    <col min="2571" max="2571" width="9.42578125" style="493" customWidth="1"/>
    <col min="2572" max="2573" width="11.7109375" style="493" customWidth="1"/>
    <col min="2574" max="2575" width="12.28515625" style="493" customWidth="1"/>
    <col min="2576" max="2576" width="11.140625" style="493" customWidth="1"/>
    <col min="2577" max="2577" width="8.5703125" style="493" customWidth="1"/>
    <col min="2578" max="2578" width="12.140625" style="493" bestFit="1" customWidth="1"/>
    <col min="2579" max="2581" width="12.140625" style="493" customWidth="1"/>
    <col min="2582" max="2582" width="10.5703125" style="493" customWidth="1"/>
    <col min="2583" max="2583" width="10.42578125" style="493" customWidth="1"/>
    <col min="2584" max="2584" width="12.140625" style="493" bestFit="1" customWidth="1"/>
    <col min="2585" max="2587" width="12.140625" style="493" customWidth="1"/>
    <col min="2588" max="2588" width="10" style="493" customWidth="1"/>
    <col min="2589" max="2589" width="9.7109375" style="493" customWidth="1"/>
    <col min="2590" max="2593" width="11.85546875" style="493" customWidth="1"/>
    <col min="2594" max="2594" width="10.28515625" style="493" customWidth="1"/>
    <col min="2595" max="2595" width="9.28515625" style="493" customWidth="1"/>
    <col min="2596" max="2596" width="12.140625" style="493" bestFit="1" customWidth="1"/>
    <col min="2597" max="2599" width="12.140625" style="493" customWidth="1"/>
    <col min="2600" max="2600" width="10.85546875" style="493" customWidth="1"/>
    <col min="2601" max="2601" width="9.42578125" style="493" customWidth="1"/>
    <col min="2602" max="2602" width="12.140625" style="493" bestFit="1" customWidth="1"/>
    <col min="2603" max="2603" width="21.42578125" style="493" customWidth="1"/>
    <col min="2604" max="2820" width="9" style="493"/>
    <col min="2821" max="2821" width="7.42578125" style="493" customWidth="1"/>
    <col min="2822" max="2822" width="43" style="493" customWidth="1"/>
    <col min="2823" max="2823" width="12" style="493" customWidth="1"/>
    <col min="2824" max="2825" width="12.5703125" style="493" customWidth="1"/>
    <col min="2826" max="2826" width="12.85546875" style="493" customWidth="1"/>
    <col min="2827" max="2827" width="9.42578125" style="493" customWidth="1"/>
    <col min="2828" max="2829" width="11.7109375" style="493" customWidth="1"/>
    <col min="2830" max="2831" width="12.28515625" style="493" customWidth="1"/>
    <col min="2832" max="2832" width="11.140625" style="493" customWidth="1"/>
    <col min="2833" max="2833" width="8.5703125" style="493" customWidth="1"/>
    <col min="2834" max="2834" width="12.140625" style="493" bestFit="1" customWidth="1"/>
    <col min="2835" max="2837" width="12.140625" style="493" customWidth="1"/>
    <col min="2838" max="2838" width="10.5703125" style="493" customWidth="1"/>
    <col min="2839" max="2839" width="10.42578125" style="493" customWidth="1"/>
    <col min="2840" max="2840" width="12.140625" style="493" bestFit="1" customWidth="1"/>
    <col min="2841" max="2843" width="12.140625" style="493" customWidth="1"/>
    <col min="2844" max="2844" width="10" style="493" customWidth="1"/>
    <col min="2845" max="2845" width="9.7109375" style="493" customWidth="1"/>
    <col min="2846" max="2849" width="11.85546875" style="493" customWidth="1"/>
    <col min="2850" max="2850" width="10.28515625" style="493" customWidth="1"/>
    <col min="2851" max="2851" width="9.28515625" style="493" customWidth="1"/>
    <col min="2852" max="2852" width="12.140625" style="493" bestFit="1" customWidth="1"/>
    <col min="2853" max="2855" width="12.140625" style="493" customWidth="1"/>
    <col min="2856" max="2856" width="10.85546875" style="493" customWidth="1"/>
    <col min="2857" max="2857" width="9.42578125" style="493" customWidth="1"/>
    <col min="2858" max="2858" width="12.140625" style="493" bestFit="1" customWidth="1"/>
    <col min="2859" max="2859" width="21.42578125" style="493" customWidth="1"/>
    <col min="2860" max="3076" width="9" style="493"/>
    <col min="3077" max="3077" width="7.42578125" style="493" customWidth="1"/>
    <col min="3078" max="3078" width="43" style="493" customWidth="1"/>
    <col min="3079" max="3079" width="12" style="493" customWidth="1"/>
    <col min="3080" max="3081" width="12.5703125" style="493" customWidth="1"/>
    <col min="3082" max="3082" width="12.85546875" style="493" customWidth="1"/>
    <col min="3083" max="3083" width="9.42578125" style="493" customWidth="1"/>
    <col min="3084" max="3085" width="11.7109375" style="493" customWidth="1"/>
    <col min="3086" max="3087" width="12.28515625" style="493" customWidth="1"/>
    <col min="3088" max="3088" width="11.140625" style="493" customWidth="1"/>
    <col min="3089" max="3089" width="8.5703125" style="493" customWidth="1"/>
    <col min="3090" max="3090" width="12.140625" style="493" bestFit="1" customWidth="1"/>
    <col min="3091" max="3093" width="12.140625" style="493" customWidth="1"/>
    <col min="3094" max="3094" width="10.5703125" style="493" customWidth="1"/>
    <col min="3095" max="3095" width="10.42578125" style="493" customWidth="1"/>
    <col min="3096" max="3096" width="12.140625" style="493" bestFit="1" customWidth="1"/>
    <col min="3097" max="3099" width="12.140625" style="493" customWidth="1"/>
    <col min="3100" max="3100" width="10" style="493" customWidth="1"/>
    <col min="3101" max="3101" width="9.7109375" style="493" customWidth="1"/>
    <col min="3102" max="3105" width="11.85546875" style="493" customWidth="1"/>
    <col min="3106" max="3106" width="10.28515625" style="493" customWidth="1"/>
    <col min="3107" max="3107" width="9.28515625" style="493" customWidth="1"/>
    <col min="3108" max="3108" width="12.140625" style="493" bestFit="1" customWidth="1"/>
    <col min="3109" max="3111" width="12.140625" style="493" customWidth="1"/>
    <col min="3112" max="3112" width="10.85546875" style="493" customWidth="1"/>
    <col min="3113" max="3113" width="9.42578125" style="493" customWidth="1"/>
    <col min="3114" max="3114" width="12.140625" style="493" bestFit="1" customWidth="1"/>
    <col min="3115" max="3115" width="21.42578125" style="493" customWidth="1"/>
    <col min="3116" max="3332" width="9" style="493"/>
    <col min="3333" max="3333" width="7.42578125" style="493" customWidth="1"/>
    <col min="3334" max="3334" width="43" style="493" customWidth="1"/>
    <col min="3335" max="3335" width="12" style="493" customWidth="1"/>
    <col min="3336" max="3337" width="12.5703125" style="493" customWidth="1"/>
    <col min="3338" max="3338" width="12.85546875" style="493" customWidth="1"/>
    <col min="3339" max="3339" width="9.42578125" style="493" customWidth="1"/>
    <col min="3340" max="3341" width="11.7109375" style="493" customWidth="1"/>
    <col min="3342" max="3343" width="12.28515625" style="493" customWidth="1"/>
    <col min="3344" max="3344" width="11.140625" style="493" customWidth="1"/>
    <col min="3345" max="3345" width="8.5703125" style="493" customWidth="1"/>
    <col min="3346" max="3346" width="12.140625" style="493" bestFit="1" customWidth="1"/>
    <col min="3347" max="3349" width="12.140625" style="493" customWidth="1"/>
    <col min="3350" max="3350" width="10.5703125" style="493" customWidth="1"/>
    <col min="3351" max="3351" width="10.42578125" style="493" customWidth="1"/>
    <col min="3352" max="3352" width="12.140625" style="493" bestFit="1" customWidth="1"/>
    <col min="3353" max="3355" width="12.140625" style="493" customWidth="1"/>
    <col min="3356" max="3356" width="10" style="493" customWidth="1"/>
    <col min="3357" max="3357" width="9.7109375" style="493" customWidth="1"/>
    <col min="3358" max="3361" width="11.85546875" style="493" customWidth="1"/>
    <col min="3362" max="3362" width="10.28515625" style="493" customWidth="1"/>
    <col min="3363" max="3363" width="9.28515625" style="493" customWidth="1"/>
    <col min="3364" max="3364" width="12.140625" style="493" bestFit="1" customWidth="1"/>
    <col min="3365" max="3367" width="12.140625" style="493" customWidth="1"/>
    <col min="3368" max="3368" width="10.85546875" style="493" customWidth="1"/>
    <col min="3369" max="3369" width="9.42578125" style="493" customWidth="1"/>
    <col min="3370" max="3370" width="12.140625" style="493" bestFit="1" customWidth="1"/>
    <col min="3371" max="3371" width="21.42578125" style="493" customWidth="1"/>
    <col min="3372" max="3588" width="9" style="493"/>
    <col min="3589" max="3589" width="7.42578125" style="493" customWidth="1"/>
    <col min="3590" max="3590" width="43" style="493" customWidth="1"/>
    <col min="3591" max="3591" width="12" style="493" customWidth="1"/>
    <col min="3592" max="3593" width="12.5703125" style="493" customWidth="1"/>
    <col min="3594" max="3594" width="12.85546875" style="493" customWidth="1"/>
    <col min="3595" max="3595" width="9.42578125" style="493" customWidth="1"/>
    <col min="3596" max="3597" width="11.7109375" style="493" customWidth="1"/>
    <col min="3598" max="3599" width="12.28515625" style="493" customWidth="1"/>
    <col min="3600" max="3600" width="11.140625" style="493" customWidth="1"/>
    <col min="3601" max="3601" width="8.5703125" style="493" customWidth="1"/>
    <col min="3602" max="3602" width="12.140625" style="493" bestFit="1" customWidth="1"/>
    <col min="3603" max="3605" width="12.140625" style="493" customWidth="1"/>
    <col min="3606" max="3606" width="10.5703125" style="493" customWidth="1"/>
    <col min="3607" max="3607" width="10.42578125" style="493" customWidth="1"/>
    <col min="3608" max="3608" width="12.140625" style="493" bestFit="1" customWidth="1"/>
    <col min="3609" max="3611" width="12.140625" style="493" customWidth="1"/>
    <col min="3612" max="3612" width="10" style="493" customWidth="1"/>
    <col min="3613" max="3613" width="9.7109375" style="493" customWidth="1"/>
    <col min="3614" max="3617" width="11.85546875" style="493" customWidth="1"/>
    <col min="3618" max="3618" width="10.28515625" style="493" customWidth="1"/>
    <col min="3619" max="3619" width="9.28515625" style="493" customWidth="1"/>
    <col min="3620" max="3620" width="12.140625" style="493" bestFit="1" customWidth="1"/>
    <col min="3621" max="3623" width="12.140625" style="493" customWidth="1"/>
    <col min="3624" max="3624" width="10.85546875" style="493" customWidth="1"/>
    <col min="3625" max="3625" width="9.42578125" style="493" customWidth="1"/>
    <col min="3626" max="3626" width="12.140625" style="493" bestFit="1" customWidth="1"/>
    <col min="3627" max="3627" width="21.42578125" style="493" customWidth="1"/>
    <col min="3628" max="3844" width="9" style="493"/>
    <col min="3845" max="3845" width="7.42578125" style="493" customWidth="1"/>
    <col min="3846" max="3846" width="43" style="493" customWidth="1"/>
    <col min="3847" max="3847" width="12" style="493" customWidth="1"/>
    <col min="3848" max="3849" width="12.5703125" style="493" customWidth="1"/>
    <col min="3850" max="3850" width="12.85546875" style="493" customWidth="1"/>
    <col min="3851" max="3851" width="9.42578125" style="493" customWidth="1"/>
    <col min="3852" max="3853" width="11.7109375" style="493" customWidth="1"/>
    <col min="3854" max="3855" width="12.28515625" style="493" customWidth="1"/>
    <col min="3856" max="3856" width="11.140625" style="493" customWidth="1"/>
    <col min="3857" max="3857" width="8.5703125" style="493" customWidth="1"/>
    <col min="3858" max="3858" width="12.140625" style="493" bestFit="1" customWidth="1"/>
    <col min="3859" max="3861" width="12.140625" style="493" customWidth="1"/>
    <col min="3862" max="3862" width="10.5703125" style="493" customWidth="1"/>
    <col min="3863" max="3863" width="10.42578125" style="493" customWidth="1"/>
    <col min="3864" max="3864" width="12.140625" style="493" bestFit="1" customWidth="1"/>
    <col min="3865" max="3867" width="12.140625" style="493" customWidth="1"/>
    <col min="3868" max="3868" width="10" style="493" customWidth="1"/>
    <col min="3869" max="3869" width="9.7109375" style="493" customWidth="1"/>
    <col min="3870" max="3873" width="11.85546875" style="493" customWidth="1"/>
    <col min="3874" max="3874" width="10.28515625" style="493" customWidth="1"/>
    <col min="3875" max="3875" width="9.28515625" style="493" customWidth="1"/>
    <col min="3876" max="3876" width="12.140625" style="493" bestFit="1" customWidth="1"/>
    <col min="3877" max="3879" width="12.140625" style="493" customWidth="1"/>
    <col min="3880" max="3880" width="10.85546875" style="493" customWidth="1"/>
    <col min="3881" max="3881" width="9.42578125" style="493" customWidth="1"/>
    <col min="3882" max="3882" width="12.140625" style="493" bestFit="1" customWidth="1"/>
    <col min="3883" max="3883" width="21.42578125" style="493" customWidth="1"/>
    <col min="3884" max="4100" width="9" style="493"/>
    <col min="4101" max="4101" width="7.42578125" style="493" customWidth="1"/>
    <col min="4102" max="4102" width="43" style="493" customWidth="1"/>
    <col min="4103" max="4103" width="12" style="493" customWidth="1"/>
    <col min="4104" max="4105" width="12.5703125" style="493" customWidth="1"/>
    <col min="4106" max="4106" width="12.85546875" style="493" customWidth="1"/>
    <col min="4107" max="4107" width="9.42578125" style="493" customWidth="1"/>
    <col min="4108" max="4109" width="11.7109375" style="493" customWidth="1"/>
    <col min="4110" max="4111" width="12.28515625" style="493" customWidth="1"/>
    <col min="4112" max="4112" width="11.140625" style="493" customWidth="1"/>
    <col min="4113" max="4113" width="8.5703125" style="493" customWidth="1"/>
    <col min="4114" max="4114" width="12.140625" style="493" bestFit="1" customWidth="1"/>
    <col min="4115" max="4117" width="12.140625" style="493" customWidth="1"/>
    <col min="4118" max="4118" width="10.5703125" style="493" customWidth="1"/>
    <col min="4119" max="4119" width="10.42578125" style="493" customWidth="1"/>
    <col min="4120" max="4120" width="12.140625" style="493" bestFit="1" customWidth="1"/>
    <col min="4121" max="4123" width="12.140625" style="493" customWidth="1"/>
    <col min="4124" max="4124" width="10" style="493" customWidth="1"/>
    <col min="4125" max="4125" width="9.7109375" style="493" customWidth="1"/>
    <col min="4126" max="4129" width="11.85546875" style="493" customWidth="1"/>
    <col min="4130" max="4130" width="10.28515625" style="493" customWidth="1"/>
    <col min="4131" max="4131" width="9.28515625" style="493" customWidth="1"/>
    <col min="4132" max="4132" width="12.140625" style="493" bestFit="1" customWidth="1"/>
    <col min="4133" max="4135" width="12.140625" style="493" customWidth="1"/>
    <col min="4136" max="4136" width="10.85546875" style="493" customWidth="1"/>
    <col min="4137" max="4137" width="9.42578125" style="493" customWidth="1"/>
    <col min="4138" max="4138" width="12.140625" style="493" bestFit="1" customWidth="1"/>
    <col min="4139" max="4139" width="21.42578125" style="493" customWidth="1"/>
    <col min="4140" max="4356" width="9" style="493"/>
    <col min="4357" max="4357" width="7.42578125" style="493" customWidth="1"/>
    <col min="4358" max="4358" width="43" style="493" customWidth="1"/>
    <col min="4359" max="4359" width="12" style="493" customWidth="1"/>
    <col min="4360" max="4361" width="12.5703125" style="493" customWidth="1"/>
    <col min="4362" max="4362" width="12.85546875" style="493" customWidth="1"/>
    <col min="4363" max="4363" width="9.42578125" style="493" customWidth="1"/>
    <col min="4364" max="4365" width="11.7109375" style="493" customWidth="1"/>
    <col min="4366" max="4367" width="12.28515625" style="493" customWidth="1"/>
    <col min="4368" max="4368" width="11.140625" style="493" customWidth="1"/>
    <col min="4369" max="4369" width="8.5703125" style="493" customWidth="1"/>
    <col min="4370" max="4370" width="12.140625" style="493" bestFit="1" customWidth="1"/>
    <col min="4371" max="4373" width="12.140625" style="493" customWidth="1"/>
    <col min="4374" max="4374" width="10.5703125" style="493" customWidth="1"/>
    <col min="4375" max="4375" width="10.42578125" style="493" customWidth="1"/>
    <col min="4376" max="4376" width="12.140625" style="493" bestFit="1" customWidth="1"/>
    <col min="4377" max="4379" width="12.140625" style="493" customWidth="1"/>
    <col min="4380" max="4380" width="10" style="493" customWidth="1"/>
    <col min="4381" max="4381" width="9.7109375" style="493" customWidth="1"/>
    <col min="4382" max="4385" width="11.85546875" style="493" customWidth="1"/>
    <col min="4386" max="4386" width="10.28515625" style="493" customWidth="1"/>
    <col min="4387" max="4387" width="9.28515625" style="493" customWidth="1"/>
    <col min="4388" max="4388" width="12.140625" style="493" bestFit="1" customWidth="1"/>
    <col min="4389" max="4391" width="12.140625" style="493" customWidth="1"/>
    <col min="4392" max="4392" width="10.85546875" style="493" customWidth="1"/>
    <col min="4393" max="4393" width="9.42578125" style="493" customWidth="1"/>
    <col min="4394" max="4394" width="12.140625" style="493" bestFit="1" customWidth="1"/>
    <col min="4395" max="4395" width="21.42578125" style="493" customWidth="1"/>
    <col min="4396" max="4612" width="9" style="493"/>
    <col min="4613" max="4613" width="7.42578125" style="493" customWidth="1"/>
    <col min="4614" max="4614" width="43" style="493" customWidth="1"/>
    <col min="4615" max="4615" width="12" style="493" customWidth="1"/>
    <col min="4616" max="4617" width="12.5703125" style="493" customWidth="1"/>
    <col min="4618" max="4618" width="12.85546875" style="493" customWidth="1"/>
    <col min="4619" max="4619" width="9.42578125" style="493" customWidth="1"/>
    <col min="4620" max="4621" width="11.7109375" style="493" customWidth="1"/>
    <col min="4622" max="4623" width="12.28515625" style="493" customWidth="1"/>
    <col min="4624" max="4624" width="11.140625" style="493" customWidth="1"/>
    <col min="4625" max="4625" width="8.5703125" style="493" customWidth="1"/>
    <col min="4626" max="4626" width="12.140625" style="493" bestFit="1" customWidth="1"/>
    <col min="4627" max="4629" width="12.140625" style="493" customWidth="1"/>
    <col min="4630" max="4630" width="10.5703125" style="493" customWidth="1"/>
    <col min="4631" max="4631" width="10.42578125" style="493" customWidth="1"/>
    <col min="4632" max="4632" width="12.140625" style="493" bestFit="1" customWidth="1"/>
    <col min="4633" max="4635" width="12.140625" style="493" customWidth="1"/>
    <col min="4636" max="4636" width="10" style="493" customWidth="1"/>
    <col min="4637" max="4637" width="9.7109375" style="493" customWidth="1"/>
    <col min="4638" max="4641" width="11.85546875" style="493" customWidth="1"/>
    <col min="4642" max="4642" width="10.28515625" style="493" customWidth="1"/>
    <col min="4643" max="4643" width="9.28515625" style="493" customWidth="1"/>
    <col min="4644" max="4644" width="12.140625" style="493" bestFit="1" customWidth="1"/>
    <col min="4645" max="4647" width="12.140625" style="493" customWidth="1"/>
    <col min="4648" max="4648" width="10.85546875" style="493" customWidth="1"/>
    <col min="4649" max="4649" width="9.42578125" style="493" customWidth="1"/>
    <col min="4650" max="4650" width="12.140625" style="493" bestFit="1" customWidth="1"/>
    <col min="4651" max="4651" width="21.42578125" style="493" customWidth="1"/>
    <col min="4652" max="4868" width="9" style="493"/>
    <col min="4869" max="4869" width="7.42578125" style="493" customWidth="1"/>
    <col min="4870" max="4870" width="43" style="493" customWidth="1"/>
    <col min="4871" max="4871" width="12" style="493" customWidth="1"/>
    <col min="4872" max="4873" width="12.5703125" style="493" customWidth="1"/>
    <col min="4874" max="4874" width="12.85546875" style="493" customWidth="1"/>
    <col min="4875" max="4875" width="9.42578125" style="493" customWidth="1"/>
    <col min="4876" max="4877" width="11.7109375" style="493" customWidth="1"/>
    <col min="4878" max="4879" width="12.28515625" style="493" customWidth="1"/>
    <col min="4880" max="4880" width="11.140625" style="493" customWidth="1"/>
    <col min="4881" max="4881" width="8.5703125" style="493" customWidth="1"/>
    <col min="4882" max="4882" width="12.140625" style="493" bestFit="1" customWidth="1"/>
    <col min="4883" max="4885" width="12.140625" style="493" customWidth="1"/>
    <col min="4886" max="4886" width="10.5703125" style="493" customWidth="1"/>
    <col min="4887" max="4887" width="10.42578125" style="493" customWidth="1"/>
    <col min="4888" max="4888" width="12.140625" style="493" bestFit="1" customWidth="1"/>
    <col min="4889" max="4891" width="12.140625" style="493" customWidth="1"/>
    <col min="4892" max="4892" width="10" style="493" customWidth="1"/>
    <col min="4893" max="4893" width="9.7109375" style="493" customWidth="1"/>
    <col min="4894" max="4897" width="11.85546875" style="493" customWidth="1"/>
    <col min="4898" max="4898" width="10.28515625" style="493" customWidth="1"/>
    <col min="4899" max="4899" width="9.28515625" style="493" customWidth="1"/>
    <col min="4900" max="4900" width="12.140625" style="493" bestFit="1" customWidth="1"/>
    <col min="4901" max="4903" width="12.140625" style="493" customWidth="1"/>
    <col min="4904" max="4904" width="10.85546875" style="493" customWidth="1"/>
    <col min="4905" max="4905" width="9.42578125" style="493" customWidth="1"/>
    <col min="4906" max="4906" width="12.140625" style="493" bestFit="1" customWidth="1"/>
    <col min="4907" max="4907" width="21.42578125" style="493" customWidth="1"/>
    <col min="4908" max="5124" width="9" style="493"/>
    <col min="5125" max="5125" width="7.42578125" style="493" customWidth="1"/>
    <col min="5126" max="5126" width="43" style="493" customWidth="1"/>
    <col min="5127" max="5127" width="12" style="493" customWidth="1"/>
    <col min="5128" max="5129" width="12.5703125" style="493" customWidth="1"/>
    <col min="5130" max="5130" width="12.85546875" style="493" customWidth="1"/>
    <col min="5131" max="5131" width="9.42578125" style="493" customWidth="1"/>
    <col min="5132" max="5133" width="11.7109375" style="493" customWidth="1"/>
    <col min="5134" max="5135" width="12.28515625" style="493" customWidth="1"/>
    <col min="5136" max="5136" width="11.140625" style="493" customWidth="1"/>
    <col min="5137" max="5137" width="8.5703125" style="493" customWidth="1"/>
    <col min="5138" max="5138" width="12.140625" style="493" bestFit="1" customWidth="1"/>
    <col min="5139" max="5141" width="12.140625" style="493" customWidth="1"/>
    <col min="5142" max="5142" width="10.5703125" style="493" customWidth="1"/>
    <col min="5143" max="5143" width="10.42578125" style="493" customWidth="1"/>
    <col min="5144" max="5144" width="12.140625" style="493" bestFit="1" customWidth="1"/>
    <col min="5145" max="5147" width="12.140625" style="493" customWidth="1"/>
    <col min="5148" max="5148" width="10" style="493" customWidth="1"/>
    <col min="5149" max="5149" width="9.7109375" style="493" customWidth="1"/>
    <col min="5150" max="5153" width="11.85546875" style="493" customWidth="1"/>
    <col min="5154" max="5154" width="10.28515625" style="493" customWidth="1"/>
    <col min="5155" max="5155" width="9.28515625" style="493" customWidth="1"/>
    <col min="5156" max="5156" width="12.140625" style="493" bestFit="1" customWidth="1"/>
    <col min="5157" max="5159" width="12.140625" style="493" customWidth="1"/>
    <col min="5160" max="5160" width="10.85546875" style="493" customWidth="1"/>
    <col min="5161" max="5161" width="9.42578125" style="493" customWidth="1"/>
    <col min="5162" max="5162" width="12.140625" style="493" bestFit="1" customWidth="1"/>
    <col min="5163" max="5163" width="21.42578125" style="493" customWidth="1"/>
    <col min="5164" max="5380" width="9" style="493"/>
    <col min="5381" max="5381" width="7.42578125" style="493" customWidth="1"/>
    <col min="5382" max="5382" width="43" style="493" customWidth="1"/>
    <col min="5383" max="5383" width="12" style="493" customWidth="1"/>
    <col min="5384" max="5385" width="12.5703125" style="493" customWidth="1"/>
    <col min="5386" max="5386" width="12.85546875" style="493" customWidth="1"/>
    <col min="5387" max="5387" width="9.42578125" style="493" customWidth="1"/>
    <col min="5388" max="5389" width="11.7109375" style="493" customWidth="1"/>
    <col min="5390" max="5391" width="12.28515625" style="493" customWidth="1"/>
    <col min="5392" max="5392" width="11.140625" style="493" customWidth="1"/>
    <col min="5393" max="5393" width="8.5703125" style="493" customWidth="1"/>
    <col min="5394" max="5394" width="12.140625" style="493" bestFit="1" customWidth="1"/>
    <col min="5395" max="5397" width="12.140625" style="493" customWidth="1"/>
    <col min="5398" max="5398" width="10.5703125" style="493" customWidth="1"/>
    <col min="5399" max="5399" width="10.42578125" style="493" customWidth="1"/>
    <col min="5400" max="5400" width="12.140625" style="493" bestFit="1" customWidth="1"/>
    <col min="5401" max="5403" width="12.140625" style="493" customWidth="1"/>
    <col min="5404" max="5404" width="10" style="493" customWidth="1"/>
    <col min="5405" max="5405" width="9.7109375" style="493" customWidth="1"/>
    <col min="5406" max="5409" width="11.85546875" style="493" customWidth="1"/>
    <col min="5410" max="5410" width="10.28515625" style="493" customWidth="1"/>
    <col min="5411" max="5411" width="9.28515625" style="493" customWidth="1"/>
    <col min="5412" max="5412" width="12.140625" style="493" bestFit="1" customWidth="1"/>
    <col min="5413" max="5415" width="12.140625" style="493" customWidth="1"/>
    <col min="5416" max="5416" width="10.85546875" style="493" customWidth="1"/>
    <col min="5417" max="5417" width="9.42578125" style="493" customWidth="1"/>
    <col min="5418" max="5418" width="12.140625" style="493" bestFit="1" customWidth="1"/>
    <col min="5419" max="5419" width="21.42578125" style="493" customWidth="1"/>
    <col min="5420" max="5636" width="9" style="493"/>
    <col min="5637" max="5637" width="7.42578125" style="493" customWidth="1"/>
    <col min="5638" max="5638" width="43" style="493" customWidth="1"/>
    <col min="5639" max="5639" width="12" style="493" customWidth="1"/>
    <col min="5640" max="5641" width="12.5703125" style="493" customWidth="1"/>
    <col min="5642" max="5642" width="12.85546875" style="493" customWidth="1"/>
    <col min="5643" max="5643" width="9.42578125" style="493" customWidth="1"/>
    <col min="5644" max="5645" width="11.7109375" style="493" customWidth="1"/>
    <col min="5646" max="5647" width="12.28515625" style="493" customWidth="1"/>
    <col min="5648" max="5648" width="11.140625" style="493" customWidth="1"/>
    <col min="5649" max="5649" width="8.5703125" style="493" customWidth="1"/>
    <col min="5650" max="5650" width="12.140625" style="493" bestFit="1" customWidth="1"/>
    <col min="5651" max="5653" width="12.140625" style="493" customWidth="1"/>
    <col min="5654" max="5654" width="10.5703125" style="493" customWidth="1"/>
    <col min="5655" max="5655" width="10.42578125" style="493" customWidth="1"/>
    <col min="5656" max="5656" width="12.140625" style="493" bestFit="1" customWidth="1"/>
    <col min="5657" max="5659" width="12.140625" style="493" customWidth="1"/>
    <col min="5660" max="5660" width="10" style="493" customWidth="1"/>
    <col min="5661" max="5661" width="9.7109375" style="493" customWidth="1"/>
    <col min="5662" max="5665" width="11.85546875" style="493" customWidth="1"/>
    <col min="5666" max="5666" width="10.28515625" style="493" customWidth="1"/>
    <col min="5667" max="5667" width="9.28515625" style="493" customWidth="1"/>
    <col min="5668" max="5668" width="12.140625" style="493" bestFit="1" customWidth="1"/>
    <col min="5669" max="5671" width="12.140625" style="493" customWidth="1"/>
    <col min="5672" max="5672" width="10.85546875" style="493" customWidth="1"/>
    <col min="5673" max="5673" width="9.42578125" style="493" customWidth="1"/>
    <col min="5674" max="5674" width="12.140625" style="493" bestFit="1" customWidth="1"/>
    <col min="5675" max="5675" width="21.42578125" style="493" customWidth="1"/>
    <col min="5676" max="5892" width="9" style="493"/>
    <col min="5893" max="5893" width="7.42578125" style="493" customWidth="1"/>
    <col min="5894" max="5894" width="43" style="493" customWidth="1"/>
    <col min="5895" max="5895" width="12" style="493" customWidth="1"/>
    <col min="5896" max="5897" width="12.5703125" style="493" customWidth="1"/>
    <col min="5898" max="5898" width="12.85546875" style="493" customWidth="1"/>
    <col min="5899" max="5899" width="9.42578125" style="493" customWidth="1"/>
    <col min="5900" max="5901" width="11.7109375" style="493" customWidth="1"/>
    <col min="5902" max="5903" width="12.28515625" style="493" customWidth="1"/>
    <col min="5904" max="5904" width="11.140625" style="493" customWidth="1"/>
    <col min="5905" max="5905" width="8.5703125" style="493" customWidth="1"/>
    <col min="5906" max="5906" width="12.140625" style="493" bestFit="1" customWidth="1"/>
    <col min="5907" max="5909" width="12.140625" style="493" customWidth="1"/>
    <col min="5910" max="5910" width="10.5703125" style="493" customWidth="1"/>
    <col min="5911" max="5911" width="10.42578125" style="493" customWidth="1"/>
    <col min="5912" max="5912" width="12.140625" style="493" bestFit="1" customWidth="1"/>
    <col min="5913" max="5915" width="12.140625" style="493" customWidth="1"/>
    <col min="5916" max="5916" width="10" style="493" customWidth="1"/>
    <col min="5917" max="5917" width="9.7109375" style="493" customWidth="1"/>
    <col min="5918" max="5921" width="11.85546875" style="493" customWidth="1"/>
    <col min="5922" max="5922" width="10.28515625" style="493" customWidth="1"/>
    <col min="5923" max="5923" width="9.28515625" style="493" customWidth="1"/>
    <col min="5924" max="5924" width="12.140625" style="493" bestFit="1" customWidth="1"/>
    <col min="5925" max="5927" width="12.140625" style="493" customWidth="1"/>
    <col min="5928" max="5928" width="10.85546875" style="493" customWidth="1"/>
    <col min="5929" max="5929" width="9.42578125" style="493" customWidth="1"/>
    <col min="5930" max="5930" width="12.140625" style="493" bestFit="1" customWidth="1"/>
    <col min="5931" max="5931" width="21.42578125" style="493" customWidth="1"/>
    <col min="5932" max="6148" width="9" style="493"/>
    <col min="6149" max="6149" width="7.42578125" style="493" customWidth="1"/>
    <col min="6150" max="6150" width="43" style="493" customWidth="1"/>
    <col min="6151" max="6151" width="12" style="493" customWidth="1"/>
    <col min="6152" max="6153" width="12.5703125" style="493" customWidth="1"/>
    <col min="6154" max="6154" width="12.85546875" style="493" customWidth="1"/>
    <col min="6155" max="6155" width="9.42578125" style="493" customWidth="1"/>
    <col min="6156" max="6157" width="11.7109375" style="493" customWidth="1"/>
    <col min="6158" max="6159" width="12.28515625" style="493" customWidth="1"/>
    <col min="6160" max="6160" width="11.140625" style="493" customWidth="1"/>
    <col min="6161" max="6161" width="8.5703125" style="493" customWidth="1"/>
    <col min="6162" max="6162" width="12.140625" style="493" bestFit="1" customWidth="1"/>
    <col min="6163" max="6165" width="12.140625" style="493" customWidth="1"/>
    <col min="6166" max="6166" width="10.5703125" style="493" customWidth="1"/>
    <col min="6167" max="6167" width="10.42578125" style="493" customWidth="1"/>
    <col min="6168" max="6168" width="12.140625" style="493" bestFit="1" customWidth="1"/>
    <col min="6169" max="6171" width="12.140625" style="493" customWidth="1"/>
    <col min="6172" max="6172" width="10" style="493" customWidth="1"/>
    <col min="6173" max="6173" width="9.7109375" style="493" customWidth="1"/>
    <col min="6174" max="6177" width="11.85546875" style="493" customWidth="1"/>
    <col min="6178" max="6178" width="10.28515625" style="493" customWidth="1"/>
    <col min="6179" max="6179" width="9.28515625" style="493" customWidth="1"/>
    <col min="6180" max="6180" width="12.140625" style="493" bestFit="1" customWidth="1"/>
    <col min="6181" max="6183" width="12.140625" style="493" customWidth="1"/>
    <col min="6184" max="6184" width="10.85546875" style="493" customWidth="1"/>
    <col min="6185" max="6185" width="9.42578125" style="493" customWidth="1"/>
    <col min="6186" max="6186" width="12.140625" style="493" bestFit="1" customWidth="1"/>
    <col min="6187" max="6187" width="21.42578125" style="493" customWidth="1"/>
    <col min="6188" max="6404" width="9" style="493"/>
    <col min="6405" max="6405" width="7.42578125" style="493" customWidth="1"/>
    <col min="6406" max="6406" width="43" style="493" customWidth="1"/>
    <col min="6407" max="6407" width="12" style="493" customWidth="1"/>
    <col min="6408" max="6409" width="12.5703125" style="493" customWidth="1"/>
    <col min="6410" max="6410" width="12.85546875" style="493" customWidth="1"/>
    <col min="6411" max="6411" width="9.42578125" style="493" customWidth="1"/>
    <col min="6412" max="6413" width="11.7109375" style="493" customWidth="1"/>
    <col min="6414" max="6415" width="12.28515625" style="493" customWidth="1"/>
    <col min="6416" max="6416" width="11.140625" style="493" customWidth="1"/>
    <col min="6417" max="6417" width="8.5703125" style="493" customWidth="1"/>
    <col min="6418" max="6418" width="12.140625" style="493" bestFit="1" customWidth="1"/>
    <col min="6419" max="6421" width="12.140625" style="493" customWidth="1"/>
    <col min="6422" max="6422" width="10.5703125" style="493" customWidth="1"/>
    <col min="6423" max="6423" width="10.42578125" style="493" customWidth="1"/>
    <col min="6424" max="6424" width="12.140625" style="493" bestFit="1" customWidth="1"/>
    <col min="6425" max="6427" width="12.140625" style="493" customWidth="1"/>
    <col min="6428" max="6428" width="10" style="493" customWidth="1"/>
    <col min="6429" max="6429" width="9.7109375" style="493" customWidth="1"/>
    <col min="6430" max="6433" width="11.85546875" style="493" customWidth="1"/>
    <col min="6434" max="6434" width="10.28515625" style="493" customWidth="1"/>
    <col min="6435" max="6435" width="9.28515625" style="493" customWidth="1"/>
    <col min="6436" max="6436" width="12.140625" style="493" bestFit="1" customWidth="1"/>
    <col min="6437" max="6439" width="12.140625" style="493" customWidth="1"/>
    <col min="6440" max="6440" width="10.85546875" style="493" customWidth="1"/>
    <col min="6441" max="6441" width="9.42578125" style="493" customWidth="1"/>
    <col min="6442" max="6442" width="12.140625" style="493" bestFit="1" customWidth="1"/>
    <col min="6443" max="6443" width="21.42578125" style="493" customWidth="1"/>
    <col min="6444" max="6660" width="9" style="493"/>
    <col min="6661" max="6661" width="7.42578125" style="493" customWidth="1"/>
    <col min="6662" max="6662" width="43" style="493" customWidth="1"/>
    <col min="6663" max="6663" width="12" style="493" customWidth="1"/>
    <col min="6664" max="6665" width="12.5703125" style="493" customWidth="1"/>
    <col min="6666" max="6666" width="12.85546875" style="493" customWidth="1"/>
    <col min="6667" max="6667" width="9.42578125" style="493" customWidth="1"/>
    <col min="6668" max="6669" width="11.7109375" style="493" customWidth="1"/>
    <col min="6670" max="6671" width="12.28515625" style="493" customWidth="1"/>
    <col min="6672" max="6672" width="11.140625" style="493" customWidth="1"/>
    <col min="6673" max="6673" width="8.5703125" style="493" customWidth="1"/>
    <col min="6674" max="6674" width="12.140625" style="493" bestFit="1" customWidth="1"/>
    <col min="6675" max="6677" width="12.140625" style="493" customWidth="1"/>
    <col min="6678" max="6678" width="10.5703125" style="493" customWidth="1"/>
    <col min="6679" max="6679" width="10.42578125" style="493" customWidth="1"/>
    <col min="6680" max="6680" width="12.140625" style="493" bestFit="1" customWidth="1"/>
    <col min="6681" max="6683" width="12.140625" style="493" customWidth="1"/>
    <col min="6684" max="6684" width="10" style="493" customWidth="1"/>
    <col min="6685" max="6685" width="9.7109375" style="493" customWidth="1"/>
    <col min="6686" max="6689" width="11.85546875" style="493" customWidth="1"/>
    <col min="6690" max="6690" width="10.28515625" style="493" customWidth="1"/>
    <col min="6691" max="6691" width="9.28515625" style="493" customWidth="1"/>
    <col min="6692" max="6692" width="12.140625" style="493" bestFit="1" customWidth="1"/>
    <col min="6693" max="6695" width="12.140625" style="493" customWidth="1"/>
    <col min="6696" max="6696" width="10.85546875" style="493" customWidth="1"/>
    <col min="6697" max="6697" width="9.42578125" style="493" customWidth="1"/>
    <col min="6698" max="6698" width="12.140625" style="493" bestFit="1" customWidth="1"/>
    <col min="6699" max="6699" width="21.42578125" style="493" customWidth="1"/>
    <col min="6700" max="6916" width="9" style="493"/>
    <col min="6917" max="6917" width="7.42578125" style="493" customWidth="1"/>
    <col min="6918" max="6918" width="43" style="493" customWidth="1"/>
    <col min="6919" max="6919" width="12" style="493" customWidth="1"/>
    <col min="6920" max="6921" width="12.5703125" style="493" customWidth="1"/>
    <col min="6922" max="6922" width="12.85546875" style="493" customWidth="1"/>
    <col min="6923" max="6923" width="9.42578125" style="493" customWidth="1"/>
    <col min="6924" max="6925" width="11.7109375" style="493" customWidth="1"/>
    <col min="6926" max="6927" width="12.28515625" style="493" customWidth="1"/>
    <col min="6928" max="6928" width="11.140625" style="493" customWidth="1"/>
    <col min="6929" max="6929" width="8.5703125" style="493" customWidth="1"/>
    <col min="6930" max="6930" width="12.140625" style="493" bestFit="1" customWidth="1"/>
    <col min="6931" max="6933" width="12.140625" style="493" customWidth="1"/>
    <col min="6934" max="6934" width="10.5703125" style="493" customWidth="1"/>
    <col min="6935" max="6935" width="10.42578125" style="493" customWidth="1"/>
    <col min="6936" max="6936" width="12.140625" style="493" bestFit="1" customWidth="1"/>
    <col min="6937" max="6939" width="12.140625" style="493" customWidth="1"/>
    <col min="6940" max="6940" width="10" style="493" customWidth="1"/>
    <col min="6941" max="6941" width="9.7109375" style="493" customWidth="1"/>
    <col min="6942" max="6945" width="11.85546875" style="493" customWidth="1"/>
    <col min="6946" max="6946" width="10.28515625" style="493" customWidth="1"/>
    <col min="6947" max="6947" width="9.28515625" style="493" customWidth="1"/>
    <col min="6948" max="6948" width="12.140625" style="493" bestFit="1" customWidth="1"/>
    <col min="6949" max="6951" width="12.140625" style="493" customWidth="1"/>
    <col min="6952" max="6952" width="10.85546875" style="493" customWidth="1"/>
    <col min="6953" max="6953" width="9.42578125" style="493" customWidth="1"/>
    <col min="6954" max="6954" width="12.140625" style="493" bestFit="1" customWidth="1"/>
    <col min="6955" max="6955" width="21.42578125" style="493" customWidth="1"/>
    <col min="6956" max="7172" width="9" style="493"/>
    <col min="7173" max="7173" width="7.42578125" style="493" customWidth="1"/>
    <col min="7174" max="7174" width="43" style="493" customWidth="1"/>
    <col min="7175" max="7175" width="12" style="493" customWidth="1"/>
    <col min="7176" max="7177" width="12.5703125" style="493" customWidth="1"/>
    <col min="7178" max="7178" width="12.85546875" style="493" customWidth="1"/>
    <col min="7179" max="7179" width="9.42578125" style="493" customWidth="1"/>
    <col min="7180" max="7181" width="11.7109375" style="493" customWidth="1"/>
    <col min="7182" max="7183" width="12.28515625" style="493" customWidth="1"/>
    <col min="7184" max="7184" width="11.140625" style="493" customWidth="1"/>
    <col min="7185" max="7185" width="8.5703125" style="493" customWidth="1"/>
    <col min="7186" max="7186" width="12.140625" style="493" bestFit="1" customWidth="1"/>
    <col min="7187" max="7189" width="12.140625" style="493" customWidth="1"/>
    <col min="7190" max="7190" width="10.5703125" style="493" customWidth="1"/>
    <col min="7191" max="7191" width="10.42578125" style="493" customWidth="1"/>
    <col min="7192" max="7192" width="12.140625" style="493" bestFit="1" customWidth="1"/>
    <col min="7193" max="7195" width="12.140625" style="493" customWidth="1"/>
    <col min="7196" max="7196" width="10" style="493" customWidth="1"/>
    <col min="7197" max="7197" width="9.7109375" style="493" customWidth="1"/>
    <col min="7198" max="7201" width="11.85546875" style="493" customWidth="1"/>
    <col min="7202" max="7202" width="10.28515625" style="493" customWidth="1"/>
    <col min="7203" max="7203" width="9.28515625" style="493" customWidth="1"/>
    <col min="7204" max="7204" width="12.140625" style="493" bestFit="1" customWidth="1"/>
    <col min="7205" max="7207" width="12.140625" style="493" customWidth="1"/>
    <col min="7208" max="7208" width="10.85546875" style="493" customWidth="1"/>
    <col min="7209" max="7209" width="9.42578125" style="493" customWidth="1"/>
    <col min="7210" max="7210" width="12.140625" style="493" bestFit="1" customWidth="1"/>
    <col min="7211" max="7211" width="21.42578125" style="493" customWidth="1"/>
    <col min="7212" max="7428" width="9" style="493"/>
    <col min="7429" max="7429" width="7.42578125" style="493" customWidth="1"/>
    <col min="7430" max="7430" width="43" style="493" customWidth="1"/>
    <col min="7431" max="7431" width="12" style="493" customWidth="1"/>
    <col min="7432" max="7433" width="12.5703125" style="493" customWidth="1"/>
    <col min="7434" max="7434" width="12.85546875" style="493" customWidth="1"/>
    <col min="7435" max="7435" width="9.42578125" style="493" customWidth="1"/>
    <col min="7436" max="7437" width="11.7109375" style="493" customWidth="1"/>
    <col min="7438" max="7439" width="12.28515625" style="493" customWidth="1"/>
    <col min="7440" max="7440" width="11.140625" style="493" customWidth="1"/>
    <col min="7441" max="7441" width="8.5703125" style="493" customWidth="1"/>
    <col min="7442" max="7442" width="12.140625" style="493" bestFit="1" customWidth="1"/>
    <col min="7443" max="7445" width="12.140625" style="493" customWidth="1"/>
    <col min="7446" max="7446" width="10.5703125" style="493" customWidth="1"/>
    <col min="7447" max="7447" width="10.42578125" style="493" customWidth="1"/>
    <col min="7448" max="7448" width="12.140625" style="493" bestFit="1" customWidth="1"/>
    <col min="7449" max="7451" width="12.140625" style="493" customWidth="1"/>
    <col min="7452" max="7452" width="10" style="493" customWidth="1"/>
    <col min="7453" max="7453" width="9.7109375" style="493" customWidth="1"/>
    <col min="7454" max="7457" width="11.85546875" style="493" customWidth="1"/>
    <col min="7458" max="7458" width="10.28515625" style="493" customWidth="1"/>
    <col min="7459" max="7459" width="9.28515625" style="493" customWidth="1"/>
    <col min="7460" max="7460" width="12.140625" style="493" bestFit="1" customWidth="1"/>
    <col min="7461" max="7463" width="12.140625" style="493" customWidth="1"/>
    <col min="7464" max="7464" width="10.85546875" style="493" customWidth="1"/>
    <col min="7465" max="7465" width="9.42578125" style="493" customWidth="1"/>
    <col min="7466" max="7466" width="12.140625" style="493" bestFit="1" customWidth="1"/>
    <col min="7467" max="7467" width="21.42578125" style="493" customWidth="1"/>
    <col min="7468" max="7684" width="9" style="493"/>
    <col min="7685" max="7685" width="7.42578125" style="493" customWidth="1"/>
    <col min="7686" max="7686" width="43" style="493" customWidth="1"/>
    <col min="7687" max="7687" width="12" style="493" customWidth="1"/>
    <col min="7688" max="7689" width="12.5703125" style="493" customWidth="1"/>
    <col min="7690" max="7690" width="12.85546875" style="493" customWidth="1"/>
    <col min="7691" max="7691" width="9.42578125" style="493" customWidth="1"/>
    <col min="7692" max="7693" width="11.7109375" style="493" customWidth="1"/>
    <col min="7694" max="7695" width="12.28515625" style="493" customWidth="1"/>
    <col min="7696" max="7696" width="11.140625" style="493" customWidth="1"/>
    <col min="7697" max="7697" width="8.5703125" style="493" customWidth="1"/>
    <col min="7698" max="7698" width="12.140625" style="493" bestFit="1" customWidth="1"/>
    <col min="7699" max="7701" width="12.140625" style="493" customWidth="1"/>
    <col min="7702" max="7702" width="10.5703125" style="493" customWidth="1"/>
    <col min="7703" max="7703" width="10.42578125" style="493" customWidth="1"/>
    <col min="7704" max="7704" width="12.140625" style="493" bestFit="1" customWidth="1"/>
    <col min="7705" max="7707" width="12.140625" style="493" customWidth="1"/>
    <col min="7708" max="7708" width="10" style="493" customWidth="1"/>
    <col min="7709" max="7709" width="9.7109375" style="493" customWidth="1"/>
    <col min="7710" max="7713" width="11.85546875" style="493" customWidth="1"/>
    <col min="7714" max="7714" width="10.28515625" style="493" customWidth="1"/>
    <col min="7715" max="7715" width="9.28515625" style="493" customWidth="1"/>
    <col min="7716" max="7716" width="12.140625" style="493" bestFit="1" customWidth="1"/>
    <col min="7717" max="7719" width="12.140625" style="493" customWidth="1"/>
    <col min="7720" max="7720" width="10.85546875" style="493" customWidth="1"/>
    <col min="7721" max="7721" width="9.42578125" style="493" customWidth="1"/>
    <col min="7722" max="7722" width="12.140625" style="493" bestFit="1" customWidth="1"/>
    <col min="7723" max="7723" width="21.42578125" style="493" customWidth="1"/>
    <col min="7724" max="7940" width="9" style="493"/>
    <col min="7941" max="7941" width="7.42578125" style="493" customWidth="1"/>
    <col min="7942" max="7942" width="43" style="493" customWidth="1"/>
    <col min="7943" max="7943" width="12" style="493" customWidth="1"/>
    <col min="7944" max="7945" width="12.5703125" style="493" customWidth="1"/>
    <col min="7946" max="7946" width="12.85546875" style="493" customWidth="1"/>
    <col min="7947" max="7947" width="9.42578125" style="493" customWidth="1"/>
    <col min="7948" max="7949" width="11.7109375" style="493" customWidth="1"/>
    <col min="7950" max="7951" width="12.28515625" style="493" customWidth="1"/>
    <col min="7952" max="7952" width="11.140625" style="493" customWidth="1"/>
    <col min="7953" max="7953" width="8.5703125" style="493" customWidth="1"/>
    <col min="7954" max="7954" width="12.140625" style="493" bestFit="1" customWidth="1"/>
    <col min="7955" max="7957" width="12.140625" style="493" customWidth="1"/>
    <col min="7958" max="7958" width="10.5703125" style="493" customWidth="1"/>
    <col min="7959" max="7959" width="10.42578125" style="493" customWidth="1"/>
    <col min="7960" max="7960" width="12.140625" style="493" bestFit="1" customWidth="1"/>
    <col min="7961" max="7963" width="12.140625" style="493" customWidth="1"/>
    <col min="7964" max="7964" width="10" style="493" customWidth="1"/>
    <col min="7965" max="7965" width="9.7109375" style="493" customWidth="1"/>
    <col min="7966" max="7969" width="11.85546875" style="493" customWidth="1"/>
    <col min="7970" max="7970" width="10.28515625" style="493" customWidth="1"/>
    <col min="7971" max="7971" width="9.28515625" style="493" customWidth="1"/>
    <col min="7972" max="7972" width="12.140625" style="493" bestFit="1" customWidth="1"/>
    <col min="7973" max="7975" width="12.140625" style="493" customWidth="1"/>
    <col min="7976" max="7976" width="10.85546875" style="493" customWidth="1"/>
    <col min="7977" max="7977" width="9.42578125" style="493" customWidth="1"/>
    <col min="7978" max="7978" width="12.140625" style="493" bestFit="1" customWidth="1"/>
    <col min="7979" max="7979" width="21.42578125" style="493" customWidth="1"/>
    <col min="7980" max="8196" width="9" style="493"/>
    <col min="8197" max="8197" width="7.42578125" style="493" customWidth="1"/>
    <col min="8198" max="8198" width="43" style="493" customWidth="1"/>
    <col min="8199" max="8199" width="12" style="493" customWidth="1"/>
    <col min="8200" max="8201" width="12.5703125" style="493" customWidth="1"/>
    <col min="8202" max="8202" width="12.85546875" style="493" customWidth="1"/>
    <col min="8203" max="8203" width="9.42578125" style="493" customWidth="1"/>
    <col min="8204" max="8205" width="11.7109375" style="493" customWidth="1"/>
    <col min="8206" max="8207" width="12.28515625" style="493" customWidth="1"/>
    <col min="8208" max="8208" width="11.140625" style="493" customWidth="1"/>
    <col min="8209" max="8209" width="8.5703125" style="493" customWidth="1"/>
    <col min="8210" max="8210" width="12.140625" style="493" bestFit="1" customWidth="1"/>
    <col min="8211" max="8213" width="12.140625" style="493" customWidth="1"/>
    <col min="8214" max="8214" width="10.5703125" style="493" customWidth="1"/>
    <col min="8215" max="8215" width="10.42578125" style="493" customWidth="1"/>
    <col min="8216" max="8216" width="12.140625" style="493" bestFit="1" customWidth="1"/>
    <col min="8217" max="8219" width="12.140625" style="493" customWidth="1"/>
    <col min="8220" max="8220" width="10" style="493" customWidth="1"/>
    <col min="8221" max="8221" width="9.7109375" style="493" customWidth="1"/>
    <col min="8222" max="8225" width="11.85546875" style="493" customWidth="1"/>
    <col min="8226" max="8226" width="10.28515625" style="493" customWidth="1"/>
    <col min="8227" max="8227" width="9.28515625" style="493" customWidth="1"/>
    <col min="8228" max="8228" width="12.140625" style="493" bestFit="1" customWidth="1"/>
    <col min="8229" max="8231" width="12.140625" style="493" customWidth="1"/>
    <col min="8232" max="8232" width="10.85546875" style="493" customWidth="1"/>
    <col min="8233" max="8233" width="9.42578125" style="493" customWidth="1"/>
    <col min="8234" max="8234" width="12.140625" style="493" bestFit="1" customWidth="1"/>
    <col min="8235" max="8235" width="21.42578125" style="493" customWidth="1"/>
    <col min="8236" max="8452" width="9" style="493"/>
    <col min="8453" max="8453" width="7.42578125" style="493" customWidth="1"/>
    <col min="8454" max="8454" width="43" style="493" customWidth="1"/>
    <col min="8455" max="8455" width="12" style="493" customWidth="1"/>
    <col min="8456" max="8457" width="12.5703125" style="493" customWidth="1"/>
    <col min="8458" max="8458" width="12.85546875" style="493" customWidth="1"/>
    <col min="8459" max="8459" width="9.42578125" style="493" customWidth="1"/>
    <col min="8460" max="8461" width="11.7109375" style="493" customWidth="1"/>
    <col min="8462" max="8463" width="12.28515625" style="493" customWidth="1"/>
    <col min="8464" max="8464" width="11.140625" style="493" customWidth="1"/>
    <col min="8465" max="8465" width="8.5703125" style="493" customWidth="1"/>
    <col min="8466" max="8466" width="12.140625" style="493" bestFit="1" customWidth="1"/>
    <col min="8467" max="8469" width="12.140625" style="493" customWidth="1"/>
    <col min="8470" max="8470" width="10.5703125" style="493" customWidth="1"/>
    <col min="8471" max="8471" width="10.42578125" style="493" customWidth="1"/>
    <col min="8472" max="8472" width="12.140625" style="493" bestFit="1" customWidth="1"/>
    <col min="8473" max="8475" width="12.140625" style="493" customWidth="1"/>
    <col min="8476" max="8476" width="10" style="493" customWidth="1"/>
    <col min="8477" max="8477" width="9.7109375" style="493" customWidth="1"/>
    <col min="8478" max="8481" width="11.85546875" style="493" customWidth="1"/>
    <col min="8482" max="8482" width="10.28515625" style="493" customWidth="1"/>
    <col min="8483" max="8483" width="9.28515625" style="493" customWidth="1"/>
    <col min="8484" max="8484" width="12.140625" style="493" bestFit="1" customWidth="1"/>
    <col min="8485" max="8487" width="12.140625" style="493" customWidth="1"/>
    <col min="8488" max="8488" width="10.85546875" style="493" customWidth="1"/>
    <col min="8489" max="8489" width="9.42578125" style="493" customWidth="1"/>
    <col min="8490" max="8490" width="12.140625" style="493" bestFit="1" customWidth="1"/>
    <col min="8491" max="8491" width="21.42578125" style="493" customWidth="1"/>
    <col min="8492" max="8708" width="9" style="493"/>
    <col min="8709" max="8709" width="7.42578125" style="493" customWidth="1"/>
    <col min="8710" max="8710" width="43" style="493" customWidth="1"/>
    <col min="8711" max="8711" width="12" style="493" customWidth="1"/>
    <col min="8712" max="8713" width="12.5703125" style="493" customWidth="1"/>
    <col min="8714" max="8714" width="12.85546875" style="493" customWidth="1"/>
    <col min="8715" max="8715" width="9.42578125" style="493" customWidth="1"/>
    <col min="8716" max="8717" width="11.7109375" style="493" customWidth="1"/>
    <col min="8718" max="8719" width="12.28515625" style="493" customWidth="1"/>
    <col min="8720" max="8720" width="11.140625" style="493" customWidth="1"/>
    <col min="8721" max="8721" width="8.5703125" style="493" customWidth="1"/>
    <col min="8722" max="8722" width="12.140625" style="493" bestFit="1" customWidth="1"/>
    <col min="8723" max="8725" width="12.140625" style="493" customWidth="1"/>
    <col min="8726" max="8726" width="10.5703125" style="493" customWidth="1"/>
    <col min="8727" max="8727" width="10.42578125" style="493" customWidth="1"/>
    <col min="8728" max="8728" width="12.140625" style="493" bestFit="1" customWidth="1"/>
    <col min="8729" max="8731" width="12.140625" style="493" customWidth="1"/>
    <col min="8732" max="8732" width="10" style="493" customWidth="1"/>
    <col min="8733" max="8733" width="9.7109375" style="493" customWidth="1"/>
    <col min="8734" max="8737" width="11.85546875" style="493" customWidth="1"/>
    <col min="8738" max="8738" width="10.28515625" style="493" customWidth="1"/>
    <col min="8739" max="8739" width="9.28515625" style="493" customWidth="1"/>
    <col min="8740" max="8740" width="12.140625" style="493" bestFit="1" customWidth="1"/>
    <col min="8741" max="8743" width="12.140625" style="493" customWidth="1"/>
    <col min="8744" max="8744" width="10.85546875" style="493" customWidth="1"/>
    <col min="8745" max="8745" width="9.42578125" style="493" customWidth="1"/>
    <col min="8746" max="8746" width="12.140625" style="493" bestFit="1" customWidth="1"/>
    <col min="8747" max="8747" width="21.42578125" style="493" customWidth="1"/>
    <col min="8748" max="8964" width="9" style="493"/>
    <col min="8965" max="8965" width="7.42578125" style="493" customWidth="1"/>
    <col min="8966" max="8966" width="43" style="493" customWidth="1"/>
    <col min="8967" max="8967" width="12" style="493" customWidth="1"/>
    <col min="8968" max="8969" width="12.5703125" style="493" customWidth="1"/>
    <col min="8970" max="8970" width="12.85546875" style="493" customWidth="1"/>
    <col min="8971" max="8971" width="9.42578125" style="493" customWidth="1"/>
    <col min="8972" max="8973" width="11.7109375" style="493" customWidth="1"/>
    <col min="8974" max="8975" width="12.28515625" style="493" customWidth="1"/>
    <col min="8976" max="8976" width="11.140625" style="493" customWidth="1"/>
    <col min="8977" max="8977" width="8.5703125" style="493" customWidth="1"/>
    <col min="8978" max="8978" width="12.140625" style="493" bestFit="1" customWidth="1"/>
    <col min="8979" max="8981" width="12.140625" style="493" customWidth="1"/>
    <col min="8982" max="8982" width="10.5703125" style="493" customWidth="1"/>
    <col min="8983" max="8983" width="10.42578125" style="493" customWidth="1"/>
    <col min="8984" max="8984" width="12.140625" style="493" bestFit="1" customWidth="1"/>
    <col min="8985" max="8987" width="12.140625" style="493" customWidth="1"/>
    <col min="8988" max="8988" width="10" style="493" customWidth="1"/>
    <col min="8989" max="8989" width="9.7109375" style="493" customWidth="1"/>
    <col min="8990" max="8993" width="11.85546875" style="493" customWidth="1"/>
    <col min="8994" max="8994" width="10.28515625" style="493" customWidth="1"/>
    <col min="8995" max="8995" width="9.28515625" style="493" customWidth="1"/>
    <col min="8996" max="8996" width="12.140625" style="493" bestFit="1" customWidth="1"/>
    <col min="8997" max="8999" width="12.140625" style="493" customWidth="1"/>
    <col min="9000" max="9000" width="10.85546875" style="493" customWidth="1"/>
    <col min="9001" max="9001" width="9.42578125" style="493" customWidth="1"/>
    <col min="9002" max="9002" width="12.140625" style="493" bestFit="1" customWidth="1"/>
    <col min="9003" max="9003" width="21.42578125" style="493" customWidth="1"/>
    <col min="9004" max="9220" width="9" style="493"/>
    <col min="9221" max="9221" width="7.42578125" style="493" customWidth="1"/>
    <col min="9222" max="9222" width="43" style="493" customWidth="1"/>
    <col min="9223" max="9223" width="12" style="493" customWidth="1"/>
    <col min="9224" max="9225" width="12.5703125" style="493" customWidth="1"/>
    <col min="9226" max="9226" width="12.85546875" style="493" customWidth="1"/>
    <col min="9227" max="9227" width="9.42578125" style="493" customWidth="1"/>
    <col min="9228" max="9229" width="11.7109375" style="493" customWidth="1"/>
    <col min="9230" max="9231" width="12.28515625" style="493" customWidth="1"/>
    <col min="9232" max="9232" width="11.140625" style="493" customWidth="1"/>
    <col min="9233" max="9233" width="8.5703125" style="493" customWidth="1"/>
    <col min="9234" max="9234" width="12.140625" style="493" bestFit="1" customWidth="1"/>
    <col min="9235" max="9237" width="12.140625" style="493" customWidth="1"/>
    <col min="9238" max="9238" width="10.5703125" style="493" customWidth="1"/>
    <col min="9239" max="9239" width="10.42578125" style="493" customWidth="1"/>
    <col min="9240" max="9240" width="12.140625" style="493" bestFit="1" customWidth="1"/>
    <col min="9241" max="9243" width="12.140625" style="493" customWidth="1"/>
    <col min="9244" max="9244" width="10" style="493" customWidth="1"/>
    <col min="9245" max="9245" width="9.7109375" style="493" customWidth="1"/>
    <col min="9246" max="9249" width="11.85546875" style="493" customWidth="1"/>
    <col min="9250" max="9250" width="10.28515625" style="493" customWidth="1"/>
    <col min="9251" max="9251" width="9.28515625" style="493" customWidth="1"/>
    <col min="9252" max="9252" width="12.140625" style="493" bestFit="1" customWidth="1"/>
    <col min="9253" max="9255" width="12.140625" style="493" customWidth="1"/>
    <col min="9256" max="9256" width="10.85546875" style="493" customWidth="1"/>
    <col min="9257" max="9257" width="9.42578125" style="493" customWidth="1"/>
    <col min="9258" max="9258" width="12.140625" style="493" bestFit="1" customWidth="1"/>
    <col min="9259" max="9259" width="21.42578125" style="493" customWidth="1"/>
    <col min="9260" max="9476" width="9" style="493"/>
    <col min="9477" max="9477" width="7.42578125" style="493" customWidth="1"/>
    <col min="9478" max="9478" width="43" style="493" customWidth="1"/>
    <col min="9479" max="9479" width="12" style="493" customWidth="1"/>
    <col min="9480" max="9481" width="12.5703125" style="493" customWidth="1"/>
    <col min="9482" max="9482" width="12.85546875" style="493" customWidth="1"/>
    <col min="9483" max="9483" width="9.42578125" style="493" customWidth="1"/>
    <col min="9484" max="9485" width="11.7109375" style="493" customWidth="1"/>
    <col min="9486" max="9487" width="12.28515625" style="493" customWidth="1"/>
    <col min="9488" max="9488" width="11.140625" style="493" customWidth="1"/>
    <col min="9489" max="9489" width="8.5703125" style="493" customWidth="1"/>
    <col min="9490" max="9490" width="12.140625" style="493" bestFit="1" customWidth="1"/>
    <col min="9491" max="9493" width="12.140625" style="493" customWidth="1"/>
    <col min="9494" max="9494" width="10.5703125" style="493" customWidth="1"/>
    <col min="9495" max="9495" width="10.42578125" style="493" customWidth="1"/>
    <col min="9496" max="9496" width="12.140625" style="493" bestFit="1" customWidth="1"/>
    <col min="9497" max="9499" width="12.140625" style="493" customWidth="1"/>
    <col min="9500" max="9500" width="10" style="493" customWidth="1"/>
    <col min="9501" max="9501" width="9.7109375" style="493" customWidth="1"/>
    <col min="9502" max="9505" width="11.85546875" style="493" customWidth="1"/>
    <col min="9506" max="9506" width="10.28515625" style="493" customWidth="1"/>
    <col min="9507" max="9507" width="9.28515625" style="493" customWidth="1"/>
    <col min="9508" max="9508" width="12.140625" style="493" bestFit="1" customWidth="1"/>
    <col min="9509" max="9511" width="12.140625" style="493" customWidth="1"/>
    <col min="9512" max="9512" width="10.85546875" style="493" customWidth="1"/>
    <col min="9513" max="9513" width="9.42578125" style="493" customWidth="1"/>
    <col min="9514" max="9514" width="12.140625" style="493" bestFit="1" customWidth="1"/>
    <col min="9515" max="9515" width="21.42578125" style="493" customWidth="1"/>
    <col min="9516" max="9732" width="9" style="493"/>
    <col min="9733" max="9733" width="7.42578125" style="493" customWidth="1"/>
    <col min="9734" max="9734" width="43" style="493" customWidth="1"/>
    <col min="9735" max="9735" width="12" style="493" customWidth="1"/>
    <col min="9736" max="9737" width="12.5703125" style="493" customWidth="1"/>
    <col min="9738" max="9738" width="12.85546875" style="493" customWidth="1"/>
    <col min="9739" max="9739" width="9.42578125" style="493" customWidth="1"/>
    <col min="9740" max="9741" width="11.7109375" style="493" customWidth="1"/>
    <col min="9742" max="9743" width="12.28515625" style="493" customWidth="1"/>
    <col min="9744" max="9744" width="11.140625" style="493" customWidth="1"/>
    <col min="9745" max="9745" width="8.5703125" style="493" customWidth="1"/>
    <col min="9746" max="9746" width="12.140625" style="493" bestFit="1" customWidth="1"/>
    <col min="9747" max="9749" width="12.140625" style="493" customWidth="1"/>
    <col min="9750" max="9750" width="10.5703125" style="493" customWidth="1"/>
    <col min="9751" max="9751" width="10.42578125" style="493" customWidth="1"/>
    <col min="9752" max="9752" width="12.140625" style="493" bestFit="1" customWidth="1"/>
    <col min="9753" max="9755" width="12.140625" style="493" customWidth="1"/>
    <col min="9756" max="9756" width="10" style="493" customWidth="1"/>
    <col min="9757" max="9757" width="9.7109375" style="493" customWidth="1"/>
    <col min="9758" max="9761" width="11.85546875" style="493" customWidth="1"/>
    <col min="9762" max="9762" width="10.28515625" style="493" customWidth="1"/>
    <col min="9763" max="9763" width="9.28515625" style="493" customWidth="1"/>
    <col min="9764" max="9764" width="12.140625" style="493" bestFit="1" customWidth="1"/>
    <col min="9765" max="9767" width="12.140625" style="493" customWidth="1"/>
    <col min="9768" max="9768" width="10.85546875" style="493" customWidth="1"/>
    <col min="9769" max="9769" width="9.42578125" style="493" customWidth="1"/>
    <col min="9770" max="9770" width="12.140625" style="493" bestFit="1" customWidth="1"/>
    <col min="9771" max="9771" width="21.42578125" style="493" customWidth="1"/>
    <col min="9772" max="9988" width="9" style="493"/>
    <col min="9989" max="9989" width="7.42578125" style="493" customWidth="1"/>
    <col min="9990" max="9990" width="43" style="493" customWidth="1"/>
    <col min="9991" max="9991" width="12" style="493" customWidth="1"/>
    <col min="9992" max="9993" width="12.5703125" style="493" customWidth="1"/>
    <col min="9994" max="9994" width="12.85546875" style="493" customWidth="1"/>
    <col min="9995" max="9995" width="9.42578125" style="493" customWidth="1"/>
    <col min="9996" max="9997" width="11.7109375" style="493" customWidth="1"/>
    <col min="9998" max="9999" width="12.28515625" style="493" customWidth="1"/>
    <col min="10000" max="10000" width="11.140625" style="493" customWidth="1"/>
    <col min="10001" max="10001" width="8.5703125" style="493" customWidth="1"/>
    <col min="10002" max="10002" width="12.140625" style="493" bestFit="1" customWidth="1"/>
    <col min="10003" max="10005" width="12.140625" style="493" customWidth="1"/>
    <col min="10006" max="10006" width="10.5703125" style="493" customWidth="1"/>
    <col min="10007" max="10007" width="10.42578125" style="493" customWidth="1"/>
    <col min="10008" max="10008" width="12.140625" style="493" bestFit="1" customWidth="1"/>
    <col min="10009" max="10011" width="12.140625" style="493" customWidth="1"/>
    <col min="10012" max="10012" width="10" style="493" customWidth="1"/>
    <col min="10013" max="10013" width="9.7109375" style="493" customWidth="1"/>
    <col min="10014" max="10017" width="11.85546875" style="493" customWidth="1"/>
    <col min="10018" max="10018" width="10.28515625" style="493" customWidth="1"/>
    <col min="10019" max="10019" width="9.28515625" style="493" customWidth="1"/>
    <col min="10020" max="10020" width="12.140625" style="493" bestFit="1" customWidth="1"/>
    <col min="10021" max="10023" width="12.140625" style="493" customWidth="1"/>
    <col min="10024" max="10024" width="10.85546875" style="493" customWidth="1"/>
    <col min="10025" max="10025" width="9.42578125" style="493" customWidth="1"/>
    <col min="10026" max="10026" width="12.140625" style="493" bestFit="1" customWidth="1"/>
    <col min="10027" max="10027" width="21.42578125" style="493" customWidth="1"/>
    <col min="10028" max="10244" width="9" style="493"/>
    <col min="10245" max="10245" width="7.42578125" style="493" customWidth="1"/>
    <col min="10246" max="10246" width="43" style="493" customWidth="1"/>
    <col min="10247" max="10247" width="12" style="493" customWidth="1"/>
    <col min="10248" max="10249" width="12.5703125" style="493" customWidth="1"/>
    <col min="10250" max="10250" width="12.85546875" style="493" customWidth="1"/>
    <col min="10251" max="10251" width="9.42578125" style="493" customWidth="1"/>
    <col min="10252" max="10253" width="11.7109375" style="493" customWidth="1"/>
    <col min="10254" max="10255" width="12.28515625" style="493" customWidth="1"/>
    <col min="10256" max="10256" width="11.140625" style="493" customWidth="1"/>
    <col min="10257" max="10257" width="8.5703125" style="493" customWidth="1"/>
    <col min="10258" max="10258" width="12.140625" style="493" bestFit="1" customWidth="1"/>
    <col min="10259" max="10261" width="12.140625" style="493" customWidth="1"/>
    <col min="10262" max="10262" width="10.5703125" style="493" customWidth="1"/>
    <col min="10263" max="10263" width="10.42578125" style="493" customWidth="1"/>
    <col min="10264" max="10264" width="12.140625" style="493" bestFit="1" customWidth="1"/>
    <col min="10265" max="10267" width="12.140625" style="493" customWidth="1"/>
    <col min="10268" max="10268" width="10" style="493" customWidth="1"/>
    <col min="10269" max="10269" width="9.7109375" style="493" customWidth="1"/>
    <col min="10270" max="10273" width="11.85546875" style="493" customWidth="1"/>
    <col min="10274" max="10274" width="10.28515625" style="493" customWidth="1"/>
    <col min="10275" max="10275" width="9.28515625" style="493" customWidth="1"/>
    <col min="10276" max="10276" width="12.140625" style="493" bestFit="1" customWidth="1"/>
    <col min="10277" max="10279" width="12.140625" style="493" customWidth="1"/>
    <col min="10280" max="10280" width="10.85546875" style="493" customWidth="1"/>
    <col min="10281" max="10281" width="9.42578125" style="493" customWidth="1"/>
    <col min="10282" max="10282" width="12.140625" style="493" bestFit="1" customWidth="1"/>
    <col min="10283" max="10283" width="21.42578125" style="493" customWidth="1"/>
    <col min="10284" max="10500" width="9" style="493"/>
    <col min="10501" max="10501" width="7.42578125" style="493" customWidth="1"/>
    <col min="10502" max="10502" width="43" style="493" customWidth="1"/>
    <col min="10503" max="10503" width="12" style="493" customWidth="1"/>
    <col min="10504" max="10505" width="12.5703125" style="493" customWidth="1"/>
    <col min="10506" max="10506" width="12.85546875" style="493" customWidth="1"/>
    <col min="10507" max="10507" width="9.42578125" style="493" customWidth="1"/>
    <col min="10508" max="10509" width="11.7109375" style="493" customWidth="1"/>
    <col min="10510" max="10511" width="12.28515625" style="493" customWidth="1"/>
    <col min="10512" max="10512" width="11.140625" style="493" customWidth="1"/>
    <col min="10513" max="10513" width="8.5703125" style="493" customWidth="1"/>
    <col min="10514" max="10514" width="12.140625" style="493" bestFit="1" customWidth="1"/>
    <col min="10515" max="10517" width="12.140625" style="493" customWidth="1"/>
    <col min="10518" max="10518" width="10.5703125" style="493" customWidth="1"/>
    <col min="10519" max="10519" width="10.42578125" style="493" customWidth="1"/>
    <col min="10520" max="10520" width="12.140625" style="493" bestFit="1" customWidth="1"/>
    <col min="10521" max="10523" width="12.140625" style="493" customWidth="1"/>
    <col min="10524" max="10524" width="10" style="493" customWidth="1"/>
    <col min="10525" max="10525" width="9.7109375" style="493" customWidth="1"/>
    <col min="10526" max="10529" width="11.85546875" style="493" customWidth="1"/>
    <col min="10530" max="10530" width="10.28515625" style="493" customWidth="1"/>
    <col min="10531" max="10531" width="9.28515625" style="493" customWidth="1"/>
    <col min="10532" max="10532" width="12.140625" style="493" bestFit="1" customWidth="1"/>
    <col min="10533" max="10535" width="12.140625" style="493" customWidth="1"/>
    <col min="10536" max="10536" width="10.85546875" style="493" customWidth="1"/>
    <col min="10537" max="10537" width="9.42578125" style="493" customWidth="1"/>
    <col min="10538" max="10538" width="12.140625" style="493" bestFit="1" customWidth="1"/>
    <col min="10539" max="10539" width="21.42578125" style="493" customWidth="1"/>
    <col min="10540" max="10756" width="9" style="493"/>
    <col min="10757" max="10757" width="7.42578125" style="493" customWidth="1"/>
    <col min="10758" max="10758" width="43" style="493" customWidth="1"/>
    <col min="10759" max="10759" width="12" style="493" customWidth="1"/>
    <col min="10760" max="10761" width="12.5703125" style="493" customWidth="1"/>
    <col min="10762" max="10762" width="12.85546875" style="493" customWidth="1"/>
    <col min="10763" max="10763" width="9.42578125" style="493" customWidth="1"/>
    <col min="10764" max="10765" width="11.7109375" style="493" customWidth="1"/>
    <col min="10766" max="10767" width="12.28515625" style="493" customWidth="1"/>
    <col min="10768" max="10768" width="11.140625" style="493" customWidth="1"/>
    <col min="10769" max="10769" width="8.5703125" style="493" customWidth="1"/>
    <col min="10770" max="10770" width="12.140625" style="493" bestFit="1" customWidth="1"/>
    <col min="10771" max="10773" width="12.140625" style="493" customWidth="1"/>
    <col min="10774" max="10774" width="10.5703125" style="493" customWidth="1"/>
    <col min="10775" max="10775" width="10.42578125" style="493" customWidth="1"/>
    <col min="10776" max="10776" width="12.140625" style="493" bestFit="1" customWidth="1"/>
    <col min="10777" max="10779" width="12.140625" style="493" customWidth="1"/>
    <col min="10780" max="10780" width="10" style="493" customWidth="1"/>
    <col min="10781" max="10781" width="9.7109375" style="493" customWidth="1"/>
    <col min="10782" max="10785" width="11.85546875" style="493" customWidth="1"/>
    <col min="10786" max="10786" width="10.28515625" style="493" customWidth="1"/>
    <col min="10787" max="10787" width="9.28515625" style="493" customWidth="1"/>
    <col min="10788" max="10788" width="12.140625" style="493" bestFit="1" customWidth="1"/>
    <col min="10789" max="10791" width="12.140625" style="493" customWidth="1"/>
    <col min="10792" max="10792" width="10.85546875" style="493" customWidth="1"/>
    <col min="10793" max="10793" width="9.42578125" style="493" customWidth="1"/>
    <col min="10794" max="10794" width="12.140625" style="493" bestFit="1" customWidth="1"/>
    <col min="10795" max="10795" width="21.42578125" style="493" customWidth="1"/>
    <col min="10796" max="11012" width="9" style="493"/>
    <col min="11013" max="11013" width="7.42578125" style="493" customWidth="1"/>
    <col min="11014" max="11014" width="43" style="493" customWidth="1"/>
    <col min="11015" max="11015" width="12" style="493" customWidth="1"/>
    <col min="11016" max="11017" width="12.5703125" style="493" customWidth="1"/>
    <col min="11018" max="11018" width="12.85546875" style="493" customWidth="1"/>
    <col min="11019" max="11019" width="9.42578125" style="493" customWidth="1"/>
    <col min="11020" max="11021" width="11.7109375" style="493" customWidth="1"/>
    <col min="11022" max="11023" width="12.28515625" style="493" customWidth="1"/>
    <col min="11024" max="11024" width="11.140625" style="493" customWidth="1"/>
    <col min="11025" max="11025" width="8.5703125" style="493" customWidth="1"/>
    <col min="11026" max="11026" width="12.140625" style="493" bestFit="1" customWidth="1"/>
    <col min="11027" max="11029" width="12.140625" style="493" customWidth="1"/>
    <col min="11030" max="11030" width="10.5703125" style="493" customWidth="1"/>
    <col min="11031" max="11031" width="10.42578125" style="493" customWidth="1"/>
    <col min="11032" max="11032" width="12.140625" style="493" bestFit="1" customWidth="1"/>
    <col min="11033" max="11035" width="12.140625" style="493" customWidth="1"/>
    <col min="11036" max="11036" width="10" style="493" customWidth="1"/>
    <col min="11037" max="11037" width="9.7109375" style="493" customWidth="1"/>
    <col min="11038" max="11041" width="11.85546875" style="493" customWidth="1"/>
    <col min="11042" max="11042" width="10.28515625" style="493" customWidth="1"/>
    <col min="11043" max="11043" width="9.28515625" style="493" customWidth="1"/>
    <col min="11044" max="11044" width="12.140625" style="493" bestFit="1" customWidth="1"/>
    <col min="11045" max="11047" width="12.140625" style="493" customWidth="1"/>
    <col min="11048" max="11048" width="10.85546875" style="493" customWidth="1"/>
    <col min="11049" max="11049" width="9.42578125" style="493" customWidth="1"/>
    <col min="11050" max="11050" width="12.140625" style="493" bestFit="1" customWidth="1"/>
    <col min="11051" max="11051" width="21.42578125" style="493" customWidth="1"/>
    <col min="11052" max="11268" width="9" style="493"/>
    <col min="11269" max="11269" width="7.42578125" style="493" customWidth="1"/>
    <col min="11270" max="11270" width="43" style="493" customWidth="1"/>
    <col min="11271" max="11271" width="12" style="493" customWidth="1"/>
    <col min="11272" max="11273" width="12.5703125" style="493" customWidth="1"/>
    <col min="11274" max="11274" width="12.85546875" style="493" customWidth="1"/>
    <col min="11275" max="11275" width="9.42578125" style="493" customWidth="1"/>
    <col min="11276" max="11277" width="11.7109375" style="493" customWidth="1"/>
    <col min="11278" max="11279" width="12.28515625" style="493" customWidth="1"/>
    <col min="11280" max="11280" width="11.140625" style="493" customWidth="1"/>
    <col min="11281" max="11281" width="8.5703125" style="493" customWidth="1"/>
    <col min="11282" max="11282" width="12.140625" style="493" bestFit="1" customWidth="1"/>
    <col min="11283" max="11285" width="12.140625" style="493" customWidth="1"/>
    <col min="11286" max="11286" width="10.5703125" style="493" customWidth="1"/>
    <col min="11287" max="11287" width="10.42578125" style="493" customWidth="1"/>
    <col min="11288" max="11288" width="12.140625" style="493" bestFit="1" customWidth="1"/>
    <col min="11289" max="11291" width="12.140625" style="493" customWidth="1"/>
    <col min="11292" max="11292" width="10" style="493" customWidth="1"/>
    <col min="11293" max="11293" width="9.7109375" style="493" customWidth="1"/>
    <col min="11294" max="11297" width="11.85546875" style="493" customWidth="1"/>
    <col min="11298" max="11298" width="10.28515625" style="493" customWidth="1"/>
    <col min="11299" max="11299" width="9.28515625" style="493" customWidth="1"/>
    <col min="11300" max="11300" width="12.140625" style="493" bestFit="1" customWidth="1"/>
    <col min="11301" max="11303" width="12.140625" style="493" customWidth="1"/>
    <col min="11304" max="11304" width="10.85546875" style="493" customWidth="1"/>
    <col min="11305" max="11305" width="9.42578125" style="493" customWidth="1"/>
    <col min="11306" max="11306" width="12.140625" style="493" bestFit="1" customWidth="1"/>
    <col min="11307" max="11307" width="21.42578125" style="493" customWidth="1"/>
    <col min="11308" max="11524" width="9" style="493"/>
    <col min="11525" max="11525" width="7.42578125" style="493" customWidth="1"/>
    <col min="11526" max="11526" width="43" style="493" customWidth="1"/>
    <col min="11527" max="11527" width="12" style="493" customWidth="1"/>
    <col min="11528" max="11529" width="12.5703125" style="493" customWidth="1"/>
    <col min="11530" max="11530" width="12.85546875" style="493" customWidth="1"/>
    <col min="11531" max="11531" width="9.42578125" style="493" customWidth="1"/>
    <col min="11532" max="11533" width="11.7109375" style="493" customWidth="1"/>
    <col min="11534" max="11535" width="12.28515625" style="493" customWidth="1"/>
    <col min="11536" max="11536" width="11.140625" style="493" customWidth="1"/>
    <col min="11537" max="11537" width="8.5703125" style="493" customWidth="1"/>
    <col min="11538" max="11538" width="12.140625" style="493" bestFit="1" customWidth="1"/>
    <col min="11539" max="11541" width="12.140625" style="493" customWidth="1"/>
    <col min="11542" max="11542" width="10.5703125" style="493" customWidth="1"/>
    <col min="11543" max="11543" width="10.42578125" style="493" customWidth="1"/>
    <col min="11544" max="11544" width="12.140625" style="493" bestFit="1" customWidth="1"/>
    <col min="11545" max="11547" width="12.140625" style="493" customWidth="1"/>
    <col min="11548" max="11548" width="10" style="493" customWidth="1"/>
    <col min="11549" max="11549" width="9.7109375" style="493" customWidth="1"/>
    <col min="11550" max="11553" width="11.85546875" style="493" customWidth="1"/>
    <col min="11554" max="11554" width="10.28515625" style="493" customWidth="1"/>
    <col min="11555" max="11555" width="9.28515625" style="493" customWidth="1"/>
    <col min="11556" max="11556" width="12.140625" style="493" bestFit="1" customWidth="1"/>
    <col min="11557" max="11559" width="12.140625" style="493" customWidth="1"/>
    <col min="11560" max="11560" width="10.85546875" style="493" customWidth="1"/>
    <col min="11561" max="11561" width="9.42578125" style="493" customWidth="1"/>
    <col min="11562" max="11562" width="12.140625" style="493" bestFit="1" customWidth="1"/>
    <col min="11563" max="11563" width="21.42578125" style="493" customWidth="1"/>
    <col min="11564" max="11780" width="9" style="493"/>
    <col min="11781" max="11781" width="7.42578125" style="493" customWidth="1"/>
    <col min="11782" max="11782" width="43" style="493" customWidth="1"/>
    <col min="11783" max="11783" width="12" style="493" customWidth="1"/>
    <col min="11784" max="11785" width="12.5703125" style="493" customWidth="1"/>
    <col min="11786" max="11786" width="12.85546875" style="493" customWidth="1"/>
    <col min="11787" max="11787" width="9.42578125" style="493" customWidth="1"/>
    <col min="11788" max="11789" width="11.7109375" style="493" customWidth="1"/>
    <col min="11790" max="11791" width="12.28515625" style="493" customWidth="1"/>
    <col min="11792" max="11792" width="11.140625" style="493" customWidth="1"/>
    <col min="11793" max="11793" width="8.5703125" style="493" customWidth="1"/>
    <col min="11794" max="11794" width="12.140625" style="493" bestFit="1" customWidth="1"/>
    <col min="11795" max="11797" width="12.140625" style="493" customWidth="1"/>
    <col min="11798" max="11798" width="10.5703125" style="493" customWidth="1"/>
    <col min="11799" max="11799" width="10.42578125" style="493" customWidth="1"/>
    <col min="11800" max="11800" width="12.140625" style="493" bestFit="1" customWidth="1"/>
    <col min="11801" max="11803" width="12.140625" style="493" customWidth="1"/>
    <col min="11804" max="11804" width="10" style="493" customWidth="1"/>
    <col min="11805" max="11805" width="9.7109375" style="493" customWidth="1"/>
    <col min="11806" max="11809" width="11.85546875" style="493" customWidth="1"/>
    <col min="11810" max="11810" width="10.28515625" style="493" customWidth="1"/>
    <col min="11811" max="11811" width="9.28515625" style="493" customWidth="1"/>
    <col min="11812" max="11812" width="12.140625" style="493" bestFit="1" customWidth="1"/>
    <col min="11813" max="11815" width="12.140625" style="493" customWidth="1"/>
    <col min="11816" max="11816" width="10.85546875" style="493" customWidth="1"/>
    <col min="11817" max="11817" width="9.42578125" style="493" customWidth="1"/>
    <col min="11818" max="11818" width="12.140625" style="493" bestFit="1" customWidth="1"/>
    <col min="11819" max="11819" width="21.42578125" style="493" customWidth="1"/>
    <col min="11820" max="12036" width="9" style="493"/>
    <col min="12037" max="12037" width="7.42578125" style="493" customWidth="1"/>
    <col min="12038" max="12038" width="43" style="493" customWidth="1"/>
    <col min="12039" max="12039" width="12" style="493" customWidth="1"/>
    <col min="12040" max="12041" width="12.5703125" style="493" customWidth="1"/>
    <col min="12042" max="12042" width="12.85546875" style="493" customWidth="1"/>
    <col min="12043" max="12043" width="9.42578125" style="493" customWidth="1"/>
    <col min="12044" max="12045" width="11.7109375" style="493" customWidth="1"/>
    <col min="12046" max="12047" width="12.28515625" style="493" customWidth="1"/>
    <col min="12048" max="12048" width="11.140625" style="493" customWidth="1"/>
    <col min="12049" max="12049" width="8.5703125" style="493" customWidth="1"/>
    <col min="12050" max="12050" width="12.140625" style="493" bestFit="1" customWidth="1"/>
    <col min="12051" max="12053" width="12.140625" style="493" customWidth="1"/>
    <col min="12054" max="12054" width="10.5703125" style="493" customWidth="1"/>
    <col min="12055" max="12055" width="10.42578125" style="493" customWidth="1"/>
    <col min="12056" max="12056" width="12.140625" style="493" bestFit="1" customWidth="1"/>
    <col min="12057" max="12059" width="12.140625" style="493" customWidth="1"/>
    <col min="12060" max="12060" width="10" style="493" customWidth="1"/>
    <col min="12061" max="12061" width="9.7109375" style="493" customWidth="1"/>
    <col min="12062" max="12065" width="11.85546875" style="493" customWidth="1"/>
    <col min="12066" max="12066" width="10.28515625" style="493" customWidth="1"/>
    <col min="12067" max="12067" width="9.28515625" style="493" customWidth="1"/>
    <col min="12068" max="12068" width="12.140625" style="493" bestFit="1" customWidth="1"/>
    <col min="12069" max="12071" width="12.140625" style="493" customWidth="1"/>
    <col min="12072" max="12072" width="10.85546875" style="493" customWidth="1"/>
    <col min="12073" max="12073" width="9.42578125" style="493" customWidth="1"/>
    <col min="12074" max="12074" width="12.140625" style="493" bestFit="1" customWidth="1"/>
    <col min="12075" max="12075" width="21.42578125" style="493" customWidth="1"/>
    <col min="12076" max="12292" width="9" style="493"/>
    <col min="12293" max="12293" width="7.42578125" style="493" customWidth="1"/>
    <col min="12294" max="12294" width="43" style="493" customWidth="1"/>
    <col min="12295" max="12295" width="12" style="493" customWidth="1"/>
    <col min="12296" max="12297" width="12.5703125" style="493" customWidth="1"/>
    <col min="12298" max="12298" width="12.85546875" style="493" customWidth="1"/>
    <col min="12299" max="12299" width="9.42578125" style="493" customWidth="1"/>
    <col min="12300" max="12301" width="11.7109375" style="493" customWidth="1"/>
    <col min="12302" max="12303" width="12.28515625" style="493" customWidth="1"/>
    <col min="12304" max="12304" width="11.140625" style="493" customWidth="1"/>
    <col min="12305" max="12305" width="8.5703125" style="493" customWidth="1"/>
    <col min="12306" max="12306" width="12.140625" style="493" bestFit="1" customWidth="1"/>
    <col min="12307" max="12309" width="12.140625" style="493" customWidth="1"/>
    <col min="12310" max="12310" width="10.5703125" style="493" customWidth="1"/>
    <col min="12311" max="12311" width="10.42578125" style="493" customWidth="1"/>
    <col min="12312" max="12312" width="12.140625" style="493" bestFit="1" customWidth="1"/>
    <col min="12313" max="12315" width="12.140625" style="493" customWidth="1"/>
    <col min="12316" max="12316" width="10" style="493" customWidth="1"/>
    <col min="12317" max="12317" width="9.7109375" style="493" customWidth="1"/>
    <col min="12318" max="12321" width="11.85546875" style="493" customWidth="1"/>
    <col min="12322" max="12322" width="10.28515625" style="493" customWidth="1"/>
    <col min="12323" max="12323" width="9.28515625" style="493" customWidth="1"/>
    <col min="12324" max="12324" width="12.140625" style="493" bestFit="1" customWidth="1"/>
    <col min="12325" max="12327" width="12.140625" style="493" customWidth="1"/>
    <col min="12328" max="12328" width="10.85546875" style="493" customWidth="1"/>
    <col min="12329" max="12329" width="9.42578125" style="493" customWidth="1"/>
    <col min="12330" max="12330" width="12.140625" style="493" bestFit="1" customWidth="1"/>
    <col min="12331" max="12331" width="21.42578125" style="493" customWidth="1"/>
    <col min="12332" max="12548" width="9" style="493"/>
    <col min="12549" max="12549" width="7.42578125" style="493" customWidth="1"/>
    <col min="12550" max="12550" width="43" style="493" customWidth="1"/>
    <col min="12551" max="12551" width="12" style="493" customWidth="1"/>
    <col min="12552" max="12553" width="12.5703125" style="493" customWidth="1"/>
    <col min="12554" max="12554" width="12.85546875" style="493" customWidth="1"/>
    <col min="12555" max="12555" width="9.42578125" style="493" customWidth="1"/>
    <col min="12556" max="12557" width="11.7109375" style="493" customWidth="1"/>
    <col min="12558" max="12559" width="12.28515625" style="493" customWidth="1"/>
    <col min="12560" max="12560" width="11.140625" style="493" customWidth="1"/>
    <col min="12561" max="12561" width="8.5703125" style="493" customWidth="1"/>
    <col min="12562" max="12562" width="12.140625" style="493" bestFit="1" customWidth="1"/>
    <col min="12563" max="12565" width="12.140625" style="493" customWidth="1"/>
    <col min="12566" max="12566" width="10.5703125" style="493" customWidth="1"/>
    <col min="12567" max="12567" width="10.42578125" style="493" customWidth="1"/>
    <col min="12568" max="12568" width="12.140625" style="493" bestFit="1" customWidth="1"/>
    <col min="12569" max="12571" width="12.140625" style="493" customWidth="1"/>
    <col min="12572" max="12572" width="10" style="493" customWidth="1"/>
    <col min="12573" max="12573" width="9.7109375" style="493" customWidth="1"/>
    <col min="12574" max="12577" width="11.85546875" style="493" customWidth="1"/>
    <col min="12578" max="12578" width="10.28515625" style="493" customWidth="1"/>
    <col min="12579" max="12579" width="9.28515625" style="493" customWidth="1"/>
    <col min="12580" max="12580" width="12.140625" style="493" bestFit="1" customWidth="1"/>
    <col min="12581" max="12583" width="12.140625" style="493" customWidth="1"/>
    <col min="12584" max="12584" width="10.85546875" style="493" customWidth="1"/>
    <col min="12585" max="12585" width="9.42578125" style="493" customWidth="1"/>
    <col min="12586" max="12586" width="12.140625" style="493" bestFit="1" customWidth="1"/>
    <col min="12587" max="12587" width="21.42578125" style="493" customWidth="1"/>
    <col min="12588" max="12804" width="9" style="493"/>
    <col min="12805" max="12805" width="7.42578125" style="493" customWidth="1"/>
    <col min="12806" max="12806" width="43" style="493" customWidth="1"/>
    <col min="12807" max="12807" width="12" style="493" customWidth="1"/>
    <col min="12808" max="12809" width="12.5703125" style="493" customWidth="1"/>
    <col min="12810" max="12810" width="12.85546875" style="493" customWidth="1"/>
    <col min="12811" max="12811" width="9.42578125" style="493" customWidth="1"/>
    <col min="12812" max="12813" width="11.7109375" style="493" customWidth="1"/>
    <col min="12814" max="12815" width="12.28515625" style="493" customWidth="1"/>
    <col min="12816" max="12816" width="11.140625" style="493" customWidth="1"/>
    <col min="12817" max="12817" width="8.5703125" style="493" customWidth="1"/>
    <col min="12818" max="12818" width="12.140625" style="493" bestFit="1" customWidth="1"/>
    <col min="12819" max="12821" width="12.140625" style="493" customWidth="1"/>
    <col min="12822" max="12822" width="10.5703125" style="493" customWidth="1"/>
    <col min="12823" max="12823" width="10.42578125" style="493" customWidth="1"/>
    <col min="12824" max="12824" width="12.140625" style="493" bestFit="1" customWidth="1"/>
    <col min="12825" max="12827" width="12.140625" style="493" customWidth="1"/>
    <col min="12828" max="12828" width="10" style="493" customWidth="1"/>
    <col min="12829" max="12829" width="9.7109375" style="493" customWidth="1"/>
    <col min="12830" max="12833" width="11.85546875" style="493" customWidth="1"/>
    <col min="12834" max="12834" width="10.28515625" style="493" customWidth="1"/>
    <col min="12835" max="12835" width="9.28515625" style="493" customWidth="1"/>
    <col min="12836" max="12836" width="12.140625" style="493" bestFit="1" customWidth="1"/>
    <col min="12837" max="12839" width="12.140625" style="493" customWidth="1"/>
    <col min="12840" max="12840" width="10.85546875" style="493" customWidth="1"/>
    <col min="12841" max="12841" width="9.42578125" style="493" customWidth="1"/>
    <col min="12842" max="12842" width="12.140625" style="493" bestFit="1" customWidth="1"/>
    <col min="12843" max="12843" width="21.42578125" style="493" customWidth="1"/>
    <col min="12844" max="13060" width="9" style="493"/>
    <col min="13061" max="13061" width="7.42578125" style="493" customWidth="1"/>
    <col min="13062" max="13062" width="43" style="493" customWidth="1"/>
    <col min="13063" max="13063" width="12" style="493" customWidth="1"/>
    <col min="13064" max="13065" width="12.5703125" style="493" customWidth="1"/>
    <col min="13066" max="13066" width="12.85546875" style="493" customWidth="1"/>
    <col min="13067" max="13067" width="9.42578125" style="493" customWidth="1"/>
    <col min="13068" max="13069" width="11.7109375" style="493" customWidth="1"/>
    <col min="13070" max="13071" width="12.28515625" style="493" customWidth="1"/>
    <col min="13072" max="13072" width="11.140625" style="493" customWidth="1"/>
    <col min="13073" max="13073" width="8.5703125" style="493" customWidth="1"/>
    <col min="13074" max="13074" width="12.140625" style="493" bestFit="1" customWidth="1"/>
    <col min="13075" max="13077" width="12.140625" style="493" customWidth="1"/>
    <col min="13078" max="13078" width="10.5703125" style="493" customWidth="1"/>
    <col min="13079" max="13079" width="10.42578125" style="493" customWidth="1"/>
    <col min="13080" max="13080" width="12.140625" style="493" bestFit="1" customWidth="1"/>
    <col min="13081" max="13083" width="12.140625" style="493" customWidth="1"/>
    <col min="13084" max="13084" width="10" style="493" customWidth="1"/>
    <col min="13085" max="13085" width="9.7109375" style="493" customWidth="1"/>
    <col min="13086" max="13089" width="11.85546875" style="493" customWidth="1"/>
    <col min="13090" max="13090" width="10.28515625" style="493" customWidth="1"/>
    <col min="13091" max="13091" width="9.28515625" style="493" customWidth="1"/>
    <col min="13092" max="13092" width="12.140625" style="493" bestFit="1" customWidth="1"/>
    <col min="13093" max="13095" width="12.140625" style="493" customWidth="1"/>
    <col min="13096" max="13096" width="10.85546875" style="493" customWidth="1"/>
    <col min="13097" max="13097" width="9.42578125" style="493" customWidth="1"/>
    <col min="13098" max="13098" width="12.140625" style="493" bestFit="1" customWidth="1"/>
    <col min="13099" max="13099" width="21.42578125" style="493" customWidth="1"/>
    <col min="13100" max="13316" width="9" style="493"/>
    <col min="13317" max="13317" width="7.42578125" style="493" customWidth="1"/>
    <col min="13318" max="13318" width="43" style="493" customWidth="1"/>
    <col min="13319" max="13319" width="12" style="493" customWidth="1"/>
    <col min="13320" max="13321" width="12.5703125" style="493" customWidth="1"/>
    <col min="13322" max="13322" width="12.85546875" style="493" customWidth="1"/>
    <col min="13323" max="13323" width="9.42578125" style="493" customWidth="1"/>
    <col min="13324" max="13325" width="11.7109375" style="493" customWidth="1"/>
    <col min="13326" max="13327" width="12.28515625" style="493" customWidth="1"/>
    <col min="13328" max="13328" width="11.140625" style="493" customWidth="1"/>
    <col min="13329" max="13329" width="8.5703125" style="493" customWidth="1"/>
    <col min="13330" max="13330" width="12.140625" style="493" bestFit="1" customWidth="1"/>
    <col min="13331" max="13333" width="12.140625" style="493" customWidth="1"/>
    <col min="13334" max="13334" width="10.5703125" style="493" customWidth="1"/>
    <col min="13335" max="13335" width="10.42578125" style="493" customWidth="1"/>
    <col min="13336" max="13336" width="12.140625" style="493" bestFit="1" customWidth="1"/>
    <col min="13337" max="13339" width="12.140625" style="493" customWidth="1"/>
    <col min="13340" max="13340" width="10" style="493" customWidth="1"/>
    <col min="13341" max="13341" width="9.7109375" style="493" customWidth="1"/>
    <col min="13342" max="13345" width="11.85546875" style="493" customWidth="1"/>
    <col min="13346" max="13346" width="10.28515625" style="493" customWidth="1"/>
    <col min="13347" max="13347" width="9.28515625" style="493" customWidth="1"/>
    <col min="13348" max="13348" width="12.140625" style="493" bestFit="1" customWidth="1"/>
    <col min="13349" max="13351" width="12.140625" style="493" customWidth="1"/>
    <col min="13352" max="13352" width="10.85546875" style="493" customWidth="1"/>
    <col min="13353" max="13353" width="9.42578125" style="493" customWidth="1"/>
    <col min="13354" max="13354" width="12.140625" style="493" bestFit="1" customWidth="1"/>
    <col min="13355" max="13355" width="21.42578125" style="493" customWidth="1"/>
    <col min="13356" max="13572" width="9" style="493"/>
    <col min="13573" max="13573" width="7.42578125" style="493" customWidth="1"/>
    <col min="13574" max="13574" width="43" style="493" customWidth="1"/>
    <col min="13575" max="13575" width="12" style="493" customWidth="1"/>
    <col min="13576" max="13577" width="12.5703125" style="493" customWidth="1"/>
    <col min="13578" max="13578" width="12.85546875" style="493" customWidth="1"/>
    <col min="13579" max="13579" width="9.42578125" style="493" customWidth="1"/>
    <col min="13580" max="13581" width="11.7109375" style="493" customWidth="1"/>
    <col min="13582" max="13583" width="12.28515625" style="493" customWidth="1"/>
    <col min="13584" max="13584" width="11.140625" style="493" customWidth="1"/>
    <col min="13585" max="13585" width="8.5703125" style="493" customWidth="1"/>
    <col min="13586" max="13586" width="12.140625" style="493" bestFit="1" customWidth="1"/>
    <col min="13587" max="13589" width="12.140625" style="493" customWidth="1"/>
    <col min="13590" max="13590" width="10.5703125" style="493" customWidth="1"/>
    <col min="13591" max="13591" width="10.42578125" style="493" customWidth="1"/>
    <col min="13592" max="13592" width="12.140625" style="493" bestFit="1" customWidth="1"/>
    <col min="13593" max="13595" width="12.140625" style="493" customWidth="1"/>
    <col min="13596" max="13596" width="10" style="493" customWidth="1"/>
    <col min="13597" max="13597" width="9.7109375" style="493" customWidth="1"/>
    <col min="13598" max="13601" width="11.85546875" style="493" customWidth="1"/>
    <col min="13602" max="13602" width="10.28515625" style="493" customWidth="1"/>
    <col min="13603" max="13603" width="9.28515625" style="493" customWidth="1"/>
    <col min="13604" max="13604" width="12.140625" style="493" bestFit="1" customWidth="1"/>
    <col min="13605" max="13607" width="12.140625" style="493" customWidth="1"/>
    <col min="13608" max="13608" width="10.85546875" style="493" customWidth="1"/>
    <col min="13609" max="13609" width="9.42578125" style="493" customWidth="1"/>
    <col min="13610" max="13610" width="12.140625" style="493" bestFit="1" customWidth="1"/>
    <col min="13611" max="13611" width="21.42578125" style="493" customWidth="1"/>
    <col min="13612" max="13828" width="9" style="493"/>
    <col min="13829" max="13829" width="7.42578125" style="493" customWidth="1"/>
    <col min="13830" max="13830" width="43" style="493" customWidth="1"/>
    <col min="13831" max="13831" width="12" style="493" customWidth="1"/>
    <col min="13832" max="13833" width="12.5703125" style="493" customWidth="1"/>
    <col min="13834" max="13834" width="12.85546875" style="493" customWidth="1"/>
    <col min="13835" max="13835" width="9.42578125" style="493" customWidth="1"/>
    <col min="13836" max="13837" width="11.7109375" style="493" customWidth="1"/>
    <col min="13838" max="13839" width="12.28515625" style="493" customWidth="1"/>
    <col min="13840" max="13840" width="11.140625" style="493" customWidth="1"/>
    <col min="13841" max="13841" width="8.5703125" style="493" customWidth="1"/>
    <col min="13842" max="13842" width="12.140625" style="493" bestFit="1" customWidth="1"/>
    <col min="13843" max="13845" width="12.140625" style="493" customWidth="1"/>
    <col min="13846" max="13846" width="10.5703125" style="493" customWidth="1"/>
    <col min="13847" max="13847" width="10.42578125" style="493" customWidth="1"/>
    <col min="13848" max="13848" width="12.140625" style="493" bestFit="1" customWidth="1"/>
    <col min="13849" max="13851" width="12.140625" style="493" customWidth="1"/>
    <col min="13852" max="13852" width="10" style="493" customWidth="1"/>
    <col min="13853" max="13853" width="9.7109375" style="493" customWidth="1"/>
    <col min="13854" max="13857" width="11.85546875" style="493" customWidth="1"/>
    <col min="13858" max="13858" width="10.28515625" style="493" customWidth="1"/>
    <col min="13859" max="13859" width="9.28515625" style="493" customWidth="1"/>
    <col min="13860" max="13860" width="12.140625" style="493" bestFit="1" customWidth="1"/>
    <col min="13861" max="13863" width="12.140625" style="493" customWidth="1"/>
    <col min="13864" max="13864" width="10.85546875" style="493" customWidth="1"/>
    <col min="13865" max="13865" width="9.42578125" style="493" customWidth="1"/>
    <col min="13866" max="13866" width="12.140625" style="493" bestFit="1" customWidth="1"/>
    <col min="13867" max="13867" width="21.42578125" style="493" customWidth="1"/>
    <col min="13868" max="14084" width="9" style="493"/>
    <col min="14085" max="14085" width="7.42578125" style="493" customWidth="1"/>
    <col min="14086" max="14086" width="43" style="493" customWidth="1"/>
    <col min="14087" max="14087" width="12" style="493" customWidth="1"/>
    <col min="14088" max="14089" width="12.5703125" style="493" customWidth="1"/>
    <col min="14090" max="14090" width="12.85546875" style="493" customWidth="1"/>
    <col min="14091" max="14091" width="9.42578125" style="493" customWidth="1"/>
    <col min="14092" max="14093" width="11.7109375" style="493" customWidth="1"/>
    <col min="14094" max="14095" width="12.28515625" style="493" customWidth="1"/>
    <col min="14096" max="14096" width="11.140625" style="493" customWidth="1"/>
    <col min="14097" max="14097" width="8.5703125" style="493" customWidth="1"/>
    <col min="14098" max="14098" width="12.140625" style="493" bestFit="1" customWidth="1"/>
    <col min="14099" max="14101" width="12.140625" style="493" customWidth="1"/>
    <col min="14102" max="14102" width="10.5703125" style="493" customWidth="1"/>
    <col min="14103" max="14103" width="10.42578125" style="493" customWidth="1"/>
    <col min="14104" max="14104" width="12.140625" style="493" bestFit="1" customWidth="1"/>
    <col min="14105" max="14107" width="12.140625" style="493" customWidth="1"/>
    <col min="14108" max="14108" width="10" style="493" customWidth="1"/>
    <col min="14109" max="14109" width="9.7109375" style="493" customWidth="1"/>
    <col min="14110" max="14113" width="11.85546875" style="493" customWidth="1"/>
    <col min="14114" max="14114" width="10.28515625" style="493" customWidth="1"/>
    <col min="14115" max="14115" width="9.28515625" style="493" customWidth="1"/>
    <col min="14116" max="14116" width="12.140625" style="493" bestFit="1" customWidth="1"/>
    <col min="14117" max="14119" width="12.140625" style="493" customWidth="1"/>
    <col min="14120" max="14120" width="10.85546875" style="493" customWidth="1"/>
    <col min="14121" max="14121" width="9.42578125" style="493" customWidth="1"/>
    <col min="14122" max="14122" width="12.140625" style="493" bestFit="1" customWidth="1"/>
    <col min="14123" max="14123" width="21.42578125" style="493" customWidth="1"/>
    <col min="14124" max="14340" width="9" style="493"/>
    <col min="14341" max="14341" width="7.42578125" style="493" customWidth="1"/>
    <col min="14342" max="14342" width="43" style="493" customWidth="1"/>
    <col min="14343" max="14343" width="12" style="493" customWidth="1"/>
    <col min="14344" max="14345" width="12.5703125" style="493" customWidth="1"/>
    <col min="14346" max="14346" width="12.85546875" style="493" customWidth="1"/>
    <col min="14347" max="14347" width="9.42578125" style="493" customWidth="1"/>
    <col min="14348" max="14349" width="11.7109375" style="493" customWidth="1"/>
    <col min="14350" max="14351" width="12.28515625" style="493" customWidth="1"/>
    <col min="14352" max="14352" width="11.140625" style="493" customWidth="1"/>
    <col min="14353" max="14353" width="8.5703125" style="493" customWidth="1"/>
    <col min="14354" max="14354" width="12.140625" style="493" bestFit="1" customWidth="1"/>
    <col min="14355" max="14357" width="12.140625" style="493" customWidth="1"/>
    <col min="14358" max="14358" width="10.5703125" style="493" customWidth="1"/>
    <col min="14359" max="14359" width="10.42578125" style="493" customWidth="1"/>
    <col min="14360" max="14360" width="12.140625" style="493" bestFit="1" customWidth="1"/>
    <col min="14361" max="14363" width="12.140625" style="493" customWidth="1"/>
    <col min="14364" max="14364" width="10" style="493" customWidth="1"/>
    <col min="14365" max="14365" width="9.7109375" style="493" customWidth="1"/>
    <col min="14366" max="14369" width="11.85546875" style="493" customWidth="1"/>
    <col min="14370" max="14370" width="10.28515625" style="493" customWidth="1"/>
    <col min="14371" max="14371" width="9.28515625" style="493" customWidth="1"/>
    <col min="14372" max="14372" width="12.140625" style="493" bestFit="1" customWidth="1"/>
    <col min="14373" max="14375" width="12.140625" style="493" customWidth="1"/>
    <col min="14376" max="14376" width="10.85546875" style="493" customWidth="1"/>
    <col min="14377" max="14377" width="9.42578125" style="493" customWidth="1"/>
    <col min="14378" max="14378" width="12.140625" style="493" bestFit="1" customWidth="1"/>
    <col min="14379" max="14379" width="21.42578125" style="493" customWidth="1"/>
    <col min="14380" max="14596" width="9" style="493"/>
    <col min="14597" max="14597" width="7.42578125" style="493" customWidth="1"/>
    <col min="14598" max="14598" width="43" style="493" customWidth="1"/>
    <col min="14599" max="14599" width="12" style="493" customWidth="1"/>
    <col min="14600" max="14601" width="12.5703125" style="493" customWidth="1"/>
    <col min="14602" max="14602" width="12.85546875" style="493" customWidth="1"/>
    <col min="14603" max="14603" width="9.42578125" style="493" customWidth="1"/>
    <col min="14604" max="14605" width="11.7109375" style="493" customWidth="1"/>
    <col min="14606" max="14607" width="12.28515625" style="493" customWidth="1"/>
    <col min="14608" max="14608" width="11.140625" style="493" customWidth="1"/>
    <col min="14609" max="14609" width="8.5703125" style="493" customWidth="1"/>
    <col min="14610" max="14610" width="12.140625" style="493" bestFit="1" customWidth="1"/>
    <col min="14611" max="14613" width="12.140625" style="493" customWidth="1"/>
    <col min="14614" max="14614" width="10.5703125" style="493" customWidth="1"/>
    <col min="14615" max="14615" width="10.42578125" style="493" customWidth="1"/>
    <col min="14616" max="14616" width="12.140625" style="493" bestFit="1" customWidth="1"/>
    <col min="14617" max="14619" width="12.140625" style="493" customWidth="1"/>
    <col min="14620" max="14620" width="10" style="493" customWidth="1"/>
    <col min="14621" max="14621" width="9.7109375" style="493" customWidth="1"/>
    <col min="14622" max="14625" width="11.85546875" style="493" customWidth="1"/>
    <col min="14626" max="14626" width="10.28515625" style="493" customWidth="1"/>
    <col min="14627" max="14627" width="9.28515625" style="493" customWidth="1"/>
    <col min="14628" max="14628" width="12.140625" style="493" bestFit="1" customWidth="1"/>
    <col min="14629" max="14631" width="12.140625" style="493" customWidth="1"/>
    <col min="14632" max="14632" width="10.85546875" style="493" customWidth="1"/>
    <col min="14633" max="14633" width="9.42578125" style="493" customWidth="1"/>
    <col min="14634" max="14634" width="12.140625" style="493" bestFit="1" customWidth="1"/>
    <col min="14635" max="14635" width="21.42578125" style="493" customWidth="1"/>
    <col min="14636" max="14852" width="9" style="493"/>
    <col min="14853" max="14853" width="7.42578125" style="493" customWidth="1"/>
    <col min="14854" max="14854" width="43" style="493" customWidth="1"/>
    <col min="14855" max="14855" width="12" style="493" customWidth="1"/>
    <col min="14856" max="14857" width="12.5703125" style="493" customWidth="1"/>
    <col min="14858" max="14858" width="12.85546875" style="493" customWidth="1"/>
    <col min="14859" max="14859" width="9.42578125" style="493" customWidth="1"/>
    <col min="14860" max="14861" width="11.7109375" style="493" customWidth="1"/>
    <col min="14862" max="14863" width="12.28515625" style="493" customWidth="1"/>
    <col min="14864" max="14864" width="11.140625" style="493" customWidth="1"/>
    <col min="14865" max="14865" width="8.5703125" style="493" customWidth="1"/>
    <col min="14866" max="14866" width="12.140625" style="493" bestFit="1" customWidth="1"/>
    <col min="14867" max="14869" width="12.140625" style="493" customWidth="1"/>
    <col min="14870" max="14870" width="10.5703125" style="493" customWidth="1"/>
    <col min="14871" max="14871" width="10.42578125" style="493" customWidth="1"/>
    <col min="14872" max="14872" width="12.140625" style="493" bestFit="1" customWidth="1"/>
    <col min="14873" max="14875" width="12.140625" style="493" customWidth="1"/>
    <col min="14876" max="14876" width="10" style="493" customWidth="1"/>
    <col min="14877" max="14877" width="9.7109375" style="493" customWidth="1"/>
    <col min="14878" max="14881" width="11.85546875" style="493" customWidth="1"/>
    <col min="14882" max="14882" width="10.28515625" style="493" customWidth="1"/>
    <col min="14883" max="14883" width="9.28515625" style="493" customWidth="1"/>
    <col min="14884" max="14884" width="12.140625" style="493" bestFit="1" customWidth="1"/>
    <col min="14885" max="14887" width="12.140625" style="493" customWidth="1"/>
    <col min="14888" max="14888" width="10.85546875" style="493" customWidth="1"/>
    <col min="14889" max="14889" width="9.42578125" style="493" customWidth="1"/>
    <col min="14890" max="14890" width="12.140625" style="493" bestFit="1" customWidth="1"/>
    <col min="14891" max="14891" width="21.42578125" style="493" customWidth="1"/>
    <col min="14892" max="15108" width="9" style="493"/>
    <col min="15109" max="15109" width="7.42578125" style="493" customWidth="1"/>
    <col min="15110" max="15110" width="43" style="493" customWidth="1"/>
    <col min="15111" max="15111" width="12" style="493" customWidth="1"/>
    <col min="15112" max="15113" width="12.5703125" style="493" customWidth="1"/>
    <col min="15114" max="15114" width="12.85546875" style="493" customWidth="1"/>
    <col min="15115" max="15115" width="9.42578125" style="493" customWidth="1"/>
    <col min="15116" max="15117" width="11.7109375" style="493" customWidth="1"/>
    <col min="15118" max="15119" width="12.28515625" style="493" customWidth="1"/>
    <col min="15120" max="15120" width="11.140625" style="493" customWidth="1"/>
    <col min="15121" max="15121" width="8.5703125" style="493" customWidth="1"/>
    <col min="15122" max="15122" width="12.140625" style="493" bestFit="1" customWidth="1"/>
    <col min="15123" max="15125" width="12.140625" style="493" customWidth="1"/>
    <col min="15126" max="15126" width="10.5703125" style="493" customWidth="1"/>
    <col min="15127" max="15127" width="10.42578125" style="493" customWidth="1"/>
    <col min="15128" max="15128" width="12.140625" style="493" bestFit="1" customWidth="1"/>
    <col min="15129" max="15131" width="12.140625" style="493" customWidth="1"/>
    <col min="15132" max="15132" width="10" style="493" customWidth="1"/>
    <col min="15133" max="15133" width="9.7109375" style="493" customWidth="1"/>
    <col min="15134" max="15137" width="11.85546875" style="493" customWidth="1"/>
    <col min="15138" max="15138" width="10.28515625" style="493" customWidth="1"/>
    <col min="15139" max="15139" width="9.28515625" style="493" customWidth="1"/>
    <col min="15140" max="15140" width="12.140625" style="493" bestFit="1" customWidth="1"/>
    <col min="15141" max="15143" width="12.140625" style="493" customWidth="1"/>
    <col min="15144" max="15144" width="10.85546875" style="493" customWidth="1"/>
    <col min="15145" max="15145" width="9.42578125" style="493" customWidth="1"/>
    <col min="15146" max="15146" width="12.140625" style="493" bestFit="1" customWidth="1"/>
    <col min="15147" max="15147" width="21.42578125" style="493" customWidth="1"/>
    <col min="15148" max="15364" width="9" style="493"/>
    <col min="15365" max="15365" width="7.42578125" style="493" customWidth="1"/>
    <col min="15366" max="15366" width="43" style="493" customWidth="1"/>
    <col min="15367" max="15367" width="12" style="493" customWidth="1"/>
    <col min="15368" max="15369" width="12.5703125" style="493" customWidth="1"/>
    <col min="15370" max="15370" width="12.85546875" style="493" customWidth="1"/>
    <col min="15371" max="15371" width="9.42578125" style="493" customWidth="1"/>
    <col min="15372" max="15373" width="11.7109375" style="493" customWidth="1"/>
    <col min="15374" max="15375" width="12.28515625" style="493" customWidth="1"/>
    <col min="15376" max="15376" width="11.140625" style="493" customWidth="1"/>
    <col min="15377" max="15377" width="8.5703125" style="493" customWidth="1"/>
    <col min="15378" max="15378" width="12.140625" style="493" bestFit="1" customWidth="1"/>
    <col min="15379" max="15381" width="12.140625" style="493" customWidth="1"/>
    <col min="15382" max="15382" width="10.5703125" style="493" customWidth="1"/>
    <col min="15383" max="15383" width="10.42578125" style="493" customWidth="1"/>
    <col min="15384" max="15384" width="12.140625" style="493" bestFit="1" customWidth="1"/>
    <col min="15385" max="15387" width="12.140625" style="493" customWidth="1"/>
    <col min="15388" max="15388" width="10" style="493" customWidth="1"/>
    <col min="15389" max="15389" width="9.7109375" style="493" customWidth="1"/>
    <col min="15390" max="15393" width="11.85546875" style="493" customWidth="1"/>
    <col min="15394" max="15394" width="10.28515625" style="493" customWidth="1"/>
    <col min="15395" max="15395" width="9.28515625" style="493" customWidth="1"/>
    <col min="15396" max="15396" width="12.140625" style="493" bestFit="1" customWidth="1"/>
    <col min="15397" max="15399" width="12.140625" style="493" customWidth="1"/>
    <col min="15400" max="15400" width="10.85546875" style="493" customWidth="1"/>
    <col min="15401" max="15401" width="9.42578125" style="493" customWidth="1"/>
    <col min="15402" max="15402" width="12.140625" style="493" bestFit="1" customWidth="1"/>
    <col min="15403" max="15403" width="21.42578125" style="493" customWidth="1"/>
    <col min="15404" max="15620" width="9" style="493"/>
    <col min="15621" max="15621" width="7.42578125" style="493" customWidth="1"/>
    <col min="15622" max="15622" width="43" style="493" customWidth="1"/>
    <col min="15623" max="15623" width="12" style="493" customWidth="1"/>
    <col min="15624" max="15625" width="12.5703125" style="493" customWidth="1"/>
    <col min="15626" max="15626" width="12.85546875" style="493" customWidth="1"/>
    <col min="15627" max="15627" width="9.42578125" style="493" customWidth="1"/>
    <col min="15628" max="15629" width="11.7109375" style="493" customWidth="1"/>
    <col min="15630" max="15631" width="12.28515625" style="493" customWidth="1"/>
    <col min="15632" max="15632" width="11.140625" style="493" customWidth="1"/>
    <col min="15633" max="15633" width="8.5703125" style="493" customWidth="1"/>
    <col min="15634" max="15634" width="12.140625" style="493" bestFit="1" customWidth="1"/>
    <col min="15635" max="15637" width="12.140625" style="493" customWidth="1"/>
    <col min="15638" max="15638" width="10.5703125" style="493" customWidth="1"/>
    <col min="15639" max="15639" width="10.42578125" style="493" customWidth="1"/>
    <col min="15640" max="15640" width="12.140625" style="493" bestFit="1" customWidth="1"/>
    <col min="15641" max="15643" width="12.140625" style="493" customWidth="1"/>
    <col min="15644" max="15644" width="10" style="493" customWidth="1"/>
    <col min="15645" max="15645" width="9.7109375" style="493" customWidth="1"/>
    <col min="15646" max="15649" width="11.85546875" style="493" customWidth="1"/>
    <col min="15650" max="15650" width="10.28515625" style="493" customWidth="1"/>
    <col min="15651" max="15651" width="9.28515625" style="493" customWidth="1"/>
    <col min="15652" max="15652" width="12.140625" style="493" bestFit="1" customWidth="1"/>
    <col min="15653" max="15655" width="12.140625" style="493" customWidth="1"/>
    <col min="15656" max="15656" width="10.85546875" style="493" customWidth="1"/>
    <col min="15657" max="15657" width="9.42578125" style="493" customWidth="1"/>
    <col min="15658" max="15658" width="12.140625" style="493" bestFit="1" customWidth="1"/>
    <col min="15659" max="15659" width="21.42578125" style="493" customWidth="1"/>
    <col min="15660" max="15876" width="9" style="493"/>
    <col min="15877" max="15877" width="7.42578125" style="493" customWidth="1"/>
    <col min="15878" max="15878" width="43" style="493" customWidth="1"/>
    <col min="15879" max="15879" width="12" style="493" customWidth="1"/>
    <col min="15880" max="15881" width="12.5703125" style="493" customWidth="1"/>
    <col min="15882" max="15882" width="12.85546875" style="493" customWidth="1"/>
    <col min="15883" max="15883" width="9.42578125" style="493" customWidth="1"/>
    <col min="15884" max="15885" width="11.7109375" style="493" customWidth="1"/>
    <col min="15886" max="15887" width="12.28515625" style="493" customWidth="1"/>
    <col min="15888" max="15888" width="11.140625" style="493" customWidth="1"/>
    <col min="15889" max="15889" width="8.5703125" style="493" customWidth="1"/>
    <col min="15890" max="15890" width="12.140625" style="493" bestFit="1" customWidth="1"/>
    <col min="15891" max="15893" width="12.140625" style="493" customWidth="1"/>
    <col min="15894" max="15894" width="10.5703125" style="493" customWidth="1"/>
    <col min="15895" max="15895" width="10.42578125" style="493" customWidth="1"/>
    <col min="15896" max="15896" width="12.140625" style="493" bestFit="1" customWidth="1"/>
    <col min="15897" max="15899" width="12.140625" style="493" customWidth="1"/>
    <col min="15900" max="15900" width="10" style="493" customWidth="1"/>
    <col min="15901" max="15901" width="9.7109375" style="493" customWidth="1"/>
    <col min="15902" max="15905" width="11.85546875" style="493" customWidth="1"/>
    <col min="15906" max="15906" width="10.28515625" style="493" customWidth="1"/>
    <col min="15907" max="15907" width="9.28515625" style="493" customWidth="1"/>
    <col min="15908" max="15908" width="12.140625" style="493" bestFit="1" customWidth="1"/>
    <col min="15909" max="15911" width="12.140625" style="493" customWidth="1"/>
    <col min="15912" max="15912" width="10.85546875" style="493" customWidth="1"/>
    <col min="15913" max="15913" width="9.42578125" style="493" customWidth="1"/>
    <col min="15914" max="15914" width="12.140625" style="493" bestFit="1" customWidth="1"/>
    <col min="15915" max="15915" width="21.42578125" style="493" customWidth="1"/>
    <col min="15916" max="16132" width="9" style="493"/>
    <col min="16133" max="16133" width="7.42578125" style="493" customWidth="1"/>
    <col min="16134" max="16134" width="43" style="493" customWidth="1"/>
    <col min="16135" max="16135" width="12" style="493" customWidth="1"/>
    <col min="16136" max="16137" width="12.5703125" style="493" customWidth="1"/>
    <col min="16138" max="16138" width="12.85546875" style="493" customWidth="1"/>
    <col min="16139" max="16139" width="9.42578125" style="493" customWidth="1"/>
    <col min="16140" max="16141" width="11.7109375" style="493" customWidth="1"/>
    <col min="16142" max="16143" width="12.28515625" style="493" customWidth="1"/>
    <col min="16144" max="16144" width="11.140625" style="493" customWidth="1"/>
    <col min="16145" max="16145" width="8.5703125" style="493" customWidth="1"/>
    <col min="16146" max="16146" width="12.140625" style="493" bestFit="1" customWidth="1"/>
    <col min="16147" max="16149" width="12.140625" style="493" customWidth="1"/>
    <col min="16150" max="16150" width="10.5703125" style="493" customWidth="1"/>
    <col min="16151" max="16151" width="10.42578125" style="493" customWidth="1"/>
    <col min="16152" max="16152" width="12.140625" style="493" bestFit="1" customWidth="1"/>
    <col min="16153" max="16155" width="12.140625" style="493" customWidth="1"/>
    <col min="16156" max="16156" width="10" style="493" customWidth="1"/>
    <col min="16157" max="16157" width="9.7109375" style="493" customWidth="1"/>
    <col min="16158" max="16161" width="11.85546875" style="493" customWidth="1"/>
    <col min="16162" max="16162" width="10.28515625" style="493" customWidth="1"/>
    <col min="16163" max="16163" width="9.28515625" style="493" customWidth="1"/>
    <col min="16164" max="16164" width="12.140625" style="493" bestFit="1" customWidth="1"/>
    <col min="16165" max="16167" width="12.140625" style="493" customWidth="1"/>
    <col min="16168" max="16168" width="10.85546875" style="493" customWidth="1"/>
    <col min="16169" max="16169" width="9.42578125" style="493" customWidth="1"/>
    <col min="16170" max="16170" width="12.140625" style="493" bestFit="1" customWidth="1"/>
    <col min="16171" max="16171" width="21.42578125" style="493" customWidth="1"/>
    <col min="16172" max="16383" width="9" style="493"/>
    <col min="16384" max="16384" width="9" style="493" customWidth="1"/>
  </cols>
  <sheetData>
    <row r="1" spans="1:43" ht="29.25" thickTop="1" thickBot="1">
      <c r="A1" s="2096" t="s">
        <v>1</v>
      </c>
      <c r="B1" s="2097"/>
      <c r="C1" s="1224">
        <f>'بيانات عامة'!D5</f>
        <v>0</v>
      </c>
      <c r="F1" s="1965" t="s">
        <v>654</v>
      </c>
      <c r="G1" s="2069"/>
      <c r="H1" s="324"/>
      <c r="I1" s="309"/>
      <c r="O1" s="324"/>
      <c r="P1" s="309"/>
      <c r="V1" s="324"/>
      <c r="W1" s="309"/>
      <c r="Z1" s="492"/>
      <c r="AM1" s="2072"/>
      <c r="AN1" s="2072"/>
      <c r="AO1" s="2072"/>
      <c r="AP1" s="2072"/>
      <c r="AQ1" s="493"/>
    </row>
    <row r="2" spans="1:43" ht="29.25" thickTop="1" thickBot="1">
      <c r="A2" s="2099" t="s">
        <v>430</v>
      </c>
      <c r="B2" s="2100"/>
      <c r="C2" s="1225">
        <f>'بيانات عامة'!D15</f>
        <v>0</v>
      </c>
      <c r="AN2" s="581"/>
      <c r="AO2" s="581"/>
      <c r="AP2" s="581"/>
      <c r="AQ2" s="581"/>
    </row>
    <row r="3" spans="1:43" ht="28.5" thickBot="1">
      <c r="A3" s="1773"/>
      <c r="B3" s="1773"/>
      <c r="C3" s="1772"/>
      <c r="AN3" s="1707"/>
      <c r="AO3" s="1707"/>
      <c r="AP3" s="1707"/>
      <c r="AQ3" s="1707"/>
    </row>
    <row r="4" spans="1:43" s="306" customFormat="1" ht="28.9" customHeight="1" thickBot="1">
      <c r="A4" s="2105" t="s">
        <v>163</v>
      </c>
      <c r="B4" s="2105"/>
      <c r="C4" s="2105"/>
      <c r="D4" s="2105"/>
      <c r="E4" s="2105"/>
      <c r="F4" s="2105"/>
      <c r="G4" s="2105"/>
      <c r="H4" s="2105"/>
      <c r="I4" s="1770"/>
      <c r="J4" s="1770"/>
      <c r="K4" s="1770"/>
      <c r="L4" s="1770"/>
      <c r="M4" s="1770"/>
      <c r="N4" s="1770"/>
      <c r="O4" s="1770"/>
      <c r="P4" s="1770"/>
      <c r="Q4" s="1770"/>
      <c r="R4" s="1770"/>
      <c r="S4" s="1770"/>
      <c r="T4" s="1770"/>
      <c r="U4" s="1770"/>
      <c r="V4" s="1770"/>
      <c r="W4" s="1770"/>
      <c r="X4" s="1770"/>
      <c r="Y4" s="1770"/>
      <c r="Z4" s="1770"/>
      <c r="AA4" s="1770"/>
      <c r="AB4" s="1770"/>
      <c r="AC4" s="1770"/>
      <c r="AD4" s="1770"/>
      <c r="AE4" s="1770"/>
      <c r="AF4" s="1770"/>
      <c r="AG4" s="1770"/>
      <c r="AH4" s="1770"/>
      <c r="AI4" s="1770"/>
      <c r="AJ4" s="1770"/>
      <c r="AK4" s="1770"/>
      <c r="AL4" s="1770"/>
      <c r="AM4" s="1770"/>
      <c r="AN4" s="1770"/>
      <c r="AO4" s="1770"/>
      <c r="AP4" s="1770"/>
      <c r="AQ4" s="1771"/>
    </row>
    <row r="5" spans="1:43" s="306" customFormat="1" ht="27.75" customHeight="1" thickBot="1">
      <c r="A5" s="89"/>
      <c r="B5" s="89"/>
      <c r="C5" s="89"/>
      <c r="D5" s="89"/>
      <c r="E5" s="89"/>
      <c r="F5" s="89"/>
      <c r="G5" s="89"/>
      <c r="H5" s="89"/>
      <c r="I5" s="516"/>
      <c r="J5" s="89"/>
      <c r="K5" s="89"/>
      <c r="L5" s="89"/>
      <c r="M5" s="89"/>
      <c r="N5" s="89"/>
      <c r="O5" s="90"/>
      <c r="P5" s="503"/>
      <c r="Q5" s="90"/>
      <c r="R5" s="90"/>
      <c r="S5" s="90"/>
      <c r="T5" s="90"/>
      <c r="U5" s="90"/>
      <c r="V5" s="90"/>
      <c r="W5" s="503"/>
      <c r="X5" s="90"/>
      <c r="Y5" s="90"/>
      <c r="Z5" s="90"/>
      <c r="AA5" s="90"/>
      <c r="AB5" s="89"/>
      <c r="AC5" s="90"/>
      <c r="AD5" s="90"/>
      <c r="AE5" s="90"/>
      <c r="AF5" s="90"/>
      <c r="AG5" s="90"/>
      <c r="AH5" s="89"/>
      <c r="AI5" s="90"/>
      <c r="AJ5" s="90"/>
      <c r="AK5" s="90"/>
      <c r="AL5" s="90"/>
      <c r="AM5" s="90"/>
      <c r="AN5" s="2098" t="s">
        <v>519</v>
      </c>
      <c r="AO5" s="2098"/>
      <c r="AP5" s="2098"/>
      <c r="AQ5" s="2098"/>
    </row>
    <row r="6" spans="1:43" s="498" customFormat="1" ht="37.5" customHeight="1">
      <c r="A6" s="2101" t="s">
        <v>75</v>
      </c>
      <c r="B6" s="2075" t="s">
        <v>479</v>
      </c>
      <c r="C6" s="2063" t="s">
        <v>164</v>
      </c>
      <c r="D6" s="2064"/>
      <c r="E6" s="2064"/>
      <c r="F6" s="2064"/>
      <c r="G6" s="2064"/>
      <c r="H6" s="2065"/>
      <c r="I6" s="1264"/>
      <c r="J6" s="2063" t="s">
        <v>165</v>
      </c>
      <c r="K6" s="2064"/>
      <c r="L6" s="2064"/>
      <c r="M6" s="2064"/>
      <c r="N6" s="2064"/>
      <c r="O6" s="2065"/>
      <c r="P6" s="1264"/>
      <c r="Q6" s="2063" t="s">
        <v>166</v>
      </c>
      <c r="R6" s="2064"/>
      <c r="S6" s="2064"/>
      <c r="T6" s="2064"/>
      <c r="U6" s="2064"/>
      <c r="V6" s="2065"/>
      <c r="W6" s="1264"/>
      <c r="X6" s="2063" t="s">
        <v>167</v>
      </c>
      <c r="Y6" s="2064"/>
      <c r="Z6" s="2064"/>
      <c r="AA6" s="2064"/>
      <c r="AB6" s="2064"/>
      <c r="AC6" s="2064"/>
      <c r="AD6" s="2064"/>
      <c r="AE6" s="2064"/>
      <c r="AF6" s="2064"/>
      <c r="AG6" s="2064"/>
      <c r="AH6" s="2064"/>
      <c r="AI6" s="2064"/>
      <c r="AJ6" s="2064"/>
      <c r="AK6" s="2064"/>
      <c r="AL6" s="2064"/>
      <c r="AM6" s="2064"/>
      <c r="AN6" s="2064"/>
      <c r="AO6" s="2065"/>
      <c r="AP6" s="1296"/>
      <c r="AQ6" s="2046" t="s">
        <v>168</v>
      </c>
    </row>
    <row r="7" spans="1:43" s="498" customFormat="1" ht="33" customHeight="1">
      <c r="A7" s="2102"/>
      <c r="B7" s="2103"/>
      <c r="C7" s="2066"/>
      <c r="D7" s="2067"/>
      <c r="E7" s="2067"/>
      <c r="F7" s="2067"/>
      <c r="G7" s="2067"/>
      <c r="H7" s="2068"/>
      <c r="I7" s="1264"/>
      <c r="J7" s="2066"/>
      <c r="K7" s="2067"/>
      <c r="L7" s="2067"/>
      <c r="M7" s="2067"/>
      <c r="N7" s="2067"/>
      <c r="O7" s="2068"/>
      <c r="P7" s="1264"/>
      <c r="Q7" s="2066"/>
      <c r="R7" s="2067"/>
      <c r="S7" s="2067"/>
      <c r="T7" s="2067"/>
      <c r="U7" s="2067"/>
      <c r="V7" s="2068"/>
      <c r="W7" s="1264"/>
      <c r="X7" s="2084" t="s">
        <v>169</v>
      </c>
      <c r="Y7" s="2085"/>
      <c r="Z7" s="2085"/>
      <c r="AA7" s="2085"/>
      <c r="AB7" s="2085"/>
      <c r="AC7" s="2086"/>
      <c r="AD7" s="2084" t="s">
        <v>170</v>
      </c>
      <c r="AE7" s="2085"/>
      <c r="AF7" s="2085"/>
      <c r="AG7" s="2085"/>
      <c r="AH7" s="2085"/>
      <c r="AI7" s="2086"/>
      <c r="AJ7" s="2084" t="s">
        <v>171</v>
      </c>
      <c r="AK7" s="2085"/>
      <c r="AL7" s="2085"/>
      <c r="AM7" s="2085"/>
      <c r="AN7" s="2085"/>
      <c r="AO7" s="2086"/>
      <c r="AP7" s="1296"/>
      <c r="AQ7" s="2047"/>
    </row>
    <row r="8" spans="1:43" s="491" customFormat="1" ht="66" customHeight="1" thickBot="1">
      <c r="A8" s="2102"/>
      <c r="B8" s="2104"/>
      <c r="C8" s="1301" t="s">
        <v>104</v>
      </c>
      <c r="D8" s="1302" t="s">
        <v>105</v>
      </c>
      <c r="E8" s="1303" t="s">
        <v>106</v>
      </c>
      <c r="F8" s="1304" t="s">
        <v>156</v>
      </c>
      <c r="G8" s="1302" t="s">
        <v>157</v>
      </c>
      <c r="H8" s="1305" t="s">
        <v>158</v>
      </c>
      <c r="I8" s="1263"/>
      <c r="J8" s="1301" t="s">
        <v>104</v>
      </c>
      <c r="K8" s="1302" t="s">
        <v>105</v>
      </c>
      <c r="L8" s="1303" t="s">
        <v>106</v>
      </c>
      <c r="M8" s="1304" t="s">
        <v>156</v>
      </c>
      <c r="N8" s="1302" t="s">
        <v>157</v>
      </c>
      <c r="O8" s="1305" t="s">
        <v>158</v>
      </c>
      <c r="P8" s="1263"/>
      <c r="Q8" s="1301" t="s">
        <v>104</v>
      </c>
      <c r="R8" s="1302" t="s">
        <v>105</v>
      </c>
      <c r="S8" s="1303" t="s">
        <v>106</v>
      </c>
      <c r="T8" s="1304" t="s">
        <v>156</v>
      </c>
      <c r="U8" s="1302" t="s">
        <v>157</v>
      </c>
      <c r="V8" s="1305" t="s">
        <v>158</v>
      </c>
      <c r="W8" s="1263"/>
      <c r="X8" s="1301" t="s">
        <v>104</v>
      </c>
      <c r="Y8" s="1302" t="s">
        <v>105</v>
      </c>
      <c r="Z8" s="1303" t="s">
        <v>106</v>
      </c>
      <c r="AA8" s="1304" t="s">
        <v>156</v>
      </c>
      <c r="AB8" s="1302" t="s">
        <v>157</v>
      </c>
      <c r="AC8" s="1314" t="s">
        <v>158</v>
      </c>
      <c r="AD8" s="1301" t="s">
        <v>104</v>
      </c>
      <c r="AE8" s="1302" t="s">
        <v>105</v>
      </c>
      <c r="AF8" s="1303" t="s">
        <v>106</v>
      </c>
      <c r="AG8" s="1304" t="s">
        <v>156</v>
      </c>
      <c r="AH8" s="1302" t="s">
        <v>157</v>
      </c>
      <c r="AI8" s="1314" t="s">
        <v>158</v>
      </c>
      <c r="AJ8" s="1301" t="s">
        <v>104</v>
      </c>
      <c r="AK8" s="1302" t="s">
        <v>105</v>
      </c>
      <c r="AL8" s="1303" t="s">
        <v>106</v>
      </c>
      <c r="AM8" s="1304" t="s">
        <v>156</v>
      </c>
      <c r="AN8" s="1302" t="s">
        <v>157</v>
      </c>
      <c r="AO8" s="1305" t="s">
        <v>158</v>
      </c>
      <c r="AP8" s="1263"/>
      <c r="AQ8" s="2047"/>
    </row>
    <row r="9" spans="1:43" s="312" customFormat="1" ht="143.25" customHeight="1" thickBot="1">
      <c r="A9" s="1275"/>
      <c r="B9" s="1485" t="s">
        <v>172</v>
      </c>
      <c r="C9" s="1313">
        <f>C10</f>
        <v>0</v>
      </c>
      <c r="D9" s="1311">
        <f>D10</f>
        <v>0</v>
      </c>
      <c r="E9" s="1311">
        <f>E10</f>
        <v>0</v>
      </c>
      <c r="F9" s="500">
        <f>C9+D9+E9</f>
        <v>0</v>
      </c>
      <c r="G9" s="501">
        <v>1</v>
      </c>
      <c r="H9" s="1312">
        <f>F9*G9</f>
        <v>0</v>
      </c>
      <c r="I9" s="504"/>
      <c r="J9" s="1313">
        <f>J10</f>
        <v>0</v>
      </c>
      <c r="K9" s="1311">
        <f>K10</f>
        <v>0</v>
      </c>
      <c r="L9" s="1311">
        <f>L10</f>
        <v>0</v>
      </c>
      <c r="M9" s="1311">
        <f>J9+K9+L9</f>
        <v>0</v>
      </c>
      <c r="N9" s="501">
        <v>1</v>
      </c>
      <c r="O9" s="1312">
        <f>M9*N9</f>
        <v>0</v>
      </c>
      <c r="P9" s="504"/>
      <c r="Q9" s="1309">
        <f>Q10</f>
        <v>0</v>
      </c>
      <c r="R9" s="1310">
        <f>R10</f>
        <v>0</v>
      </c>
      <c r="S9" s="1310">
        <f>S10</f>
        <v>0</v>
      </c>
      <c r="T9" s="1311">
        <f>Q9+R9+S9</f>
        <v>0</v>
      </c>
      <c r="U9" s="501">
        <v>1</v>
      </c>
      <c r="V9" s="1312">
        <f>T9*U9</f>
        <v>0</v>
      </c>
      <c r="W9" s="504"/>
      <c r="X9" s="1313">
        <f>X11+X19+X20+X27+X39+X51+X56+X59+X62+X65+X66</f>
        <v>0</v>
      </c>
      <c r="Y9" s="1311">
        <f>Y11+Y19+Y20+Y27+Y39+Y51+Y56+Y59+Y62+Y65+Y66</f>
        <v>0</v>
      </c>
      <c r="Z9" s="1311">
        <f>Z11+Z19+Z20+Z27+Z39+Z51+Z56+Z59+Z62+Z65+Z66</f>
        <v>0</v>
      </c>
      <c r="AA9" s="1311">
        <f>X9+Y9+Z9</f>
        <v>0</v>
      </c>
      <c r="AB9" s="501">
        <v>0.5</v>
      </c>
      <c r="AC9" s="1312">
        <f>AA9*AB9</f>
        <v>0</v>
      </c>
      <c r="AD9" s="1309">
        <f>AD11+AD19+AD20+AD27+AD39+AD51+AD56+AD59+AD62+AD65+AD66</f>
        <v>0</v>
      </c>
      <c r="AE9" s="1310">
        <f>AE11+AE19+AE20+AE27+AE39+AE51+AE56+AE59+AE62+AE65+AE66</f>
        <v>0</v>
      </c>
      <c r="AF9" s="1310">
        <f>AF11+AF19+AF20+AF27+AF39+AF51+AF56+AF59+AF62+AF65+AF66</f>
        <v>0</v>
      </c>
      <c r="AG9" s="1311">
        <f>AD9+AE9+AF9</f>
        <v>0</v>
      </c>
      <c r="AH9" s="501">
        <v>0.2</v>
      </c>
      <c r="AI9" s="1438">
        <f>AG9*AH9</f>
        <v>0</v>
      </c>
      <c r="AJ9" s="1309">
        <f>AJ11+AJ19+AJ20+AJ27+AJ39+AJ51+AJ56+AJ59+AJ62+AJ65+AJ66</f>
        <v>0</v>
      </c>
      <c r="AK9" s="1310">
        <f>AK11+AK19+AK20+AK27+AK39+AK51+AK56+AK59+AK62+AK65+AK66</f>
        <v>0</v>
      </c>
      <c r="AL9" s="1310">
        <f>AL11+AL19+AL20+AL27+AL39+AL51+AL56+AL59+AL62+AL65+AL66</f>
        <v>0</v>
      </c>
      <c r="AM9" s="1311">
        <f>AJ9+AK9+AL9</f>
        <v>0</v>
      </c>
      <c r="AN9" s="501">
        <v>0</v>
      </c>
      <c r="AO9" s="1312">
        <f>AM9*AN9</f>
        <v>0</v>
      </c>
      <c r="AP9" s="504"/>
      <c r="AQ9" s="1459">
        <f>AQ10+AQ11+AQ19+AQ20+AQ27+AQ39+AQ51+AQ56+AQ59+AQ62+AQ65+AQ66</f>
        <v>0</v>
      </c>
    </row>
    <row r="10" spans="1:43" s="491" customFormat="1" ht="72" customHeight="1" thickBot="1">
      <c r="A10" s="1276"/>
      <c r="B10" s="1272" t="s">
        <v>99</v>
      </c>
      <c r="C10" s="517"/>
      <c r="D10" s="1297"/>
      <c r="E10" s="1298"/>
      <c r="F10" s="1299">
        <f>C10+D10+E10</f>
        <v>0</v>
      </c>
      <c r="G10" s="499">
        <v>1</v>
      </c>
      <c r="H10" s="1300">
        <f>F10*G10</f>
        <v>0</v>
      </c>
      <c r="I10" s="514"/>
      <c r="J10" s="1306"/>
      <c r="K10" s="1297"/>
      <c r="L10" s="1298"/>
      <c r="M10" s="1299">
        <f>J10+K10+L10</f>
        <v>0</v>
      </c>
      <c r="N10" s="499">
        <v>1</v>
      </c>
      <c r="O10" s="1300">
        <f>M10*N10</f>
        <v>0</v>
      </c>
      <c r="P10" s="514"/>
      <c r="Q10" s="1306"/>
      <c r="R10" s="1307"/>
      <c r="S10" s="1308"/>
      <c r="T10" s="1299">
        <f>Q10+R10+S10</f>
        <v>0</v>
      </c>
      <c r="U10" s="499">
        <v>1</v>
      </c>
      <c r="V10" s="1300">
        <f>T10*U10</f>
        <v>0</v>
      </c>
      <c r="W10" s="514"/>
      <c r="X10" s="1315"/>
      <c r="Y10" s="1316"/>
      <c r="Z10" s="1316"/>
      <c r="AA10" s="1317"/>
      <c r="AB10" s="644"/>
      <c r="AC10" s="1396"/>
      <c r="AD10" s="1315"/>
      <c r="AE10" s="1316"/>
      <c r="AF10" s="1317"/>
      <c r="AG10" s="1317"/>
      <c r="AH10" s="644"/>
      <c r="AI10" s="1439"/>
      <c r="AJ10" s="1315"/>
      <c r="AK10" s="1316"/>
      <c r="AL10" s="1317"/>
      <c r="AM10" s="1317"/>
      <c r="AN10" s="644"/>
      <c r="AO10" s="1396"/>
      <c r="AP10" s="505"/>
      <c r="AQ10" s="1460">
        <f>H10+O10+V10</f>
        <v>0</v>
      </c>
    </row>
    <row r="11" spans="1:43" s="317" customFormat="1" ht="46.5">
      <c r="A11" s="1277">
        <v>1</v>
      </c>
      <c r="B11" s="1481" t="s">
        <v>508</v>
      </c>
      <c r="C11" s="2087"/>
      <c r="D11" s="2088"/>
      <c r="E11" s="2088"/>
      <c r="F11" s="2088"/>
      <c r="G11" s="2088"/>
      <c r="H11" s="2088"/>
      <c r="I11" s="2088"/>
      <c r="J11" s="2088"/>
      <c r="K11" s="2088"/>
      <c r="L11" s="2088"/>
      <c r="M11" s="2088"/>
      <c r="N11" s="2088"/>
      <c r="O11" s="2088"/>
      <c r="P11" s="2088"/>
      <c r="Q11" s="2088"/>
      <c r="R11" s="2088"/>
      <c r="S11" s="2088"/>
      <c r="T11" s="2088"/>
      <c r="U11" s="2088"/>
      <c r="V11" s="2089"/>
      <c r="W11" s="515"/>
      <c r="X11" s="1318">
        <f>X12+X13+X14+X15+X16+X17+X18</f>
        <v>0</v>
      </c>
      <c r="Y11" s="1319">
        <f>Y12+Y13+Y14+Y15+Y16+Y17+Y18</f>
        <v>0</v>
      </c>
      <c r="Z11" s="1319">
        <f>Z12+Z13+Z14+Z15+Z16+Z17+Z18</f>
        <v>0</v>
      </c>
      <c r="AA11" s="1320">
        <f>X11+Y11+Z11</f>
        <v>0</v>
      </c>
      <c r="AB11" s="346">
        <v>0.5</v>
      </c>
      <c r="AC11" s="1397">
        <f>AB11*AA11</f>
        <v>0</v>
      </c>
      <c r="AD11" s="1318">
        <f>AD12+AD13+AD14+AD15+AD16+AD17+AD18</f>
        <v>0</v>
      </c>
      <c r="AE11" s="1319">
        <f>AE12+AE13+AE14+AE15+AE16+AE17+AE18</f>
        <v>0</v>
      </c>
      <c r="AF11" s="1319">
        <f>AF12+AF13+AF14+AF15+AF16+AF17+AF18</f>
        <v>0</v>
      </c>
      <c r="AG11" s="1320">
        <f>AD11+AE11+AF11</f>
        <v>0</v>
      </c>
      <c r="AH11" s="346">
        <v>0.2</v>
      </c>
      <c r="AI11" s="1440">
        <f>AG11*AH11</f>
        <v>0</v>
      </c>
      <c r="AJ11" s="1318">
        <f>AJ12+AJ13+AJ14+AJ15+AJ16+AJ17+AJ18</f>
        <v>0</v>
      </c>
      <c r="AK11" s="1319">
        <f>AK12+AK13+AK14+AK15+AK16+AK17+AK18</f>
        <v>0</v>
      </c>
      <c r="AL11" s="1319">
        <f>AL12+AL13+AL14+AL15+AL16+AL17+AL18</f>
        <v>0</v>
      </c>
      <c r="AM11" s="1363">
        <f>AJ11+AK11+AL11</f>
        <v>0</v>
      </c>
      <c r="AN11" s="346">
        <v>0</v>
      </c>
      <c r="AO11" s="1397">
        <f>AM11*AN11</f>
        <v>0</v>
      </c>
      <c r="AP11" s="506"/>
      <c r="AQ11" s="1461">
        <f>AQ12+AQ13+AQ14+AQ15+AQ16+AQ17+AQ18</f>
        <v>0</v>
      </c>
    </row>
    <row r="12" spans="1:43" s="317" customFormat="1" ht="46.5">
      <c r="A12" s="1278">
        <v>1.1000000000000001</v>
      </c>
      <c r="B12" s="1186" t="s">
        <v>509</v>
      </c>
      <c r="C12" s="2090"/>
      <c r="D12" s="2091"/>
      <c r="E12" s="2091"/>
      <c r="F12" s="2091"/>
      <c r="G12" s="2091"/>
      <c r="H12" s="2091"/>
      <c r="I12" s="2091"/>
      <c r="J12" s="2091"/>
      <c r="K12" s="2091"/>
      <c r="L12" s="2091"/>
      <c r="M12" s="2091"/>
      <c r="N12" s="2091"/>
      <c r="O12" s="2091"/>
      <c r="P12" s="2091"/>
      <c r="Q12" s="2091"/>
      <c r="R12" s="2091"/>
      <c r="S12" s="2091"/>
      <c r="T12" s="2091"/>
      <c r="U12" s="2091"/>
      <c r="V12" s="2092"/>
      <c r="W12" s="515"/>
      <c r="X12" s="1321"/>
      <c r="Y12" s="1322"/>
      <c r="Z12" s="1322"/>
      <c r="AA12" s="1323">
        <f t="shared" ref="AA12:AA66" si="0">X12+Y12+Z12</f>
        <v>0</v>
      </c>
      <c r="AB12" s="351">
        <v>0.5</v>
      </c>
      <c r="AC12" s="1398">
        <f>AB12*AA12</f>
        <v>0</v>
      </c>
      <c r="AD12" s="1321"/>
      <c r="AE12" s="1322"/>
      <c r="AF12" s="1322"/>
      <c r="AG12" s="1323">
        <f t="shared" ref="AG12:AG45" si="1">AD12+AE12+AF12</f>
        <v>0</v>
      </c>
      <c r="AH12" s="353">
        <v>0.2</v>
      </c>
      <c r="AI12" s="1441">
        <f>AG12*AH12</f>
        <v>0</v>
      </c>
      <c r="AJ12" s="1321"/>
      <c r="AK12" s="1322"/>
      <c r="AL12" s="1322"/>
      <c r="AM12" s="1344">
        <f t="shared" ref="AM12:AM45" si="2">AJ12+AK12+AL12</f>
        <v>0</v>
      </c>
      <c r="AN12" s="353">
        <v>0</v>
      </c>
      <c r="AO12" s="1457">
        <f>AM12*AN12</f>
        <v>0</v>
      </c>
      <c r="AP12" s="507"/>
      <c r="AQ12" s="1462">
        <f t="shared" ref="AQ12:AQ23" si="3">AC12+AI12+AO12</f>
        <v>0</v>
      </c>
    </row>
    <row r="13" spans="1:43" s="310" customFormat="1" ht="23.45" customHeight="1">
      <c r="A13" s="1278">
        <v>1.2</v>
      </c>
      <c r="B13" s="1186" t="s">
        <v>510</v>
      </c>
      <c r="C13" s="2090"/>
      <c r="D13" s="2091"/>
      <c r="E13" s="2091"/>
      <c r="F13" s="2091"/>
      <c r="G13" s="2091"/>
      <c r="H13" s="2091"/>
      <c r="I13" s="2091"/>
      <c r="J13" s="2091"/>
      <c r="K13" s="2091"/>
      <c r="L13" s="2091"/>
      <c r="M13" s="2091"/>
      <c r="N13" s="2091"/>
      <c r="O13" s="2091"/>
      <c r="P13" s="2091"/>
      <c r="Q13" s="2091"/>
      <c r="R13" s="2091"/>
      <c r="S13" s="2091"/>
      <c r="T13" s="2091"/>
      <c r="U13" s="2091"/>
      <c r="V13" s="2092"/>
      <c r="W13" s="515"/>
      <c r="X13" s="1324"/>
      <c r="Y13" s="1325"/>
      <c r="Z13" s="1325"/>
      <c r="AA13" s="1323">
        <f t="shared" si="0"/>
        <v>0</v>
      </c>
      <c r="AB13" s="351">
        <v>0.5</v>
      </c>
      <c r="AC13" s="1398">
        <f>AB13*AA13</f>
        <v>0</v>
      </c>
      <c r="AD13" s="1324"/>
      <c r="AE13" s="1325"/>
      <c r="AF13" s="1325"/>
      <c r="AG13" s="1323">
        <f t="shared" si="1"/>
        <v>0</v>
      </c>
      <c r="AH13" s="353">
        <v>0.2</v>
      </c>
      <c r="AI13" s="1441">
        <f>AG13*AH13</f>
        <v>0</v>
      </c>
      <c r="AJ13" s="1324"/>
      <c r="AK13" s="1325"/>
      <c r="AL13" s="1325"/>
      <c r="AM13" s="1344">
        <f t="shared" si="2"/>
        <v>0</v>
      </c>
      <c r="AN13" s="353">
        <v>0</v>
      </c>
      <c r="AO13" s="1457">
        <f>AM13*AN13</f>
        <v>0</v>
      </c>
      <c r="AP13" s="507"/>
      <c r="AQ13" s="1462">
        <f t="shared" si="3"/>
        <v>0</v>
      </c>
    </row>
    <row r="14" spans="1:43" s="310" customFormat="1" ht="23.25">
      <c r="A14" s="1279" t="s">
        <v>37</v>
      </c>
      <c r="B14" s="1273" t="s">
        <v>173</v>
      </c>
      <c r="C14" s="2090"/>
      <c r="D14" s="2091"/>
      <c r="E14" s="2091"/>
      <c r="F14" s="2091"/>
      <c r="G14" s="2091"/>
      <c r="H14" s="2091"/>
      <c r="I14" s="2091"/>
      <c r="J14" s="2091"/>
      <c r="K14" s="2091"/>
      <c r="L14" s="2091"/>
      <c r="M14" s="2091"/>
      <c r="N14" s="2091"/>
      <c r="O14" s="2091"/>
      <c r="P14" s="2091"/>
      <c r="Q14" s="2091"/>
      <c r="R14" s="2091"/>
      <c r="S14" s="2091"/>
      <c r="T14" s="2091"/>
      <c r="U14" s="2091"/>
      <c r="V14" s="2092"/>
      <c r="W14" s="515"/>
      <c r="X14" s="1326"/>
      <c r="Y14" s="1327"/>
      <c r="Z14" s="1327"/>
      <c r="AA14" s="1323">
        <f t="shared" si="0"/>
        <v>0</v>
      </c>
      <c r="AB14" s="351">
        <v>0.5</v>
      </c>
      <c r="AC14" s="1398">
        <f t="shared" ref="AC14:AC66" si="4">AA14*AB14</f>
        <v>0</v>
      </c>
      <c r="AD14" s="1326"/>
      <c r="AE14" s="1327"/>
      <c r="AF14" s="1327"/>
      <c r="AG14" s="1323">
        <f t="shared" si="1"/>
        <v>0</v>
      </c>
      <c r="AH14" s="353">
        <v>0.2</v>
      </c>
      <c r="AI14" s="1442">
        <f t="shared" ref="AI14:AI66" si="5">AG14*AH14</f>
        <v>0</v>
      </c>
      <c r="AJ14" s="1326"/>
      <c r="AK14" s="1327"/>
      <c r="AL14" s="1327"/>
      <c r="AM14" s="1344">
        <f t="shared" si="2"/>
        <v>0</v>
      </c>
      <c r="AN14" s="353">
        <v>0</v>
      </c>
      <c r="AO14" s="1398">
        <f t="shared" ref="AO14:AO66" si="6">AM14*AN14</f>
        <v>0</v>
      </c>
      <c r="AP14" s="508"/>
      <c r="AQ14" s="1462">
        <f t="shared" si="3"/>
        <v>0</v>
      </c>
    </row>
    <row r="15" spans="1:43" s="310" customFormat="1" ht="23.25">
      <c r="A15" s="1279" t="s">
        <v>403</v>
      </c>
      <c r="B15" s="1199" t="s">
        <v>174</v>
      </c>
      <c r="C15" s="2090"/>
      <c r="D15" s="2091"/>
      <c r="E15" s="2091"/>
      <c r="F15" s="2091"/>
      <c r="G15" s="2091"/>
      <c r="H15" s="2091"/>
      <c r="I15" s="2091"/>
      <c r="J15" s="2091"/>
      <c r="K15" s="2091"/>
      <c r="L15" s="2091"/>
      <c r="M15" s="2091"/>
      <c r="N15" s="2091"/>
      <c r="O15" s="2091"/>
      <c r="P15" s="2091"/>
      <c r="Q15" s="2091"/>
      <c r="R15" s="2091"/>
      <c r="S15" s="2091"/>
      <c r="T15" s="2091"/>
      <c r="U15" s="2091"/>
      <c r="V15" s="2092"/>
      <c r="W15" s="515"/>
      <c r="X15" s="1326"/>
      <c r="Y15" s="1327"/>
      <c r="Z15" s="1327"/>
      <c r="AA15" s="1323">
        <f t="shared" si="0"/>
        <v>0</v>
      </c>
      <c r="AB15" s="351">
        <v>0.5</v>
      </c>
      <c r="AC15" s="1398">
        <f t="shared" si="4"/>
        <v>0</v>
      </c>
      <c r="AD15" s="1326"/>
      <c r="AE15" s="1327"/>
      <c r="AF15" s="1327"/>
      <c r="AG15" s="1323">
        <f t="shared" si="1"/>
        <v>0</v>
      </c>
      <c r="AH15" s="353">
        <v>0.2</v>
      </c>
      <c r="AI15" s="1442">
        <f t="shared" si="5"/>
        <v>0</v>
      </c>
      <c r="AJ15" s="1326"/>
      <c r="AK15" s="1327"/>
      <c r="AL15" s="1327"/>
      <c r="AM15" s="1344">
        <f t="shared" si="2"/>
        <v>0</v>
      </c>
      <c r="AN15" s="353">
        <v>0</v>
      </c>
      <c r="AO15" s="1398">
        <f t="shared" si="6"/>
        <v>0</v>
      </c>
      <c r="AP15" s="508"/>
      <c r="AQ15" s="1462">
        <f t="shared" si="3"/>
        <v>0</v>
      </c>
    </row>
    <row r="16" spans="1:43" s="310" customFormat="1" ht="23.25">
      <c r="A16" s="1279" t="s">
        <v>38</v>
      </c>
      <c r="B16" s="1199" t="s">
        <v>175</v>
      </c>
      <c r="C16" s="2090"/>
      <c r="D16" s="2091"/>
      <c r="E16" s="2091"/>
      <c r="F16" s="2091"/>
      <c r="G16" s="2091"/>
      <c r="H16" s="2091"/>
      <c r="I16" s="2091"/>
      <c r="J16" s="2091"/>
      <c r="K16" s="2091"/>
      <c r="L16" s="2091"/>
      <c r="M16" s="2091"/>
      <c r="N16" s="2091"/>
      <c r="O16" s="2091"/>
      <c r="P16" s="2091"/>
      <c r="Q16" s="2091"/>
      <c r="R16" s="2091"/>
      <c r="S16" s="2091"/>
      <c r="T16" s="2091"/>
      <c r="U16" s="2091"/>
      <c r="V16" s="2092"/>
      <c r="W16" s="515"/>
      <c r="X16" s="1326"/>
      <c r="Y16" s="1327"/>
      <c r="Z16" s="1327"/>
      <c r="AA16" s="1323">
        <f t="shared" si="0"/>
        <v>0</v>
      </c>
      <c r="AB16" s="351">
        <v>0.5</v>
      </c>
      <c r="AC16" s="1398">
        <f t="shared" si="4"/>
        <v>0</v>
      </c>
      <c r="AD16" s="1326"/>
      <c r="AE16" s="1327"/>
      <c r="AF16" s="1327"/>
      <c r="AG16" s="1323">
        <f t="shared" si="1"/>
        <v>0</v>
      </c>
      <c r="AH16" s="353">
        <v>0.2</v>
      </c>
      <c r="AI16" s="1442">
        <f t="shared" si="5"/>
        <v>0</v>
      </c>
      <c r="AJ16" s="1326"/>
      <c r="AK16" s="1327"/>
      <c r="AL16" s="1327"/>
      <c r="AM16" s="1344">
        <f t="shared" si="2"/>
        <v>0</v>
      </c>
      <c r="AN16" s="353">
        <v>0</v>
      </c>
      <c r="AO16" s="1398">
        <f t="shared" si="6"/>
        <v>0</v>
      </c>
      <c r="AP16" s="508"/>
      <c r="AQ16" s="1462">
        <f t="shared" si="3"/>
        <v>0</v>
      </c>
    </row>
    <row r="17" spans="1:43" s="310" customFormat="1" ht="23.25">
      <c r="A17" s="1279" t="s">
        <v>404</v>
      </c>
      <c r="B17" s="1199" t="s">
        <v>139</v>
      </c>
      <c r="C17" s="2090"/>
      <c r="D17" s="2091"/>
      <c r="E17" s="2091"/>
      <c r="F17" s="2091"/>
      <c r="G17" s="2091"/>
      <c r="H17" s="2091"/>
      <c r="I17" s="2091"/>
      <c r="J17" s="2091"/>
      <c r="K17" s="2091"/>
      <c r="L17" s="2091"/>
      <c r="M17" s="2091"/>
      <c r="N17" s="2091"/>
      <c r="O17" s="2091"/>
      <c r="P17" s="2091"/>
      <c r="Q17" s="2091"/>
      <c r="R17" s="2091"/>
      <c r="S17" s="2091"/>
      <c r="T17" s="2091"/>
      <c r="U17" s="2091"/>
      <c r="V17" s="2092"/>
      <c r="W17" s="515"/>
      <c r="X17" s="1326"/>
      <c r="Y17" s="1327"/>
      <c r="Z17" s="1327"/>
      <c r="AA17" s="1323">
        <f t="shared" si="0"/>
        <v>0</v>
      </c>
      <c r="AB17" s="351">
        <v>0.5</v>
      </c>
      <c r="AC17" s="1398">
        <f t="shared" si="4"/>
        <v>0</v>
      </c>
      <c r="AD17" s="1326"/>
      <c r="AE17" s="1327"/>
      <c r="AF17" s="1327"/>
      <c r="AG17" s="1323">
        <f t="shared" si="1"/>
        <v>0</v>
      </c>
      <c r="AH17" s="353">
        <v>0.2</v>
      </c>
      <c r="AI17" s="1442">
        <f t="shared" si="5"/>
        <v>0</v>
      </c>
      <c r="AJ17" s="1326"/>
      <c r="AK17" s="1327"/>
      <c r="AL17" s="1327"/>
      <c r="AM17" s="1344">
        <f t="shared" si="2"/>
        <v>0</v>
      </c>
      <c r="AN17" s="353">
        <v>0</v>
      </c>
      <c r="AO17" s="1398">
        <f t="shared" si="6"/>
        <v>0</v>
      </c>
      <c r="AP17" s="508"/>
      <c r="AQ17" s="1462">
        <f t="shared" si="3"/>
        <v>0</v>
      </c>
    </row>
    <row r="18" spans="1:43" s="310" customFormat="1" ht="24" thickBot="1">
      <c r="A18" s="1280" t="s">
        <v>405</v>
      </c>
      <c r="B18" s="1201" t="s">
        <v>140</v>
      </c>
      <c r="C18" s="2090"/>
      <c r="D18" s="2091"/>
      <c r="E18" s="2091"/>
      <c r="F18" s="2091"/>
      <c r="G18" s="2091"/>
      <c r="H18" s="2091"/>
      <c r="I18" s="2091"/>
      <c r="J18" s="2091"/>
      <c r="K18" s="2091"/>
      <c r="L18" s="2091"/>
      <c r="M18" s="2091"/>
      <c r="N18" s="2091"/>
      <c r="O18" s="2091"/>
      <c r="P18" s="2091"/>
      <c r="Q18" s="2091"/>
      <c r="R18" s="2091"/>
      <c r="S18" s="2091"/>
      <c r="T18" s="2091"/>
      <c r="U18" s="2091"/>
      <c r="V18" s="2092"/>
      <c r="W18" s="515"/>
      <c r="X18" s="1328"/>
      <c r="Y18" s="1329"/>
      <c r="Z18" s="1329"/>
      <c r="AA18" s="1330">
        <f t="shared" si="0"/>
        <v>0</v>
      </c>
      <c r="AB18" s="359">
        <v>0.5</v>
      </c>
      <c r="AC18" s="1399">
        <f t="shared" si="4"/>
        <v>0</v>
      </c>
      <c r="AD18" s="1328"/>
      <c r="AE18" s="1329"/>
      <c r="AF18" s="1329"/>
      <c r="AG18" s="1330">
        <f t="shared" si="1"/>
        <v>0</v>
      </c>
      <c r="AH18" s="360">
        <v>0.2</v>
      </c>
      <c r="AI18" s="1443">
        <f t="shared" si="5"/>
        <v>0</v>
      </c>
      <c r="AJ18" s="1328"/>
      <c r="AK18" s="1329"/>
      <c r="AL18" s="1329"/>
      <c r="AM18" s="1351">
        <f t="shared" si="2"/>
        <v>0</v>
      </c>
      <c r="AN18" s="360">
        <v>0</v>
      </c>
      <c r="AO18" s="1399">
        <f t="shared" si="6"/>
        <v>0</v>
      </c>
      <c r="AP18" s="508"/>
      <c r="AQ18" s="1463">
        <f t="shared" si="3"/>
        <v>0</v>
      </c>
    </row>
    <row r="19" spans="1:43" s="313" customFormat="1" ht="24" thickBot="1">
      <c r="A19" s="1281">
        <v>2</v>
      </c>
      <c r="B19" s="1482" t="s">
        <v>176</v>
      </c>
      <c r="C19" s="2090"/>
      <c r="D19" s="2091"/>
      <c r="E19" s="2091"/>
      <c r="F19" s="2091"/>
      <c r="G19" s="2091"/>
      <c r="H19" s="2091"/>
      <c r="I19" s="2091"/>
      <c r="J19" s="2091"/>
      <c r="K19" s="2091"/>
      <c r="L19" s="2091"/>
      <c r="M19" s="2091"/>
      <c r="N19" s="2091"/>
      <c r="O19" s="2091"/>
      <c r="P19" s="2091"/>
      <c r="Q19" s="2091"/>
      <c r="R19" s="2091"/>
      <c r="S19" s="2091"/>
      <c r="T19" s="2091"/>
      <c r="U19" s="2091"/>
      <c r="V19" s="2092"/>
      <c r="W19" s="515"/>
      <c r="X19" s="1331"/>
      <c r="Y19" s="1332"/>
      <c r="Z19" s="1333"/>
      <c r="AA19" s="1334">
        <f t="shared" si="0"/>
        <v>0</v>
      </c>
      <c r="AB19" s="367">
        <v>0.5</v>
      </c>
      <c r="AC19" s="1400">
        <f t="shared" si="4"/>
        <v>0</v>
      </c>
      <c r="AD19" s="1410"/>
      <c r="AE19" s="1411"/>
      <c r="AF19" s="1412"/>
      <c r="AG19" s="1334">
        <f t="shared" si="1"/>
        <v>0</v>
      </c>
      <c r="AH19" s="368">
        <v>0.2</v>
      </c>
      <c r="AI19" s="1444">
        <f t="shared" si="5"/>
        <v>0</v>
      </c>
      <c r="AJ19" s="1410"/>
      <c r="AK19" s="1411"/>
      <c r="AL19" s="1412"/>
      <c r="AM19" s="1334">
        <f t="shared" si="2"/>
        <v>0</v>
      </c>
      <c r="AN19" s="368">
        <v>0</v>
      </c>
      <c r="AO19" s="1400">
        <f t="shared" si="6"/>
        <v>0</v>
      </c>
      <c r="AP19" s="509"/>
      <c r="AQ19" s="1464">
        <f t="shared" si="3"/>
        <v>0</v>
      </c>
    </row>
    <row r="20" spans="1:43" s="313" customFormat="1" ht="23.45" customHeight="1">
      <c r="A20" s="1277">
        <v>3</v>
      </c>
      <c r="B20" s="1481" t="s">
        <v>177</v>
      </c>
      <c r="C20" s="2090"/>
      <c r="D20" s="2091"/>
      <c r="E20" s="2091"/>
      <c r="F20" s="2091"/>
      <c r="G20" s="2091"/>
      <c r="H20" s="2091"/>
      <c r="I20" s="2091"/>
      <c r="J20" s="2091"/>
      <c r="K20" s="2091"/>
      <c r="L20" s="2091"/>
      <c r="M20" s="2091"/>
      <c r="N20" s="2091"/>
      <c r="O20" s="2091"/>
      <c r="P20" s="2091"/>
      <c r="Q20" s="2091"/>
      <c r="R20" s="2091"/>
      <c r="S20" s="2091"/>
      <c r="T20" s="2091"/>
      <c r="U20" s="2091"/>
      <c r="V20" s="2092"/>
      <c r="W20" s="515"/>
      <c r="X20" s="1318">
        <f>X21+X22</f>
        <v>0</v>
      </c>
      <c r="Y20" s="1319">
        <f>Y21+Y22</f>
        <v>0</v>
      </c>
      <c r="Z20" s="1319">
        <f>Z21+Z22</f>
        <v>0</v>
      </c>
      <c r="AA20" s="1320">
        <f t="shared" si="0"/>
        <v>0</v>
      </c>
      <c r="AB20" s="346">
        <v>0.5</v>
      </c>
      <c r="AC20" s="1401">
        <f t="shared" si="4"/>
        <v>0</v>
      </c>
      <c r="AD20" s="1318">
        <f>AD21+AD22</f>
        <v>0</v>
      </c>
      <c r="AE20" s="1319">
        <f>AE21+AE22</f>
        <v>0</v>
      </c>
      <c r="AF20" s="1319">
        <f>AF21+AF22</f>
        <v>0</v>
      </c>
      <c r="AG20" s="1320">
        <f t="shared" si="1"/>
        <v>0</v>
      </c>
      <c r="AH20" s="346">
        <v>0.2</v>
      </c>
      <c r="AI20" s="1445">
        <f t="shared" si="5"/>
        <v>0</v>
      </c>
      <c r="AJ20" s="1318">
        <f>AJ21+AJ22</f>
        <v>0</v>
      </c>
      <c r="AK20" s="1319">
        <f>AK21+AK22</f>
        <v>0</v>
      </c>
      <c r="AL20" s="1319">
        <f>AL21+AL22</f>
        <v>0</v>
      </c>
      <c r="AM20" s="1320">
        <f t="shared" si="2"/>
        <v>0</v>
      </c>
      <c r="AN20" s="346">
        <v>0</v>
      </c>
      <c r="AO20" s="1401">
        <f t="shared" si="6"/>
        <v>0</v>
      </c>
      <c r="AP20" s="509"/>
      <c r="AQ20" s="1465">
        <f t="shared" si="3"/>
        <v>0</v>
      </c>
    </row>
    <row r="21" spans="1:43" s="310" customFormat="1" ht="46.5">
      <c r="A21" s="1278">
        <v>3.1</v>
      </c>
      <c r="B21" s="1186" t="s">
        <v>117</v>
      </c>
      <c r="C21" s="2090"/>
      <c r="D21" s="2091"/>
      <c r="E21" s="2091"/>
      <c r="F21" s="2091"/>
      <c r="G21" s="2091"/>
      <c r="H21" s="2091"/>
      <c r="I21" s="2091"/>
      <c r="J21" s="2091"/>
      <c r="K21" s="2091"/>
      <c r="L21" s="2091"/>
      <c r="M21" s="2091"/>
      <c r="N21" s="2091"/>
      <c r="O21" s="2091"/>
      <c r="P21" s="2091"/>
      <c r="Q21" s="2091"/>
      <c r="R21" s="2091"/>
      <c r="S21" s="2091"/>
      <c r="T21" s="2091"/>
      <c r="U21" s="2091"/>
      <c r="V21" s="2092"/>
      <c r="W21" s="515"/>
      <c r="X21" s="1335"/>
      <c r="Y21" s="1336"/>
      <c r="Z21" s="1336"/>
      <c r="AA21" s="1337">
        <f t="shared" si="0"/>
        <v>0</v>
      </c>
      <c r="AB21" s="353">
        <v>0.5</v>
      </c>
      <c r="AC21" s="1398">
        <f t="shared" si="4"/>
        <v>0</v>
      </c>
      <c r="AD21" s="1335"/>
      <c r="AE21" s="1336"/>
      <c r="AF21" s="1336"/>
      <c r="AG21" s="1372">
        <f t="shared" si="1"/>
        <v>0</v>
      </c>
      <c r="AH21" s="353">
        <v>0.2</v>
      </c>
      <c r="AI21" s="1442">
        <f t="shared" si="5"/>
        <v>0</v>
      </c>
      <c r="AJ21" s="1335"/>
      <c r="AK21" s="1336"/>
      <c r="AL21" s="1336"/>
      <c r="AM21" s="1372">
        <f t="shared" si="2"/>
        <v>0</v>
      </c>
      <c r="AN21" s="353">
        <v>0</v>
      </c>
      <c r="AO21" s="1398">
        <f t="shared" si="6"/>
        <v>0</v>
      </c>
      <c r="AP21" s="508"/>
      <c r="AQ21" s="1462">
        <f t="shared" si="3"/>
        <v>0</v>
      </c>
    </row>
    <row r="22" spans="1:43" s="314" customFormat="1" ht="23.25">
      <c r="A22" s="1278">
        <v>3.2</v>
      </c>
      <c r="B22" s="1187" t="s">
        <v>118</v>
      </c>
      <c r="C22" s="2090"/>
      <c r="D22" s="2091"/>
      <c r="E22" s="2091"/>
      <c r="F22" s="2091"/>
      <c r="G22" s="2091"/>
      <c r="H22" s="2091"/>
      <c r="I22" s="2091"/>
      <c r="J22" s="2091"/>
      <c r="K22" s="2091"/>
      <c r="L22" s="2091"/>
      <c r="M22" s="2091"/>
      <c r="N22" s="2091"/>
      <c r="O22" s="2091"/>
      <c r="P22" s="2091"/>
      <c r="Q22" s="2091"/>
      <c r="R22" s="2091"/>
      <c r="S22" s="2091"/>
      <c r="T22" s="2091"/>
      <c r="U22" s="2091"/>
      <c r="V22" s="2092"/>
      <c r="W22" s="515"/>
      <c r="X22" s="1338">
        <f>SUM(X23:X26)</f>
        <v>0</v>
      </c>
      <c r="Y22" s="1339">
        <f>SUM(Y23:Y26)</f>
        <v>0</v>
      </c>
      <c r="Z22" s="1340">
        <f>SUM(Z23:Z26)</f>
        <v>0</v>
      </c>
      <c r="AA22" s="1341">
        <f t="shared" si="0"/>
        <v>0</v>
      </c>
      <c r="AB22" s="375">
        <v>0.5</v>
      </c>
      <c r="AC22" s="1402">
        <f t="shared" si="4"/>
        <v>0</v>
      </c>
      <c r="AD22" s="1355">
        <f>SUM(AD23:AD26)</f>
        <v>0</v>
      </c>
      <c r="AE22" s="1340">
        <f>SUM(AE23:AE26)</f>
        <v>0</v>
      </c>
      <c r="AF22" s="1340">
        <f>SUM(AF23:AF26)</f>
        <v>0</v>
      </c>
      <c r="AG22" s="1413">
        <f t="shared" si="1"/>
        <v>0</v>
      </c>
      <c r="AH22" s="375">
        <v>0.2</v>
      </c>
      <c r="AI22" s="1446">
        <f t="shared" si="5"/>
        <v>0</v>
      </c>
      <c r="AJ22" s="1355">
        <f>SUM(AJ23:AJ26)</f>
        <v>0</v>
      </c>
      <c r="AK22" s="1340">
        <f>SUM(AK23:AK26)</f>
        <v>0</v>
      </c>
      <c r="AL22" s="1340">
        <f>SUM(AL23:AL26)</f>
        <v>0</v>
      </c>
      <c r="AM22" s="1341">
        <f t="shared" si="2"/>
        <v>0</v>
      </c>
      <c r="AN22" s="375">
        <v>0</v>
      </c>
      <c r="AO22" s="1402">
        <f t="shared" si="6"/>
        <v>0</v>
      </c>
      <c r="AP22" s="510"/>
      <c r="AQ22" s="1466">
        <f t="shared" si="3"/>
        <v>0</v>
      </c>
    </row>
    <row r="23" spans="1:43" s="313" customFormat="1" ht="23.25">
      <c r="A23" s="1282" t="s">
        <v>119</v>
      </c>
      <c r="B23" s="1199" t="s">
        <v>174</v>
      </c>
      <c r="C23" s="2090"/>
      <c r="D23" s="2091"/>
      <c r="E23" s="2091"/>
      <c r="F23" s="2091"/>
      <c r="G23" s="2091"/>
      <c r="H23" s="2091"/>
      <c r="I23" s="2091"/>
      <c r="J23" s="2091"/>
      <c r="K23" s="2091"/>
      <c r="L23" s="2091"/>
      <c r="M23" s="2091"/>
      <c r="N23" s="2091"/>
      <c r="O23" s="2091"/>
      <c r="P23" s="2091"/>
      <c r="Q23" s="2091"/>
      <c r="R23" s="2091"/>
      <c r="S23" s="2091"/>
      <c r="T23" s="2091"/>
      <c r="U23" s="2091"/>
      <c r="V23" s="2092"/>
      <c r="W23" s="515"/>
      <c r="X23" s="1342"/>
      <c r="Y23" s="1343"/>
      <c r="Z23" s="1343"/>
      <c r="AA23" s="1344">
        <f t="shared" si="0"/>
        <v>0</v>
      </c>
      <c r="AB23" s="385">
        <v>0.5</v>
      </c>
      <c r="AC23" s="1403">
        <f t="shared" si="4"/>
        <v>0</v>
      </c>
      <c r="AD23" s="1414"/>
      <c r="AE23" s="1415"/>
      <c r="AF23" s="1415"/>
      <c r="AG23" s="1372">
        <f t="shared" si="1"/>
        <v>0</v>
      </c>
      <c r="AH23" s="385">
        <v>0.2</v>
      </c>
      <c r="AI23" s="1447">
        <f t="shared" si="5"/>
        <v>0</v>
      </c>
      <c r="AJ23" s="1414"/>
      <c r="AK23" s="1415"/>
      <c r="AL23" s="1415"/>
      <c r="AM23" s="1344">
        <f t="shared" si="2"/>
        <v>0</v>
      </c>
      <c r="AN23" s="385">
        <v>0</v>
      </c>
      <c r="AO23" s="1403">
        <f>AM23*AN23</f>
        <v>0</v>
      </c>
      <c r="AP23" s="511"/>
      <c r="AQ23" s="1467">
        <f t="shared" si="3"/>
        <v>0</v>
      </c>
    </row>
    <row r="24" spans="1:43" s="315" customFormat="1" ht="23.25">
      <c r="A24" s="1282" t="s">
        <v>120</v>
      </c>
      <c r="B24" s="1199" t="s">
        <v>175</v>
      </c>
      <c r="C24" s="2090"/>
      <c r="D24" s="2091"/>
      <c r="E24" s="2091"/>
      <c r="F24" s="2091"/>
      <c r="G24" s="2091"/>
      <c r="H24" s="2091"/>
      <c r="I24" s="2091"/>
      <c r="J24" s="2091"/>
      <c r="K24" s="2091"/>
      <c r="L24" s="2091"/>
      <c r="M24" s="2091"/>
      <c r="N24" s="2091"/>
      <c r="O24" s="2091"/>
      <c r="P24" s="2091"/>
      <c r="Q24" s="2091"/>
      <c r="R24" s="2091"/>
      <c r="S24" s="2091"/>
      <c r="T24" s="2091"/>
      <c r="U24" s="2091"/>
      <c r="V24" s="2092"/>
      <c r="W24" s="515"/>
      <c r="X24" s="1345"/>
      <c r="Y24" s="1346"/>
      <c r="Z24" s="1346"/>
      <c r="AA24" s="1344">
        <f t="shared" si="0"/>
        <v>0</v>
      </c>
      <c r="AB24" s="353">
        <v>0.5</v>
      </c>
      <c r="AC24" s="1398">
        <f t="shared" si="4"/>
        <v>0</v>
      </c>
      <c r="AD24" s="1345"/>
      <c r="AE24" s="1346"/>
      <c r="AF24" s="1346"/>
      <c r="AG24" s="1372">
        <f t="shared" si="1"/>
        <v>0</v>
      </c>
      <c r="AH24" s="353">
        <v>0.2</v>
      </c>
      <c r="AI24" s="1442">
        <f t="shared" si="5"/>
        <v>0</v>
      </c>
      <c r="AJ24" s="1345"/>
      <c r="AK24" s="1346"/>
      <c r="AL24" s="1346"/>
      <c r="AM24" s="1344">
        <f t="shared" si="2"/>
        <v>0</v>
      </c>
      <c r="AN24" s="353">
        <v>0</v>
      </c>
      <c r="AO24" s="1398">
        <f t="shared" si="6"/>
        <v>0</v>
      </c>
      <c r="AP24" s="508"/>
      <c r="AQ24" s="1462">
        <f>AC24+AI24+AO24</f>
        <v>0</v>
      </c>
    </row>
    <row r="25" spans="1:43" s="315" customFormat="1" ht="23.25">
      <c r="A25" s="1282" t="s">
        <v>121</v>
      </c>
      <c r="B25" s="1199" t="s">
        <v>139</v>
      </c>
      <c r="C25" s="2090"/>
      <c r="D25" s="2091"/>
      <c r="E25" s="2091"/>
      <c r="F25" s="2091"/>
      <c r="G25" s="2091"/>
      <c r="H25" s="2091"/>
      <c r="I25" s="2091"/>
      <c r="J25" s="2091"/>
      <c r="K25" s="2091"/>
      <c r="L25" s="2091"/>
      <c r="M25" s="2091"/>
      <c r="N25" s="2091"/>
      <c r="O25" s="2091"/>
      <c r="P25" s="2091"/>
      <c r="Q25" s="2091"/>
      <c r="R25" s="2091"/>
      <c r="S25" s="2091"/>
      <c r="T25" s="2091"/>
      <c r="U25" s="2091"/>
      <c r="V25" s="2092"/>
      <c r="W25" s="515"/>
      <c r="X25" s="1347"/>
      <c r="Y25" s="1348"/>
      <c r="Z25" s="1348"/>
      <c r="AA25" s="1344">
        <f t="shared" si="0"/>
        <v>0</v>
      </c>
      <c r="AB25" s="353">
        <v>0.5</v>
      </c>
      <c r="AC25" s="1398">
        <f t="shared" si="4"/>
        <v>0</v>
      </c>
      <c r="AD25" s="1347"/>
      <c r="AE25" s="1348"/>
      <c r="AF25" s="1348"/>
      <c r="AG25" s="1372">
        <f t="shared" si="1"/>
        <v>0</v>
      </c>
      <c r="AH25" s="353">
        <v>0.2</v>
      </c>
      <c r="AI25" s="1442">
        <f t="shared" si="5"/>
        <v>0</v>
      </c>
      <c r="AJ25" s="1347"/>
      <c r="AK25" s="1348"/>
      <c r="AL25" s="1348"/>
      <c r="AM25" s="1344">
        <f t="shared" si="2"/>
        <v>0</v>
      </c>
      <c r="AN25" s="353">
        <v>0</v>
      </c>
      <c r="AO25" s="1398">
        <f t="shared" si="6"/>
        <v>0</v>
      </c>
      <c r="AP25" s="508"/>
      <c r="AQ25" s="1462">
        <f>AC25+AI25+AO25</f>
        <v>0</v>
      </c>
    </row>
    <row r="26" spans="1:43" s="315" customFormat="1" ht="24" thickBot="1">
      <c r="A26" s="1283" t="s">
        <v>122</v>
      </c>
      <c r="B26" s="1201" t="s">
        <v>140</v>
      </c>
      <c r="C26" s="2090"/>
      <c r="D26" s="2091"/>
      <c r="E26" s="2091"/>
      <c r="F26" s="2091"/>
      <c r="G26" s="2091"/>
      <c r="H26" s="2091"/>
      <c r="I26" s="2091"/>
      <c r="J26" s="2091"/>
      <c r="K26" s="2091"/>
      <c r="L26" s="2091"/>
      <c r="M26" s="2091"/>
      <c r="N26" s="2091"/>
      <c r="O26" s="2091"/>
      <c r="P26" s="2091"/>
      <c r="Q26" s="2091"/>
      <c r="R26" s="2091"/>
      <c r="S26" s="2091"/>
      <c r="T26" s="2091"/>
      <c r="U26" s="2091"/>
      <c r="V26" s="2092"/>
      <c r="W26" s="515"/>
      <c r="X26" s="1349"/>
      <c r="Y26" s="1350"/>
      <c r="Z26" s="1350"/>
      <c r="AA26" s="1351">
        <f t="shared" si="0"/>
        <v>0</v>
      </c>
      <c r="AB26" s="360">
        <v>0.5</v>
      </c>
      <c r="AC26" s="1399">
        <f t="shared" si="4"/>
        <v>0</v>
      </c>
      <c r="AD26" s="1349"/>
      <c r="AE26" s="1416"/>
      <c r="AF26" s="1416"/>
      <c r="AG26" s="1383">
        <f t="shared" si="1"/>
        <v>0</v>
      </c>
      <c r="AH26" s="360">
        <v>0.2</v>
      </c>
      <c r="AI26" s="1443">
        <f t="shared" si="5"/>
        <v>0</v>
      </c>
      <c r="AJ26" s="1349"/>
      <c r="AK26" s="1350"/>
      <c r="AL26" s="1350"/>
      <c r="AM26" s="1351">
        <f t="shared" si="2"/>
        <v>0</v>
      </c>
      <c r="AN26" s="360">
        <v>0</v>
      </c>
      <c r="AO26" s="1399">
        <f t="shared" si="6"/>
        <v>0</v>
      </c>
      <c r="AP26" s="508"/>
      <c r="AQ26" s="1463">
        <f t="shared" ref="AQ26:AQ51" si="7">AC26+AI26+AO26</f>
        <v>0</v>
      </c>
    </row>
    <row r="27" spans="1:43" s="315" customFormat="1" ht="23.45" customHeight="1">
      <c r="A27" s="1284">
        <v>4</v>
      </c>
      <c r="B27" s="1219" t="s">
        <v>178</v>
      </c>
      <c r="C27" s="2090"/>
      <c r="D27" s="2091"/>
      <c r="E27" s="2091"/>
      <c r="F27" s="2091"/>
      <c r="G27" s="2091"/>
      <c r="H27" s="2091"/>
      <c r="I27" s="2091"/>
      <c r="J27" s="2091"/>
      <c r="K27" s="2091"/>
      <c r="L27" s="2091"/>
      <c r="M27" s="2091"/>
      <c r="N27" s="2091"/>
      <c r="O27" s="2091"/>
      <c r="P27" s="2091"/>
      <c r="Q27" s="2091"/>
      <c r="R27" s="2091"/>
      <c r="S27" s="2091"/>
      <c r="T27" s="2091"/>
      <c r="U27" s="2091"/>
      <c r="V27" s="2092"/>
      <c r="W27" s="515"/>
      <c r="X27" s="1352">
        <f>X28+X29+X34</f>
        <v>0</v>
      </c>
      <c r="Y27" s="1353">
        <f>Y28+Y29+Y34</f>
        <v>0</v>
      </c>
      <c r="Z27" s="1353">
        <f>Z28+Z29+Z34</f>
        <v>0</v>
      </c>
      <c r="AA27" s="1354">
        <f t="shared" si="0"/>
        <v>0</v>
      </c>
      <c r="AB27" s="342">
        <v>0.5</v>
      </c>
      <c r="AC27" s="1404">
        <f t="shared" si="4"/>
        <v>0</v>
      </c>
      <c r="AD27" s="1352">
        <f>AD28+AD29+AD34</f>
        <v>0</v>
      </c>
      <c r="AE27" s="1353">
        <f>AE28+AE29+AE34</f>
        <v>0</v>
      </c>
      <c r="AF27" s="1353">
        <f>AF28+AF29+AF34</f>
        <v>0</v>
      </c>
      <c r="AG27" s="1354">
        <f t="shared" si="1"/>
        <v>0</v>
      </c>
      <c r="AH27" s="342">
        <v>0.2</v>
      </c>
      <c r="AI27" s="1448">
        <f t="shared" si="5"/>
        <v>0</v>
      </c>
      <c r="AJ27" s="1352">
        <f>AJ28+AJ29+AJ34</f>
        <v>0</v>
      </c>
      <c r="AK27" s="1353">
        <f>AK28+AK29+AK34</f>
        <v>0</v>
      </c>
      <c r="AL27" s="1353">
        <f>AL28+AL29+AL34</f>
        <v>0</v>
      </c>
      <c r="AM27" s="1354">
        <f t="shared" si="2"/>
        <v>0</v>
      </c>
      <c r="AN27" s="342">
        <v>0</v>
      </c>
      <c r="AO27" s="1404">
        <f t="shared" si="6"/>
        <v>0</v>
      </c>
      <c r="AP27" s="509"/>
      <c r="AQ27" s="1468">
        <f t="shared" si="7"/>
        <v>0</v>
      </c>
    </row>
    <row r="28" spans="1:43" s="315" customFormat="1" ht="23.25">
      <c r="A28" s="1278">
        <v>4.0999999999999996</v>
      </c>
      <c r="B28" s="1187" t="s">
        <v>506</v>
      </c>
      <c r="C28" s="2090"/>
      <c r="D28" s="2091"/>
      <c r="E28" s="2091"/>
      <c r="F28" s="2091"/>
      <c r="G28" s="2091"/>
      <c r="H28" s="2091"/>
      <c r="I28" s="2091"/>
      <c r="J28" s="2091"/>
      <c r="K28" s="2091"/>
      <c r="L28" s="2091"/>
      <c r="M28" s="2091"/>
      <c r="N28" s="2091"/>
      <c r="O28" s="2091"/>
      <c r="P28" s="2091"/>
      <c r="Q28" s="2091"/>
      <c r="R28" s="2091"/>
      <c r="S28" s="2091"/>
      <c r="T28" s="2091"/>
      <c r="U28" s="2091"/>
      <c r="V28" s="2092"/>
      <c r="W28" s="515"/>
      <c r="X28" s="1345"/>
      <c r="Y28" s="1346"/>
      <c r="Z28" s="1346"/>
      <c r="AA28" s="1337">
        <f t="shared" si="0"/>
        <v>0</v>
      </c>
      <c r="AB28" s="353">
        <v>0.5</v>
      </c>
      <c r="AC28" s="1398">
        <f t="shared" si="4"/>
        <v>0</v>
      </c>
      <c r="AD28" s="1345"/>
      <c r="AE28" s="1417"/>
      <c r="AF28" s="1417"/>
      <c r="AG28" s="1344">
        <f t="shared" si="1"/>
        <v>0</v>
      </c>
      <c r="AH28" s="353">
        <v>0.2</v>
      </c>
      <c r="AI28" s="1442">
        <f t="shared" si="5"/>
        <v>0</v>
      </c>
      <c r="AJ28" s="1345"/>
      <c r="AK28" s="1346"/>
      <c r="AL28" s="1346"/>
      <c r="AM28" s="1344">
        <f t="shared" si="2"/>
        <v>0</v>
      </c>
      <c r="AN28" s="353">
        <v>0</v>
      </c>
      <c r="AO28" s="1398">
        <f t="shared" si="6"/>
        <v>0</v>
      </c>
      <c r="AP28" s="508"/>
      <c r="AQ28" s="1469">
        <f t="shared" si="7"/>
        <v>0</v>
      </c>
    </row>
    <row r="29" spans="1:43" s="318" customFormat="1" ht="23.25">
      <c r="A29" s="1278">
        <v>4.2</v>
      </c>
      <c r="B29" s="1187" t="s">
        <v>179</v>
      </c>
      <c r="C29" s="2090"/>
      <c r="D29" s="2091"/>
      <c r="E29" s="2091"/>
      <c r="F29" s="2091"/>
      <c r="G29" s="2091"/>
      <c r="H29" s="2091"/>
      <c r="I29" s="2091"/>
      <c r="J29" s="2091"/>
      <c r="K29" s="2091"/>
      <c r="L29" s="2091"/>
      <c r="M29" s="2091"/>
      <c r="N29" s="2091"/>
      <c r="O29" s="2091"/>
      <c r="P29" s="2091"/>
      <c r="Q29" s="2091"/>
      <c r="R29" s="2091"/>
      <c r="S29" s="2091"/>
      <c r="T29" s="2091"/>
      <c r="U29" s="2091"/>
      <c r="V29" s="2092"/>
      <c r="W29" s="515"/>
      <c r="X29" s="1355">
        <f>SUM(X30:X33)</f>
        <v>0</v>
      </c>
      <c r="Y29" s="1340">
        <f>SUM(Y30:Y33)</f>
        <v>0</v>
      </c>
      <c r="Z29" s="1340">
        <f>SUM(Z30:Z33)</f>
        <v>0</v>
      </c>
      <c r="AA29" s="1341">
        <f t="shared" si="0"/>
        <v>0</v>
      </c>
      <c r="AB29" s="375">
        <v>0.5</v>
      </c>
      <c r="AC29" s="1402">
        <f t="shared" si="4"/>
        <v>0</v>
      </c>
      <c r="AD29" s="1355">
        <f>SUM(AD30:AD33)</f>
        <v>0</v>
      </c>
      <c r="AE29" s="1340">
        <f>SUM(AE30:AE33)</f>
        <v>0</v>
      </c>
      <c r="AF29" s="1340">
        <f>SUM(AF30:AF33)</f>
        <v>0</v>
      </c>
      <c r="AG29" s="1341">
        <f t="shared" si="1"/>
        <v>0</v>
      </c>
      <c r="AH29" s="375">
        <v>0.2</v>
      </c>
      <c r="AI29" s="1446">
        <f t="shared" si="5"/>
        <v>0</v>
      </c>
      <c r="AJ29" s="1355">
        <f>SUM(AJ30:AJ33)</f>
        <v>0</v>
      </c>
      <c r="AK29" s="1340">
        <f>SUM(AK30:AK33)</f>
        <v>0</v>
      </c>
      <c r="AL29" s="1340">
        <f>SUM(AL30:AL33)</f>
        <v>0</v>
      </c>
      <c r="AM29" s="1341">
        <f t="shared" si="2"/>
        <v>0</v>
      </c>
      <c r="AN29" s="375">
        <v>0</v>
      </c>
      <c r="AO29" s="1402">
        <f t="shared" si="6"/>
        <v>0</v>
      </c>
      <c r="AP29" s="510"/>
      <c r="AQ29" s="1470">
        <f t="shared" si="7"/>
        <v>0</v>
      </c>
    </row>
    <row r="30" spans="1:43" s="315" customFormat="1" ht="23.25">
      <c r="A30" s="1282" t="s">
        <v>125</v>
      </c>
      <c r="B30" s="1199" t="s">
        <v>174</v>
      </c>
      <c r="C30" s="2090"/>
      <c r="D30" s="2091"/>
      <c r="E30" s="2091"/>
      <c r="F30" s="2091"/>
      <c r="G30" s="2091"/>
      <c r="H30" s="2091"/>
      <c r="I30" s="2091"/>
      <c r="J30" s="2091"/>
      <c r="K30" s="2091"/>
      <c r="L30" s="2091"/>
      <c r="M30" s="2091"/>
      <c r="N30" s="2091"/>
      <c r="O30" s="2091"/>
      <c r="P30" s="2091"/>
      <c r="Q30" s="2091"/>
      <c r="R30" s="2091"/>
      <c r="S30" s="2091"/>
      <c r="T30" s="2091"/>
      <c r="U30" s="2091"/>
      <c r="V30" s="2092"/>
      <c r="W30" s="515"/>
      <c r="X30" s="1345"/>
      <c r="Y30" s="1346"/>
      <c r="Z30" s="1346"/>
      <c r="AA30" s="1344">
        <f t="shared" si="0"/>
        <v>0</v>
      </c>
      <c r="AB30" s="353">
        <v>0.5</v>
      </c>
      <c r="AC30" s="1398">
        <f t="shared" si="4"/>
        <v>0</v>
      </c>
      <c r="AD30" s="1345"/>
      <c r="AE30" s="1417"/>
      <c r="AF30" s="1417"/>
      <c r="AG30" s="1344">
        <f t="shared" si="1"/>
        <v>0</v>
      </c>
      <c r="AH30" s="353">
        <v>0.2</v>
      </c>
      <c r="AI30" s="1442">
        <f t="shared" si="5"/>
        <v>0</v>
      </c>
      <c r="AJ30" s="1345"/>
      <c r="AK30" s="1346"/>
      <c r="AL30" s="1346"/>
      <c r="AM30" s="1344">
        <f t="shared" si="2"/>
        <v>0</v>
      </c>
      <c r="AN30" s="353">
        <v>0</v>
      </c>
      <c r="AO30" s="1398">
        <f t="shared" si="6"/>
        <v>0</v>
      </c>
      <c r="AP30" s="508"/>
      <c r="AQ30" s="1469">
        <f t="shared" si="7"/>
        <v>0</v>
      </c>
    </row>
    <row r="31" spans="1:43" s="315" customFormat="1" ht="23.25">
      <c r="A31" s="1282" t="s">
        <v>126</v>
      </c>
      <c r="B31" s="1199" t="s">
        <v>175</v>
      </c>
      <c r="C31" s="2090"/>
      <c r="D31" s="2091"/>
      <c r="E31" s="2091"/>
      <c r="F31" s="2091"/>
      <c r="G31" s="2091"/>
      <c r="H31" s="2091"/>
      <c r="I31" s="2091"/>
      <c r="J31" s="2091"/>
      <c r="K31" s="2091"/>
      <c r="L31" s="2091"/>
      <c r="M31" s="2091"/>
      <c r="N31" s="2091"/>
      <c r="O31" s="2091"/>
      <c r="P31" s="2091"/>
      <c r="Q31" s="2091"/>
      <c r="R31" s="2091"/>
      <c r="S31" s="2091"/>
      <c r="T31" s="2091"/>
      <c r="U31" s="2091"/>
      <c r="V31" s="2092"/>
      <c r="W31" s="515"/>
      <c r="X31" s="1345"/>
      <c r="Y31" s="1346"/>
      <c r="Z31" s="1346"/>
      <c r="AA31" s="1344">
        <f t="shared" si="0"/>
        <v>0</v>
      </c>
      <c r="AB31" s="353">
        <v>0.5</v>
      </c>
      <c r="AC31" s="1398">
        <f t="shared" si="4"/>
        <v>0</v>
      </c>
      <c r="AD31" s="1345"/>
      <c r="AE31" s="1417"/>
      <c r="AF31" s="1417"/>
      <c r="AG31" s="1344">
        <f t="shared" si="1"/>
        <v>0</v>
      </c>
      <c r="AH31" s="353">
        <v>0.2</v>
      </c>
      <c r="AI31" s="1442">
        <f t="shared" si="5"/>
        <v>0</v>
      </c>
      <c r="AJ31" s="1345"/>
      <c r="AK31" s="1346"/>
      <c r="AL31" s="1346"/>
      <c r="AM31" s="1344">
        <f t="shared" si="2"/>
        <v>0</v>
      </c>
      <c r="AN31" s="353">
        <v>0</v>
      </c>
      <c r="AO31" s="1398">
        <f t="shared" si="6"/>
        <v>0</v>
      </c>
      <c r="AP31" s="508"/>
      <c r="AQ31" s="1469">
        <f t="shared" si="7"/>
        <v>0</v>
      </c>
    </row>
    <row r="32" spans="1:43" s="315" customFormat="1" ht="23.25">
      <c r="A32" s="1282" t="s">
        <v>127</v>
      </c>
      <c r="B32" s="1199" t="s">
        <v>139</v>
      </c>
      <c r="C32" s="2090"/>
      <c r="D32" s="2091"/>
      <c r="E32" s="2091"/>
      <c r="F32" s="2091"/>
      <c r="G32" s="2091"/>
      <c r="H32" s="2091"/>
      <c r="I32" s="2091"/>
      <c r="J32" s="2091"/>
      <c r="K32" s="2091"/>
      <c r="L32" s="2091"/>
      <c r="M32" s="2091"/>
      <c r="N32" s="2091"/>
      <c r="O32" s="2091"/>
      <c r="P32" s="2091"/>
      <c r="Q32" s="2091"/>
      <c r="R32" s="2091"/>
      <c r="S32" s="2091"/>
      <c r="T32" s="2091"/>
      <c r="U32" s="2091"/>
      <c r="V32" s="2092"/>
      <c r="W32" s="515"/>
      <c r="X32" s="1347"/>
      <c r="Y32" s="1348"/>
      <c r="Z32" s="1348"/>
      <c r="AA32" s="1344">
        <f t="shared" si="0"/>
        <v>0</v>
      </c>
      <c r="AB32" s="385">
        <v>0.5</v>
      </c>
      <c r="AC32" s="1403">
        <f t="shared" si="4"/>
        <v>0</v>
      </c>
      <c r="AD32" s="1414"/>
      <c r="AE32" s="1415"/>
      <c r="AF32" s="1415"/>
      <c r="AG32" s="1344">
        <f t="shared" si="1"/>
        <v>0</v>
      </c>
      <c r="AH32" s="385">
        <v>0.2</v>
      </c>
      <c r="AI32" s="1447">
        <f t="shared" si="5"/>
        <v>0</v>
      </c>
      <c r="AJ32" s="1414"/>
      <c r="AK32" s="1415"/>
      <c r="AL32" s="1415"/>
      <c r="AM32" s="1344">
        <f t="shared" si="2"/>
        <v>0</v>
      </c>
      <c r="AN32" s="385">
        <v>0</v>
      </c>
      <c r="AO32" s="1403">
        <f t="shared" si="6"/>
        <v>0</v>
      </c>
      <c r="AP32" s="511"/>
      <c r="AQ32" s="1469">
        <f t="shared" si="7"/>
        <v>0</v>
      </c>
    </row>
    <row r="33" spans="1:43" s="313" customFormat="1" ht="23.25">
      <c r="A33" s="1282" t="s">
        <v>128</v>
      </c>
      <c r="B33" s="1199" t="s">
        <v>140</v>
      </c>
      <c r="C33" s="2090"/>
      <c r="D33" s="2091"/>
      <c r="E33" s="2091"/>
      <c r="F33" s="2091"/>
      <c r="G33" s="2091"/>
      <c r="H33" s="2091"/>
      <c r="I33" s="2091"/>
      <c r="J33" s="2091"/>
      <c r="K33" s="2091"/>
      <c r="L33" s="2091"/>
      <c r="M33" s="2091"/>
      <c r="N33" s="2091"/>
      <c r="O33" s="2091"/>
      <c r="P33" s="2091"/>
      <c r="Q33" s="2091"/>
      <c r="R33" s="2091"/>
      <c r="S33" s="2091"/>
      <c r="T33" s="2091"/>
      <c r="U33" s="2091"/>
      <c r="V33" s="2092"/>
      <c r="W33" s="515"/>
      <c r="X33" s="1356"/>
      <c r="Y33" s="1357"/>
      <c r="Z33" s="1357"/>
      <c r="AA33" s="1344">
        <f t="shared" si="0"/>
        <v>0</v>
      </c>
      <c r="AB33" s="385">
        <v>0.5</v>
      </c>
      <c r="AC33" s="1398">
        <f t="shared" si="4"/>
        <v>0</v>
      </c>
      <c r="AD33" s="1356"/>
      <c r="AE33" s="1357"/>
      <c r="AF33" s="1357"/>
      <c r="AG33" s="1344">
        <f t="shared" si="1"/>
        <v>0</v>
      </c>
      <c r="AH33" s="385">
        <v>0.2</v>
      </c>
      <c r="AI33" s="1398">
        <f t="shared" si="5"/>
        <v>0</v>
      </c>
      <c r="AJ33" s="1356"/>
      <c r="AK33" s="1357"/>
      <c r="AL33" s="1357"/>
      <c r="AM33" s="1344">
        <f t="shared" si="2"/>
        <v>0</v>
      </c>
      <c r="AN33" s="385">
        <v>0</v>
      </c>
      <c r="AO33" s="1398">
        <f t="shared" si="6"/>
        <v>0</v>
      </c>
      <c r="AP33" s="512"/>
      <c r="AQ33" s="1469">
        <f t="shared" si="7"/>
        <v>0</v>
      </c>
    </row>
    <row r="34" spans="1:43" s="318" customFormat="1" ht="23.25">
      <c r="A34" s="1278">
        <v>4.3</v>
      </c>
      <c r="B34" s="1187" t="s">
        <v>160</v>
      </c>
      <c r="C34" s="2090"/>
      <c r="D34" s="2091"/>
      <c r="E34" s="2091"/>
      <c r="F34" s="2091"/>
      <c r="G34" s="2091"/>
      <c r="H34" s="2091"/>
      <c r="I34" s="2091"/>
      <c r="J34" s="2091"/>
      <c r="K34" s="2091"/>
      <c r="L34" s="2091"/>
      <c r="M34" s="2091"/>
      <c r="N34" s="2091"/>
      <c r="O34" s="2091"/>
      <c r="P34" s="2091"/>
      <c r="Q34" s="2091"/>
      <c r="R34" s="2091"/>
      <c r="S34" s="2091"/>
      <c r="T34" s="2091"/>
      <c r="U34" s="2091"/>
      <c r="V34" s="2092"/>
      <c r="W34" s="515"/>
      <c r="X34" s="1355">
        <f>SUM(X35:X38)</f>
        <v>0</v>
      </c>
      <c r="Y34" s="1340">
        <f>SUM(Y35:Y38)</f>
        <v>0</v>
      </c>
      <c r="Z34" s="1340">
        <f>SUM(Z35:Z38)</f>
        <v>0</v>
      </c>
      <c r="AA34" s="1341">
        <f t="shared" si="0"/>
        <v>0</v>
      </c>
      <c r="AB34" s="375">
        <v>0.5</v>
      </c>
      <c r="AC34" s="1402">
        <f t="shared" si="4"/>
        <v>0</v>
      </c>
      <c r="AD34" s="1355">
        <f>SUM(AD35:AD38)</f>
        <v>0</v>
      </c>
      <c r="AE34" s="1340">
        <f>SUM(AE35:AE38)</f>
        <v>0</v>
      </c>
      <c r="AF34" s="1340">
        <f>SUM(AF35:AF38)</f>
        <v>0</v>
      </c>
      <c r="AG34" s="1341">
        <f t="shared" si="1"/>
        <v>0</v>
      </c>
      <c r="AH34" s="375">
        <v>0.2</v>
      </c>
      <c r="AI34" s="1402">
        <f t="shared" si="5"/>
        <v>0</v>
      </c>
      <c r="AJ34" s="1355">
        <f>SUM(AJ35:AJ38)</f>
        <v>0</v>
      </c>
      <c r="AK34" s="1340">
        <f>SUM(AK35:AK38)</f>
        <v>0</v>
      </c>
      <c r="AL34" s="1340">
        <f>SUM(AL35:AL38)</f>
        <v>0</v>
      </c>
      <c r="AM34" s="1341">
        <f t="shared" si="2"/>
        <v>0</v>
      </c>
      <c r="AN34" s="375">
        <v>0</v>
      </c>
      <c r="AO34" s="1402">
        <f t="shared" si="6"/>
        <v>0</v>
      </c>
      <c r="AP34" s="513"/>
      <c r="AQ34" s="1470">
        <f t="shared" si="7"/>
        <v>0</v>
      </c>
    </row>
    <row r="35" spans="1:43" s="313" customFormat="1" ht="23.25">
      <c r="A35" s="1282" t="s">
        <v>130</v>
      </c>
      <c r="B35" s="1199" t="s">
        <v>174</v>
      </c>
      <c r="C35" s="2090"/>
      <c r="D35" s="2091"/>
      <c r="E35" s="2091"/>
      <c r="F35" s="2091"/>
      <c r="G35" s="2091"/>
      <c r="H35" s="2091"/>
      <c r="I35" s="2091"/>
      <c r="J35" s="2091"/>
      <c r="K35" s="2091"/>
      <c r="L35" s="2091"/>
      <c r="M35" s="2091"/>
      <c r="N35" s="2091"/>
      <c r="O35" s="2091"/>
      <c r="P35" s="2091"/>
      <c r="Q35" s="2091"/>
      <c r="R35" s="2091"/>
      <c r="S35" s="2091"/>
      <c r="T35" s="2091"/>
      <c r="U35" s="2091"/>
      <c r="V35" s="2092"/>
      <c r="W35" s="515"/>
      <c r="X35" s="1356"/>
      <c r="Y35" s="1357"/>
      <c r="Z35" s="1357"/>
      <c r="AA35" s="1344">
        <f t="shared" si="0"/>
        <v>0</v>
      </c>
      <c r="AB35" s="385">
        <v>0.5</v>
      </c>
      <c r="AC35" s="1398">
        <f t="shared" si="4"/>
        <v>0</v>
      </c>
      <c r="AD35" s="1356"/>
      <c r="AE35" s="1357"/>
      <c r="AF35" s="1357"/>
      <c r="AG35" s="1344">
        <f t="shared" si="1"/>
        <v>0</v>
      </c>
      <c r="AH35" s="385">
        <v>0.2</v>
      </c>
      <c r="AI35" s="1398">
        <f t="shared" si="5"/>
        <v>0</v>
      </c>
      <c r="AJ35" s="1356"/>
      <c r="AK35" s="1357"/>
      <c r="AL35" s="1357"/>
      <c r="AM35" s="1344">
        <f t="shared" si="2"/>
        <v>0</v>
      </c>
      <c r="AN35" s="385">
        <v>0</v>
      </c>
      <c r="AO35" s="1398">
        <f t="shared" si="6"/>
        <v>0</v>
      </c>
      <c r="AP35" s="512"/>
      <c r="AQ35" s="1469">
        <f t="shared" si="7"/>
        <v>0</v>
      </c>
    </row>
    <row r="36" spans="1:43" s="313" customFormat="1" ht="23.25">
      <c r="A36" s="1282" t="s">
        <v>131</v>
      </c>
      <c r="B36" s="1199" t="s">
        <v>175</v>
      </c>
      <c r="C36" s="2090"/>
      <c r="D36" s="2091"/>
      <c r="E36" s="2091"/>
      <c r="F36" s="2091"/>
      <c r="G36" s="2091"/>
      <c r="H36" s="2091"/>
      <c r="I36" s="2091"/>
      <c r="J36" s="2091"/>
      <c r="K36" s="2091"/>
      <c r="L36" s="2091"/>
      <c r="M36" s="2091"/>
      <c r="N36" s="2091"/>
      <c r="O36" s="2091"/>
      <c r="P36" s="2091"/>
      <c r="Q36" s="2091"/>
      <c r="R36" s="2091"/>
      <c r="S36" s="2091"/>
      <c r="T36" s="2091"/>
      <c r="U36" s="2091"/>
      <c r="V36" s="2092"/>
      <c r="W36" s="515"/>
      <c r="X36" s="1356"/>
      <c r="Y36" s="1357"/>
      <c r="Z36" s="1357"/>
      <c r="AA36" s="1344">
        <f t="shared" si="0"/>
        <v>0</v>
      </c>
      <c r="AB36" s="385">
        <v>0.5</v>
      </c>
      <c r="AC36" s="1398">
        <f t="shared" si="4"/>
        <v>0</v>
      </c>
      <c r="AD36" s="1356"/>
      <c r="AE36" s="1357"/>
      <c r="AF36" s="1357"/>
      <c r="AG36" s="1344">
        <f t="shared" si="1"/>
        <v>0</v>
      </c>
      <c r="AH36" s="385">
        <v>0.2</v>
      </c>
      <c r="AI36" s="1398">
        <f t="shared" si="5"/>
        <v>0</v>
      </c>
      <c r="AJ36" s="1356"/>
      <c r="AK36" s="1357"/>
      <c r="AL36" s="1357"/>
      <c r="AM36" s="1344">
        <f t="shared" si="2"/>
        <v>0</v>
      </c>
      <c r="AN36" s="385">
        <v>0</v>
      </c>
      <c r="AO36" s="1398">
        <f t="shared" si="6"/>
        <v>0</v>
      </c>
      <c r="AP36" s="512"/>
      <c r="AQ36" s="1469">
        <f t="shared" si="7"/>
        <v>0</v>
      </c>
    </row>
    <row r="37" spans="1:43" s="313" customFormat="1" ht="23.25">
      <c r="A37" s="1282" t="s">
        <v>132</v>
      </c>
      <c r="B37" s="1199" t="s">
        <v>139</v>
      </c>
      <c r="C37" s="2090"/>
      <c r="D37" s="2091"/>
      <c r="E37" s="2091"/>
      <c r="F37" s="2091"/>
      <c r="G37" s="2091"/>
      <c r="H37" s="2091"/>
      <c r="I37" s="2091"/>
      <c r="J37" s="2091"/>
      <c r="K37" s="2091"/>
      <c r="L37" s="2091"/>
      <c r="M37" s="2091"/>
      <c r="N37" s="2091"/>
      <c r="O37" s="2091"/>
      <c r="P37" s="2091"/>
      <c r="Q37" s="2091"/>
      <c r="R37" s="2091"/>
      <c r="S37" s="2091"/>
      <c r="T37" s="2091"/>
      <c r="U37" s="2091"/>
      <c r="V37" s="2092"/>
      <c r="W37" s="515"/>
      <c r="X37" s="1356"/>
      <c r="Y37" s="1357"/>
      <c r="Z37" s="1357"/>
      <c r="AA37" s="1344">
        <f t="shared" si="0"/>
        <v>0</v>
      </c>
      <c r="AB37" s="385">
        <v>0.5</v>
      </c>
      <c r="AC37" s="1398">
        <f t="shared" si="4"/>
        <v>0</v>
      </c>
      <c r="AD37" s="1356"/>
      <c r="AE37" s="1357"/>
      <c r="AF37" s="1357"/>
      <c r="AG37" s="1344">
        <f t="shared" si="1"/>
        <v>0</v>
      </c>
      <c r="AH37" s="385">
        <v>0.2</v>
      </c>
      <c r="AI37" s="1398">
        <f t="shared" si="5"/>
        <v>0</v>
      </c>
      <c r="AJ37" s="1356"/>
      <c r="AK37" s="1357"/>
      <c r="AL37" s="1357"/>
      <c r="AM37" s="1344">
        <f t="shared" si="2"/>
        <v>0</v>
      </c>
      <c r="AN37" s="385">
        <v>0</v>
      </c>
      <c r="AO37" s="1398">
        <f t="shared" si="6"/>
        <v>0</v>
      </c>
      <c r="AP37" s="512"/>
      <c r="AQ37" s="1469">
        <f t="shared" si="7"/>
        <v>0</v>
      </c>
    </row>
    <row r="38" spans="1:43" s="316" customFormat="1" ht="24" thickBot="1">
      <c r="A38" s="1285" t="s">
        <v>133</v>
      </c>
      <c r="B38" s="1207" t="s">
        <v>140</v>
      </c>
      <c r="C38" s="2090"/>
      <c r="D38" s="2091"/>
      <c r="E38" s="2091"/>
      <c r="F38" s="2091"/>
      <c r="G38" s="2091"/>
      <c r="H38" s="2091"/>
      <c r="I38" s="2091"/>
      <c r="J38" s="2091"/>
      <c r="K38" s="2091"/>
      <c r="L38" s="2091"/>
      <c r="M38" s="2091"/>
      <c r="N38" s="2091"/>
      <c r="O38" s="2091"/>
      <c r="P38" s="2091"/>
      <c r="Q38" s="2091"/>
      <c r="R38" s="2091"/>
      <c r="S38" s="2091"/>
      <c r="T38" s="2091"/>
      <c r="U38" s="2091"/>
      <c r="V38" s="2092"/>
      <c r="W38" s="515"/>
      <c r="X38" s="1358"/>
      <c r="Y38" s="1359"/>
      <c r="Z38" s="1359"/>
      <c r="AA38" s="1360">
        <f t="shared" si="0"/>
        <v>0</v>
      </c>
      <c r="AB38" s="402">
        <v>0.5</v>
      </c>
      <c r="AC38" s="1405">
        <f t="shared" si="4"/>
        <v>0</v>
      </c>
      <c r="AD38" s="1418"/>
      <c r="AE38" s="1419"/>
      <c r="AF38" s="1419"/>
      <c r="AG38" s="1360">
        <f t="shared" si="1"/>
        <v>0</v>
      </c>
      <c r="AH38" s="402">
        <v>0.2</v>
      </c>
      <c r="AI38" s="1449">
        <f t="shared" si="5"/>
        <v>0</v>
      </c>
      <c r="AJ38" s="1418"/>
      <c r="AK38" s="1419"/>
      <c r="AL38" s="1419"/>
      <c r="AM38" s="1360">
        <f t="shared" si="2"/>
        <v>0</v>
      </c>
      <c r="AN38" s="402">
        <v>0</v>
      </c>
      <c r="AO38" s="1405">
        <f t="shared" si="6"/>
        <v>0</v>
      </c>
      <c r="AP38" s="511"/>
      <c r="AQ38" s="1471">
        <f t="shared" si="7"/>
        <v>0</v>
      </c>
    </row>
    <row r="39" spans="1:43" s="313" customFormat="1" ht="23.25">
      <c r="A39" s="1286">
        <v>5</v>
      </c>
      <c r="B39" s="1274" t="s">
        <v>180</v>
      </c>
      <c r="C39" s="2090"/>
      <c r="D39" s="2091"/>
      <c r="E39" s="2091"/>
      <c r="F39" s="2091"/>
      <c r="G39" s="2091"/>
      <c r="H39" s="2091"/>
      <c r="I39" s="2091"/>
      <c r="J39" s="2091"/>
      <c r="K39" s="2091"/>
      <c r="L39" s="2091"/>
      <c r="M39" s="2091"/>
      <c r="N39" s="2091"/>
      <c r="O39" s="2091"/>
      <c r="P39" s="2091"/>
      <c r="Q39" s="2091"/>
      <c r="R39" s="2091"/>
      <c r="S39" s="2091"/>
      <c r="T39" s="2091"/>
      <c r="U39" s="2091"/>
      <c r="V39" s="2092"/>
      <c r="W39" s="515"/>
      <c r="X39" s="1361">
        <f>X40+X41+X46</f>
        <v>0</v>
      </c>
      <c r="Y39" s="1319">
        <f>Y40+Y41+Y46</f>
        <v>0</v>
      </c>
      <c r="Z39" s="1362">
        <f>Z40+Z41+Z46</f>
        <v>0</v>
      </c>
      <c r="AA39" s="1363">
        <f t="shared" si="0"/>
        <v>0</v>
      </c>
      <c r="AB39" s="346">
        <v>0.5</v>
      </c>
      <c r="AC39" s="1401">
        <f t="shared" si="4"/>
        <v>0</v>
      </c>
      <c r="AD39" s="1318">
        <f>AD40+AD41+AD46</f>
        <v>0</v>
      </c>
      <c r="AE39" s="1319">
        <f>AE40+AE41+AE46</f>
        <v>0</v>
      </c>
      <c r="AF39" s="1319">
        <f>AF40+AF41+AF46</f>
        <v>0</v>
      </c>
      <c r="AG39" s="1363">
        <f t="shared" si="1"/>
        <v>0</v>
      </c>
      <c r="AH39" s="346">
        <v>0.2</v>
      </c>
      <c r="AI39" s="1445">
        <f t="shared" si="5"/>
        <v>0</v>
      </c>
      <c r="AJ39" s="1318">
        <f>AJ40+AJ41+AJ46</f>
        <v>0</v>
      </c>
      <c r="AK39" s="1319">
        <f>AK40+AK41+AK46</f>
        <v>0</v>
      </c>
      <c r="AL39" s="1319">
        <f>AL40+AL41+AL46</f>
        <v>0</v>
      </c>
      <c r="AM39" s="1363">
        <f t="shared" si="2"/>
        <v>0</v>
      </c>
      <c r="AN39" s="346">
        <v>0</v>
      </c>
      <c r="AO39" s="1401">
        <f t="shared" si="6"/>
        <v>0</v>
      </c>
      <c r="AP39" s="509"/>
      <c r="AQ39" s="1465">
        <f t="shared" si="7"/>
        <v>0</v>
      </c>
    </row>
    <row r="40" spans="1:43" s="310" customFormat="1" ht="46.5">
      <c r="A40" s="1287">
        <v>5.0999999999999996</v>
      </c>
      <c r="B40" s="1186" t="s">
        <v>507</v>
      </c>
      <c r="C40" s="2090"/>
      <c r="D40" s="2091"/>
      <c r="E40" s="2091"/>
      <c r="F40" s="2091"/>
      <c r="G40" s="2091"/>
      <c r="H40" s="2091"/>
      <c r="I40" s="2091"/>
      <c r="J40" s="2091"/>
      <c r="K40" s="2091"/>
      <c r="L40" s="2091"/>
      <c r="M40" s="2091"/>
      <c r="N40" s="2091"/>
      <c r="O40" s="2091"/>
      <c r="P40" s="2091"/>
      <c r="Q40" s="2091"/>
      <c r="R40" s="2091"/>
      <c r="S40" s="2091"/>
      <c r="T40" s="2091"/>
      <c r="U40" s="2091"/>
      <c r="V40" s="2092"/>
      <c r="W40" s="515"/>
      <c r="X40" s="1347"/>
      <c r="Y40" s="1348"/>
      <c r="Z40" s="1348"/>
      <c r="AA40" s="1344">
        <f t="shared" si="0"/>
        <v>0</v>
      </c>
      <c r="AB40" s="353">
        <v>0.5</v>
      </c>
      <c r="AC40" s="1398">
        <f t="shared" si="4"/>
        <v>0</v>
      </c>
      <c r="AD40" s="1347"/>
      <c r="AE40" s="1348"/>
      <c r="AF40" s="1348"/>
      <c r="AG40" s="1344">
        <f t="shared" si="1"/>
        <v>0</v>
      </c>
      <c r="AH40" s="353">
        <v>0.2</v>
      </c>
      <c r="AI40" s="1442">
        <f t="shared" si="5"/>
        <v>0</v>
      </c>
      <c r="AJ40" s="1347"/>
      <c r="AK40" s="1348"/>
      <c r="AL40" s="1348"/>
      <c r="AM40" s="1344">
        <f t="shared" si="2"/>
        <v>0</v>
      </c>
      <c r="AN40" s="353">
        <v>0</v>
      </c>
      <c r="AO40" s="1398">
        <f t="shared" si="6"/>
        <v>0</v>
      </c>
      <c r="AP40" s="508"/>
      <c r="AQ40" s="1472">
        <f t="shared" si="7"/>
        <v>0</v>
      </c>
    </row>
    <row r="41" spans="1:43" s="318" customFormat="1" ht="46.15" customHeight="1">
      <c r="A41" s="1287">
        <v>5.2</v>
      </c>
      <c r="B41" s="1186" t="s">
        <v>531</v>
      </c>
      <c r="C41" s="2090"/>
      <c r="D41" s="2091"/>
      <c r="E41" s="2091"/>
      <c r="F41" s="2091"/>
      <c r="G41" s="2091"/>
      <c r="H41" s="2091"/>
      <c r="I41" s="2091"/>
      <c r="J41" s="2091"/>
      <c r="K41" s="2091"/>
      <c r="L41" s="2091"/>
      <c r="M41" s="2091"/>
      <c r="N41" s="2091"/>
      <c r="O41" s="2091"/>
      <c r="P41" s="2091"/>
      <c r="Q41" s="2091"/>
      <c r="R41" s="2091"/>
      <c r="S41" s="2091"/>
      <c r="T41" s="2091"/>
      <c r="U41" s="2091"/>
      <c r="V41" s="2092"/>
      <c r="W41" s="515"/>
      <c r="X41" s="1355">
        <f>SUM(X42:X45)</f>
        <v>0</v>
      </c>
      <c r="Y41" s="1340">
        <f>SUM(Y42:Y45)</f>
        <v>0</v>
      </c>
      <c r="Z41" s="1340">
        <f>SUM(Z42:Z45)</f>
        <v>0</v>
      </c>
      <c r="AA41" s="1341">
        <f t="shared" si="0"/>
        <v>0</v>
      </c>
      <c r="AB41" s="375">
        <v>0.5</v>
      </c>
      <c r="AC41" s="1402">
        <f t="shared" si="4"/>
        <v>0</v>
      </c>
      <c r="AD41" s="1355">
        <f>SUM(AD42:AD45)</f>
        <v>0</v>
      </c>
      <c r="AE41" s="1340">
        <f>SUM(AE42:AE45)</f>
        <v>0</v>
      </c>
      <c r="AF41" s="1340">
        <f>SUM(AF42:AF45)</f>
        <v>0</v>
      </c>
      <c r="AG41" s="1341">
        <f t="shared" si="1"/>
        <v>0</v>
      </c>
      <c r="AH41" s="375">
        <v>0.2</v>
      </c>
      <c r="AI41" s="1446">
        <f t="shared" si="5"/>
        <v>0</v>
      </c>
      <c r="AJ41" s="1355">
        <f>SUM(AJ42:AJ45)</f>
        <v>0</v>
      </c>
      <c r="AK41" s="1340">
        <f>SUM(AK42:AK45)</f>
        <v>0</v>
      </c>
      <c r="AL41" s="1340">
        <f>SUM(AL42:AL45)</f>
        <v>0</v>
      </c>
      <c r="AM41" s="1451">
        <f t="shared" si="2"/>
        <v>0</v>
      </c>
      <c r="AN41" s="375">
        <v>0</v>
      </c>
      <c r="AO41" s="1402">
        <f t="shared" si="6"/>
        <v>0</v>
      </c>
      <c r="AP41" s="510"/>
      <c r="AQ41" s="1466">
        <f t="shared" si="7"/>
        <v>0</v>
      </c>
    </row>
    <row r="42" spans="1:43" s="315" customFormat="1" ht="23.25">
      <c r="A42" s="1288" t="s">
        <v>406</v>
      </c>
      <c r="B42" s="1199" t="s">
        <v>174</v>
      </c>
      <c r="C42" s="2090"/>
      <c r="D42" s="2091"/>
      <c r="E42" s="2091"/>
      <c r="F42" s="2091"/>
      <c r="G42" s="2091"/>
      <c r="H42" s="2091"/>
      <c r="I42" s="2091"/>
      <c r="J42" s="2091"/>
      <c r="K42" s="2091"/>
      <c r="L42" s="2091"/>
      <c r="M42" s="2091"/>
      <c r="N42" s="2091"/>
      <c r="O42" s="2091"/>
      <c r="P42" s="2091"/>
      <c r="Q42" s="2091"/>
      <c r="R42" s="2091"/>
      <c r="S42" s="2091"/>
      <c r="T42" s="2091"/>
      <c r="U42" s="2091"/>
      <c r="V42" s="2092"/>
      <c r="W42" s="515"/>
      <c r="X42" s="1347"/>
      <c r="Y42" s="1348"/>
      <c r="Z42" s="1348"/>
      <c r="AA42" s="1344">
        <f t="shared" si="0"/>
        <v>0</v>
      </c>
      <c r="AB42" s="353">
        <v>0.5</v>
      </c>
      <c r="AC42" s="1398">
        <f t="shared" si="4"/>
        <v>0</v>
      </c>
      <c r="AD42" s="1347"/>
      <c r="AE42" s="1348"/>
      <c r="AF42" s="1348"/>
      <c r="AG42" s="1372">
        <f t="shared" si="1"/>
        <v>0</v>
      </c>
      <c r="AH42" s="353">
        <v>0.2</v>
      </c>
      <c r="AI42" s="1442">
        <f t="shared" si="5"/>
        <v>0</v>
      </c>
      <c r="AJ42" s="1347"/>
      <c r="AK42" s="1348"/>
      <c r="AL42" s="1348"/>
      <c r="AM42" s="1344">
        <f t="shared" si="2"/>
        <v>0</v>
      </c>
      <c r="AN42" s="353">
        <v>0</v>
      </c>
      <c r="AO42" s="1398">
        <f t="shared" si="6"/>
        <v>0</v>
      </c>
      <c r="AP42" s="508"/>
      <c r="AQ42" s="1462">
        <f t="shared" si="7"/>
        <v>0</v>
      </c>
    </row>
    <row r="43" spans="1:43" s="315" customFormat="1" ht="23.25">
      <c r="A43" s="1288" t="s">
        <v>407</v>
      </c>
      <c r="B43" s="1199" t="s">
        <v>175</v>
      </c>
      <c r="C43" s="2090"/>
      <c r="D43" s="2091"/>
      <c r="E43" s="2091"/>
      <c r="F43" s="2091"/>
      <c r="G43" s="2091"/>
      <c r="H43" s="2091"/>
      <c r="I43" s="2091"/>
      <c r="J43" s="2091"/>
      <c r="K43" s="2091"/>
      <c r="L43" s="2091"/>
      <c r="M43" s="2091"/>
      <c r="N43" s="2091"/>
      <c r="O43" s="2091"/>
      <c r="P43" s="2091"/>
      <c r="Q43" s="2091"/>
      <c r="R43" s="2091"/>
      <c r="S43" s="2091"/>
      <c r="T43" s="2091"/>
      <c r="U43" s="2091"/>
      <c r="V43" s="2092"/>
      <c r="W43" s="515"/>
      <c r="X43" s="1347"/>
      <c r="Y43" s="1348"/>
      <c r="Z43" s="1348"/>
      <c r="AA43" s="1344">
        <f t="shared" si="0"/>
        <v>0</v>
      </c>
      <c r="AB43" s="353">
        <v>0.5</v>
      </c>
      <c r="AC43" s="1398">
        <f t="shared" si="4"/>
        <v>0</v>
      </c>
      <c r="AD43" s="1347"/>
      <c r="AE43" s="1348"/>
      <c r="AF43" s="1348"/>
      <c r="AG43" s="1372">
        <f t="shared" si="1"/>
        <v>0</v>
      </c>
      <c r="AH43" s="353">
        <v>0.2</v>
      </c>
      <c r="AI43" s="1442">
        <f t="shared" si="5"/>
        <v>0</v>
      </c>
      <c r="AJ43" s="1347"/>
      <c r="AK43" s="1348"/>
      <c r="AL43" s="1348"/>
      <c r="AM43" s="1344">
        <f t="shared" si="2"/>
        <v>0</v>
      </c>
      <c r="AN43" s="353">
        <v>0</v>
      </c>
      <c r="AO43" s="1398">
        <f t="shared" si="6"/>
        <v>0</v>
      </c>
      <c r="AP43" s="508"/>
      <c r="AQ43" s="1462">
        <f t="shared" si="7"/>
        <v>0</v>
      </c>
    </row>
    <row r="44" spans="1:43" s="315" customFormat="1" ht="23.25">
      <c r="A44" s="1288" t="s">
        <v>408</v>
      </c>
      <c r="B44" s="1199" t="s">
        <v>139</v>
      </c>
      <c r="C44" s="2090"/>
      <c r="D44" s="2091"/>
      <c r="E44" s="2091"/>
      <c r="F44" s="2091"/>
      <c r="G44" s="2091"/>
      <c r="H44" s="2091"/>
      <c r="I44" s="2091"/>
      <c r="J44" s="2091"/>
      <c r="K44" s="2091"/>
      <c r="L44" s="2091"/>
      <c r="M44" s="2091"/>
      <c r="N44" s="2091"/>
      <c r="O44" s="2091"/>
      <c r="P44" s="2091"/>
      <c r="Q44" s="2091"/>
      <c r="R44" s="2091"/>
      <c r="S44" s="2091"/>
      <c r="T44" s="2091"/>
      <c r="U44" s="2091"/>
      <c r="V44" s="2092"/>
      <c r="W44" s="515"/>
      <c r="X44" s="1347"/>
      <c r="Y44" s="1348"/>
      <c r="Z44" s="1348"/>
      <c r="AA44" s="1344">
        <f t="shared" si="0"/>
        <v>0</v>
      </c>
      <c r="AB44" s="353">
        <v>0.5</v>
      </c>
      <c r="AC44" s="1398">
        <f t="shared" si="4"/>
        <v>0</v>
      </c>
      <c r="AD44" s="1347"/>
      <c r="AE44" s="1348"/>
      <c r="AF44" s="1348"/>
      <c r="AG44" s="1372">
        <f t="shared" si="1"/>
        <v>0</v>
      </c>
      <c r="AH44" s="353">
        <v>0.2</v>
      </c>
      <c r="AI44" s="1442">
        <f t="shared" si="5"/>
        <v>0</v>
      </c>
      <c r="AJ44" s="1347"/>
      <c r="AK44" s="1348"/>
      <c r="AL44" s="1348"/>
      <c r="AM44" s="1344">
        <f t="shared" si="2"/>
        <v>0</v>
      </c>
      <c r="AN44" s="353">
        <v>0</v>
      </c>
      <c r="AO44" s="1398">
        <f t="shared" si="6"/>
        <v>0</v>
      </c>
      <c r="AP44" s="508"/>
      <c r="AQ44" s="1462">
        <f t="shared" si="7"/>
        <v>0</v>
      </c>
    </row>
    <row r="45" spans="1:43" s="315" customFormat="1" ht="23.25">
      <c r="A45" s="1288" t="s">
        <v>409</v>
      </c>
      <c r="B45" s="1199" t="s">
        <v>140</v>
      </c>
      <c r="C45" s="2090"/>
      <c r="D45" s="2091"/>
      <c r="E45" s="2091"/>
      <c r="F45" s="2091"/>
      <c r="G45" s="2091"/>
      <c r="H45" s="2091"/>
      <c r="I45" s="2091"/>
      <c r="J45" s="2091"/>
      <c r="K45" s="2091"/>
      <c r="L45" s="2091"/>
      <c r="M45" s="2091"/>
      <c r="N45" s="2091"/>
      <c r="O45" s="2091"/>
      <c r="P45" s="2091"/>
      <c r="Q45" s="2091"/>
      <c r="R45" s="2091"/>
      <c r="S45" s="2091"/>
      <c r="T45" s="2091"/>
      <c r="U45" s="2091"/>
      <c r="V45" s="2092"/>
      <c r="W45" s="515"/>
      <c r="X45" s="1347"/>
      <c r="Y45" s="1348"/>
      <c r="Z45" s="1348"/>
      <c r="AA45" s="1344">
        <f t="shared" si="0"/>
        <v>0</v>
      </c>
      <c r="AB45" s="353">
        <v>0.5</v>
      </c>
      <c r="AC45" s="1398">
        <f t="shared" si="4"/>
        <v>0</v>
      </c>
      <c r="AD45" s="1347"/>
      <c r="AE45" s="1348"/>
      <c r="AF45" s="1348"/>
      <c r="AG45" s="1372">
        <f t="shared" si="1"/>
        <v>0</v>
      </c>
      <c r="AH45" s="353">
        <v>0.2</v>
      </c>
      <c r="AI45" s="1442">
        <f t="shared" si="5"/>
        <v>0</v>
      </c>
      <c r="AJ45" s="1347"/>
      <c r="AK45" s="1348"/>
      <c r="AL45" s="1348"/>
      <c r="AM45" s="1344">
        <f t="shared" si="2"/>
        <v>0</v>
      </c>
      <c r="AN45" s="353">
        <v>0</v>
      </c>
      <c r="AO45" s="1398">
        <f t="shared" si="6"/>
        <v>0</v>
      </c>
      <c r="AP45" s="508"/>
      <c r="AQ45" s="1462">
        <f t="shared" si="7"/>
        <v>0</v>
      </c>
    </row>
    <row r="46" spans="1:43" s="318" customFormat="1" ht="46.5">
      <c r="A46" s="1287">
        <v>5.3</v>
      </c>
      <c r="B46" s="1186" t="s">
        <v>432</v>
      </c>
      <c r="C46" s="2090"/>
      <c r="D46" s="2091"/>
      <c r="E46" s="2091"/>
      <c r="F46" s="2091"/>
      <c r="G46" s="2091"/>
      <c r="H46" s="2091"/>
      <c r="I46" s="2091"/>
      <c r="J46" s="2091"/>
      <c r="K46" s="2091"/>
      <c r="L46" s="2091"/>
      <c r="M46" s="2091"/>
      <c r="N46" s="2091"/>
      <c r="O46" s="2091"/>
      <c r="P46" s="2091"/>
      <c r="Q46" s="2091"/>
      <c r="R46" s="2091"/>
      <c r="S46" s="2091"/>
      <c r="T46" s="2091"/>
      <c r="U46" s="2091"/>
      <c r="V46" s="2092"/>
      <c r="W46" s="515"/>
      <c r="X46" s="1355">
        <f>SUM(X47:X50)</f>
        <v>0</v>
      </c>
      <c r="Y46" s="1340">
        <f>SUM(Y47:Y50)</f>
        <v>0</v>
      </c>
      <c r="Z46" s="1340">
        <f>SUM(Z47:Z50)</f>
        <v>0</v>
      </c>
      <c r="AA46" s="1341">
        <f t="shared" si="0"/>
        <v>0</v>
      </c>
      <c r="AB46" s="375">
        <v>0.5</v>
      </c>
      <c r="AC46" s="1402">
        <f t="shared" si="4"/>
        <v>0</v>
      </c>
      <c r="AD46" s="1355">
        <f>SUM(AD47:AD50)</f>
        <v>0</v>
      </c>
      <c r="AE46" s="1340">
        <f>SUM(AE47:AE50)</f>
        <v>0</v>
      </c>
      <c r="AF46" s="1340">
        <f>SUM(AF47:AF50)</f>
        <v>0</v>
      </c>
      <c r="AG46" s="1341">
        <f>AD46+AE46+AF46</f>
        <v>0</v>
      </c>
      <c r="AH46" s="375">
        <v>0.2</v>
      </c>
      <c r="AI46" s="1446">
        <f t="shared" si="5"/>
        <v>0</v>
      </c>
      <c r="AJ46" s="1355">
        <f>SUM(AJ47:AJ50)</f>
        <v>0</v>
      </c>
      <c r="AK46" s="1340">
        <f>SUM(AK47:AK50)</f>
        <v>0</v>
      </c>
      <c r="AL46" s="1340">
        <f>SUM(AL47:AL50)</f>
        <v>0</v>
      </c>
      <c r="AM46" s="1341">
        <f>AJ46+AK46+AL46</f>
        <v>0</v>
      </c>
      <c r="AN46" s="375">
        <v>0</v>
      </c>
      <c r="AO46" s="1402">
        <f t="shared" si="6"/>
        <v>0</v>
      </c>
      <c r="AP46" s="510"/>
      <c r="AQ46" s="1466">
        <f t="shared" si="7"/>
        <v>0</v>
      </c>
    </row>
    <row r="47" spans="1:43" s="315" customFormat="1" ht="23.25">
      <c r="A47" s="1288" t="s">
        <v>410</v>
      </c>
      <c r="B47" s="1199" t="s">
        <v>174</v>
      </c>
      <c r="C47" s="2090"/>
      <c r="D47" s="2091"/>
      <c r="E47" s="2091"/>
      <c r="F47" s="2091"/>
      <c r="G47" s="2091"/>
      <c r="H47" s="2091"/>
      <c r="I47" s="2091"/>
      <c r="J47" s="2091"/>
      <c r="K47" s="2091"/>
      <c r="L47" s="2091"/>
      <c r="M47" s="2091"/>
      <c r="N47" s="2091"/>
      <c r="O47" s="2091"/>
      <c r="P47" s="2091"/>
      <c r="Q47" s="2091"/>
      <c r="R47" s="2091"/>
      <c r="S47" s="2091"/>
      <c r="T47" s="2091"/>
      <c r="U47" s="2091"/>
      <c r="V47" s="2092"/>
      <c r="W47" s="515"/>
      <c r="X47" s="1347"/>
      <c r="Y47" s="1348"/>
      <c r="Z47" s="1364"/>
      <c r="AA47" s="1344">
        <f t="shared" si="0"/>
        <v>0</v>
      </c>
      <c r="AB47" s="385">
        <v>0.5</v>
      </c>
      <c r="AC47" s="1403">
        <f t="shared" si="4"/>
        <v>0</v>
      </c>
      <c r="AD47" s="1414"/>
      <c r="AE47" s="1415"/>
      <c r="AF47" s="1420"/>
      <c r="AG47" s="1344">
        <f>AD47+AE47+AF47</f>
        <v>0</v>
      </c>
      <c r="AH47" s="385">
        <v>0.2</v>
      </c>
      <c r="AI47" s="1447">
        <f t="shared" si="5"/>
        <v>0</v>
      </c>
      <c r="AJ47" s="1414"/>
      <c r="AK47" s="1415"/>
      <c r="AL47" s="1420"/>
      <c r="AM47" s="1344">
        <f>AJ47+AK47+AL47</f>
        <v>0</v>
      </c>
      <c r="AN47" s="385">
        <v>0</v>
      </c>
      <c r="AO47" s="1403">
        <f t="shared" si="6"/>
        <v>0</v>
      </c>
      <c r="AP47" s="511"/>
      <c r="AQ47" s="1467">
        <f>AC47+AI47+AO47</f>
        <v>0</v>
      </c>
    </row>
    <row r="48" spans="1:43" s="313" customFormat="1" ht="23.25">
      <c r="A48" s="1288" t="s">
        <v>411</v>
      </c>
      <c r="B48" s="1199" t="s">
        <v>175</v>
      </c>
      <c r="C48" s="2090"/>
      <c r="D48" s="2091"/>
      <c r="E48" s="2091"/>
      <c r="F48" s="2091"/>
      <c r="G48" s="2091"/>
      <c r="H48" s="2091"/>
      <c r="I48" s="2091"/>
      <c r="J48" s="2091"/>
      <c r="K48" s="2091"/>
      <c r="L48" s="2091"/>
      <c r="M48" s="2091"/>
      <c r="N48" s="2091"/>
      <c r="O48" s="2091"/>
      <c r="P48" s="2091"/>
      <c r="Q48" s="2091"/>
      <c r="R48" s="2091"/>
      <c r="S48" s="2091"/>
      <c r="T48" s="2091"/>
      <c r="U48" s="2091"/>
      <c r="V48" s="2092"/>
      <c r="W48" s="515"/>
      <c r="X48" s="1347"/>
      <c r="Y48" s="1348"/>
      <c r="Z48" s="1348"/>
      <c r="AA48" s="1344">
        <f t="shared" si="0"/>
        <v>0</v>
      </c>
      <c r="AB48" s="353">
        <v>0.5</v>
      </c>
      <c r="AC48" s="1398">
        <f t="shared" si="4"/>
        <v>0</v>
      </c>
      <c r="AD48" s="1347"/>
      <c r="AE48" s="1348"/>
      <c r="AF48" s="1348"/>
      <c r="AG48" s="1344">
        <f>AD48+AE48+AF48</f>
        <v>0</v>
      </c>
      <c r="AH48" s="353">
        <v>0.2</v>
      </c>
      <c r="AI48" s="1398">
        <f t="shared" si="5"/>
        <v>0</v>
      </c>
      <c r="AJ48" s="1347"/>
      <c r="AK48" s="1348"/>
      <c r="AL48" s="1348"/>
      <c r="AM48" s="1344">
        <f>AJ48+AK48+AL48</f>
        <v>0</v>
      </c>
      <c r="AN48" s="353">
        <v>0</v>
      </c>
      <c r="AO48" s="1398">
        <f t="shared" si="6"/>
        <v>0</v>
      </c>
      <c r="AP48" s="508"/>
      <c r="AQ48" s="1462">
        <f t="shared" si="7"/>
        <v>0</v>
      </c>
    </row>
    <row r="49" spans="1:43" s="313" customFormat="1" ht="23.25">
      <c r="A49" s="1288" t="s">
        <v>412</v>
      </c>
      <c r="B49" s="1199" t="s">
        <v>139</v>
      </c>
      <c r="C49" s="2090"/>
      <c r="D49" s="2091"/>
      <c r="E49" s="2091"/>
      <c r="F49" s="2091"/>
      <c r="G49" s="2091"/>
      <c r="H49" s="2091"/>
      <c r="I49" s="2091"/>
      <c r="J49" s="2091"/>
      <c r="K49" s="2091"/>
      <c r="L49" s="2091"/>
      <c r="M49" s="2091"/>
      <c r="N49" s="2091"/>
      <c r="O49" s="2091"/>
      <c r="P49" s="2091"/>
      <c r="Q49" s="2091"/>
      <c r="R49" s="2091"/>
      <c r="S49" s="2091"/>
      <c r="T49" s="2091"/>
      <c r="U49" s="2091"/>
      <c r="V49" s="2092"/>
      <c r="W49" s="515"/>
      <c r="X49" s="1365"/>
      <c r="Y49" s="1366"/>
      <c r="Z49" s="1366"/>
      <c r="AA49" s="1366"/>
      <c r="AB49" s="633"/>
      <c r="AC49" s="1406"/>
      <c r="AD49" s="1365"/>
      <c r="AE49" s="1366"/>
      <c r="AF49" s="1366"/>
      <c r="AG49" s="1421"/>
      <c r="AH49" s="633"/>
      <c r="AI49" s="1406"/>
      <c r="AJ49" s="1365"/>
      <c r="AK49" s="1366"/>
      <c r="AL49" s="1366"/>
      <c r="AM49" s="1421"/>
      <c r="AN49" s="633"/>
      <c r="AO49" s="1406"/>
      <c r="AP49" s="508"/>
      <c r="AQ49" s="1473"/>
    </row>
    <row r="50" spans="1:43" s="313" customFormat="1" ht="24" thickBot="1">
      <c r="A50" s="1289" t="s">
        <v>413</v>
      </c>
      <c r="B50" s="1201" t="s">
        <v>140</v>
      </c>
      <c r="C50" s="2090"/>
      <c r="D50" s="2091"/>
      <c r="E50" s="2091"/>
      <c r="F50" s="2091"/>
      <c r="G50" s="2091"/>
      <c r="H50" s="2091"/>
      <c r="I50" s="2091"/>
      <c r="J50" s="2091"/>
      <c r="K50" s="2091"/>
      <c r="L50" s="2091"/>
      <c r="M50" s="2091"/>
      <c r="N50" s="2091"/>
      <c r="O50" s="2091"/>
      <c r="P50" s="2091"/>
      <c r="Q50" s="2091"/>
      <c r="R50" s="2091"/>
      <c r="S50" s="2091"/>
      <c r="T50" s="2091"/>
      <c r="U50" s="2091"/>
      <c r="V50" s="2092"/>
      <c r="W50" s="515"/>
      <c r="X50" s="1367"/>
      <c r="Y50" s="1368"/>
      <c r="Z50" s="1369"/>
      <c r="AA50" s="1351">
        <f t="shared" si="0"/>
        <v>0</v>
      </c>
      <c r="AB50" s="431">
        <v>0.5</v>
      </c>
      <c r="AC50" s="1407">
        <f t="shared" si="4"/>
        <v>0</v>
      </c>
      <c r="AD50" s="1422"/>
      <c r="AE50" s="1423"/>
      <c r="AF50" s="1424"/>
      <c r="AG50" s="1383">
        <f t="shared" ref="AG50:AG66" si="8">AD50+AE50+AF50</f>
        <v>0</v>
      </c>
      <c r="AH50" s="431">
        <v>0.2</v>
      </c>
      <c r="AI50" s="1450">
        <f t="shared" si="5"/>
        <v>0</v>
      </c>
      <c r="AJ50" s="1422"/>
      <c r="AK50" s="1423"/>
      <c r="AL50" s="1424"/>
      <c r="AM50" s="1383">
        <f t="shared" ref="AM50:AM66" si="9">AJ50+AK50+AL50</f>
        <v>0</v>
      </c>
      <c r="AN50" s="431">
        <v>0</v>
      </c>
      <c r="AO50" s="1407">
        <f t="shared" si="6"/>
        <v>0</v>
      </c>
      <c r="AP50" s="511"/>
      <c r="AQ50" s="1474">
        <f t="shared" si="7"/>
        <v>0</v>
      </c>
    </row>
    <row r="51" spans="1:43" s="313" customFormat="1" ht="23.45" customHeight="1">
      <c r="A51" s="1290">
        <v>6</v>
      </c>
      <c r="B51" s="1221" t="s">
        <v>181</v>
      </c>
      <c r="C51" s="2090"/>
      <c r="D51" s="2091"/>
      <c r="E51" s="2091"/>
      <c r="F51" s="2091"/>
      <c r="G51" s="2091"/>
      <c r="H51" s="2091"/>
      <c r="I51" s="2091"/>
      <c r="J51" s="2091"/>
      <c r="K51" s="2091"/>
      <c r="L51" s="2091"/>
      <c r="M51" s="2091"/>
      <c r="N51" s="2091"/>
      <c r="O51" s="2091"/>
      <c r="P51" s="2091"/>
      <c r="Q51" s="2091"/>
      <c r="R51" s="2091"/>
      <c r="S51" s="2091"/>
      <c r="T51" s="2091"/>
      <c r="U51" s="2091"/>
      <c r="V51" s="2092"/>
      <c r="W51" s="515"/>
      <c r="X51" s="1352">
        <f>SUM(X52:X55)</f>
        <v>0</v>
      </c>
      <c r="Y51" s="1353">
        <f>SUM(Y52:Y55)</f>
        <v>0</v>
      </c>
      <c r="Z51" s="1353">
        <f>SUM(Z52:Z55)</f>
        <v>0</v>
      </c>
      <c r="AA51" s="1370">
        <f t="shared" si="0"/>
        <v>0</v>
      </c>
      <c r="AB51" s="342">
        <v>0.5</v>
      </c>
      <c r="AC51" s="1404">
        <f t="shared" si="4"/>
        <v>0</v>
      </c>
      <c r="AD51" s="1318">
        <f>SUM(AD52:AD55)</f>
        <v>0</v>
      </c>
      <c r="AE51" s="1319">
        <f>SUM(AE52:AE55)</f>
        <v>0</v>
      </c>
      <c r="AF51" s="1319">
        <f>SUM(AF52:AF55)</f>
        <v>0</v>
      </c>
      <c r="AG51" s="1320">
        <f t="shared" si="8"/>
        <v>0</v>
      </c>
      <c r="AH51" s="346">
        <v>0.2</v>
      </c>
      <c r="AI51" s="1401">
        <f t="shared" si="5"/>
        <v>0</v>
      </c>
      <c r="AJ51" s="1452">
        <f>SUM(AJ52:AJ55)</f>
        <v>0</v>
      </c>
      <c r="AK51" s="1353">
        <f>SUM(AK52:AK55)</f>
        <v>0</v>
      </c>
      <c r="AL51" s="1353">
        <f>SUM(AL52:AL55)</f>
        <v>0</v>
      </c>
      <c r="AM51" s="1370">
        <f t="shared" si="9"/>
        <v>0</v>
      </c>
      <c r="AN51" s="342">
        <v>0</v>
      </c>
      <c r="AO51" s="1404">
        <f t="shared" si="6"/>
        <v>0</v>
      </c>
      <c r="AP51" s="509"/>
      <c r="AQ51" s="1468">
        <f t="shared" si="7"/>
        <v>0</v>
      </c>
    </row>
    <row r="52" spans="1:43" s="313" customFormat="1" ht="23.25">
      <c r="A52" s="1291">
        <v>6.1</v>
      </c>
      <c r="B52" s="1199" t="s">
        <v>174</v>
      </c>
      <c r="C52" s="2090"/>
      <c r="D52" s="2091"/>
      <c r="E52" s="2091"/>
      <c r="F52" s="2091"/>
      <c r="G52" s="2091"/>
      <c r="H52" s="2091"/>
      <c r="I52" s="2091"/>
      <c r="J52" s="2091"/>
      <c r="K52" s="2091"/>
      <c r="L52" s="2091"/>
      <c r="M52" s="2091"/>
      <c r="N52" s="2091"/>
      <c r="O52" s="2091"/>
      <c r="P52" s="2091"/>
      <c r="Q52" s="2091"/>
      <c r="R52" s="2091"/>
      <c r="S52" s="2091"/>
      <c r="T52" s="2091"/>
      <c r="U52" s="2091"/>
      <c r="V52" s="2092"/>
      <c r="W52" s="515"/>
      <c r="X52" s="1342"/>
      <c r="Y52" s="1343"/>
      <c r="Z52" s="1371"/>
      <c r="AA52" s="1372">
        <f t="shared" si="0"/>
        <v>0</v>
      </c>
      <c r="AB52" s="385">
        <v>0.5</v>
      </c>
      <c r="AC52" s="1403">
        <f t="shared" si="4"/>
        <v>0</v>
      </c>
      <c r="AD52" s="1414"/>
      <c r="AE52" s="1415"/>
      <c r="AF52" s="1420"/>
      <c r="AG52" s="1372">
        <f t="shared" si="8"/>
        <v>0</v>
      </c>
      <c r="AH52" s="385">
        <v>0.2</v>
      </c>
      <c r="AI52" s="1403">
        <f t="shared" si="5"/>
        <v>0</v>
      </c>
      <c r="AJ52" s="1453"/>
      <c r="AK52" s="1415"/>
      <c r="AL52" s="1420"/>
      <c r="AM52" s="1372">
        <f t="shared" si="9"/>
        <v>0</v>
      </c>
      <c r="AN52" s="385">
        <v>0</v>
      </c>
      <c r="AO52" s="1403">
        <f t="shared" si="6"/>
        <v>0</v>
      </c>
      <c r="AP52" s="511"/>
      <c r="AQ52" s="1475">
        <f>AC52+AI52+AO52</f>
        <v>0</v>
      </c>
    </row>
    <row r="53" spans="1:43" s="310" customFormat="1" ht="23.25">
      <c r="A53" s="1291">
        <v>6.2</v>
      </c>
      <c r="B53" s="1199" t="s">
        <v>175</v>
      </c>
      <c r="C53" s="2090"/>
      <c r="D53" s="2091"/>
      <c r="E53" s="2091"/>
      <c r="F53" s="2091"/>
      <c r="G53" s="2091"/>
      <c r="H53" s="2091"/>
      <c r="I53" s="2091"/>
      <c r="J53" s="2091"/>
      <c r="K53" s="2091"/>
      <c r="L53" s="2091"/>
      <c r="M53" s="2091"/>
      <c r="N53" s="2091"/>
      <c r="O53" s="2091"/>
      <c r="P53" s="2091"/>
      <c r="Q53" s="2091"/>
      <c r="R53" s="2091"/>
      <c r="S53" s="2091"/>
      <c r="T53" s="2091"/>
      <c r="U53" s="2091"/>
      <c r="V53" s="2092"/>
      <c r="W53" s="515"/>
      <c r="X53" s="1335"/>
      <c r="Y53" s="1336"/>
      <c r="Z53" s="1336"/>
      <c r="AA53" s="1372">
        <f t="shared" si="0"/>
        <v>0</v>
      </c>
      <c r="AB53" s="353">
        <v>0.5</v>
      </c>
      <c r="AC53" s="1398">
        <f t="shared" si="4"/>
        <v>0</v>
      </c>
      <c r="AD53" s="1335"/>
      <c r="AE53" s="1336"/>
      <c r="AF53" s="1336"/>
      <c r="AG53" s="1372">
        <f t="shared" si="8"/>
        <v>0</v>
      </c>
      <c r="AH53" s="353">
        <v>0.2</v>
      </c>
      <c r="AI53" s="1398">
        <f t="shared" si="5"/>
        <v>0</v>
      </c>
      <c r="AJ53" s="1454"/>
      <c r="AK53" s="1336"/>
      <c r="AL53" s="1336"/>
      <c r="AM53" s="1372">
        <f t="shared" si="9"/>
        <v>0</v>
      </c>
      <c r="AN53" s="353">
        <v>0</v>
      </c>
      <c r="AO53" s="1398">
        <f t="shared" si="6"/>
        <v>0</v>
      </c>
      <c r="AP53" s="508"/>
      <c r="AQ53" s="1469">
        <f>AC53+AI53+AO53</f>
        <v>0</v>
      </c>
    </row>
    <row r="54" spans="1:43" s="310" customFormat="1" ht="23.25">
      <c r="A54" s="1291">
        <v>6.3</v>
      </c>
      <c r="B54" s="1199" t="s">
        <v>139</v>
      </c>
      <c r="C54" s="2090"/>
      <c r="D54" s="2091"/>
      <c r="E54" s="2091"/>
      <c r="F54" s="2091"/>
      <c r="G54" s="2091"/>
      <c r="H54" s="2091"/>
      <c r="I54" s="2091"/>
      <c r="J54" s="2091"/>
      <c r="K54" s="2091"/>
      <c r="L54" s="2091"/>
      <c r="M54" s="2091"/>
      <c r="N54" s="2091"/>
      <c r="O54" s="2091"/>
      <c r="P54" s="2091"/>
      <c r="Q54" s="2091"/>
      <c r="R54" s="2091"/>
      <c r="S54" s="2091"/>
      <c r="T54" s="2091"/>
      <c r="U54" s="2091"/>
      <c r="V54" s="2092"/>
      <c r="W54" s="515"/>
      <c r="X54" s="1335"/>
      <c r="Y54" s="1336"/>
      <c r="Z54" s="1336"/>
      <c r="AA54" s="1372">
        <f t="shared" si="0"/>
        <v>0</v>
      </c>
      <c r="AB54" s="353">
        <v>0.5</v>
      </c>
      <c r="AC54" s="1398">
        <f t="shared" si="4"/>
        <v>0</v>
      </c>
      <c r="AD54" s="1335"/>
      <c r="AE54" s="1336"/>
      <c r="AF54" s="1336"/>
      <c r="AG54" s="1372">
        <f t="shared" si="8"/>
        <v>0</v>
      </c>
      <c r="AH54" s="353">
        <v>0.2</v>
      </c>
      <c r="AI54" s="1398">
        <f t="shared" si="5"/>
        <v>0</v>
      </c>
      <c r="AJ54" s="1428"/>
      <c r="AK54" s="1336"/>
      <c r="AL54" s="1336"/>
      <c r="AM54" s="1372">
        <f t="shared" si="9"/>
        <v>0</v>
      </c>
      <c r="AN54" s="353">
        <v>0</v>
      </c>
      <c r="AO54" s="1398">
        <f t="shared" si="6"/>
        <v>0</v>
      </c>
      <c r="AP54" s="508"/>
      <c r="AQ54" s="1469">
        <f>AC54+AI54+AO54</f>
        <v>0</v>
      </c>
    </row>
    <row r="55" spans="1:43" s="310" customFormat="1" ht="24" thickBot="1">
      <c r="A55" s="1292">
        <v>6.4</v>
      </c>
      <c r="B55" s="1207" t="s">
        <v>140</v>
      </c>
      <c r="C55" s="2090"/>
      <c r="D55" s="2091"/>
      <c r="E55" s="2091"/>
      <c r="F55" s="2091"/>
      <c r="G55" s="2091"/>
      <c r="H55" s="2091"/>
      <c r="I55" s="2091"/>
      <c r="J55" s="2091"/>
      <c r="K55" s="2091"/>
      <c r="L55" s="2091"/>
      <c r="M55" s="2091"/>
      <c r="N55" s="2091"/>
      <c r="O55" s="2091"/>
      <c r="P55" s="2091"/>
      <c r="Q55" s="2091"/>
      <c r="R55" s="2091"/>
      <c r="S55" s="2091"/>
      <c r="T55" s="2091"/>
      <c r="U55" s="2091"/>
      <c r="V55" s="2092"/>
      <c r="W55" s="515"/>
      <c r="X55" s="1373"/>
      <c r="Y55" s="1374"/>
      <c r="Z55" s="1375"/>
      <c r="AA55" s="1376">
        <f t="shared" si="0"/>
        <v>0</v>
      </c>
      <c r="AB55" s="436">
        <v>0.5</v>
      </c>
      <c r="AC55" s="1408">
        <f t="shared" si="4"/>
        <v>0</v>
      </c>
      <c r="AD55" s="1425"/>
      <c r="AE55" s="1426"/>
      <c r="AF55" s="1427"/>
      <c r="AG55" s="1383">
        <f t="shared" si="8"/>
        <v>0</v>
      </c>
      <c r="AH55" s="360">
        <v>0.2</v>
      </c>
      <c r="AI55" s="1399">
        <f t="shared" si="5"/>
        <v>0</v>
      </c>
      <c r="AJ55" s="1455"/>
      <c r="AK55" s="1374"/>
      <c r="AL55" s="1375"/>
      <c r="AM55" s="1376">
        <f t="shared" si="9"/>
        <v>0</v>
      </c>
      <c r="AN55" s="436">
        <v>0</v>
      </c>
      <c r="AO55" s="1408">
        <f t="shared" si="6"/>
        <v>0</v>
      </c>
      <c r="AP55" s="508"/>
      <c r="AQ55" s="1476">
        <f>AC55+AI55+AO55</f>
        <v>0</v>
      </c>
    </row>
    <row r="56" spans="1:43" s="313" customFormat="1" ht="27" customHeight="1">
      <c r="A56" s="1286">
        <v>7</v>
      </c>
      <c r="B56" s="1483" t="s">
        <v>488</v>
      </c>
      <c r="C56" s="2090"/>
      <c r="D56" s="2091"/>
      <c r="E56" s="2091"/>
      <c r="F56" s="2091"/>
      <c r="G56" s="2091"/>
      <c r="H56" s="2091"/>
      <c r="I56" s="2091"/>
      <c r="J56" s="2091"/>
      <c r="K56" s="2091"/>
      <c r="L56" s="2091"/>
      <c r="M56" s="2091"/>
      <c r="N56" s="2091"/>
      <c r="O56" s="2091"/>
      <c r="P56" s="2091"/>
      <c r="Q56" s="2091"/>
      <c r="R56" s="2091"/>
      <c r="S56" s="2091"/>
      <c r="T56" s="2091"/>
      <c r="U56" s="2091"/>
      <c r="V56" s="2092"/>
      <c r="W56" s="515"/>
      <c r="X56" s="1318">
        <f>SUM(X57:X58)</f>
        <v>0</v>
      </c>
      <c r="Y56" s="1319">
        <f>SUM(Y57:Y58)</f>
        <v>0</v>
      </c>
      <c r="Z56" s="1319">
        <f>SUM(Z57:Z58)</f>
        <v>0</v>
      </c>
      <c r="AA56" s="1320">
        <f t="shared" si="0"/>
        <v>0</v>
      </c>
      <c r="AB56" s="346">
        <v>0.5</v>
      </c>
      <c r="AC56" s="1401">
        <f t="shared" si="4"/>
        <v>0</v>
      </c>
      <c r="AD56" s="1318">
        <f>SUM(AD57:AD58)</f>
        <v>0</v>
      </c>
      <c r="AE56" s="1319">
        <f>SUM(AE57:AE58)</f>
        <v>0</v>
      </c>
      <c r="AF56" s="1319">
        <f>SUM(AF57:AF58)</f>
        <v>0</v>
      </c>
      <c r="AG56" s="1320">
        <f t="shared" si="8"/>
        <v>0</v>
      </c>
      <c r="AH56" s="346">
        <v>0.2</v>
      </c>
      <c r="AI56" s="1445">
        <f t="shared" si="5"/>
        <v>0</v>
      </c>
      <c r="AJ56" s="1318">
        <f>SUM(AJ57:AJ58)</f>
        <v>0</v>
      </c>
      <c r="AK56" s="1319">
        <f>SUM(AK57:AK58)</f>
        <v>0</v>
      </c>
      <c r="AL56" s="1319">
        <f>SUM(AL57:AL58)</f>
        <v>0</v>
      </c>
      <c r="AM56" s="1320">
        <f t="shared" si="9"/>
        <v>0</v>
      </c>
      <c r="AN56" s="346">
        <v>0</v>
      </c>
      <c r="AO56" s="1401">
        <f t="shared" si="6"/>
        <v>0</v>
      </c>
      <c r="AP56" s="509"/>
      <c r="AQ56" s="1465">
        <f>AC56+AI56+AO56</f>
        <v>0</v>
      </c>
    </row>
    <row r="57" spans="1:43" s="310" customFormat="1" ht="23.25">
      <c r="A57" s="1291">
        <v>7.1</v>
      </c>
      <c r="B57" s="1199" t="s">
        <v>182</v>
      </c>
      <c r="C57" s="2090"/>
      <c r="D57" s="2091"/>
      <c r="E57" s="2091"/>
      <c r="F57" s="2091"/>
      <c r="G57" s="2091"/>
      <c r="H57" s="2091"/>
      <c r="I57" s="2091"/>
      <c r="J57" s="2091"/>
      <c r="K57" s="2091"/>
      <c r="L57" s="2091"/>
      <c r="M57" s="2091"/>
      <c r="N57" s="2091"/>
      <c r="O57" s="2091"/>
      <c r="P57" s="2091"/>
      <c r="Q57" s="2091"/>
      <c r="R57" s="2091"/>
      <c r="S57" s="2091"/>
      <c r="T57" s="2091"/>
      <c r="U57" s="2091"/>
      <c r="V57" s="2092"/>
      <c r="W57" s="324"/>
      <c r="X57" s="1377"/>
      <c r="Y57" s="1378"/>
      <c r="Z57" s="1379"/>
      <c r="AA57" s="1372">
        <f t="shared" si="0"/>
        <v>0</v>
      </c>
      <c r="AB57" s="385">
        <v>0.5</v>
      </c>
      <c r="AC57" s="1403">
        <f t="shared" si="4"/>
        <v>0</v>
      </c>
      <c r="AD57" s="1428"/>
      <c r="AE57" s="1429"/>
      <c r="AF57" s="1428"/>
      <c r="AG57" s="1372">
        <f t="shared" si="8"/>
        <v>0</v>
      </c>
      <c r="AH57" s="385">
        <v>0.2</v>
      </c>
      <c r="AI57" s="1403">
        <f t="shared" si="5"/>
        <v>0</v>
      </c>
      <c r="AJ57" s="1428"/>
      <c r="AK57" s="1429"/>
      <c r="AL57" s="1428"/>
      <c r="AM57" s="1372">
        <f t="shared" si="9"/>
        <v>0</v>
      </c>
      <c r="AN57" s="385">
        <v>0</v>
      </c>
      <c r="AO57" s="1403">
        <f t="shared" si="6"/>
        <v>0</v>
      </c>
      <c r="AP57" s="511"/>
      <c r="AQ57" s="1472">
        <f t="shared" ref="AQ57:AQ66" si="10">AC57+AI57+AO57</f>
        <v>0</v>
      </c>
    </row>
    <row r="58" spans="1:43" ht="24" thickBot="1">
      <c r="A58" s="1293">
        <v>7.2</v>
      </c>
      <c r="B58" s="1201" t="s">
        <v>183</v>
      </c>
      <c r="C58" s="2090"/>
      <c r="D58" s="2091"/>
      <c r="E58" s="2091"/>
      <c r="F58" s="2091"/>
      <c r="G58" s="2091"/>
      <c r="H58" s="2091"/>
      <c r="I58" s="2091"/>
      <c r="J58" s="2091"/>
      <c r="K58" s="2091"/>
      <c r="L58" s="2091"/>
      <c r="M58" s="2091"/>
      <c r="N58" s="2091"/>
      <c r="O58" s="2091"/>
      <c r="P58" s="2091"/>
      <c r="Q58" s="2091"/>
      <c r="R58" s="2091"/>
      <c r="S58" s="2091"/>
      <c r="T58" s="2091"/>
      <c r="U58" s="2091"/>
      <c r="V58" s="2092"/>
      <c r="X58" s="1380"/>
      <c r="Y58" s="1381"/>
      <c r="Z58" s="1382"/>
      <c r="AA58" s="1383">
        <f t="shared" si="0"/>
        <v>0</v>
      </c>
      <c r="AB58" s="431">
        <v>0.5</v>
      </c>
      <c r="AC58" s="1407">
        <f t="shared" si="4"/>
        <v>0</v>
      </c>
      <c r="AD58" s="1430"/>
      <c r="AE58" s="1431"/>
      <c r="AF58" s="1430"/>
      <c r="AG58" s="1383">
        <f t="shared" si="8"/>
        <v>0</v>
      </c>
      <c r="AH58" s="431">
        <v>0.2</v>
      </c>
      <c r="AI58" s="1407">
        <f t="shared" si="5"/>
        <v>0</v>
      </c>
      <c r="AJ58" s="1430"/>
      <c r="AK58" s="1431"/>
      <c r="AL58" s="1430"/>
      <c r="AM58" s="1383">
        <f t="shared" si="9"/>
        <v>0</v>
      </c>
      <c r="AN58" s="431">
        <v>0</v>
      </c>
      <c r="AO58" s="1407">
        <f t="shared" si="6"/>
        <v>0</v>
      </c>
      <c r="AP58" s="511"/>
      <c r="AQ58" s="1477">
        <f t="shared" si="10"/>
        <v>0</v>
      </c>
    </row>
    <row r="59" spans="1:43" ht="23.45" customHeight="1">
      <c r="A59" s="1290">
        <v>8</v>
      </c>
      <c r="B59" s="1221" t="s">
        <v>184</v>
      </c>
      <c r="C59" s="2090"/>
      <c r="D59" s="2091"/>
      <c r="E59" s="2091"/>
      <c r="F59" s="2091"/>
      <c r="G59" s="2091"/>
      <c r="H59" s="2091"/>
      <c r="I59" s="2091"/>
      <c r="J59" s="2091"/>
      <c r="K59" s="2091"/>
      <c r="L59" s="2091"/>
      <c r="M59" s="2091"/>
      <c r="N59" s="2091"/>
      <c r="O59" s="2091"/>
      <c r="P59" s="2091"/>
      <c r="Q59" s="2091"/>
      <c r="R59" s="2091"/>
      <c r="S59" s="2091"/>
      <c r="T59" s="2091"/>
      <c r="U59" s="2091"/>
      <c r="V59" s="2092"/>
      <c r="X59" s="1384">
        <f>SUM(X60:X61)</f>
        <v>0</v>
      </c>
      <c r="Y59" s="1385">
        <f>SUM(Y60:Y61)</f>
        <v>0</v>
      </c>
      <c r="Z59" s="1385">
        <f>SUM(Z60:Z61)</f>
        <v>0</v>
      </c>
      <c r="AA59" s="1370">
        <f t="shared" si="0"/>
        <v>0</v>
      </c>
      <c r="AB59" s="342">
        <v>0.5</v>
      </c>
      <c r="AC59" s="1404">
        <f t="shared" si="4"/>
        <v>0</v>
      </c>
      <c r="AD59" s="1432">
        <f>SUM(AD60:AD61)</f>
        <v>0</v>
      </c>
      <c r="AE59" s="1385">
        <f>SUM(AE60:AE61)</f>
        <v>0</v>
      </c>
      <c r="AF59" s="1385">
        <f>SUM(AF60:AF61)</f>
        <v>0</v>
      </c>
      <c r="AG59" s="1370">
        <f t="shared" si="8"/>
        <v>0</v>
      </c>
      <c r="AH59" s="342">
        <v>0.2</v>
      </c>
      <c r="AI59" s="1404">
        <f t="shared" si="5"/>
        <v>0</v>
      </c>
      <c r="AJ59" s="1432">
        <f>SUM(AJ60:AJ61)</f>
        <v>0</v>
      </c>
      <c r="AK59" s="1385">
        <f>SUM(AK60:AK61)</f>
        <v>0</v>
      </c>
      <c r="AL59" s="1385">
        <f>SUM(AL60:AL61)</f>
        <v>0</v>
      </c>
      <c r="AM59" s="1456">
        <f t="shared" si="9"/>
        <v>0</v>
      </c>
      <c r="AN59" s="502">
        <v>0</v>
      </c>
      <c r="AO59" s="1458">
        <f t="shared" si="6"/>
        <v>0</v>
      </c>
      <c r="AP59" s="496"/>
      <c r="AQ59" s="1478">
        <f t="shared" si="10"/>
        <v>0</v>
      </c>
    </row>
    <row r="60" spans="1:43" ht="23.25">
      <c r="A60" s="1291">
        <v>8.1</v>
      </c>
      <c r="B60" s="1186" t="s">
        <v>185</v>
      </c>
      <c r="C60" s="2090"/>
      <c r="D60" s="2091"/>
      <c r="E60" s="2091"/>
      <c r="F60" s="2091"/>
      <c r="G60" s="2091"/>
      <c r="H60" s="2091"/>
      <c r="I60" s="2091"/>
      <c r="J60" s="2091"/>
      <c r="K60" s="2091"/>
      <c r="L60" s="2091"/>
      <c r="M60" s="2091"/>
      <c r="N60" s="2091"/>
      <c r="O60" s="2091"/>
      <c r="P60" s="2091"/>
      <c r="Q60" s="2091"/>
      <c r="R60" s="2091"/>
      <c r="S60" s="2091"/>
      <c r="T60" s="2091"/>
      <c r="U60" s="2091"/>
      <c r="V60" s="2092"/>
      <c r="X60" s="1377"/>
      <c r="Y60" s="1378"/>
      <c r="Z60" s="1379"/>
      <c r="AA60" s="1372">
        <f t="shared" si="0"/>
        <v>0</v>
      </c>
      <c r="AB60" s="385">
        <v>0.5</v>
      </c>
      <c r="AC60" s="1403">
        <f t="shared" si="4"/>
        <v>0</v>
      </c>
      <c r="AD60" s="1428"/>
      <c r="AE60" s="1429"/>
      <c r="AF60" s="1428"/>
      <c r="AG60" s="1372">
        <f t="shared" si="8"/>
        <v>0</v>
      </c>
      <c r="AH60" s="385">
        <v>0.2</v>
      </c>
      <c r="AI60" s="1403">
        <f t="shared" si="5"/>
        <v>0</v>
      </c>
      <c r="AJ60" s="1428"/>
      <c r="AK60" s="1429"/>
      <c r="AL60" s="1428"/>
      <c r="AM60" s="1372">
        <f t="shared" si="9"/>
        <v>0</v>
      </c>
      <c r="AN60" s="385">
        <v>0</v>
      </c>
      <c r="AO60" s="1403">
        <f t="shared" si="6"/>
        <v>0</v>
      </c>
      <c r="AP60" s="511"/>
      <c r="AQ60" s="1479">
        <f t="shared" si="10"/>
        <v>0</v>
      </c>
    </row>
    <row r="61" spans="1:43" ht="24" thickBot="1">
      <c r="A61" s="1292">
        <v>8.1999999999999993</v>
      </c>
      <c r="B61" s="1217" t="s">
        <v>186</v>
      </c>
      <c r="C61" s="2090"/>
      <c r="D61" s="2091"/>
      <c r="E61" s="2091"/>
      <c r="F61" s="2091"/>
      <c r="G61" s="2091"/>
      <c r="H61" s="2091"/>
      <c r="I61" s="2091"/>
      <c r="J61" s="2091"/>
      <c r="K61" s="2091"/>
      <c r="L61" s="2091"/>
      <c r="M61" s="2091"/>
      <c r="N61" s="2091"/>
      <c r="O61" s="2091"/>
      <c r="P61" s="2091"/>
      <c r="Q61" s="2091"/>
      <c r="R61" s="2091"/>
      <c r="S61" s="2091"/>
      <c r="T61" s="2091"/>
      <c r="U61" s="2091"/>
      <c r="V61" s="2092"/>
      <c r="X61" s="1386"/>
      <c r="Y61" s="1387"/>
      <c r="Z61" s="1388"/>
      <c r="AA61" s="1376">
        <f t="shared" si="0"/>
        <v>0</v>
      </c>
      <c r="AB61" s="402">
        <v>0.5</v>
      </c>
      <c r="AC61" s="1405">
        <f t="shared" si="4"/>
        <v>0</v>
      </c>
      <c r="AD61" s="1433"/>
      <c r="AE61" s="1434"/>
      <c r="AF61" s="1433"/>
      <c r="AG61" s="1376">
        <f t="shared" si="8"/>
        <v>0</v>
      </c>
      <c r="AH61" s="402">
        <v>0.2</v>
      </c>
      <c r="AI61" s="1405">
        <f t="shared" si="5"/>
        <v>0</v>
      </c>
      <c r="AJ61" s="1433"/>
      <c r="AK61" s="1434"/>
      <c r="AL61" s="1433"/>
      <c r="AM61" s="1376">
        <f t="shared" si="9"/>
        <v>0</v>
      </c>
      <c r="AN61" s="402">
        <v>0</v>
      </c>
      <c r="AO61" s="1405">
        <f t="shared" si="6"/>
        <v>0</v>
      </c>
      <c r="AP61" s="511"/>
      <c r="AQ61" s="1471">
        <f t="shared" si="10"/>
        <v>0</v>
      </c>
    </row>
    <row r="62" spans="1:43" ht="23.45" customHeight="1" thickBot="1">
      <c r="A62" s="1294">
        <v>9</v>
      </c>
      <c r="B62" s="1220" t="s">
        <v>187</v>
      </c>
      <c r="C62" s="2090"/>
      <c r="D62" s="2091"/>
      <c r="E62" s="2091"/>
      <c r="F62" s="2091"/>
      <c r="G62" s="2091"/>
      <c r="H62" s="2091"/>
      <c r="I62" s="2091"/>
      <c r="J62" s="2091"/>
      <c r="K62" s="2091"/>
      <c r="L62" s="2091"/>
      <c r="M62" s="2091"/>
      <c r="N62" s="2091"/>
      <c r="O62" s="2091"/>
      <c r="P62" s="2091"/>
      <c r="Q62" s="2091"/>
      <c r="R62" s="2091"/>
      <c r="S62" s="2091"/>
      <c r="T62" s="2091"/>
      <c r="U62" s="2091"/>
      <c r="V62" s="2092"/>
      <c r="X62" s="1384">
        <f>SUM(X63:X64)</f>
        <v>0</v>
      </c>
      <c r="Y62" s="1385">
        <f>SUM(Y63:Y64)</f>
        <v>0</v>
      </c>
      <c r="Z62" s="1385">
        <f>SUM(Z63:Z64)</f>
        <v>0</v>
      </c>
      <c r="AA62" s="1370">
        <f>X62+Y62+Z62</f>
        <v>0</v>
      </c>
      <c r="AB62" s="342">
        <v>0.5</v>
      </c>
      <c r="AC62" s="1404">
        <f>AA62*AB62</f>
        <v>0</v>
      </c>
      <c r="AD62" s="1432">
        <f>SUM(AD63:AD64)</f>
        <v>0</v>
      </c>
      <c r="AE62" s="1385">
        <f>SUM(AE63:AE64)</f>
        <v>0</v>
      </c>
      <c r="AF62" s="1385">
        <f>SUM(AF63:AF64)</f>
        <v>0</v>
      </c>
      <c r="AG62" s="1370">
        <f>AD62+AE62+AF62</f>
        <v>0</v>
      </c>
      <c r="AH62" s="342">
        <v>0.2</v>
      </c>
      <c r="AI62" s="1404">
        <f>AG62*AH62</f>
        <v>0</v>
      </c>
      <c r="AJ62" s="1432">
        <f>SUM(AJ63:AJ64)</f>
        <v>0</v>
      </c>
      <c r="AK62" s="1385">
        <f>SUM(AK63:AK64)</f>
        <v>0</v>
      </c>
      <c r="AL62" s="1385">
        <f>SUM(AL63:AL64)</f>
        <v>0</v>
      </c>
      <c r="AM62" s="1456">
        <f>AJ62+AK62+AL62</f>
        <v>0</v>
      </c>
      <c r="AN62" s="502">
        <v>0</v>
      </c>
      <c r="AO62" s="1458">
        <f>AM62*AN62</f>
        <v>0</v>
      </c>
      <c r="AP62" s="496"/>
      <c r="AQ62" s="1478">
        <f>AC62+AI62+AO62</f>
        <v>0</v>
      </c>
    </row>
    <row r="63" spans="1:43" ht="23.25">
      <c r="A63" s="1291">
        <v>9.1</v>
      </c>
      <c r="B63" s="1186" t="s">
        <v>420</v>
      </c>
      <c r="C63" s="2090"/>
      <c r="D63" s="2091"/>
      <c r="E63" s="2091"/>
      <c r="F63" s="2091"/>
      <c r="G63" s="2091"/>
      <c r="H63" s="2091"/>
      <c r="I63" s="2091"/>
      <c r="J63" s="2091"/>
      <c r="K63" s="2091"/>
      <c r="L63" s="2091"/>
      <c r="M63" s="2091"/>
      <c r="N63" s="2091"/>
      <c r="O63" s="2091"/>
      <c r="P63" s="2091"/>
      <c r="Q63" s="2091"/>
      <c r="R63" s="2091"/>
      <c r="S63" s="2091"/>
      <c r="T63" s="2091"/>
      <c r="U63" s="2091"/>
      <c r="V63" s="2092"/>
      <c r="X63" s="1377"/>
      <c r="Y63" s="1378"/>
      <c r="Z63" s="1379"/>
      <c r="AA63" s="1372">
        <f>X63+Y63+Z63</f>
        <v>0</v>
      </c>
      <c r="AB63" s="385">
        <v>0.5</v>
      </c>
      <c r="AC63" s="1403">
        <f>AA63*AB63</f>
        <v>0</v>
      </c>
      <c r="AD63" s="1428"/>
      <c r="AE63" s="1429"/>
      <c r="AF63" s="1428"/>
      <c r="AG63" s="1372">
        <f>AD63+AE63+AF63</f>
        <v>0</v>
      </c>
      <c r="AH63" s="385">
        <v>0.2</v>
      </c>
      <c r="AI63" s="1403">
        <f>AG63*AH63</f>
        <v>0</v>
      </c>
      <c r="AJ63" s="1428"/>
      <c r="AK63" s="1429"/>
      <c r="AL63" s="1428"/>
      <c r="AM63" s="1372">
        <f>AJ63+AK63+AL63</f>
        <v>0</v>
      </c>
      <c r="AN63" s="385">
        <v>0</v>
      </c>
      <c r="AO63" s="1403">
        <f>AM63*AN63</f>
        <v>0</v>
      </c>
      <c r="AP63" s="511"/>
      <c r="AQ63" s="1479">
        <f>AC63+AI63+AO63</f>
        <v>0</v>
      </c>
    </row>
    <row r="64" spans="1:43" ht="24" thickBot="1">
      <c r="A64" s="1293">
        <v>9.1999999999999993</v>
      </c>
      <c r="B64" s="1215" t="s">
        <v>186</v>
      </c>
      <c r="C64" s="2090"/>
      <c r="D64" s="2091"/>
      <c r="E64" s="2091"/>
      <c r="F64" s="2091"/>
      <c r="G64" s="2091"/>
      <c r="H64" s="2091"/>
      <c r="I64" s="2091"/>
      <c r="J64" s="2091"/>
      <c r="K64" s="2091"/>
      <c r="L64" s="2091"/>
      <c r="M64" s="2091"/>
      <c r="N64" s="2091"/>
      <c r="O64" s="2091"/>
      <c r="P64" s="2091"/>
      <c r="Q64" s="2091"/>
      <c r="R64" s="2091"/>
      <c r="S64" s="2091"/>
      <c r="T64" s="2091"/>
      <c r="U64" s="2091"/>
      <c r="V64" s="2092"/>
      <c r="X64" s="1386"/>
      <c r="Y64" s="1387"/>
      <c r="Z64" s="1388"/>
      <c r="AA64" s="1376">
        <f>X64+Y64+Z64</f>
        <v>0</v>
      </c>
      <c r="AB64" s="402">
        <v>0.5</v>
      </c>
      <c r="AC64" s="1405">
        <f>AA64*AB64</f>
        <v>0</v>
      </c>
      <c r="AD64" s="1433"/>
      <c r="AE64" s="1434"/>
      <c r="AF64" s="1433"/>
      <c r="AG64" s="1376">
        <f>AD64+AE64+AF64</f>
        <v>0</v>
      </c>
      <c r="AH64" s="402">
        <v>0.2</v>
      </c>
      <c r="AI64" s="1405">
        <f>AG64*AH64</f>
        <v>0</v>
      </c>
      <c r="AJ64" s="1433"/>
      <c r="AK64" s="1434"/>
      <c r="AL64" s="1433"/>
      <c r="AM64" s="1376">
        <f>AJ64+AK64+AL64</f>
        <v>0</v>
      </c>
      <c r="AN64" s="402">
        <v>0</v>
      </c>
      <c r="AO64" s="1405">
        <f>AM64*AN64</f>
        <v>0</v>
      </c>
      <c r="AP64" s="511"/>
      <c r="AQ64" s="1471">
        <f>AC64+AI64+AO64</f>
        <v>0</v>
      </c>
    </row>
    <row r="65" spans="1:43" ht="24" thickBot="1">
      <c r="A65" s="1295">
        <v>10</v>
      </c>
      <c r="B65" s="1220" t="s">
        <v>188</v>
      </c>
      <c r="C65" s="2090"/>
      <c r="D65" s="2091"/>
      <c r="E65" s="2091"/>
      <c r="F65" s="2091"/>
      <c r="G65" s="2091"/>
      <c r="H65" s="2091"/>
      <c r="I65" s="2091"/>
      <c r="J65" s="2091"/>
      <c r="K65" s="2091"/>
      <c r="L65" s="2091"/>
      <c r="M65" s="2091"/>
      <c r="N65" s="2091"/>
      <c r="O65" s="2091"/>
      <c r="P65" s="2091"/>
      <c r="Q65" s="2091"/>
      <c r="R65" s="2091"/>
      <c r="S65" s="2091"/>
      <c r="T65" s="2091"/>
      <c r="U65" s="2091"/>
      <c r="V65" s="2092"/>
      <c r="X65" s="1389"/>
      <c r="Y65" s="1390"/>
      <c r="Z65" s="1391"/>
      <c r="AA65" s="1392">
        <f t="shared" si="0"/>
        <v>0</v>
      </c>
      <c r="AB65" s="469">
        <v>0.5</v>
      </c>
      <c r="AC65" s="1409">
        <f t="shared" si="4"/>
        <v>0</v>
      </c>
      <c r="AD65" s="1435"/>
      <c r="AE65" s="1436"/>
      <c r="AF65" s="1435"/>
      <c r="AG65" s="1392">
        <f t="shared" si="8"/>
        <v>0</v>
      </c>
      <c r="AH65" s="469">
        <v>0.2</v>
      </c>
      <c r="AI65" s="1409">
        <f t="shared" si="5"/>
        <v>0</v>
      </c>
      <c r="AJ65" s="1435"/>
      <c r="AK65" s="1436"/>
      <c r="AL65" s="1435"/>
      <c r="AM65" s="1392">
        <f t="shared" si="9"/>
        <v>0</v>
      </c>
      <c r="AN65" s="469">
        <v>0</v>
      </c>
      <c r="AO65" s="1409">
        <f t="shared" si="6"/>
        <v>0</v>
      </c>
      <c r="AP65" s="509"/>
      <c r="AQ65" s="1480">
        <f t="shared" si="10"/>
        <v>0</v>
      </c>
    </row>
    <row r="66" spans="1:43" ht="24" thickBot="1">
      <c r="A66" s="1295">
        <v>11</v>
      </c>
      <c r="B66" s="1484" t="s">
        <v>162</v>
      </c>
      <c r="C66" s="2093"/>
      <c r="D66" s="2094"/>
      <c r="E66" s="2094"/>
      <c r="F66" s="2094"/>
      <c r="G66" s="2094"/>
      <c r="H66" s="2094"/>
      <c r="I66" s="2094"/>
      <c r="J66" s="2094"/>
      <c r="K66" s="2094"/>
      <c r="L66" s="2094"/>
      <c r="M66" s="2094"/>
      <c r="N66" s="2094"/>
      <c r="O66" s="2094"/>
      <c r="P66" s="2094"/>
      <c r="Q66" s="2094"/>
      <c r="R66" s="2094"/>
      <c r="S66" s="2094"/>
      <c r="T66" s="2094"/>
      <c r="U66" s="2094"/>
      <c r="V66" s="2095"/>
      <c r="X66" s="1393"/>
      <c r="Y66" s="1394"/>
      <c r="Z66" s="1395"/>
      <c r="AA66" s="1392">
        <f t="shared" si="0"/>
        <v>0</v>
      </c>
      <c r="AB66" s="469">
        <v>0.5</v>
      </c>
      <c r="AC66" s="1409">
        <f t="shared" si="4"/>
        <v>0</v>
      </c>
      <c r="AD66" s="1435"/>
      <c r="AE66" s="1436"/>
      <c r="AF66" s="1435"/>
      <c r="AG66" s="1437">
        <f t="shared" si="8"/>
        <v>0</v>
      </c>
      <c r="AH66" s="469">
        <v>0.2</v>
      </c>
      <c r="AI66" s="1409">
        <f t="shared" si="5"/>
        <v>0</v>
      </c>
      <c r="AJ66" s="1435"/>
      <c r="AK66" s="1436"/>
      <c r="AL66" s="1435"/>
      <c r="AM66" s="1437">
        <f t="shared" si="9"/>
        <v>0</v>
      </c>
      <c r="AN66" s="469">
        <v>0</v>
      </c>
      <c r="AO66" s="1409">
        <f t="shared" si="6"/>
        <v>0</v>
      </c>
      <c r="AP66" s="509"/>
      <c r="AQ66" s="1480">
        <f t="shared" si="10"/>
        <v>0</v>
      </c>
    </row>
    <row r="67" spans="1:43" ht="22.5" customHeight="1">
      <c r="A67" s="309"/>
      <c r="D67" s="324"/>
      <c r="E67" s="324"/>
      <c r="F67" s="324"/>
      <c r="G67" s="324"/>
      <c r="H67" s="324"/>
      <c r="J67" s="324"/>
      <c r="K67" s="324"/>
      <c r="L67" s="324"/>
      <c r="M67" s="324"/>
      <c r="N67" s="324"/>
      <c r="O67" s="324"/>
      <c r="Q67" s="324"/>
      <c r="R67" s="324"/>
      <c r="S67" s="324"/>
      <c r="T67" s="324"/>
      <c r="U67" s="324"/>
      <c r="V67" s="324"/>
      <c r="AA67" s="494"/>
      <c r="AB67" s="495"/>
      <c r="AC67" s="496"/>
      <c r="AD67" s="497"/>
      <c r="AE67" s="497"/>
      <c r="AF67" s="497"/>
      <c r="AG67" s="494"/>
      <c r="AH67" s="495"/>
      <c r="AI67" s="496"/>
      <c r="AJ67" s="497"/>
      <c r="AK67" s="497"/>
      <c r="AL67" s="497"/>
      <c r="AM67" s="494"/>
      <c r="AN67" s="495"/>
      <c r="AO67" s="496"/>
      <c r="AP67" s="496"/>
      <c r="AQ67" s="496"/>
    </row>
    <row r="68" spans="1:43" ht="16.5">
      <c r="A68" s="309"/>
      <c r="D68" s="324"/>
      <c r="E68" s="324"/>
      <c r="F68" s="324"/>
      <c r="G68" s="324"/>
      <c r="H68" s="324"/>
      <c r="J68" s="324"/>
      <c r="K68" s="324"/>
      <c r="L68" s="324"/>
      <c r="M68" s="324"/>
      <c r="N68" s="324"/>
      <c r="O68" s="324"/>
      <c r="Q68" s="324"/>
      <c r="R68" s="324"/>
      <c r="S68" s="324"/>
      <c r="T68" s="324"/>
      <c r="U68" s="324"/>
      <c r="V68" s="324"/>
      <c r="AA68" s="494"/>
      <c r="AB68" s="495"/>
      <c r="AC68" s="496"/>
      <c r="AD68" s="497"/>
      <c r="AE68" s="497"/>
      <c r="AF68" s="497"/>
      <c r="AG68" s="494"/>
      <c r="AH68" s="495"/>
      <c r="AI68" s="496"/>
      <c r="AJ68" s="497"/>
      <c r="AK68" s="497"/>
      <c r="AL68" s="497"/>
      <c r="AM68" s="494"/>
      <c r="AN68" s="495"/>
      <c r="AO68" s="496"/>
      <c r="AP68" s="496"/>
      <c r="AQ68" s="496"/>
    </row>
    <row r="69" spans="1:43" ht="16.5">
      <c r="A69" s="309"/>
      <c r="D69" s="324"/>
      <c r="E69" s="324"/>
      <c r="F69" s="324"/>
      <c r="G69" s="324"/>
      <c r="H69" s="324"/>
      <c r="J69" s="324"/>
      <c r="K69" s="324"/>
      <c r="L69" s="324"/>
      <c r="M69" s="324"/>
      <c r="N69" s="324"/>
      <c r="O69" s="324"/>
      <c r="Q69" s="324"/>
      <c r="R69" s="324"/>
      <c r="S69" s="324"/>
      <c r="T69" s="324"/>
      <c r="U69" s="324"/>
      <c r="V69" s="324"/>
      <c r="AA69" s="494"/>
      <c r="AB69" s="495"/>
      <c r="AC69" s="496"/>
      <c r="AD69" s="497"/>
      <c r="AE69" s="497"/>
      <c r="AF69" s="497"/>
      <c r="AG69" s="494"/>
      <c r="AH69" s="495"/>
      <c r="AI69" s="496"/>
      <c r="AJ69" s="497"/>
      <c r="AK69" s="497"/>
      <c r="AL69" s="497"/>
      <c r="AM69" s="494"/>
      <c r="AN69" s="495"/>
      <c r="AO69" s="496"/>
      <c r="AP69" s="496"/>
      <c r="AQ69" s="496"/>
    </row>
  </sheetData>
  <sheetProtection password="FCE0" sheet="1" objects="1" scenarios="1"/>
  <mergeCells count="17">
    <mergeCell ref="A4:H4"/>
    <mergeCell ref="F1:G1"/>
    <mergeCell ref="AQ6:AQ8"/>
    <mergeCell ref="X7:AC7"/>
    <mergeCell ref="C11:V66"/>
    <mergeCell ref="A1:B1"/>
    <mergeCell ref="AN5:AQ5"/>
    <mergeCell ref="A2:B2"/>
    <mergeCell ref="AD7:AI7"/>
    <mergeCell ref="AJ7:AO7"/>
    <mergeCell ref="AM1:AP1"/>
    <mergeCell ref="A6:A8"/>
    <mergeCell ref="B6:B8"/>
    <mergeCell ref="C6:H7"/>
    <mergeCell ref="J6:O7"/>
    <mergeCell ref="Q6:V7"/>
    <mergeCell ref="X6:AO6"/>
  </mergeCells>
  <pageMargins left="0.7" right="0.7" top="0.75" bottom="0.75" header="0.3" footer="0.3"/>
  <pageSetup paperSize="9" scale="19" orientation="portrait" horizontalDpi="90" verticalDpi="90" r:id="rId1"/>
  <colBreaks count="2" manualBreakCount="2">
    <brk id="8" max="1048575" man="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15</vt:i4>
      </vt:variant>
    </vt:vector>
  </HeadingPairs>
  <TitlesOfParts>
    <vt:vector size="37" baseType="lpstr">
      <vt:lpstr>بيانات عامة</vt:lpstr>
      <vt:lpstr>ملخص نسب معيار كفاية رأس المال</vt:lpstr>
      <vt:lpstr>معيار كفاية رأس المال</vt:lpstr>
      <vt:lpstr>استثمارات المصرف  OF</vt:lpstr>
      <vt:lpstr>استثمارات صناديق الاستثمار OF</vt:lpstr>
      <vt:lpstr>ملخص مخاطر الائتمان CR</vt:lpstr>
      <vt:lpstr>CR إجمالى مخاطر الائتمان</vt:lpstr>
      <vt:lpstr>CR الالتزامات العرضية</vt:lpstr>
      <vt:lpstr>CR الارتباطات</vt:lpstr>
      <vt:lpstr>اجمالى مخاطر الطرف المقابل</vt:lpstr>
      <vt:lpstr> مخاطر الطرف المقابل- OTC</vt:lpstr>
      <vt:lpstr>اجمالى مخاطر السوق</vt:lpstr>
      <vt:lpstr>MR اجمالى م. التداول في الصكوك </vt:lpstr>
      <vt:lpstr>MRم.ت.في الصكوك عامة-الاستحقاق</vt:lpstr>
      <vt:lpstr>MR م. التداول في الصكوك محددة</vt:lpstr>
      <vt:lpstr>MR مخاطر حقوق الملكية</vt:lpstr>
      <vt:lpstr>MR متطلب مخاطر أسعار الصرف</vt:lpstr>
      <vt:lpstr>MR مخاطر أسعار الصرف- ميزانية</vt:lpstr>
      <vt:lpstr>مخاطرالسلع-إستحقاق MR</vt:lpstr>
      <vt:lpstr>مخاطرالسلع-مبسطMR</vt:lpstr>
      <vt:lpstr>مخاطر المخزون MR</vt:lpstr>
      <vt:lpstr> مخاطر التشغيل</vt:lpstr>
      <vt:lpstr>' مخاطر التشغيل'!Print_Area</vt:lpstr>
      <vt:lpstr>' مخاطر الطرف المقابل- OTC'!Print_Area</vt:lpstr>
      <vt:lpstr>'CR إجمالى مخاطر الائتمان'!Print_Area</vt:lpstr>
      <vt:lpstr>'CR الارتباطات'!Print_Area</vt:lpstr>
      <vt:lpstr>'CR الالتزامات العرضية'!Print_Area</vt:lpstr>
      <vt:lpstr>'MR اجمالى م. التداول في الصكوك '!Print_Area</vt:lpstr>
      <vt:lpstr>'MR متطلب مخاطر أسعار الصرف'!Print_Area</vt:lpstr>
      <vt:lpstr>'اجمالى مخاطر السوق'!Print_Area</vt:lpstr>
      <vt:lpstr>'اجمالى مخاطر الطرف المقابل'!Print_Area</vt:lpstr>
      <vt:lpstr>'استثمارات المصرف  OF'!Print_Area</vt:lpstr>
      <vt:lpstr>'استثمارات صناديق الاستثمار OF'!Print_Area</vt:lpstr>
      <vt:lpstr>'بيانات عامة'!Print_Area</vt:lpstr>
      <vt:lpstr>'معيار كفاية رأس المال'!Print_Area</vt:lpstr>
      <vt:lpstr>'ملخص مخاطر الائتمان CR'!Print_Area</vt:lpstr>
      <vt:lpstr>'ملخص نسب معيار كفاية رأس المال'!Print_Area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2025-12-15T08:15:12Z</dcterms:modified>
</cp:coreProperties>
</file>