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haymaa.abdullah\Desktop\"/>
    </mc:Choice>
  </mc:AlternateContent>
  <xr:revisionPtr revIDLastSave="0" documentId="13_ncr:1_{BD4A40FE-AB00-488E-90A3-F1643ACC5D9E}"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M66" i="3" l="1"/>
  <c r="JM65" i="3" s="1"/>
  <c r="JM71" i="3"/>
  <c r="JM75" i="3"/>
  <c r="JM85" i="3"/>
  <c r="JM83" i="3" s="1"/>
  <c r="JL66" i="3"/>
  <c r="JL65" i="3" s="1"/>
  <c r="JL71" i="3"/>
  <c r="JL75" i="3"/>
  <c r="JL85" i="3"/>
  <c r="JL83" i="3" s="1"/>
  <c r="JK85" i="3"/>
  <c r="JK83" i="3" s="1"/>
  <c r="JK75" i="3"/>
  <c r="JK71" i="3"/>
  <c r="JK66" i="3"/>
  <c r="JK65" i="3" s="1"/>
  <c r="JM64" i="3" l="1"/>
  <c r="JL64" i="3"/>
  <c r="JK64" i="3"/>
  <c r="JJ66" i="3"/>
  <c r="JJ65" i="3" s="1"/>
  <c r="JJ71" i="3"/>
  <c r="JJ75" i="3"/>
  <c r="JJ85" i="3"/>
  <c r="JJ83" i="3" s="1"/>
  <c r="JI66" i="3"/>
  <c r="JI65" i="3" s="1"/>
  <c r="JI71" i="3"/>
  <c r="JI75" i="3"/>
  <c r="JI85" i="3"/>
  <c r="JI83" i="3" s="1"/>
  <c r="JG102" i="3"/>
  <c r="JG75" i="3"/>
  <c r="JJ64" i="3" l="1"/>
  <c r="JI64" i="3"/>
  <c r="JD161" i="3"/>
  <c r="JE161" i="3"/>
  <c r="JF163" i="3"/>
  <c r="JF162" i="3"/>
  <c r="JF161" i="3"/>
  <c r="JG163" i="3"/>
  <c r="JG162" i="3"/>
  <c r="JG161" i="3"/>
  <c r="JG141" i="3"/>
  <c r="JG142" i="3"/>
  <c r="JG147" i="3"/>
  <c r="JG148" i="3"/>
  <c r="JG166" i="3"/>
  <c r="JG100" i="3"/>
  <c r="JG95" i="3"/>
  <c r="JG85" i="3" s="1"/>
  <c r="JG83" i="3" s="1"/>
  <c r="JG71" i="3"/>
  <c r="JG66" i="3"/>
  <c r="JF166" i="3"/>
  <c r="JF148" i="3"/>
  <c r="JF147" i="3"/>
  <c r="JF142" i="3"/>
  <c r="JF141" i="3"/>
  <c r="JF102" i="3"/>
  <c r="JF100" i="3"/>
  <c r="JF95" i="3"/>
  <c r="JF85" i="3" s="1"/>
  <c r="JF83" i="3" s="1"/>
  <c r="JF75" i="3"/>
  <c r="JF71" i="3"/>
  <c r="JF66" i="3"/>
  <c r="JF165" i="3" s="1"/>
  <c r="JG167" i="3" l="1"/>
  <c r="JG65" i="3"/>
  <c r="JG165" i="3"/>
  <c r="JF65" i="3"/>
  <c r="JF64" i="3" s="1"/>
  <c r="JF73" i="3" s="1"/>
  <c r="JF63" i="3" s="1"/>
  <c r="JF62" i="3" s="1"/>
  <c r="JF167" i="3"/>
  <c r="JG64" i="3"/>
  <c r="JH66" i="3"/>
  <c r="JH65" i="3" s="1"/>
  <c r="JH71" i="3"/>
  <c r="JH75" i="3"/>
  <c r="JH85" i="3"/>
  <c r="JH83" i="3" s="1"/>
  <c r="JG73" i="3" l="1"/>
  <c r="JG63" i="3" s="1"/>
  <c r="JH64" i="3"/>
  <c r="JE95" i="3"/>
  <c r="JG62" i="3" l="1"/>
  <c r="JE148" i="3"/>
  <c r="JE147" i="3"/>
  <c r="JE166" i="3"/>
  <c r="JE142" i="3"/>
  <c r="JE141" i="3" l="1"/>
  <c r="JE163" i="3"/>
  <c r="JE162" i="3"/>
  <c r="JE102" i="3"/>
  <c r="JE75" i="3"/>
  <c r="JD102" i="3" l="1"/>
  <c r="JE100" i="3"/>
  <c r="JE85" i="3"/>
  <c r="JE83" i="3" s="1"/>
  <c r="JE71" i="3"/>
  <c r="JE66" i="3"/>
  <c r="JE167" i="3" l="1"/>
  <c r="JE65" i="3"/>
  <c r="JE165" i="3"/>
  <c r="JE64" i="3"/>
  <c r="JE73" i="3" l="1"/>
  <c r="JE63" i="3" s="1"/>
  <c r="JE62" i="3" l="1"/>
  <c r="JB163" i="3"/>
  <c r="JA102" i="3" l="1"/>
  <c r="JD166" i="3" l="1"/>
  <c r="JD148" i="3"/>
  <c r="JD147" i="3"/>
  <c r="JD142" i="3"/>
  <c r="JD141" i="3"/>
  <c r="JD100" i="3"/>
  <c r="JD167" i="3" l="1"/>
  <c r="IY161" i="3"/>
  <c r="IZ161" i="3"/>
  <c r="JA161" i="3"/>
  <c r="JB161" i="3"/>
  <c r="JC161" i="3"/>
  <c r="IY162" i="3"/>
  <c r="IZ162" i="3"/>
  <c r="JA162" i="3"/>
  <c r="JB162" i="3"/>
  <c r="JC162" i="3"/>
  <c r="IY163" i="3"/>
  <c r="IZ163" i="3"/>
  <c r="JA163" i="3"/>
  <c r="JC163" i="3"/>
  <c r="JD163" i="3"/>
  <c r="JD162" i="3"/>
  <c r="JC166" i="3" l="1"/>
  <c r="JC148" i="3"/>
  <c r="JC147" i="3"/>
  <c r="JC142" i="3"/>
  <c r="JC141" i="3"/>
  <c r="JC102" i="3"/>
  <c r="JC100" i="3" s="1"/>
  <c r="JG140" i="3" s="1"/>
  <c r="JC95" i="3"/>
  <c r="JC85" i="3" s="1"/>
  <c r="JC83" i="3" s="1"/>
  <c r="JC75" i="3"/>
  <c r="JC71" i="3"/>
  <c r="JC66" i="3"/>
  <c r="JG143" i="3" s="1"/>
  <c r="JC65" i="3" l="1"/>
  <c r="JC64" i="3" s="1"/>
  <c r="JC167" i="3"/>
  <c r="JC165" i="3"/>
  <c r="JC73" i="3"/>
  <c r="JC63" i="3" s="1"/>
  <c r="JC62" i="3" s="1"/>
  <c r="JD75" i="3" l="1"/>
  <c r="JD95" i="3" l="1"/>
  <c r="JD71" i="3"/>
  <c r="JD66" i="3"/>
  <c r="JD165" i="3" l="1"/>
  <c r="JD85" i="3"/>
  <c r="JD83" i="3" s="1"/>
  <c r="JD65" i="3"/>
  <c r="JD64" i="3" s="1"/>
  <c r="JD73" i="3" s="1"/>
  <c r="JB166" i="3"/>
  <c r="JB147" i="3"/>
  <c r="JB148" i="3"/>
  <c r="JB141" i="3"/>
  <c r="JB142" i="3"/>
  <c r="JD63" i="3" l="1"/>
  <c r="JA166" i="3"/>
  <c r="JD62" i="3" l="1"/>
  <c r="IZ166" i="3"/>
  <c r="IX163" i="3"/>
  <c r="IX162" i="3"/>
  <c r="JB71" i="3" l="1"/>
  <c r="JA148" i="3" l="1"/>
  <c r="JA147" i="3"/>
  <c r="JA142" i="3"/>
  <c r="JA141" i="3"/>
  <c r="JA100" i="3"/>
  <c r="JA95" i="3"/>
  <c r="JA85" i="3" s="1"/>
  <c r="JA83" i="3" s="1"/>
  <c r="JA75" i="3"/>
  <c r="JA71" i="3"/>
  <c r="JA66" i="3"/>
  <c r="JD143" i="3" s="1"/>
  <c r="JD140" i="3" l="1"/>
  <c r="JA65" i="3"/>
  <c r="JA64" i="3" s="1"/>
  <c r="JA167" i="3"/>
  <c r="JA165" i="3"/>
  <c r="JB102" i="3"/>
  <c r="JB75" i="3"/>
  <c r="JA73" i="3" l="1"/>
  <c r="JA63" i="3" s="1"/>
  <c r="JB100" i="3"/>
  <c r="JF140" i="3" s="1"/>
  <c r="JB95" i="3"/>
  <c r="JB66" i="3"/>
  <c r="IZ102" i="3"/>
  <c r="JE143" i="3" l="1"/>
  <c r="JF143" i="3"/>
  <c r="JA62" i="3"/>
  <c r="JE140" i="3"/>
  <c r="JB167" i="3"/>
  <c r="JB165" i="3"/>
  <c r="JB85" i="3"/>
  <c r="JB83" i="3" s="1"/>
  <c r="JB65" i="3"/>
  <c r="JB64" i="3" s="1"/>
  <c r="JB73" i="3" s="1"/>
  <c r="JB63" i="3" s="1"/>
  <c r="JB62" i="3" s="1"/>
  <c r="IX141" i="3"/>
  <c r="IW141" i="3"/>
  <c r="IZ141" i="3"/>
  <c r="IZ142" i="3"/>
  <c r="IZ147" i="3"/>
  <c r="IZ148" i="3"/>
  <c r="IY166" i="3" l="1"/>
  <c r="IX166" i="3"/>
  <c r="IW166" i="3"/>
  <c r="IV166" i="3"/>
  <c r="IU166" i="3"/>
  <c r="IT166" i="3"/>
  <c r="IS166" i="3"/>
  <c r="IR166" i="3"/>
  <c r="IQ166" i="3"/>
  <c r="IP166" i="3"/>
  <c r="IO166" i="3"/>
  <c r="IN166" i="3"/>
  <c r="IM166" i="3"/>
  <c r="IL166" i="3"/>
  <c r="IK166" i="3"/>
  <c r="IJ166" i="3"/>
  <c r="II166" i="3"/>
  <c r="IH166" i="3"/>
  <c r="IG166" i="3"/>
  <c r="IF166" i="3"/>
  <c r="IE166" i="3"/>
  <c r="ID166" i="3"/>
  <c r="IC166" i="3"/>
  <c r="IB166" i="3"/>
  <c r="IA166" i="3"/>
  <c r="HZ166" i="3"/>
  <c r="HY166" i="3"/>
  <c r="HX166" i="3"/>
  <c r="HW166" i="3"/>
  <c r="HV166" i="3"/>
  <c r="HU166" i="3"/>
  <c r="HT166" i="3"/>
  <c r="HS166" i="3"/>
  <c r="HR166" i="3"/>
  <c r="HQ166" i="3"/>
  <c r="HP166" i="3"/>
  <c r="HO166" i="3"/>
  <c r="HN166" i="3"/>
  <c r="HM166" i="3"/>
  <c r="HL166" i="3"/>
  <c r="HK166" i="3"/>
  <c r="HJ166" i="3"/>
  <c r="HI166" i="3"/>
  <c r="HH166" i="3"/>
  <c r="HG166" i="3"/>
  <c r="HF166" i="3"/>
  <c r="HE166" i="3"/>
  <c r="HD166" i="3"/>
  <c r="HC166" i="3"/>
  <c r="HB166" i="3"/>
  <c r="HA166" i="3"/>
  <c r="GZ166" i="3"/>
  <c r="GY166" i="3"/>
  <c r="GX166" i="3"/>
  <c r="GW166" i="3"/>
  <c r="GV166" i="3"/>
  <c r="GU166" i="3"/>
  <c r="GT166" i="3"/>
  <c r="GS166" i="3"/>
  <c r="GR166" i="3"/>
  <c r="GQ166" i="3"/>
  <c r="GP166" i="3"/>
  <c r="GO166" i="3"/>
  <c r="GN166" i="3"/>
  <c r="GM166" i="3"/>
  <c r="GL166" i="3"/>
  <c r="GK166" i="3"/>
  <c r="GJ166" i="3"/>
  <c r="GI166" i="3"/>
  <c r="GH166" i="3"/>
  <c r="GG166" i="3"/>
  <c r="GF166" i="3"/>
  <c r="GE166" i="3"/>
  <c r="GD166" i="3"/>
  <c r="GC166" i="3"/>
  <c r="GB166" i="3"/>
  <c r="GA166" i="3"/>
  <c r="FZ166" i="3"/>
  <c r="FY166" i="3"/>
  <c r="FX166" i="3"/>
  <c r="FW166" i="3"/>
  <c r="FV166" i="3"/>
  <c r="FU166" i="3"/>
  <c r="FT166" i="3"/>
  <c r="FS166" i="3"/>
  <c r="FR166" i="3"/>
  <c r="FQ166" i="3"/>
  <c r="FP166" i="3"/>
  <c r="FO166" i="3"/>
  <c r="FN166" i="3"/>
  <c r="FM166" i="3"/>
  <c r="FL166" i="3"/>
  <c r="FK166" i="3"/>
  <c r="FJ166" i="3"/>
  <c r="FI166" i="3"/>
  <c r="FH166" i="3"/>
  <c r="FG166" i="3"/>
  <c r="FF166" i="3"/>
  <c r="FE166" i="3"/>
  <c r="FD166" i="3"/>
  <c r="FC166" i="3"/>
  <c r="FB166" i="3"/>
  <c r="FA166" i="3"/>
  <c r="EZ166" i="3"/>
  <c r="EY166" i="3"/>
  <c r="EX166" i="3"/>
  <c r="EW166" i="3"/>
  <c r="EV166" i="3"/>
  <c r="EU166" i="3"/>
  <c r="ET166" i="3"/>
  <c r="ES166" i="3"/>
  <c r="ER166" i="3"/>
  <c r="EQ166" i="3"/>
  <c r="EP166" i="3"/>
  <c r="EO166" i="3"/>
  <c r="EN166" i="3"/>
  <c r="EM166" i="3"/>
  <c r="EL166" i="3"/>
  <c r="EK166" i="3"/>
  <c r="EJ166" i="3"/>
  <c r="EI166" i="3"/>
  <c r="EH166" i="3"/>
  <c r="EG166" i="3"/>
  <c r="EF166" i="3"/>
  <c r="EE166" i="3"/>
  <c r="ED166" i="3"/>
  <c r="EC166" i="3"/>
  <c r="EB166" i="3"/>
  <c r="EA166" i="3"/>
  <c r="DZ166" i="3"/>
  <c r="DY166" i="3"/>
  <c r="DX166" i="3"/>
  <c r="DW166" i="3"/>
  <c r="DV166"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IW163" i="3"/>
  <c r="IV163" i="3"/>
  <c r="IU163" i="3"/>
  <c r="IT163" i="3"/>
  <c r="IS163" i="3"/>
  <c r="IR163" i="3"/>
  <c r="IQ163" i="3"/>
  <c r="IP163" i="3"/>
  <c r="IO163" i="3"/>
  <c r="IN163" i="3"/>
  <c r="IM163" i="3"/>
  <c r="IL163" i="3"/>
  <c r="IK163" i="3"/>
  <c r="IJ163" i="3"/>
  <c r="IW162" i="3"/>
  <c r="IV162" i="3"/>
  <c r="IU162" i="3"/>
  <c r="IT162" i="3"/>
  <c r="IS162" i="3"/>
  <c r="IR162" i="3"/>
  <c r="IQ162" i="3"/>
  <c r="IP162" i="3"/>
  <c r="IO162" i="3"/>
  <c r="IN162" i="3"/>
  <c r="IM162" i="3"/>
  <c r="IL162" i="3"/>
  <c r="IK162" i="3"/>
  <c r="IJ162" i="3"/>
  <c r="IX161" i="3"/>
  <c r="IW161" i="3"/>
  <c r="IV161" i="3"/>
  <c r="IU161" i="3"/>
  <c r="IT161" i="3"/>
  <c r="IS161" i="3"/>
  <c r="IR161" i="3"/>
  <c r="IQ161" i="3"/>
  <c r="IP161" i="3"/>
  <c r="IO161" i="3"/>
  <c r="IN161" i="3"/>
  <c r="IM161" i="3"/>
  <c r="IL161" i="3"/>
  <c r="IK161" i="3"/>
  <c r="IJ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E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IJ158" i="3"/>
  <c r="II158" i="3"/>
  <c r="IH158" i="3"/>
  <c r="IG158" i="3"/>
  <c r="IF158" i="3"/>
  <c r="IE158" i="3"/>
  <c r="ID158" i="3"/>
  <c r="IC158" i="3"/>
  <c r="IB158" i="3"/>
  <c r="IA158" i="3"/>
  <c r="HZ158" i="3"/>
  <c r="HY158" i="3"/>
  <c r="HX158" i="3"/>
  <c r="HW158" i="3"/>
  <c r="HV158" i="3"/>
  <c r="HU158" i="3"/>
  <c r="HT158" i="3"/>
  <c r="HS158" i="3"/>
  <c r="HR158" i="3"/>
  <c r="HQ158" i="3"/>
  <c r="HP158" i="3"/>
  <c r="HO158" i="3"/>
  <c r="HN158" i="3"/>
  <c r="HM158" i="3"/>
  <c r="HL158" i="3"/>
  <c r="HK158" i="3"/>
  <c r="HJ158" i="3"/>
  <c r="HI158" i="3"/>
  <c r="HH158" i="3"/>
  <c r="HG158" i="3"/>
  <c r="HF158" i="3"/>
  <c r="HD158" i="3"/>
  <c r="HC158" i="3"/>
  <c r="HB158" i="3"/>
  <c r="HA158" i="3"/>
  <c r="GZ158" i="3"/>
  <c r="GY158" i="3"/>
  <c r="GX158" i="3"/>
  <c r="GW158" i="3"/>
  <c r="GV158" i="3"/>
  <c r="GU158" i="3"/>
  <c r="GT158" i="3"/>
  <c r="GS158" i="3"/>
  <c r="GR158" i="3"/>
  <c r="GQ158" i="3"/>
  <c r="GP158" i="3"/>
  <c r="GO158" i="3"/>
  <c r="GN158" i="3"/>
  <c r="GM158" i="3"/>
  <c r="GL158" i="3"/>
  <c r="GK158" i="3"/>
  <c r="GJ158" i="3"/>
  <c r="GI158" i="3"/>
  <c r="GH158" i="3"/>
  <c r="GG158" i="3"/>
  <c r="GF158" i="3"/>
  <c r="GE158" i="3"/>
  <c r="GD158" i="3"/>
  <c r="GC158" i="3"/>
  <c r="GB158" i="3"/>
  <c r="GA158" i="3"/>
  <c r="FZ158" i="3"/>
  <c r="FY158" i="3"/>
  <c r="FX158" i="3"/>
  <c r="FW158" i="3"/>
  <c r="FV158" i="3"/>
  <c r="FU158" i="3"/>
  <c r="FT158" i="3"/>
  <c r="FS158" i="3"/>
  <c r="FR158" i="3"/>
  <c r="FQ158" i="3"/>
  <c r="FP158" i="3"/>
  <c r="FO158" i="3"/>
  <c r="FN158" i="3"/>
  <c r="FM158" i="3"/>
  <c r="FL158" i="3"/>
  <c r="FK158" i="3"/>
  <c r="FJ158" i="3"/>
  <c r="FI158" i="3"/>
  <c r="FH158" i="3"/>
  <c r="FG158" i="3"/>
  <c r="FF158" i="3"/>
  <c r="FE158" i="3"/>
  <c r="FD158" i="3"/>
  <c r="FC158" i="3"/>
  <c r="FB158" i="3"/>
  <c r="FA158" i="3"/>
  <c r="EZ158" i="3"/>
  <c r="EY158" i="3"/>
  <c r="EX158" i="3"/>
  <c r="EW158" i="3"/>
  <c r="EV158" i="3"/>
  <c r="EU158" i="3"/>
  <c r="ET158" i="3"/>
  <c r="ES158" i="3"/>
  <c r="ER158" i="3"/>
  <c r="EQ158" i="3"/>
  <c r="EP158" i="3"/>
  <c r="EO158" i="3"/>
  <c r="EN158" i="3"/>
  <c r="EM158" i="3"/>
  <c r="EL158" i="3"/>
  <c r="EK158" i="3"/>
  <c r="EJ158" i="3"/>
  <c r="EI158" i="3"/>
  <c r="EH158" i="3"/>
  <c r="EG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EQ155" i="3"/>
  <c r="EP155" i="3"/>
  <c r="EO155" i="3"/>
  <c r="EN155" i="3"/>
  <c r="EM155" i="3"/>
  <c r="EL155" i="3"/>
  <c r="EK155" i="3"/>
  <c r="EJ155" i="3"/>
  <c r="EI155" i="3"/>
  <c r="EH155" i="3"/>
  <c r="EG155" i="3"/>
  <c r="EF155" i="3"/>
  <c r="EE155" i="3"/>
  <c r="ED155" i="3"/>
  <c r="EC155" i="3"/>
  <c r="EB155" i="3"/>
  <c r="EA155" i="3"/>
  <c r="DZ155" i="3"/>
  <c r="DY155" i="3"/>
  <c r="DX155" i="3"/>
  <c r="DW155" i="3"/>
  <c r="DV155"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BW151" i="3"/>
  <c r="BV151" i="3"/>
  <c r="BU151"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T151" i="3"/>
  <c r="S151" i="3"/>
  <c r="R151" i="3"/>
  <c r="Q151" i="3"/>
  <c r="P151" i="3"/>
  <c r="O151" i="3"/>
  <c r="N151" i="3"/>
  <c r="M151" i="3"/>
  <c r="L151" i="3"/>
  <c r="K151" i="3"/>
  <c r="J151" i="3"/>
  <c r="I151" i="3"/>
  <c r="H151" i="3"/>
  <c r="G151" i="3"/>
  <c r="F151" i="3"/>
  <c r="E151" i="3"/>
  <c r="D151"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7" i="3"/>
  <c r="IX147" i="3"/>
  <c r="IW147" i="3"/>
  <c r="IV147" i="3"/>
  <c r="IU147" i="3"/>
  <c r="IT147" i="3"/>
  <c r="IS147" i="3"/>
  <c r="IR147" i="3"/>
  <c r="IQ147" i="3"/>
  <c r="IP147" i="3"/>
  <c r="IO147" i="3"/>
  <c r="IN147" i="3"/>
  <c r="IM147" i="3"/>
  <c r="IL147" i="3"/>
  <c r="IK147" i="3"/>
  <c r="IJ147" i="3"/>
  <c r="II147" i="3"/>
  <c r="IH147" i="3"/>
  <c r="IG147" i="3"/>
  <c r="IF147" i="3"/>
  <c r="IE147" i="3"/>
  <c r="ID147" i="3"/>
  <c r="IC147" i="3"/>
  <c r="IB147" i="3"/>
  <c r="IA147" i="3"/>
  <c r="HZ147" i="3"/>
  <c r="HY147" i="3"/>
  <c r="HX147" i="3"/>
  <c r="HW147" i="3"/>
  <c r="HV147" i="3"/>
  <c r="HU147" i="3"/>
  <c r="HT147" i="3"/>
  <c r="HS147" i="3"/>
  <c r="HR147" i="3"/>
  <c r="HQ147" i="3"/>
  <c r="HP147" i="3"/>
  <c r="HO147" i="3"/>
  <c r="HN147" i="3"/>
  <c r="HM147" i="3"/>
  <c r="HL147" i="3"/>
  <c r="HK147" i="3"/>
  <c r="HJ147" i="3"/>
  <c r="HI147" i="3"/>
  <c r="HH147" i="3"/>
  <c r="HG147" i="3"/>
  <c r="HF147" i="3"/>
  <c r="HE147" i="3"/>
  <c r="HD147" i="3"/>
  <c r="HC147" i="3"/>
  <c r="HB147" i="3"/>
  <c r="HA147" i="3"/>
  <c r="GZ147" i="3"/>
  <c r="GY147" i="3"/>
  <c r="GX147" i="3"/>
  <c r="GW147" i="3"/>
  <c r="GV147" i="3"/>
  <c r="GU147" i="3"/>
  <c r="GT147" i="3"/>
  <c r="GS147" i="3"/>
  <c r="GR147" i="3"/>
  <c r="GQ147" i="3"/>
  <c r="GP147" i="3"/>
  <c r="GO147" i="3"/>
  <c r="GN147" i="3"/>
  <c r="GM147" i="3"/>
  <c r="GL147" i="3"/>
  <c r="GK147" i="3"/>
  <c r="GJ147" i="3"/>
  <c r="GI147" i="3"/>
  <c r="GH147" i="3"/>
  <c r="GG147" i="3"/>
  <c r="GF147" i="3"/>
  <c r="GE147" i="3"/>
  <c r="GD147" i="3"/>
  <c r="GC147" i="3"/>
  <c r="GB147" i="3"/>
  <c r="GA147" i="3"/>
  <c r="FZ147" i="3"/>
  <c r="FY147" i="3"/>
  <c r="FX147" i="3"/>
  <c r="FW147" i="3"/>
  <c r="FV147" i="3"/>
  <c r="FU147" i="3"/>
  <c r="FT147" i="3"/>
  <c r="FS147" i="3"/>
  <c r="FR147" i="3"/>
  <c r="FQ147" i="3"/>
  <c r="FP147" i="3"/>
  <c r="FO147" i="3"/>
  <c r="FN147" i="3"/>
  <c r="FM147" i="3"/>
  <c r="FL147" i="3"/>
  <c r="FK147" i="3"/>
  <c r="FJ147" i="3"/>
  <c r="FI147" i="3"/>
  <c r="FH147" i="3"/>
  <c r="FG147" i="3"/>
  <c r="FF147" i="3"/>
  <c r="FE147" i="3"/>
  <c r="FD147" i="3"/>
  <c r="FC147" i="3"/>
  <c r="FB147" i="3"/>
  <c r="FA147" i="3"/>
  <c r="EZ147" i="3"/>
  <c r="EY147" i="3"/>
  <c r="EX147" i="3"/>
  <c r="EW147" i="3"/>
  <c r="EV147" i="3"/>
  <c r="EU147" i="3"/>
  <c r="ET147" i="3"/>
  <c r="ES147" i="3"/>
  <c r="ER147" i="3"/>
  <c r="EQ147" i="3"/>
  <c r="EP147" i="3"/>
  <c r="EO147" i="3"/>
  <c r="EN147" i="3"/>
  <c r="EM147" i="3"/>
  <c r="EL147" i="3"/>
  <c r="EK147" i="3"/>
  <c r="EJ147" i="3"/>
  <c r="EI147" i="3"/>
  <c r="EH147" i="3"/>
  <c r="EG147" i="3"/>
  <c r="EF147" i="3"/>
  <c r="EE147" i="3"/>
  <c r="ED147" i="3"/>
  <c r="EC147" i="3"/>
  <c r="EB147" i="3"/>
  <c r="EA147" i="3"/>
  <c r="DZ147" i="3"/>
  <c r="DY147" i="3"/>
  <c r="DX147" i="3"/>
  <c r="DW147" i="3"/>
  <c r="DV147"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IY142" i="3"/>
  <c r="IX142" i="3"/>
  <c r="IW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IY141" i="3"/>
  <c r="IV141" i="3"/>
  <c r="IU141" i="3"/>
  <c r="IT141" i="3"/>
  <c r="IS141" i="3"/>
  <c r="IR141" i="3"/>
  <c r="IQ141" i="3"/>
  <c r="IP141" i="3"/>
  <c r="IO141" i="3"/>
  <c r="IN141" i="3"/>
  <c r="IM141" i="3"/>
  <c r="IL141" i="3"/>
  <c r="IK141" i="3"/>
  <c r="IJ141" i="3"/>
  <c r="II141" i="3"/>
  <c r="IH141" i="3"/>
  <c r="IG141" i="3"/>
  <c r="IF141" i="3"/>
  <c r="IE141" i="3"/>
  <c r="ID141" i="3"/>
  <c r="IC141" i="3"/>
  <c r="IB141" i="3"/>
  <c r="IA141" i="3"/>
  <c r="HZ141" i="3"/>
  <c r="HY141" i="3"/>
  <c r="HX141" i="3"/>
  <c r="HW141" i="3"/>
  <c r="HV141" i="3"/>
  <c r="HU141" i="3"/>
  <c r="HT141" i="3"/>
  <c r="HS141" i="3"/>
  <c r="HR141" i="3"/>
  <c r="HQ141" i="3"/>
  <c r="HP141" i="3"/>
  <c r="HO141" i="3"/>
  <c r="HN141" i="3"/>
  <c r="HM141" i="3"/>
  <c r="HL141" i="3"/>
  <c r="HK141" i="3"/>
  <c r="HJ141" i="3"/>
  <c r="HI141" i="3"/>
  <c r="HH141" i="3"/>
  <c r="HG141" i="3"/>
  <c r="HF141" i="3"/>
  <c r="HE141" i="3"/>
  <c r="HD141" i="3"/>
  <c r="HC141" i="3"/>
  <c r="HB141" i="3"/>
  <c r="HA141" i="3"/>
  <c r="GZ141" i="3"/>
  <c r="GY141" i="3"/>
  <c r="GX141" i="3"/>
  <c r="GW141" i="3"/>
  <c r="GV141" i="3"/>
  <c r="GU141" i="3"/>
  <c r="GT141" i="3"/>
  <c r="GS141" i="3"/>
  <c r="GR141" i="3"/>
  <c r="GQ141" i="3"/>
  <c r="GP141" i="3"/>
  <c r="GO141" i="3"/>
  <c r="GN141" i="3"/>
  <c r="GM141" i="3"/>
  <c r="GL141" i="3"/>
  <c r="GK141" i="3"/>
  <c r="GJ141" i="3"/>
  <c r="GI141" i="3"/>
  <c r="GH141" i="3"/>
  <c r="GG141" i="3"/>
  <c r="GF141" i="3"/>
  <c r="GE141" i="3"/>
  <c r="GD141" i="3"/>
  <c r="GC141" i="3"/>
  <c r="GB141" i="3"/>
  <c r="GA141" i="3"/>
  <c r="FZ141" i="3"/>
  <c r="FY141" i="3"/>
  <c r="FX141" i="3"/>
  <c r="FW141" i="3"/>
  <c r="FV141" i="3"/>
  <c r="FU141" i="3"/>
  <c r="FT141" i="3"/>
  <c r="FS141" i="3"/>
  <c r="FR141" i="3"/>
  <c r="FQ141" i="3"/>
  <c r="FP141" i="3"/>
  <c r="FO141" i="3"/>
  <c r="FN141" i="3"/>
  <c r="FM141" i="3"/>
  <c r="FL141" i="3"/>
  <c r="FK141" i="3"/>
  <c r="FJ141" i="3"/>
  <c r="FI141" i="3"/>
  <c r="FH141" i="3"/>
  <c r="FG141" i="3"/>
  <c r="FF141" i="3"/>
  <c r="FE141" i="3"/>
  <c r="FD141" i="3"/>
  <c r="FC141" i="3"/>
  <c r="FB141" i="3"/>
  <c r="FA141" i="3"/>
  <c r="EZ141" i="3"/>
  <c r="EY141" i="3"/>
  <c r="EX141" i="3"/>
  <c r="EW141" i="3"/>
  <c r="EV141" i="3"/>
  <c r="EU141" i="3"/>
  <c r="ET141" i="3"/>
  <c r="ES141" i="3"/>
  <c r="ER141" i="3"/>
  <c r="EQ141" i="3"/>
  <c r="EP141" i="3"/>
  <c r="EO141" i="3"/>
  <c r="EN141" i="3"/>
  <c r="EM141" i="3"/>
  <c r="EL141" i="3"/>
  <c r="EK141" i="3"/>
  <c r="EJ141" i="3"/>
  <c r="EI141" i="3"/>
  <c r="EH141" i="3"/>
  <c r="EG141" i="3"/>
  <c r="EF141" i="3"/>
  <c r="EE141" i="3"/>
  <c r="ED141" i="3"/>
  <c r="EC141" i="3"/>
  <c r="EB141" i="3"/>
  <c r="EA141" i="3"/>
  <c r="DZ141" i="3"/>
  <c r="DY141" i="3"/>
  <c r="DX141" i="3"/>
  <c r="DW141" i="3"/>
  <c r="DV141"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D141" i="3"/>
  <c r="FK123" i="3"/>
  <c r="DL112" i="3"/>
  <c r="DI112" i="3"/>
  <c r="IZ100" i="3"/>
  <c r="IY102" i="3"/>
  <c r="IY100" i="3" s="1"/>
  <c r="IX102" i="3"/>
  <c r="IW102" i="3"/>
  <c r="IW100" i="3" s="1"/>
  <c r="JF146" i="3" s="1"/>
  <c r="IV102" i="3"/>
  <c r="IV100" i="3" s="1"/>
  <c r="IU102" i="3"/>
  <c r="IU100" i="3" s="1"/>
  <c r="IT102" i="3"/>
  <c r="IT100" i="3" s="1"/>
  <c r="JA146" i="3" s="1"/>
  <c r="IS102" i="3"/>
  <c r="IS100" i="3" s="1"/>
  <c r="IR102" i="3"/>
  <c r="IR100" i="3" s="1"/>
  <c r="IQ102" i="3"/>
  <c r="IQ100" i="3" s="1"/>
  <c r="IP102" i="3"/>
  <c r="IP100" i="3" s="1"/>
  <c r="IO102" i="3"/>
  <c r="IO100" i="3" s="1"/>
  <c r="IO167" i="3" s="1"/>
  <c r="IN102" i="3"/>
  <c r="IN100" i="3" s="1"/>
  <c r="IM102" i="3"/>
  <c r="IM100" i="3" s="1"/>
  <c r="IL102" i="3"/>
  <c r="IL100" i="3" s="1"/>
  <c r="IK102" i="3"/>
  <c r="IK100" i="3" s="1"/>
  <c r="IJ102" i="3"/>
  <c r="IJ100" i="3" s="1"/>
  <c r="II102" i="3"/>
  <c r="II100" i="3" s="1"/>
  <c r="IH102" i="3"/>
  <c r="IH100" i="3" s="1"/>
  <c r="IG102" i="3"/>
  <c r="IG100" i="3" s="1"/>
  <c r="IF102" i="3"/>
  <c r="IF100" i="3" s="1"/>
  <c r="IE102" i="3"/>
  <c r="IE100" i="3" s="1"/>
  <c r="ID102" i="3"/>
  <c r="ID100" i="3" s="1"/>
  <c r="IC102" i="3"/>
  <c r="IC100" i="3" s="1"/>
  <c r="IB102" i="3"/>
  <c r="IB100" i="3" s="1"/>
  <c r="IA102" i="3"/>
  <c r="IA100" i="3" s="1"/>
  <c r="HZ102" i="3"/>
  <c r="HZ100" i="3" s="1"/>
  <c r="HY102" i="3"/>
  <c r="HY100" i="3" s="1"/>
  <c r="HY167" i="3" s="1"/>
  <c r="HX102" i="3"/>
  <c r="HX100" i="3" s="1"/>
  <c r="HW102" i="3"/>
  <c r="HW100" i="3" s="1"/>
  <c r="HV102" i="3"/>
  <c r="HV100" i="3" s="1"/>
  <c r="HU102" i="3"/>
  <c r="HU100" i="3" s="1"/>
  <c r="HT102" i="3"/>
  <c r="HT100" i="3" s="1"/>
  <c r="HS102" i="3"/>
  <c r="HS100" i="3" s="1"/>
  <c r="HR102" i="3"/>
  <c r="HR100" i="3" s="1"/>
  <c r="HQ102" i="3"/>
  <c r="HQ100" i="3" s="1"/>
  <c r="HP102" i="3"/>
  <c r="HP100" i="3" s="1"/>
  <c r="HO102" i="3"/>
  <c r="HO100" i="3" s="1"/>
  <c r="HN102" i="3"/>
  <c r="HN100" i="3" s="1"/>
  <c r="HM102" i="3"/>
  <c r="HM100" i="3" s="1"/>
  <c r="HL102" i="3"/>
  <c r="HL100" i="3" s="1"/>
  <c r="HK102" i="3"/>
  <c r="HK100" i="3" s="1"/>
  <c r="HJ102" i="3"/>
  <c r="HJ100" i="3" s="1"/>
  <c r="HI102" i="3"/>
  <c r="HI100" i="3" s="1"/>
  <c r="HI167" i="3" s="1"/>
  <c r="HH102" i="3"/>
  <c r="HH100" i="3" s="1"/>
  <c r="HG102" i="3"/>
  <c r="HG100" i="3" s="1"/>
  <c r="HF102" i="3"/>
  <c r="HF100" i="3" s="1"/>
  <c r="HE102" i="3"/>
  <c r="HE100" i="3" s="1"/>
  <c r="HD102" i="3"/>
  <c r="HD100" i="3" s="1"/>
  <c r="HC102" i="3"/>
  <c r="HC100" i="3" s="1"/>
  <c r="HB102" i="3"/>
  <c r="HB100" i="3" s="1"/>
  <c r="HA102" i="3"/>
  <c r="HA100" i="3" s="1"/>
  <c r="GZ102" i="3"/>
  <c r="GZ100" i="3" s="1"/>
  <c r="GY102" i="3"/>
  <c r="GY100" i="3" s="1"/>
  <c r="GX102" i="3"/>
  <c r="GX100" i="3" s="1"/>
  <c r="GW102" i="3"/>
  <c r="GW100" i="3" s="1"/>
  <c r="GV102" i="3"/>
  <c r="GV100" i="3" s="1"/>
  <c r="GU102" i="3"/>
  <c r="GU100" i="3" s="1"/>
  <c r="GT102" i="3"/>
  <c r="GT100" i="3" s="1"/>
  <c r="GS102" i="3"/>
  <c r="GS100" i="3" s="1"/>
  <c r="GS167" i="3" s="1"/>
  <c r="GR102" i="3"/>
  <c r="GR100" i="3" s="1"/>
  <c r="GQ102" i="3"/>
  <c r="GQ100" i="3" s="1"/>
  <c r="GP102" i="3"/>
  <c r="GP100" i="3" s="1"/>
  <c r="GO102" i="3"/>
  <c r="GO100" i="3" s="1"/>
  <c r="GN102" i="3"/>
  <c r="GN100" i="3" s="1"/>
  <c r="GM102" i="3"/>
  <c r="GM100" i="3" s="1"/>
  <c r="GL102" i="3"/>
  <c r="GL100" i="3" s="1"/>
  <c r="GK102" i="3"/>
  <c r="GK100" i="3" s="1"/>
  <c r="GJ102" i="3"/>
  <c r="GJ100" i="3" s="1"/>
  <c r="GI102" i="3"/>
  <c r="GI100" i="3" s="1"/>
  <c r="GH102" i="3"/>
  <c r="GH100" i="3" s="1"/>
  <c r="GG102" i="3"/>
  <c r="GG100" i="3" s="1"/>
  <c r="GF102" i="3"/>
  <c r="GF100" i="3" s="1"/>
  <c r="GE102" i="3"/>
  <c r="GE100" i="3" s="1"/>
  <c r="GD102" i="3"/>
  <c r="GD100" i="3" s="1"/>
  <c r="GC102" i="3"/>
  <c r="GC100" i="3" s="1"/>
  <c r="GC167" i="3" s="1"/>
  <c r="GB102" i="3"/>
  <c r="GB100" i="3" s="1"/>
  <c r="GA102" i="3"/>
  <c r="GA100" i="3" s="1"/>
  <c r="FZ102" i="3"/>
  <c r="FZ100" i="3" s="1"/>
  <c r="FY102" i="3"/>
  <c r="FY100" i="3" s="1"/>
  <c r="FX102" i="3"/>
  <c r="FX100" i="3" s="1"/>
  <c r="FW102" i="3"/>
  <c r="FW100" i="3" s="1"/>
  <c r="FV102" i="3"/>
  <c r="FV100" i="3" s="1"/>
  <c r="FU102" i="3"/>
  <c r="FU100" i="3" s="1"/>
  <c r="FT102" i="3"/>
  <c r="FT100" i="3" s="1"/>
  <c r="FS102" i="3"/>
  <c r="FS100" i="3" s="1"/>
  <c r="FR102" i="3"/>
  <c r="FR100" i="3" s="1"/>
  <c r="FQ102" i="3"/>
  <c r="FQ100" i="3" s="1"/>
  <c r="FP102" i="3"/>
  <c r="FP100" i="3" s="1"/>
  <c r="FO102" i="3"/>
  <c r="FO100" i="3" s="1"/>
  <c r="FN102" i="3"/>
  <c r="FN100" i="3" s="1"/>
  <c r="FM102" i="3"/>
  <c r="FM100" i="3" s="1"/>
  <c r="FM167" i="3" s="1"/>
  <c r="FL102" i="3"/>
  <c r="FL100" i="3" s="1"/>
  <c r="FK102" i="3"/>
  <c r="FK100" i="3" s="1"/>
  <c r="FJ102" i="3"/>
  <c r="FJ100" i="3" s="1"/>
  <c r="FI102" i="3"/>
  <c r="FI100" i="3" s="1"/>
  <c r="FH102" i="3"/>
  <c r="FH100" i="3" s="1"/>
  <c r="FG102" i="3"/>
  <c r="FG100" i="3" s="1"/>
  <c r="FF102" i="3"/>
  <c r="FF100" i="3" s="1"/>
  <c r="FE102" i="3"/>
  <c r="FE100" i="3" s="1"/>
  <c r="FD102" i="3"/>
  <c r="FD100" i="3" s="1"/>
  <c r="FC102" i="3"/>
  <c r="FC100" i="3" s="1"/>
  <c r="FB102" i="3"/>
  <c r="FB100" i="3" s="1"/>
  <c r="FA102" i="3"/>
  <c r="FA100" i="3" s="1"/>
  <c r="EZ102" i="3"/>
  <c r="EZ100" i="3" s="1"/>
  <c r="EY102" i="3"/>
  <c r="EY100" i="3" s="1"/>
  <c r="EX102" i="3"/>
  <c r="EX100" i="3" s="1"/>
  <c r="EW102" i="3"/>
  <c r="EW100" i="3" s="1"/>
  <c r="EW167" i="3" s="1"/>
  <c r="EV102" i="3"/>
  <c r="EV100" i="3" s="1"/>
  <c r="EU102" i="3"/>
  <c r="EU100" i="3" s="1"/>
  <c r="ET102" i="3"/>
  <c r="ET100" i="3" s="1"/>
  <c r="ES102" i="3"/>
  <c r="ES100" i="3" s="1"/>
  <c r="ER102" i="3"/>
  <c r="ER100" i="3" s="1"/>
  <c r="EQ102" i="3"/>
  <c r="EQ100" i="3" s="1"/>
  <c r="EP102" i="3"/>
  <c r="EP100" i="3" s="1"/>
  <c r="EO102" i="3"/>
  <c r="EO100" i="3" s="1"/>
  <c r="EN102" i="3"/>
  <c r="EN100" i="3" s="1"/>
  <c r="EM102" i="3"/>
  <c r="EM100" i="3" s="1"/>
  <c r="EL102" i="3"/>
  <c r="EL100" i="3" s="1"/>
  <c r="EK102" i="3"/>
  <c r="EK100" i="3" s="1"/>
  <c r="EJ102" i="3"/>
  <c r="EJ100" i="3" s="1"/>
  <c r="EI102" i="3"/>
  <c r="EI100" i="3" s="1"/>
  <c r="EH102" i="3"/>
  <c r="EH100" i="3" s="1"/>
  <c r="EG102" i="3"/>
  <c r="EG100" i="3" s="1"/>
  <c r="EG167" i="3" s="1"/>
  <c r="EF102" i="3"/>
  <c r="EF100" i="3" s="1"/>
  <c r="EE102" i="3"/>
  <c r="EE100" i="3" s="1"/>
  <c r="ED102" i="3"/>
  <c r="ED100" i="3" s="1"/>
  <c r="EC102" i="3"/>
  <c r="EC100" i="3" s="1"/>
  <c r="EB102" i="3"/>
  <c r="EB100" i="3" s="1"/>
  <c r="EA102" i="3"/>
  <c r="EA100" i="3" s="1"/>
  <c r="DZ102" i="3"/>
  <c r="DZ100" i="3" s="1"/>
  <c r="DY102" i="3"/>
  <c r="DY100" i="3" s="1"/>
  <c r="DX102" i="3"/>
  <c r="DX100" i="3" s="1"/>
  <c r="DW102" i="3"/>
  <c r="DW100" i="3" s="1"/>
  <c r="DV102" i="3"/>
  <c r="DV100" i="3" s="1"/>
  <c r="DU102" i="3"/>
  <c r="DU100" i="3" s="1"/>
  <c r="DT102" i="3"/>
  <c r="DT100" i="3" s="1"/>
  <c r="DS102" i="3"/>
  <c r="DS100" i="3" s="1"/>
  <c r="DR102" i="3"/>
  <c r="DR100" i="3" s="1"/>
  <c r="DQ102" i="3"/>
  <c r="DQ100" i="3" s="1"/>
  <c r="DQ167" i="3" s="1"/>
  <c r="DP102" i="3"/>
  <c r="DP100" i="3" s="1"/>
  <c r="DO102" i="3"/>
  <c r="DO100" i="3" s="1"/>
  <c r="DN102" i="3"/>
  <c r="DN100" i="3" s="1"/>
  <c r="DM102" i="3"/>
  <c r="DM100" i="3" s="1"/>
  <c r="DL102" i="3"/>
  <c r="DL100" i="3" s="1"/>
  <c r="DK102" i="3"/>
  <c r="DK100" i="3" s="1"/>
  <c r="DJ102" i="3"/>
  <c r="DJ100" i="3" s="1"/>
  <c r="DI102" i="3"/>
  <c r="DI100" i="3" s="1"/>
  <c r="DH102" i="3"/>
  <c r="DH100" i="3" s="1"/>
  <c r="DG102" i="3"/>
  <c r="DG100" i="3" s="1"/>
  <c r="DF102" i="3"/>
  <c r="DF100" i="3" s="1"/>
  <c r="DE102" i="3"/>
  <c r="DE100" i="3" s="1"/>
  <c r="DD102" i="3"/>
  <c r="DD100" i="3" s="1"/>
  <c r="DC102" i="3"/>
  <c r="DC100" i="3" s="1"/>
  <c r="DB102" i="3"/>
  <c r="DB100" i="3" s="1"/>
  <c r="DA102" i="3"/>
  <c r="DA100" i="3" s="1"/>
  <c r="DA167" i="3" s="1"/>
  <c r="CZ102" i="3"/>
  <c r="CZ100" i="3" s="1"/>
  <c r="CY102" i="3"/>
  <c r="CY100" i="3" s="1"/>
  <c r="CX102" i="3"/>
  <c r="CX100" i="3" s="1"/>
  <c r="CW102" i="3"/>
  <c r="CW100" i="3" s="1"/>
  <c r="CV102" i="3"/>
  <c r="CV100" i="3" s="1"/>
  <c r="CU102" i="3"/>
  <c r="CU100" i="3" s="1"/>
  <c r="CT102" i="3"/>
  <c r="CT100" i="3" s="1"/>
  <c r="CS102" i="3"/>
  <c r="CS100" i="3" s="1"/>
  <c r="CR102" i="3"/>
  <c r="CR100" i="3" s="1"/>
  <c r="CQ102" i="3"/>
  <c r="CQ100" i="3" s="1"/>
  <c r="CP102" i="3"/>
  <c r="CP100" i="3" s="1"/>
  <c r="CO102" i="3"/>
  <c r="CO100" i="3" s="1"/>
  <c r="CN102" i="3"/>
  <c r="CN100" i="3" s="1"/>
  <c r="CM102" i="3"/>
  <c r="CM100" i="3" s="1"/>
  <c r="CL102" i="3"/>
  <c r="CL100" i="3" s="1"/>
  <c r="CK102" i="3"/>
  <c r="CK100" i="3" s="1"/>
  <c r="CK167" i="3" s="1"/>
  <c r="CJ102" i="3"/>
  <c r="CJ100" i="3" s="1"/>
  <c r="CI102" i="3"/>
  <c r="CI100" i="3" s="1"/>
  <c r="CH102" i="3"/>
  <c r="CH100" i="3" s="1"/>
  <c r="CG102" i="3"/>
  <c r="CG100" i="3" s="1"/>
  <c r="CF102" i="3"/>
  <c r="CF100" i="3" s="1"/>
  <c r="CE102" i="3"/>
  <c r="CE100" i="3" s="1"/>
  <c r="CD102" i="3"/>
  <c r="CD100" i="3" s="1"/>
  <c r="CC102" i="3"/>
  <c r="CC100" i="3" s="1"/>
  <c r="CB102" i="3"/>
  <c r="CB100" i="3" s="1"/>
  <c r="CA102" i="3"/>
  <c r="CA100" i="3" s="1"/>
  <c r="BZ102" i="3"/>
  <c r="BZ100" i="3" s="1"/>
  <c r="BY102" i="3"/>
  <c r="BY100" i="3" s="1"/>
  <c r="BX102" i="3"/>
  <c r="BX100" i="3" s="1"/>
  <c r="BW102" i="3"/>
  <c r="BW100" i="3" s="1"/>
  <c r="BV102" i="3"/>
  <c r="BV100" i="3" s="1"/>
  <c r="BU102" i="3"/>
  <c r="BU100" i="3" s="1"/>
  <c r="BU167" i="3" s="1"/>
  <c r="BT102" i="3"/>
  <c r="BT100" i="3" s="1"/>
  <c r="BS102" i="3"/>
  <c r="BS100" i="3" s="1"/>
  <c r="BR102" i="3"/>
  <c r="BR100" i="3" s="1"/>
  <c r="BQ102" i="3"/>
  <c r="BQ100" i="3" s="1"/>
  <c r="BP102" i="3"/>
  <c r="BP100" i="3" s="1"/>
  <c r="BO102" i="3"/>
  <c r="BO100" i="3" s="1"/>
  <c r="BN102" i="3"/>
  <c r="BN100" i="3" s="1"/>
  <c r="BM102" i="3"/>
  <c r="BM100" i="3" s="1"/>
  <c r="BL102" i="3"/>
  <c r="BL100" i="3" s="1"/>
  <c r="BK102" i="3"/>
  <c r="BK100" i="3" s="1"/>
  <c r="BJ102" i="3"/>
  <c r="BJ100" i="3" s="1"/>
  <c r="BI102" i="3"/>
  <c r="BI100" i="3" s="1"/>
  <c r="BH102" i="3"/>
  <c r="BH100" i="3" s="1"/>
  <c r="BG102" i="3"/>
  <c r="BG100" i="3" s="1"/>
  <c r="BF102" i="3"/>
  <c r="BF100" i="3" s="1"/>
  <c r="BE102" i="3"/>
  <c r="BE100" i="3" s="1"/>
  <c r="BE167" i="3" s="1"/>
  <c r="BD102" i="3"/>
  <c r="BD100" i="3" s="1"/>
  <c r="BC102" i="3"/>
  <c r="BC100" i="3" s="1"/>
  <c r="BB102" i="3"/>
  <c r="BB100" i="3" s="1"/>
  <c r="BA102" i="3"/>
  <c r="BA100" i="3" s="1"/>
  <c r="AZ102" i="3"/>
  <c r="AZ100" i="3" s="1"/>
  <c r="AY102" i="3"/>
  <c r="AY100" i="3" s="1"/>
  <c r="AX102" i="3"/>
  <c r="AX100" i="3" s="1"/>
  <c r="AW102" i="3"/>
  <c r="AW100" i="3" s="1"/>
  <c r="AV102" i="3"/>
  <c r="AV100" i="3" s="1"/>
  <c r="AU102" i="3"/>
  <c r="AU100" i="3" s="1"/>
  <c r="AT102" i="3"/>
  <c r="AT100" i="3" s="1"/>
  <c r="AS102" i="3"/>
  <c r="AS100" i="3" s="1"/>
  <c r="AR102" i="3"/>
  <c r="AR100" i="3" s="1"/>
  <c r="AQ102" i="3"/>
  <c r="AQ100" i="3" s="1"/>
  <c r="AP102" i="3"/>
  <c r="AP100" i="3" s="1"/>
  <c r="AO102" i="3"/>
  <c r="AO100" i="3" s="1"/>
  <c r="AO167" i="3" s="1"/>
  <c r="AN102" i="3"/>
  <c r="AN100" i="3" s="1"/>
  <c r="AM102" i="3"/>
  <c r="AM100" i="3" s="1"/>
  <c r="AL102" i="3"/>
  <c r="AL100" i="3" s="1"/>
  <c r="AK102" i="3"/>
  <c r="AK100" i="3" s="1"/>
  <c r="AJ102" i="3"/>
  <c r="AJ100" i="3" s="1"/>
  <c r="AI102" i="3"/>
  <c r="AI100" i="3" s="1"/>
  <c r="AH102" i="3"/>
  <c r="AH100" i="3" s="1"/>
  <c r="AG102" i="3"/>
  <c r="AG100" i="3" s="1"/>
  <c r="AF102" i="3"/>
  <c r="AF100" i="3" s="1"/>
  <c r="AE102" i="3"/>
  <c r="AE100" i="3" s="1"/>
  <c r="AD102" i="3"/>
  <c r="AD100" i="3" s="1"/>
  <c r="AC102" i="3"/>
  <c r="AC100" i="3" s="1"/>
  <c r="AB102" i="3"/>
  <c r="AB100" i="3" s="1"/>
  <c r="AA102" i="3"/>
  <c r="AA100" i="3" s="1"/>
  <c r="Z102" i="3"/>
  <c r="Z100" i="3" s="1"/>
  <c r="Y102" i="3"/>
  <c r="Y100" i="3" s="1"/>
  <c r="Y167" i="3" s="1"/>
  <c r="X102" i="3"/>
  <c r="X100" i="3" s="1"/>
  <c r="W102" i="3"/>
  <c r="W100" i="3" s="1"/>
  <c r="V102" i="3"/>
  <c r="V100" i="3" s="1"/>
  <c r="U102" i="3"/>
  <c r="U100" i="3" s="1"/>
  <c r="T102" i="3"/>
  <c r="T100" i="3" s="1"/>
  <c r="S102" i="3"/>
  <c r="S100" i="3" s="1"/>
  <c r="R102" i="3"/>
  <c r="R100" i="3" s="1"/>
  <c r="Q102" i="3"/>
  <c r="Q100" i="3" s="1"/>
  <c r="P102" i="3"/>
  <c r="P100" i="3" s="1"/>
  <c r="O102" i="3"/>
  <c r="O100" i="3" s="1"/>
  <c r="N102" i="3"/>
  <c r="N100" i="3" s="1"/>
  <c r="M102" i="3"/>
  <c r="M100" i="3" s="1"/>
  <c r="L102" i="3"/>
  <c r="L100" i="3" s="1"/>
  <c r="K102" i="3"/>
  <c r="K100" i="3" s="1"/>
  <c r="J102" i="3"/>
  <c r="J100" i="3" s="1"/>
  <c r="I102" i="3"/>
  <c r="I100" i="3" s="1"/>
  <c r="I167" i="3" s="1"/>
  <c r="H102" i="3"/>
  <c r="H100" i="3" s="1"/>
  <c r="H167" i="3" s="1"/>
  <c r="G102" i="3"/>
  <c r="G100" i="3" s="1"/>
  <c r="F102" i="3"/>
  <c r="F100" i="3" s="1"/>
  <c r="E102" i="3"/>
  <c r="E100" i="3" s="1"/>
  <c r="D102" i="3"/>
  <c r="D100" i="3" s="1"/>
  <c r="D167" i="3" s="1"/>
  <c r="C102" i="3"/>
  <c r="C100" i="3" s="1"/>
  <c r="IX100" i="3"/>
  <c r="JG146" i="3" s="1"/>
  <c r="IZ95" i="3"/>
  <c r="IY95" i="3"/>
  <c r="IY85" i="3" s="1"/>
  <c r="IY83" i="3" s="1"/>
  <c r="IX95" i="3"/>
  <c r="IX85" i="3" s="1"/>
  <c r="IX83" i="3" s="1"/>
  <c r="IW95" i="3"/>
  <c r="IW85" i="3" s="1"/>
  <c r="IW83" i="3" s="1"/>
  <c r="IV95" i="3"/>
  <c r="IV85" i="3" s="1"/>
  <c r="IV83" i="3" s="1"/>
  <c r="IU95" i="3"/>
  <c r="IU85" i="3" s="1"/>
  <c r="IU83" i="3" s="1"/>
  <c r="IT95" i="3"/>
  <c r="IT85" i="3" s="1"/>
  <c r="IT83" i="3" s="1"/>
  <c r="IS95" i="3"/>
  <c r="IS85" i="3" s="1"/>
  <c r="IS83" i="3" s="1"/>
  <c r="IR95" i="3"/>
  <c r="IR85" i="3" s="1"/>
  <c r="IR83" i="3" s="1"/>
  <c r="IQ95" i="3"/>
  <c r="IQ85" i="3" s="1"/>
  <c r="IQ83" i="3" s="1"/>
  <c r="IP95" i="3"/>
  <c r="IP85" i="3" s="1"/>
  <c r="IP83" i="3" s="1"/>
  <c r="IO95" i="3"/>
  <c r="IO85" i="3" s="1"/>
  <c r="IO83" i="3" s="1"/>
  <c r="IN95" i="3"/>
  <c r="IN85" i="3" s="1"/>
  <c r="IN83" i="3" s="1"/>
  <c r="IM95" i="3"/>
  <c r="IM85" i="3" s="1"/>
  <c r="IM83" i="3" s="1"/>
  <c r="IL95" i="3"/>
  <c r="IL85" i="3" s="1"/>
  <c r="IL83" i="3" s="1"/>
  <c r="IK95" i="3"/>
  <c r="IK85" i="3" s="1"/>
  <c r="IK83" i="3" s="1"/>
  <c r="IJ95" i="3"/>
  <c r="IJ85" i="3" s="1"/>
  <c r="IJ83" i="3" s="1"/>
  <c r="II95" i="3"/>
  <c r="II85" i="3" s="1"/>
  <c r="II83" i="3" s="1"/>
  <c r="IH95" i="3"/>
  <c r="IH85" i="3" s="1"/>
  <c r="IH83" i="3" s="1"/>
  <c r="IG95" i="3"/>
  <c r="IG85" i="3" s="1"/>
  <c r="IG83" i="3" s="1"/>
  <c r="IF95" i="3"/>
  <c r="IF85" i="3" s="1"/>
  <c r="IF83" i="3" s="1"/>
  <c r="IE95" i="3"/>
  <c r="IE85" i="3" s="1"/>
  <c r="IE83" i="3" s="1"/>
  <c r="ID95" i="3"/>
  <c r="IC95" i="3"/>
  <c r="IC85" i="3" s="1"/>
  <c r="IC83" i="3" s="1"/>
  <c r="IB95" i="3"/>
  <c r="IB85" i="3" s="1"/>
  <c r="IB83" i="3" s="1"/>
  <c r="IA95" i="3"/>
  <c r="IA85" i="3" s="1"/>
  <c r="IA83" i="3" s="1"/>
  <c r="HZ95" i="3"/>
  <c r="HZ85" i="3" s="1"/>
  <c r="HZ83" i="3" s="1"/>
  <c r="HY95" i="3"/>
  <c r="HY85" i="3" s="1"/>
  <c r="HY83" i="3" s="1"/>
  <c r="HX95" i="3"/>
  <c r="HX85" i="3" s="1"/>
  <c r="HX83" i="3" s="1"/>
  <c r="HW95" i="3"/>
  <c r="HW85" i="3" s="1"/>
  <c r="HW83" i="3" s="1"/>
  <c r="HV95" i="3"/>
  <c r="HV85" i="3" s="1"/>
  <c r="HV83" i="3" s="1"/>
  <c r="HU95" i="3"/>
  <c r="HU85" i="3" s="1"/>
  <c r="HU83" i="3" s="1"/>
  <c r="HT95" i="3"/>
  <c r="HT85" i="3" s="1"/>
  <c r="HT83" i="3" s="1"/>
  <c r="HS95" i="3"/>
  <c r="HS85" i="3" s="1"/>
  <c r="HS83" i="3" s="1"/>
  <c r="HR95" i="3"/>
  <c r="HR85" i="3" s="1"/>
  <c r="HR83" i="3" s="1"/>
  <c r="HQ95" i="3"/>
  <c r="HQ85" i="3" s="1"/>
  <c r="HQ83" i="3" s="1"/>
  <c r="HP95" i="3"/>
  <c r="HP85" i="3" s="1"/>
  <c r="HP83" i="3" s="1"/>
  <c r="HO95" i="3"/>
  <c r="HO85" i="3" s="1"/>
  <c r="HO83" i="3" s="1"/>
  <c r="HN95" i="3"/>
  <c r="HN85" i="3" s="1"/>
  <c r="HN83" i="3" s="1"/>
  <c r="HM95" i="3"/>
  <c r="HM85" i="3" s="1"/>
  <c r="HM83" i="3" s="1"/>
  <c r="HL95" i="3"/>
  <c r="HL85" i="3" s="1"/>
  <c r="HL83" i="3" s="1"/>
  <c r="HK95" i="3"/>
  <c r="HK85" i="3" s="1"/>
  <c r="HK83" i="3" s="1"/>
  <c r="HJ95" i="3"/>
  <c r="HJ85" i="3" s="1"/>
  <c r="HJ83" i="3" s="1"/>
  <c r="HI95" i="3"/>
  <c r="HI85" i="3" s="1"/>
  <c r="HI83" i="3" s="1"/>
  <c r="HH95" i="3"/>
  <c r="HH85" i="3" s="1"/>
  <c r="HH83" i="3" s="1"/>
  <c r="HG95" i="3"/>
  <c r="HG85" i="3" s="1"/>
  <c r="HG83" i="3" s="1"/>
  <c r="HF95" i="3"/>
  <c r="HF85" i="3" s="1"/>
  <c r="HF83" i="3" s="1"/>
  <c r="HE95" i="3"/>
  <c r="HE85" i="3" s="1"/>
  <c r="HE83" i="3" s="1"/>
  <c r="HD95" i="3"/>
  <c r="HD85" i="3" s="1"/>
  <c r="HD83" i="3" s="1"/>
  <c r="HC95" i="3"/>
  <c r="HC85" i="3" s="1"/>
  <c r="HC83" i="3" s="1"/>
  <c r="HB95" i="3"/>
  <c r="HB85" i="3" s="1"/>
  <c r="HB83" i="3" s="1"/>
  <c r="HA95" i="3"/>
  <c r="HA85" i="3" s="1"/>
  <c r="HA83" i="3" s="1"/>
  <c r="GZ95" i="3"/>
  <c r="GZ85" i="3" s="1"/>
  <c r="GZ83" i="3" s="1"/>
  <c r="GY95" i="3"/>
  <c r="GY85" i="3" s="1"/>
  <c r="GY83" i="3" s="1"/>
  <c r="GX95" i="3"/>
  <c r="GX85" i="3" s="1"/>
  <c r="GX83" i="3" s="1"/>
  <c r="GW95" i="3"/>
  <c r="GW85" i="3" s="1"/>
  <c r="GW83" i="3" s="1"/>
  <c r="GV95" i="3"/>
  <c r="GV85" i="3" s="1"/>
  <c r="GV83" i="3" s="1"/>
  <c r="GU95" i="3"/>
  <c r="GU85" i="3" s="1"/>
  <c r="GU83" i="3" s="1"/>
  <c r="GT95" i="3"/>
  <c r="GT85" i="3" s="1"/>
  <c r="GT83" i="3" s="1"/>
  <c r="GS95" i="3"/>
  <c r="GS85" i="3" s="1"/>
  <c r="GS83" i="3" s="1"/>
  <c r="GR95" i="3"/>
  <c r="GR85" i="3" s="1"/>
  <c r="GR83" i="3" s="1"/>
  <c r="GQ95" i="3"/>
  <c r="GQ85" i="3" s="1"/>
  <c r="GQ83" i="3" s="1"/>
  <c r="GP95" i="3"/>
  <c r="GP85" i="3" s="1"/>
  <c r="GP83" i="3" s="1"/>
  <c r="GO95" i="3"/>
  <c r="GO85" i="3" s="1"/>
  <c r="GO83" i="3" s="1"/>
  <c r="GN95" i="3"/>
  <c r="GN85" i="3" s="1"/>
  <c r="GN83" i="3" s="1"/>
  <c r="GM95" i="3"/>
  <c r="GM85" i="3" s="1"/>
  <c r="GM83" i="3" s="1"/>
  <c r="GL95" i="3"/>
  <c r="GL85" i="3" s="1"/>
  <c r="GL83" i="3" s="1"/>
  <c r="GK95" i="3"/>
  <c r="GK85" i="3" s="1"/>
  <c r="GK83" i="3" s="1"/>
  <c r="GJ95" i="3"/>
  <c r="GJ85" i="3" s="1"/>
  <c r="GJ83" i="3" s="1"/>
  <c r="GI95" i="3"/>
  <c r="GI85" i="3" s="1"/>
  <c r="GI83" i="3" s="1"/>
  <c r="GH95" i="3"/>
  <c r="GH85" i="3" s="1"/>
  <c r="GH83" i="3" s="1"/>
  <c r="GG95" i="3"/>
  <c r="GG85" i="3" s="1"/>
  <c r="GG83" i="3" s="1"/>
  <c r="GF95" i="3"/>
  <c r="GF85" i="3" s="1"/>
  <c r="GF83" i="3" s="1"/>
  <c r="GE95" i="3"/>
  <c r="GE85" i="3" s="1"/>
  <c r="GE83" i="3" s="1"/>
  <c r="GD95" i="3"/>
  <c r="GD85" i="3" s="1"/>
  <c r="GD83" i="3" s="1"/>
  <c r="GC95" i="3"/>
  <c r="GC85" i="3" s="1"/>
  <c r="GC83" i="3" s="1"/>
  <c r="GB95" i="3"/>
  <c r="GB85" i="3" s="1"/>
  <c r="GB83" i="3" s="1"/>
  <c r="GA95" i="3"/>
  <c r="GA85" i="3" s="1"/>
  <c r="GA83" i="3" s="1"/>
  <c r="FZ95" i="3"/>
  <c r="FZ85" i="3" s="1"/>
  <c r="FZ83" i="3" s="1"/>
  <c r="FY95" i="3"/>
  <c r="FY85" i="3" s="1"/>
  <c r="FY83" i="3" s="1"/>
  <c r="FX95" i="3"/>
  <c r="FX85" i="3" s="1"/>
  <c r="FX83" i="3" s="1"/>
  <c r="FW95" i="3"/>
  <c r="FW85" i="3" s="1"/>
  <c r="FW83" i="3" s="1"/>
  <c r="FV95" i="3"/>
  <c r="FV85" i="3" s="1"/>
  <c r="FV83" i="3" s="1"/>
  <c r="FU95" i="3"/>
  <c r="FU85" i="3" s="1"/>
  <c r="FU83" i="3" s="1"/>
  <c r="FT95" i="3"/>
  <c r="FT85" i="3" s="1"/>
  <c r="FT83" i="3" s="1"/>
  <c r="FS95" i="3"/>
  <c r="FS85" i="3" s="1"/>
  <c r="FS83" i="3" s="1"/>
  <c r="FR95" i="3"/>
  <c r="FR85" i="3" s="1"/>
  <c r="FR83" i="3" s="1"/>
  <c r="FQ95" i="3"/>
  <c r="FQ85" i="3" s="1"/>
  <c r="FQ83" i="3" s="1"/>
  <c r="FP95" i="3"/>
  <c r="FP85" i="3" s="1"/>
  <c r="FP83" i="3" s="1"/>
  <c r="FO95" i="3"/>
  <c r="FO85" i="3" s="1"/>
  <c r="FO83" i="3" s="1"/>
  <c r="FN95" i="3"/>
  <c r="FN85" i="3" s="1"/>
  <c r="FN83" i="3" s="1"/>
  <c r="FM95" i="3"/>
  <c r="FM85" i="3" s="1"/>
  <c r="FM83" i="3" s="1"/>
  <c r="FL95" i="3"/>
  <c r="FL85" i="3" s="1"/>
  <c r="FL83" i="3" s="1"/>
  <c r="FK95" i="3"/>
  <c r="FK85" i="3" s="1"/>
  <c r="FK83" i="3" s="1"/>
  <c r="FJ95" i="3"/>
  <c r="FJ85" i="3" s="1"/>
  <c r="FJ83" i="3" s="1"/>
  <c r="FI95" i="3"/>
  <c r="FI85" i="3" s="1"/>
  <c r="FI83" i="3" s="1"/>
  <c r="FH95" i="3"/>
  <c r="FH85" i="3" s="1"/>
  <c r="FH83" i="3" s="1"/>
  <c r="FG95" i="3"/>
  <c r="FG85" i="3" s="1"/>
  <c r="FG83" i="3" s="1"/>
  <c r="FF95" i="3"/>
  <c r="FF85" i="3" s="1"/>
  <c r="FF83" i="3" s="1"/>
  <c r="FE95" i="3"/>
  <c r="FE85" i="3" s="1"/>
  <c r="FE83" i="3" s="1"/>
  <c r="FD95" i="3"/>
  <c r="FD85" i="3" s="1"/>
  <c r="FD83" i="3" s="1"/>
  <c r="FC95" i="3"/>
  <c r="FC85" i="3" s="1"/>
  <c r="FC83" i="3" s="1"/>
  <c r="FB95" i="3"/>
  <c r="FB85" i="3" s="1"/>
  <c r="FB83" i="3" s="1"/>
  <c r="FA95" i="3"/>
  <c r="FA85" i="3" s="1"/>
  <c r="FA83" i="3" s="1"/>
  <c r="EZ95" i="3"/>
  <c r="EZ85" i="3" s="1"/>
  <c r="EZ83" i="3" s="1"/>
  <c r="EY95" i="3"/>
  <c r="EY85" i="3" s="1"/>
  <c r="EY83" i="3" s="1"/>
  <c r="EX95" i="3"/>
  <c r="EX85" i="3" s="1"/>
  <c r="EX83" i="3" s="1"/>
  <c r="EW95" i="3"/>
  <c r="EW85" i="3" s="1"/>
  <c r="EW83" i="3" s="1"/>
  <c r="EV95" i="3"/>
  <c r="EV85" i="3" s="1"/>
  <c r="EV83" i="3" s="1"/>
  <c r="EU95" i="3"/>
  <c r="EU85" i="3" s="1"/>
  <c r="EU83" i="3" s="1"/>
  <c r="ET95" i="3"/>
  <c r="ET85" i="3" s="1"/>
  <c r="ET83" i="3" s="1"/>
  <c r="ES95" i="3"/>
  <c r="ES85" i="3" s="1"/>
  <c r="ES83" i="3" s="1"/>
  <c r="ER95" i="3"/>
  <c r="ER85" i="3" s="1"/>
  <c r="ER83" i="3" s="1"/>
  <c r="EQ95" i="3"/>
  <c r="EQ85" i="3" s="1"/>
  <c r="EQ83" i="3" s="1"/>
  <c r="EP95" i="3"/>
  <c r="EP85" i="3" s="1"/>
  <c r="EP83" i="3" s="1"/>
  <c r="EO95" i="3"/>
  <c r="EO85" i="3" s="1"/>
  <c r="EO83" i="3" s="1"/>
  <c r="EN95" i="3"/>
  <c r="EN85" i="3" s="1"/>
  <c r="EN83" i="3" s="1"/>
  <c r="EM95" i="3"/>
  <c r="EM85" i="3" s="1"/>
  <c r="EM83" i="3" s="1"/>
  <c r="EL95" i="3"/>
  <c r="EL85" i="3" s="1"/>
  <c r="EL83" i="3" s="1"/>
  <c r="EK95" i="3"/>
  <c r="EK85" i="3" s="1"/>
  <c r="EK83" i="3" s="1"/>
  <c r="EJ95" i="3"/>
  <c r="EJ85" i="3" s="1"/>
  <c r="EJ83" i="3" s="1"/>
  <c r="EI95" i="3"/>
  <c r="EI85" i="3" s="1"/>
  <c r="EI83" i="3" s="1"/>
  <c r="EH95" i="3"/>
  <c r="EH85" i="3" s="1"/>
  <c r="EH83" i="3" s="1"/>
  <c r="EG95" i="3"/>
  <c r="EG85" i="3" s="1"/>
  <c r="EG83" i="3" s="1"/>
  <c r="EF95" i="3"/>
  <c r="EF85" i="3" s="1"/>
  <c r="EF83" i="3" s="1"/>
  <c r="EE95" i="3"/>
  <c r="EE85" i="3" s="1"/>
  <c r="EE83" i="3" s="1"/>
  <c r="ED95" i="3"/>
  <c r="ED85" i="3" s="1"/>
  <c r="ED83" i="3" s="1"/>
  <c r="EC95" i="3"/>
  <c r="EC85" i="3" s="1"/>
  <c r="EC83" i="3" s="1"/>
  <c r="EB95" i="3"/>
  <c r="EB85" i="3" s="1"/>
  <c r="EB83" i="3" s="1"/>
  <c r="EA95" i="3"/>
  <c r="EA85" i="3" s="1"/>
  <c r="EA83" i="3" s="1"/>
  <c r="DZ95" i="3"/>
  <c r="DZ85" i="3" s="1"/>
  <c r="DZ83" i="3" s="1"/>
  <c r="DY95" i="3"/>
  <c r="DY85" i="3" s="1"/>
  <c r="DY83" i="3" s="1"/>
  <c r="DX95" i="3"/>
  <c r="DX85" i="3" s="1"/>
  <c r="DX83" i="3" s="1"/>
  <c r="DW95" i="3"/>
  <c r="DW85" i="3" s="1"/>
  <c r="DW83" i="3" s="1"/>
  <c r="DV95" i="3"/>
  <c r="DV85" i="3" s="1"/>
  <c r="DV83" i="3" s="1"/>
  <c r="DU95" i="3"/>
  <c r="DU85" i="3" s="1"/>
  <c r="DU83" i="3" s="1"/>
  <c r="DT95" i="3"/>
  <c r="DT85" i="3" s="1"/>
  <c r="DT83" i="3" s="1"/>
  <c r="DS95" i="3"/>
  <c r="DS85" i="3" s="1"/>
  <c r="DS83" i="3" s="1"/>
  <c r="DR95" i="3"/>
  <c r="DR85" i="3" s="1"/>
  <c r="DR83" i="3" s="1"/>
  <c r="DQ95" i="3"/>
  <c r="DQ85" i="3" s="1"/>
  <c r="DQ83" i="3" s="1"/>
  <c r="DP95" i="3"/>
  <c r="DP85" i="3" s="1"/>
  <c r="DP83" i="3" s="1"/>
  <c r="DO95" i="3"/>
  <c r="DO85" i="3" s="1"/>
  <c r="DO83" i="3" s="1"/>
  <c r="DN95" i="3"/>
  <c r="DN85" i="3" s="1"/>
  <c r="DN83" i="3" s="1"/>
  <c r="DM95" i="3"/>
  <c r="DM85" i="3" s="1"/>
  <c r="DM83" i="3" s="1"/>
  <c r="DL95" i="3"/>
  <c r="DL85" i="3" s="1"/>
  <c r="DL83" i="3" s="1"/>
  <c r="DK95" i="3"/>
  <c r="DK85" i="3" s="1"/>
  <c r="DK83" i="3" s="1"/>
  <c r="DJ95" i="3"/>
  <c r="DJ85" i="3" s="1"/>
  <c r="DJ83" i="3" s="1"/>
  <c r="DI95" i="3"/>
  <c r="DI85" i="3" s="1"/>
  <c r="DI83" i="3" s="1"/>
  <c r="DH95" i="3"/>
  <c r="DH85" i="3" s="1"/>
  <c r="DH83" i="3" s="1"/>
  <c r="DG95" i="3"/>
  <c r="DG85" i="3" s="1"/>
  <c r="DG83" i="3" s="1"/>
  <c r="DF95" i="3"/>
  <c r="DF85" i="3" s="1"/>
  <c r="DF83" i="3" s="1"/>
  <c r="DE95" i="3"/>
  <c r="DE85" i="3" s="1"/>
  <c r="DE83" i="3" s="1"/>
  <c r="DD95" i="3"/>
  <c r="DD85" i="3" s="1"/>
  <c r="DD83" i="3" s="1"/>
  <c r="DC95" i="3"/>
  <c r="DC85" i="3" s="1"/>
  <c r="DC83" i="3" s="1"/>
  <c r="DB95" i="3"/>
  <c r="DB85" i="3" s="1"/>
  <c r="DB83" i="3" s="1"/>
  <c r="DA95" i="3"/>
  <c r="DA85" i="3" s="1"/>
  <c r="DA83" i="3" s="1"/>
  <c r="CZ95" i="3"/>
  <c r="CZ85" i="3" s="1"/>
  <c r="CZ83" i="3" s="1"/>
  <c r="CY95" i="3"/>
  <c r="CY85" i="3" s="1"/>
  <c r="CY83" i="3" s="1"/>
  <c r="CX95" i="3"/>
  <c r="CX85" i="3" s="1"/>
  <c r="CX83" i="3" s="1"/>
  <c r="CW95" i="3"/>
  <c r="CW85" i="3" s="1"/>
  <c r="CW83" i="3" s="1"/>
  <c r="CV95" i="3"/>
  <c r="CV85" i="3" s="1"/>
  <c r="CV83" i="3" s="1"/>
  <c r="CU95" i="3"/>
  <c r="CU85" i="3" s="1"/>
  <c r="CU83" i="3" s="1"/>
  <c r="CT95" i="3"/>
  <c r="CT85" i="3" s="1"/>
  <c r="CT83" i="3" s="1"/>
  <c r="CS95" i="3"/>
  <c r="CS85" i="3" s="1"/>
  <c r="CS83" i="3" s="1"/>
  <c r="CR95" i="3"/>
  <c r="CR85" i="3" s="1"/>
  <c r="CR83" i="3" s="1"/>
  <c r="CQ95" i="3"/>
  <c r="CQ85" i="3" s="1"/>
  <c r="CQ83" i="3" s="1"/>
  <c r="CP95" i="3"/>
  <c r="CP85" i="3" s="1"/>
  <c r="CP83" i="3" s="1"/>
  <c r="CO95" i="3"/>
  <c r="CO85" i="3" s="1"/>
  <c r="CO83" i="3" s="1"/>
  <c r="CN95" i="3"/>
  <c r="CN85" i="3" s="1"/>
  <c r="CN83" i="3" s="1"/>
  <c r="CM95" i="3"/>
  <c r="CM85" i="3" s="1"/>
  <c r="CM83" i="3" s="1"/>
  <c r="CL95" i="3"/>
  <c r="CL85" i="3" s="1"/>
  <c r="CL83" i="3" s="1"/>
  <c r="CK95" i="3"/>
  <c r="CK85" i="3" s="1"/>
  <c r="CK83" i="3" s="1"/>
  <c r="CJ95" i="3"/>
  <c r="CJ85" i="3" s="1"/>
  <c r="CJ83" i="3" s="1"/>
  <c r="CI95" i="3"/>
  <c r="CI85" i="3" s="1"/>
  <c r="CI83" i="3" s="1"/>
  <c r="CH95" i="3"/>
  <c r="CH85" i="3" s="1"/>
  <c r="CH83" i="3" s="1"/>
  <c r="CG95" i="3"/>
  <c r="CG85" i="3" s="1"/>
  <c r="CG83" i="3" s="1"/>
  <c r="CF95" i="3"/>
  <c r="CF85" i="3" s="1"/>
  <c r="CF83" i="3" s="1"/>
  <c r="CE95" i="3"/>
  <c r="CE85" i="3" s="1"/>
  <c r="CE83" i="3" s="1"/>
  <c r="CD95" i="3"/>
  <c r="CD85" i="3" s="1"/>
  <c r="CD83" i="3" s="1"/>
  <c r="CC95" i="3"/>
  <c r="CC85" i="3" s="1"/>
  <c r="CC83" i="3" s="1"/>
  <c r="CB95" i="3"/>
  <c r="CB85" i="3" s="1"/>
  <c r="CB83" i="3" s="1"/>
  <c r="CA95" i="3"/>
  <c r="CA85" i="3" s="1"/>
  <c r="CA83" i="3" s="1"/>
  <c r="BZ95" i="3"/>
  <c r="BZ85" i="3" s="1"/>
  <c r="BZ83" i="3" s="1"/>
  <c r="BY95" i="3"/>
  <c r="BY85" i="3" s="1"/>
  <c r="BY83" i="3" s="1"/>
  <c r="BX95" i="3"/>
  <c r="BX85" i="3" s="1"/>
  <c r="BX83" i="3" s="1"/>
  <c r="BW95" i="3"/>
  <c r="BW85" i="3" s="1"/>
  <c r="BW83" i="3" s="1"/>
  <c r="BV95" i="3"/>
  <c r="BV85" i="3" s="1"/>
  <c r="BV83" i="3" s="1"/>
  <c r="BU95" i="3"/>
  <c r="BU85" i="3" s="1"/>
  <c r="BU83" i="3" s="1"/>
  <c r="BT95" i="3"/>
  <c r="BT85" i="3" s="1"/>
  <c r="BT83" i="3" s="1"/>
  <c r="BS95" i="3"/>
  <c r="BS85" i="3" s="1"/>
  <c r="BS83" i="3" s="1"/>
  <c r="BR95" i="3"/>
  <c r="BR85" i="3" s="1"/>
  <c r="BR83" i="3" s="1"/>
  <c r="BQ95" i="3"/>
  <c r="BQ85" i="3" s="1"/>
  <c r="BQ83" i="3" s="1"/>
  <c r="BP95" i="3"/>
  <c r="BP85" i="3" s="1"/>
  <c r="BP83" i="3" s="1"/>
  <c r="BO95" i="3"/>
  <c r="BO85" i="3" s="1"/>
  <c r="BO83" i="3" s="1"/>
  <c r="BN95" i="3"/>
  <c r="BN85" i="3" s="1"/>
  <c r="BN83" i="3" s="1"/>
  <c r="BM95" i="3"/>
  <c r="BM85" i="3" s="1"/>
  <c r="BM83" i="3" s="1"/>
  <c r="BL95" i="3"/>
  <c r="BL85" i="3" s="1"/>
  <c r="BL83" i="3" s="1"/>
  <c r="BK95" i="3"/>
  <c r="BK85" i="3" s="1"/>
  <c r="BK83" i="3" s="1"/>
  <c r="BJ95" i="3"/>
  <c r="BJ85" i="3" s="1"/>
  <c r="BJ83" i="3" s="1"/>
  <c r="BI95" i="3"/>
  <c r="BI85" i="3" s="1"/>
  <c r="BI83" i="3" s="1"/>
  <c r="BH95" i="3"/>
  <c r="BH85" i="3" s="1"/>
  <c r="BH83" i="3" s="1"/>
  <c r="BG95" i="3"/>
  <c r="BG85" i="3" s="1"/>
  <c r="BG83" i="3" s="1"/>
  <c r="BF95" i="3"/>
  <c r="BF85" i="3" s="1"/>
  <c r="BF83" i="3" s="1"/>
  <c r="BE95" i="3"/>
  <c r="BE85" i="3" s="1"/>
  <c r="BE83" i="3" s="1"/>
  <c r="BD95" i="3"/>
  <c r="BD85" i="3" s="1"/>
  <c r="BD83" i="3" s="1"/>
  <c r="BC95" i="3"/>
  <c r="BC85" i="3" s="1"/>
  <c r="BC83" i="3" s="1"/>
  <c r="BB95" i="3"/>
  <c r="BB85" i="3" s="1"/>
  <c r="BB83" i="3" s="1"/>
  <c r="BA95" i="3"/>
  <c r="BA85" i="3" s="1"/>
  <c r="BA83" i="3" s="1"/>
  <c r="AZ95" i="3"/>
  <c r="AZ85" i="3" s="1"/>
  <c r="AZ83" i="3" s="1"/>
  <c r="AY95" i="3"/>
  <c r="AY85" i="3" s="1"/>
  <c r="AY83" i="3" s="1"/>
  <c r="AX95" i="3"/>
  <c r="AX85" i="3" s="1"/>
  <c r="AX83" i="3" s="1"/>
  <c r="AW95" i="3"/>
  <c r="AW85" i="3" s="1"/>
  <c r="AW83" i="3" s="1"/>
  <c r="AV95" i="3"/>
  <c r="AV85" i="3" s="1"/>
  <c r="AV83" i="3" s="1"/>
  <c r="AU95" i="3"/>
  <c r="AU85" i="3" s="1"/>
  <c r="AU83" i="3" s="1"/>
  <c r="AT95" i="3"/>
  <c r="AT85" i="3" s="1"/>
  <c r="AT83" i="3" s="1"/>
  <c r="AS95" i="3"/>
  <c r="AS85" i="3" s="1"/>
  <c r="AS83" i="3" s="1"/>
  <c r="AR95" i="3"/>
  <c r="AR85" i="3" s="1"/>
  <c r="AR83" i="3" s="1"/>
  <c r="AQ95" i="3"/>
  <c r="AQ85" i="3" s="1"/>
  <c r="AQ83" i="3" s="1"/>
  <c r="AP95" i="3"/>
  <c r="AP85" i="3" s="1"/>
  <c r="AP83" i="3" s="1"/>
  <c r="AO95" i="3"/>
  <c r="AO85" i="3" s="1"/>
  <c r="AO83" i="3" s="1"/>
  <c r="AN95" i="3"/>
  <c r="AN85" i="3" s="1"/>
  <c r="AN83" i="3" s="1"/>
  <c r="AM95" i="3"/>
  <c r="AM85" i="3" s="1"/>
  <c r="AM83" i="3" s="1"/>
  <c r="AL95" i="3"/>
  <c r="AL85" i="3" s="1"/>
  <c r="AL83" i="3" s="1"/>
  <c r="AK95" i="3"/>
  <c r="AK85" i="3" s="1"/>
  <c r="AK83" i="3" s="1"/>
  <c r="AJ95" i="3"/>
  <c r="AJ85" i="3" s="1"/>
  <c r="AJ83" i="3" s="1"/>
  <c r="AI95" i="3"/>
  <c r="AI85" i="3" s="1"/>
  <c r="AI83" i="3" s="1"/>
  <c r="AH95" i="3"/>
  <c r="AH85" i="3" s="1"/>
  <c r="AH83" i="3" s="1"/>
  <c r="AG95" i="3"/>
  <c r="AG85" i="3" s="1"/>
  <c r="AG83" i="3" s="1"/>
  <c r="AF95" i="3"/>
  <c r="AF85" i="3" s="1"/>
  <c r="AF83" i="3" s="1"/>
  <c r="AE95" i="3"/>
  <c r="AE85" i="3" s="1"/>
  <c r="AE83" i="3" s="1"/>
  <c r="AD95" i="3"/>
  <c r="AD85" i="3" s="1"/>
  <c r="AD83" i="3" s="1"/>
  <c r="AC95" i="3"/>
  <c r="AC85" i="3" s="1"/>
  <c r="AC83" i="3" s="1"/>
  <c r="AB95" i="3"/>
  <c r="AB85" i="3" s="1"/>
  <c r="AB83" i="3" s="1"/>
  <c r="AA95" i="3"/>
  <c r="AA85" i="3" s="1"/>
  <c r="AA83" i="3" s="1"/>
  <c r="Z95" i="3"/>
  <c r="Z85" i="3" s="1"/>
  <c r="Z83" i="3" s="1"/>
  <c r="Y95" i="3"/>
  <c r="Y85" i="3" s="1"/>
  <c r="Y83" i="3" s="1"/>
  <c r="X95" i="3"/>
  <c r="X85" i="3" s="1"/>
  <c r="X83" i="3" s="1"/>
  <c r="W95" i="3"/>
  <c r="W85" i="3" s="1"/>
  <c r="W83" i="3" s="1"/>
  <c r="V95" i="3"/>
  <c r="V85" i="3" s="1"/>
  <c r="V83" i="3" s="1"/>
  <c r="U95" i="3"/>
  <c r="U85" i="3" s="1"/>
  <c r="U83" i="3" s="1"/>
  <c r="T95" i="3"/>
  <c r="T85" i="3" s="1"/>
  <c r="T83" i="3" s="1"/>
  <c r="S95" i="3"/>
  <c r="S85" i="3" s="1"/>
  <c r="S83" i="3" s="1"/>
  <c r="R95" i="3"/>
  <c r="R85" i="3" s="1"/>
  <c r="R83" i="3" s="1"/>
  <c r="Q95" i="3"/>
  <c r="Q85" i="3" s="1"/>
  <c r="Q83" i="3" s="1"/>
  <c r="P95" i="3"/>
  <c r="P85" i="3" s="1"/>
  <c r="P83" i="3" s="1"/>
  <c r="O95" i="3"/>
  <c r="O85" i="3" s="1"/>
  <c r="O83" i="3" s="1"/>
  <c r="N95" i="3"/>
  <c r="N85" i="3" s="1"/>
  <c r="M95" i="3"/>
  <c r="M85" i="3" s="1"/>
  <c r="L95" i="3"/>
  <c r="L85" i="3" s="1"/>
  <c r="K95" i="3"/>
  <c r="K85" i="3" s="1"/>
  <c r="K83" i="3" s="1"/>
  <c r="J95" i="3"/>
  <c r="J85" i="3" s="1"/>
  <c r="J83" i="3" s="1"/>
  <c r="I95" i="3"/>
  <c r="I85" i="3" s="1"/>
  <c r="I83" i="3" s="1"/>
  <c r="H95" i="3"/>
  <c r="H85" i="3" s="1"/>
  <c r="H83" i="3" s="1"/>
  <c r="G95" i="3"/>
  <c r="G85" i="3" s="1"/>
  <c r="G83" i="3" s="1"/>
  <c r="F95" i="3"/>
  <c r="F85" i="3" s="1"/>
  <c r="F83" i="3" s="1"/>
  <c r="E95" i="3"/>
  <c r="E85" i="3" s="1"/>
  <c r="E83" i="3" s="1"/>
  <c r="D95" i="3"/>
  <c r="D85" i="3" s="1"/>
  <c r="D83" i="3" s="1"/>
  <c r="C95" i="3"/>
  <c r="C85" i="3" s="1"/>
  <c r="C83" i="3" s="1"/>
  <c r="ID92" i="3"/>
  <c r="CU76" i="3"/>
  <c r="CU75" i="3" s="1"/>
  <c r="CT76" i="3"/>
  <c r="CT75" i="3" s="1"/>
  <c r="CS76" i="3"/>
  <c r="CS75" i="3" s="1"/>
  <c r="CR76" i="3"/>
  <c r="CR75" i="3" s="1"/>
  <c r="CQ76" i="3"/>
  <c r="CQ75" i="3" s="1"/>
  <c r="CP76" i="3"/>
  <c r="CP75" i="3" s="1"/>
  <c r="CO76" i="3"/>
  <c r="CO75" i="3" s="1"/>
  <c r="CN76" i="3"/>
  <c r="CN75" i="3" s="1"/>
  <c r="CM76" i="3"/>
  <c r="CM75" i="3" s="1"/>
  <c r="CL76" i="3"/>
  <c r="CL75" i="3" s="1"/>
  <c r="CK76" i="3"/>
  <c r="CK75" i="3" s="1"/>
  <c r="CJ76" i="3"/>
  <c r="CJ75" i="3" s="1"/>
  <c r="CI76" i="3"/>
  <c r="CI75" i="3" s="1"/>
  <c r="CH76" i="3"/>
  <c r="CH75" i="3" s="1"/>
  <c r="CG76" i="3"/>
  <c r="CG75" i="3" s="1"/>
  <c r="CF76" i="3"/>
  <c r="CF75" i="3" s="1"/>
  <c r="CE76" i="3"/>
  <c r="CE75" i="3" s="1"/>
  <c r="CD76" i="3"/>
  <c r="CD75" i="3" s="1"/>
  <c r="CC76" i="3"/>
  <c r="CC75" i="3" s="1"/>
  <c r="CB76" i="3"/>
  <c r="CB75" i="3" s="1"/>
  <c r="CA76" i="3"/>
  <c r="CA75" i="3" s="1"/>
  <c r="BZ76" i="3"/>
  <c r="BZ75" i="3" s="1"/>
  <c r="BY76" i="3"/>
  <c r="BY75" i="3" s="1"/>
  <c r="BX76" i="3"/>
  <c r="BX75" i="3" s="1"/>
  <c r="BW76" i="3"/>
  <c r="BW75" i="3" s="1"/>
  <c r="BV76" i="3"/>
  <c r="BV75" i="3" s="1"/>
  <c r="BU76" i="3"/>
  <c r="BU75" i="3" s="1"/>
  <c r="BT76" i="3"/>
  <c r="BT75" i="3" s="1"/>
  <c r="BS76" i="3"/>
  <c r="BS75" i="3" s="1"/>
  <c r="BR76" i="3"/>
  <c r="BR75" i="3" s="1"/>
  <c r="BQ76" i="3"/>
  <c r="BQ75" i="3" s="1"/>
  <c r="BP76" i="3"/>
  <c r="BP75" i="3" s="1"/>
  <c r="BO76" i="3"/>
  <c r="BO75" i="3" s="1"/>
  <c r="BN76" i="3"/>
  <c r="BN75" i="3" s="1"/>
  <c r="BM76" i="3"/>
  <c r="BM75" i="3" s="1"/>
  <c r="BL76" i="3"/>
  <c r="BL75" i="3" s="1"/>
  <c r="BK76" i="3"/>
  <c r="BK75" i="3" s="1"/>
  <c r="BJ76" i="3"/>
  <c r="BJ75" i="3" s="1"/>
  <c r="BI76" i="3"/>
  <c r="BI75" i="3" s="1"/>
  <c r="BH76" i="3"/>
  <c r="BH75" i="3" s="1"/>
  <c r="BG76" i="3"/>
  <c r="BG75" i="3" s="1"/>
  <c r="BF76" i="3"/>
  <c r="BF75" i="3" s="1"/>
  <c r="BE76" i="3"/>
  <c r="BE75" i="3" s="1"/>
  <c r="BD76" i="3"/>
  <c r="BD75" i="3" s="1"/>
  <c r="BC76" i="3"/>
  <c r="BC75" i="3" s="1"/>
  <c r="BB76" i="3"/>
  <c r="BB75" i="3" s="1"/>
  <c r="BA76" i="3"/>
  <c r="BA75" i="3" s="1"/>
  <c r="AZ76" i="3"/>
  <c r="AZ75" i="3" s="1"/>
  <c r="AY76" i="3"/>
  <c r="AY75" i="3" s="1"/>
  <c r="AX76" i="3"/>
  <c r="AX75" i="3" s="1"/>
  <c r="AW76" i="3"/>
  <c r="AW75" i="3" s="1"/>
  <c r="AV76" i="3"/>
  <c r="AV75" i="3" s="1"/>
  <c r="AU76" i="3"/>
  <c r="AU75" i="3" s="1"/>
  <c r="AT76" i="3"/>
  <c r="AT75" i="3" s="1"/>
  <c r="AS76" i="3"/>
  <c r="AS75" i="3" s="1"/>
  <c r="AR76" i="3"/>
  <c r="AR75" i="3" s="1"/>
  <c r="AQ76" i="3"/>
  <c r="AQ75" i="3" s="1"/>
  <c r="AP76" i="3"/>
  <c r="AP75" i="3" s="1"/>
  <c r="AO76" i="3"/>
  <c r="AO75" i="3" s="1"/>
  <c r="AN76" i="3"/>
  <c r="AN75" i="3" s="1"/>
  <c r="AM76" i="3"/>
  <c r="AM75" i="3" s="1"/>
  <c r="AL76" i="3"/>
  <c r="AL75" i="3" s="1"/>
  <c r="AK76" i="3"/>
  <c r="AK75" i="3" s="1"/>
  <c r="AJ76" i="3"/>
  <c r="AJ75" i="3" s="1"/>
  <c r="AI76" i="3"/>
  <c r="AI75" i="3" s="1"/>
  <c r="AH76" i="3"/>
  <c r="AH75" i="3" s="1"/>
  <c r="AG76" i="3"/>
  <c r="AG75" i="3" s="1"/>
  <c r="AF76" i="3"/>
  <c r="AF75" i="3" s="1"/>
  <c r="AE76" i="3"/>
  <c r="AE75" i="3" s="1"/>
  <c r="IZ75" i="3"/>
  <c r="IY75" i="3"/>
  <c r="IX75" i="3"/>
  <c r="IW75" i="3"/>
  <c r="IV75" i="3"/>
  <c r="IU75" i="3"/>
  <c r="IT75" i="3"/>
  <c r="IS75" i="3"/>
  <c r="IR75" i="3"/>
  <c r="IQ75" i="3"/>
  <c r="IP75" i="3"/>
  <c r="IO75" i="3"/>
  <c r="IN75" i="3"/>
  <c r="IM75" i="3"/>
  <c r="IL75" i="3"/>
  <c r="IK75" i="3"/>
  <c r="IJ75" i="3"/>
  <c r="II75" i="3"/>
  <c r="IH75" i="3"/>
  <c r="IG75" i="3"/>
  <c r="IF75" i="3"/>
  <c r="IE75" i="3"/>
  <c r="ID75" i="3"/>
  <c r="IC75" i="3"/>
  <c r="IB75" i="3"/>
  <c r="IA75" i="3"/>
  <c r="HZ75" i="3"/>
  <c r="HY75" i="3"/>
  <c r="HX75" i="3"/>
  <c r="HW75" i="3"/>
  <c r="HV75" i="3"/>
  <c r="HU75" i="3"/>
  <c r="HT75" i="3"/>
  <c r="HS75" i="3"/>
  <c r="HR75" i="3"/>
  <c r="HQ75" i="3"/>
  <c r="HP75" i="3"/>
  <c r="HO75" i="3"/>
  <c r="HN75" i="3"/>
  <c r="HM75" i="3"/>
  <c r="HL75" i="3"/>
  <c r="HK75" i="3"/>
  <c r="HJ75" i="3"/>
  <c r="HI75" i="3"/>
  <c r="HH75" i="3"/>
  <c r="HG75" i="3"/>
  <c r="HF75" i="3"/>
  <c r="HE75" i="3"/>
  <c r="HD75" i="3"/>
  <c r="HC75" i="3"/>
  <c r="HB75" i="3"/>
  <c r="HA75" i="3"/>
  <c r="GZ75" i="3"/>
  <c r="GY75" i="3"/>
  <c r="GX75" i="3"/>
  <c r="GW75" i="3"/>
  <c r="GV75" i="3"/>
  <c r="GU75" i="3"/>
  <c r="GT75" i="3"/>
  <c r="GS75" i="3"/>
  <c r="GR75" i="3"/>
  <c r="GQ75" i="3"/>
  <c r="GP75" i="3"/>
  <c r="GO75" i="3"/>
  <c r="GN75" i="3"/>
  <c r="GM75" i="3"/>
  <c r="GL75" i="3"/>
  <c r="GK75" i="3"/>
  <c r="GJ75" i="3"/>
  <c r="GI75" i="3"/>
  <c r="GH75" i="3"/>
  <c r="GG75" i="3"/>
  <c r="GF75" i="3"/>
  <c r="GE75" i="3"/>
  <c r="GD75" i="3"/>
  <c r="GC75" i="3"/>
  <c r="GB75" i="3"/>
  <c r="GA75" i="3"/>
  <c r="FZ75" i="3"/>
  <c r="FY75" i="3"/>
  <c r="FX75" i="3"/>
  <c r="FW75" i="3"/>
  <c r="FV75" i="3"/>
  <c r="FU75" i="3"/>
  <c r="FT75" i="3"/>
  <c r="FS75" i="3"/>
  <c r="FR75" i="3"/>
  <c r="FQ75" i="3"/>
  <c r="FP75" i="3"/>
  <c r="FO75" i="3"/>
  <c r="FN75" i="3"/>
  <c r="FM75" i="3"/>
  <c r="FL75" i="3"/>
  <c r="FK75" i="3"/>
  <c r="FJ75" i="3"/>
  <c r="FI75" i="3"/>
  <c r="FH75" i="3"/>
  <c r="FG75" i="3"/>
  <c r="FF75" i="3"/>
  <c r="FE75" i="3"/>
  <c r="FD75" i="3"/>
  <c r="FC75" i="3"/>
  <c r="FB75" i="3"/>
  <c r="FA75" i="3"/>
  <c r="EZ75" i="3"/>
  <c r="EY75" i="3"/>
  <c r="EX75" i="3"/>
  <c r="EW75" i="3"/>
  <c r="EV75" i="3"/>
  <c r="EU75" i="3"/>
  <c r="ET75" i="3"/>
  <c r="ES75" i="3"/>
  <c r="ER75" i="3"/>
  <c r="EQ75" i="3"/>
  <c r="EP75" i="3"/>
  <c r="EO75" i="3"/>
  <c r="EN75" i="3"/>
  <c r="EM75" i="3"/>
  <c r="EL75" i="3"/>
  <c r="EK75" i="3"/>
  <c r="EJ75" i="3"/>
  <c r="EI75" i="3"/>
  <c r="EH75" i="3"/>
  <c r="EG75" i="3"/>
  <c r="EF75" i="3"/>
  <c r="EE75" i="3"/>
  <c r="ED75" i="3"/>
  <c r="EC75" i="3"/>
  <c r="EB75" i="3"/>
  <c r="EA75" i="3"/>
  <c r="DZ75" i="3"/>
  <c r="DY75" i="3"/>
  <c r="DX75" i="3"/>
  <c r="DW75" i="3"/>
  <c r="DV75"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IZ71" i="3"/>
  <c r="IY71" i="3"/>
  <c r="IX71" i="3"/>
  <c r="IW71" i="3"/>
  <c r="IV71" i="3"/>
  <c r="IU71" i="3"/>
  <c r="IT71" i="3"/>
  <c r="IS71" i="3"/>
  <c r="IR71" i="3"/>
  <c r="IQ71" i="3"/>
  <c r="IP71" i="3"/>
  <c r="IO71" i="3"/>
  <c r="IN71" i="3"/>
  <c r="IM71" i="3"/>
  <c r="IL71" i="3"/>
  <c r="IK71" i="3"/>
  <c r="IJ71" i="3"/>
  <c r="II71" i="3"/>
  <c r="IH71" i="3"/>
  <c r="IG71" i="3"/>
  <c r="IF71" i="3"/>
  <c r="IE71" i="3"/>
  <c r="ID71" i="3"/>
  <c r="IC71" i="3"/>
  <c r="IB71" i="3"/>
  <c r="IA71" i="3"/>
  <c r="HZ71" i="3"/>
  <c r="HY71" i="3"/>
  <c r="HX71" i="3"/>
  <c r="HW71" i="3"/>
  <c r="HV71" i="3"/>
  <c r="HU71" i="3"/>
  <c r="HT71" i="3"/>
  <c r="HS71" i="3"/>
  <c r="HR71" i="3"/>
  <c r="HQ71" i="3"/>
  <c r="HP71" i="3"/>
  <c r="HO71" i="3"/>
  <c r="HN71" i="3"/>
  <c r="HM71" i="3"/>
  <c r="HL71" i="3"/>
  <c r="HK71" i="3"/>
  <c r="HJ71" i="3"/>
  <c r="HI71" i="3"/>
  <c r="HH71" i="3"/>
  <c r="HG71" i="3"/>
  <c r="HF71" i="3"/>
  <c r="HE71" i="3"/>
  <c r="HD71" i="3"/>
  <c r="HC71" i="3"/>
  <c r="HB71" i="3"/>
  <c r="HA71" i="3"/>
  <c r="GZ71" i="3"/>
  <c r="GY71" i="3"/>
  <c r="GX71" i="3"/>
  <c r="GW71" i="3"/>
  <c r="GV71" i="3"/>
  <c r="GU71" i="3"/>
  <c r="GT71" i="3"/>
  <c r="GS71" i="3"/>
  <c r="GR71" i="3"/>
  <c r="GQ71" i="3"/>
  <c r="GP71" i="3"/>
  <c r="GO71" i="3"/>
  <c r="GN71" i="3"/>
  <c r="GM71" i="3"/>
  <c r="GL71" i="3"/>
  <c r="GK71" i="3"/>
  <c r="GJ71" i="3"/>
  <c r="GI71" i="3"/>
  <c r="GH71" i="3"/>
  <c r="GG71" i="3"/>
  <c r="GF71" i="3"/>
  <c r="GE71" i="3"/>
  <c r="GD71" i="3"/>
  <c r="GC71" i="3"/>
  <c r="GB71" i="3"/>
  <c r="GA71" i="3"/>
  <c r="FZ71" i="3"/>
  <c r="FY71" i="3"/>
  <c r="FX71" i="3"/>
  <c r="FW71" i="3"/>
  <c r="FV71"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H71" i="3"/>
  <c r="G71" i="3"/>
  <c r="F71" i="3"/>
  <c r="E71" i="3"/>
  <c r="D71" i="3"/>
  <c r="C71" i="3"/>
  <c r="IZ66" i="3"/>
  <c r="JC143" i="3" s="1"/>
  <c r="IY66" i="3"/>
  <c r="IX66" i="3"/>
  <c r="JG149" i="3" s="1"/>
  <c r="IW66" i="3"/>
  <c r="IV66" i="3"/>
  <c r="JD149" i="3" s="1"/>
  <c r="IU66" i="3"/>
  <c r="JC149" i="3" s="1"/>
  <c r="IT66" i="3"/>
  <c r="JA149" i="3" s="1"/>
  <c r="IS66" i="3"/>
  <c r="IS65" i="3" s="1"/>
  <c r="IR66" i="3"/>
  <c r="IQ66" i="3"/>
  <c r="IQ65" i="3" s="1"/>
  <c r="IP66" i="3"/>
  <c r="IO66" i="3"/>
  <c r="IO65" i="3" s="1"/>
  <c r="IN66" i="3"/>
  <c r="IM66" i="3"/>
  <c r="IM65" i="3" s="1"/>
  <c r="IL66" i="3"/>
  <c r="IK66" i="3"/>
  <c r="IK65" i="3" s="1"/>
  <c r="IJ66" i="3"/>
  <c r="II66" i="3"/>
  <c r="II65" i="3" s="1"/>
  <c r="IH66" i="3"/>
  <c r="IG66" i="3"/>
  <c r="IG65" i="3" s="1"/>
  <c r="IF66" i="3"/>
  <c r="IE66" i="3"/>
  <c r="IE65" i="3" s="1"/>
  <c r="ID66" i="3"/>
  <c r="IC66" i="3"/>
  <c r="IB66" i="3"/>
  <c r="IA66" i="3"/>
  <c r="IA65" i="3" s="1"/>
  <c r="HZ66" i="3"/>
  <c r="HY66" i="3"/>
  <c r="HY65" i="3" s="1"/>
  <c r="HX66" i="3"/>
  <c r="HW66" i="3"/>
  <c r="HW65" i="3" s="1"/>
  <c r="HV66" i="3"/>
  <c r="HU66" i="3"/>
  <c r="HT66" i="3"/>
  <c r="HS66" i="3"/>
  <c r="HS65" i="3" s="1"/>
  <c r="HR66" i="3"/>
  <c r="HQ66" i="3"/>
  <c r="HQ65" i="3" s="1"/>
  <c r="HP66" i="3"/>
  <c r="HO66" i="3"/>
  <c r="HO65" i="3" s="1"/>
  <c r="HN66" i="3"/>
  <c r="HM66" i="3"/>
  <c r="HL66" i="3"/>
  <c r="HK66" i="3"/>
  <c r="HK65" i="3" s="1"/>
  <c r="HJ66" i="3"/>
  <c r="HI66" i="3"/>
  <c r="HH66" i="3"/>
  <c r="HG66" i="3"/>
  <c r="HG65" i="3" s="1"/>
  <c r="HF66" i="3"/>
  <c r="HE66" i="3"/>
  <c r="HD66" i="3"/>
  <c r="HC66" i="3"/>
  <c r="HC65" i="3" s="1"/>
  <c r="HB66" i="3"/>
  <c r="HA66" i="3"/>
  <c r="GZ66" i="3"/>
  <c r="GY66" i="3"/>
  <c r="GY65" i="3" s="1"/>
  <c r="GX66" i="3"/>
  <c r="GW66" i="3"/>
  <c r="GV66" i="3"/>
  <c r="GU66" i="3"/>
  <c r="GU65" i="3" s="1"/>
  <c r="GT66" i="3"/>
  <c r="GS66" i="3"/>
  <c r="GR66" i="3"/>
  <c r="GQ66" i="3"/>
  <c r="GQ65" i="3" s="1"/>
  <c r="GP66" i="3"/>
  <c r="GO66" i="3"/>
  <c r="GN66" i="3"/>
  <c r="GM66" i="3"/>
  <c r="GM65" i="3" s="1"/>
  <c r="GL66" i="3"/>
  <c r="GK66" i="3"/>
  <c r="GJ66" i="3"/>
  <c r="GI66" i="3"/>
  <c r="GI65" i="3" s="1"/>
  <c r="GH66" i="3"/>
  <c r="GG66" i="3"/>
  <c r="GF66" i="3"/>
  <c r="GE66" i="3"/>
  <c r="GE65" i="3" s="1"/>
  <c r="GD66" i="3"/>
  <c r="GC66" i="3"/>
  <c r="GB66" i="3"/>
  <c r="GA66" i="3"/>
  <c r="GA65" i="3" s="1"/>
  <c r="FZ66" i="3"/>
  <c r="FY66" i="3"/>
  <c r="FX66" i="3"/>
  <c r="FW66" i="3"/>
  <c r="FW65" i="3" s="1"/>
  <c r="FV66" i="3"/>
  <c r="FU66" i="3"/>
  <c r="FU65" i="3" s="1"/>
  <c r="FT66" i="3"/>
  <c r="FS66" i="3"/>
  <c r="FS65" i="3" s="1"/>
  <c r="FR66" i="3"/>
  <c r="FQ66" i="3"/>
  <c r="FP66" i="3"/>
  <c r="FO66" i="3"/>
  <c r="FO65" i="3" s="1"/>
  <c r="FN66" i="3"/>
  <c r="FM66" i="3"/>
  <c r="FL66" i="3"/>
  <c r="FK66" i="3"/>
  <c r="FK65" i="3" s="1"/>
  <c r="FJ66" i="3"/>
  <c r="FI66" i="3"/>
  <c r="FH66" i="3"/>
  <c r="FG66" i="3"/>
  <c r="FG65" i="3" s="1"/>
  <c r="FF66" i="3"/>
  <c r="FE66" i="3"/>
  <c r="FD66" i="3"/>
  <c r="FC66" i="3"/>
  <c r="FC65" i="3" s="1"/>
  <c r="FB66" i="3"/>
  <c r="FA66" i="3"/>
  <c r="EZ66" i="3"/>
  <c r="EY66" i="3"/>
  <c r="EY65" i="3" s="1"/>
  <c r="EX66" i="3"/>
  <c r="EW66" i="3"/>
  <c r="EV66" i="3"/>
  <c r="EU66" i="3"/>
  <c r="EU65" i="3" s="1"/>
  <c r="ET66" i="3"/>
  <c r="ES66" i="3"/>
  <c r="ER66" i="3"/>
  <c r="EQ66" i="3"/>
  <c r="EQ65" i="3" s="1"/>
  <c r="EP66" i="3"/>
  <c r="EO66" i="3"/>
  <c r="EN66" i="3"/>
  <c r="EM66" i="3"/>
  <c r="EM65" i="3" s="1"/>
  <c r="EL66" i="3"/>
  <c r="EK66" i="3"/>
  <c r="EJ66" i="3"/>
  <c r="EI66" i="3"/>
  <c r="EI65" i="3" s="1"/>
  <c r="EH66" i="3"/>
  <c r="EG66" i="3"/>
  <c r="EF66" i="3"/>
  <c r="EE66" i="3"/>
  <c r="EE65" i="3" s="1"/>
  <c r="ED66" i="3"/>
  <c r="EC66" i="3"/>
  <c r="EB66" i="3"/>
  <c r="EA66" i="3"/>
  <c r="EA65" i="3" s="1"/>
  <c r="DZ66" i="3"/>
  <c r="DY66" i="3"/>
  <c r="DX66" i="3"/>
  <c r="DW66" i="3"/>
  <c r="DW65" i="3" s="1"/>
  <c r="DV66" i="3"/>
  <c r="DU66" i="3"/>
  <c r="DT66" i="3"/>
  <c r="DS66" i="3"/>
  <c r="DS65" i="3" s="1"/>
  <c r="DR66" i="3"/>
  <c r="DQ66" i="3"/>
  <c r="DP66" i="3"/>
  <c r="DO66" i="3"/>
  <c r="DO65" i="3" s="1"/>
  <c r="DN66" i="3"/>
  <c r="DM66" i="3"/>
  <c r="DL66" i="3"/>
  <c r="DK66" i="3"/>
  <c r="DK65" i="3" s="1"/>
  <c r="DJ66" i="3"/>
  <c r="DI66" i="3"/>
  <c r="DH66" i="3"/>
  <c r="DG66" i="3"/>
  <c r="DG65" i="3" s="1"/>
  <c r="DF66" i="3"/>
  <c r="DE66" i="3"/>
  <c r="DD66" i="3"/>
  <c r="DC66" i="3"/>
  <c r="DC65" i="3" s="1"/>
  <c r="DB66" i="3"/>
  <c r="DA66" i="3"/>
  <c r="CZ66" i="3"/>
  <c r="CY66" i="3"/>
  <c r="CY65" i="3" s="1"/>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C66" i="3"/>
  <c r="IR27" i="3"/>
  <c r="IJ27" i="3"/>
  <c r="IA27" i="3"/>
  <c r="FI27" i="3"/>
  <c r="EH22" i="3"/>
  <c r="AZ16" i="3"/>
  <c r="JE149" i="3" l="1"/>
  <c r="JF149" i="3"/>
  <c r="JE146" i="3"/>
  <c r="IW65" i="3"/>
  <c r="IW64" i="3" s="1"/>
  <c r="IW73" i="3" s="1"/>
  <c r="IW63" i="3" s="1"/>
  <c r="IW62" i="3" s="1"/>
  <c r="JD146" i="3"/>
  <c r="JA140" i="3"/>
  <c r="JC140" i="3"/>
  <c r="JB146" i="3"/>
  <c r="JC146" i="3"/>
  <c r="IX165" i="3"/>
  <c r="IK64" i="3"/>
  <c r="IK73" i="3" s="1"/>
  <c r="IK63" i="3" s="1"/>
  <c r="IK62" i="3" s="1"/>
  <c r="JA143" i="3"/>
  <c r="IY165" i="3"/>
  <c r="IZ165" i="3"/>
  <c r="JB143" i="3"/>
  <c r="FC140" i="3"/>
  <c r="M64" i="3"/>
  <c r="M73" i="3" s="1"/>
  <c r="M63" i="3" s="1"/>
  <c r="M62" i="3" s="1"/>
  <c r="AS64" i="3"/>
  <c r="AS73" i="3" s="1"/>
  <c r="AS63" i="3" s="1"/>
  <c r="AS62" i="3" s="1"/>
  <c r="IS64" i="3"/>
  <c r="IS73" i="3" s="1"/>
  <c r="IS63" i="3" s="1"/>
  <c r="IS62" i="3" s="1"/>
  <c r="AE140" i="3"/>
  <c r="G64" i="3"/>
  <c r="G73" i="3" s="1"/>
  <c r="G63" i="3" s="1"/>
  <c r="G62" i="3" s="1"/>
  <c r="W64" i="3"/>
  <c r="W73" i="3" s="1"/>
  <c r="W63" i="3" s="1"/>
  <c r="W62" i="3" s="1"/>
  <c r="AM64" i="3"/>
  <c r="AM73" i="3" s="1"/>
  <c r="AM63" i="3" s="1"/>
  <c r="AM62" i="3" s="1"/>
  <c r="BC64" i="3"/>
  <c r="BC73" i="3" s="1"/>
  <c r="BC63" i="3" s="1"/>
  <c r="BC62" i="3" s="1"/>
  <c r="BS64" i="3"/>
  <c r="BS73" i="3" s="1"/>
  <c r="BS63" i="3" s="1"/>
  <c r="BS62" i="3" s="1"/>
  <c r="CI64" i="3"/>
  <c r="CI73" i="3" s="1"/>
  <c r="CI63" i="3" s="1"/>
  <c r="CI62" i="3" s="1"/>
  <c r="CY64" i="3"/>
  <c r="CY73" i="3" s="1"/>
  <c r="CY63" i="3" s="1"/>
  <c r="CY62" i="3" s="1"/>
  <c r="DO64" i="3"/>
  <c r="DO73" i="3" s="1"/>
  <c r="DO63" i="3" s="1"/>
  <c r="DO62" i="3" s="1"/>
  <c r="EE64" i="3"/>
  <c r="EE73" i="3" s="1"/>
  <c r="EE63" i="3" s="1"/>
  <c r="EE62" i="3" s="1"/>
  <c r="EU64" i="3"/>
  <c r="EU73" i="3" s="1"/>
  <c r="EU63" i="3" s="1"/>
  <c r="EU62" i="3" s="1"/>
  <c r="FK64" i="3"/>
  <c r="FK73" i="3" s="1"/>
  <c r="FK63" i="3" s="1"/>
  <c r="FK62" i="3" s="1"/>
  <c r="GA64" i="3"/>
  <c r="GA73" i="3" s="1"/>
  <c r="GA63" i="3" s="1"/>
  <c r="GA62" i="3" s="1"/>
  <c r="GQ64" i="3"/>
  <c r="GQ73" i="3" s="1"/>
  <c r="GQ63" i="3" s="1"/>
  <c r="GQ62" i="3" s="1"/>
  <c r="HG64" i="3"/>
  <c r="HG73" i="3" s="1"/>
  <c r="HG63" i="3" s="1"/>
  <c r="HG62" i="3" s="1"/>
  <c r="HW64" i="3"/>
  <c r="HW73" i="3" s="1"/>
  <c r="HW63" i="3" s="1"/>
  <c r="HW62" i="3" s="1"/>
  <c r="IM64" i="3"/>
  <c r="IM73" i="3" s="1"/>
  <c r="IM63" i="3" s="1"/>
  <c r="IM62" i="3" s="1"/>
  <c r="ID85" i="3"/>
  <c r="ID83" i="3" s="1"/>
  <c r="BG64" i="3"/>
  <c r="BG73" i="3" s="1"/>
  <c r="BG63" i="3" s="1"/>
  <c r="BG62" i="3" s="1"/>
  <c r="II64" i="3"/>
  <c r="II73" i="3" s="1"/>
  <c r="II63" i="3" s="1"/>
  <c r="II62" i="3" s="1"/>
  <c r="BM64" i="3"/>
  <c r="BM73" i="3" s="1"/>
  <c r="BM63" i="3" s="1"/>
  <c r="BM62" i="3" s="1"/>
  <c r="CS64" i="3"/>
  <c r="CS73" i="3" s="1"/>
  <c r="CS63" i="3" s="1"/>
  <c r="CS62" i="3" s="1"/>
  <c r="IY65" i="3"/>
  <c r="IY64" i="3" s="1"/>
  <c r="IY73" i="3" s="1"/>
  <c r="IY63" i="3" s="1"/>
  <c r="IY62" i="3" s="1"/>
  <c r="C64" i="3"/>
  <c r="C73" i="3" s="1"/>
  <c r="C63" i="3" s="1"/>
  <c r="C62" i="3" s="1"/>
  <c r="S64" i="3"/>
  <c r="S73" i="3" s="1"/>
  <c r="S63" i="3" s="1"/>
  <c r="S62" i="3" s="1"/>
  <c r="AI64" i="3"/>
  <c r="AI73" i="3" s="1"/>
  <c r="AI63" i="3" s="1"/>
  <c r="AI62" i="3" s="1"/>
  <c r="AY64" i="3"/>
  <c r="AY73" i="3" s="1"/>
  <c r="AY63" i="3" s="1"/>
  <c r="AY62" i="3" s="1"/>
  <c r="BO64" i="3"/>
  <c r="BO73" i="3" s="1"/>
  <c r="BO63" i="3" s="1"/>
  <c r="BO62" i="3" s="1"/>
  <c r="CE64" i="3"/>
  <c r="CE73" i="3" s="1"/>
  <c r="CE63" i="3" s="1"/>
  <c r="CE62" i="3" s="1"/>
  <c r="DK64" i="3"/>
  <c r="DK73" i="3" s="1"/>
  <c r="DK63" i="3" s="1"/>
  <c r="DK62" i="3" s="1"/>
  <c r="EA64" i="3"/>
  <c r="EA73" i="3" s="1"/>
  <c r="EA63" i="3" s="1"/>
  <c r="EA62" i="3" s="1"/>
  <c r="EQ64" i="3"/>
  <c r="EQ73" i="3" s="1"/>
  <c r="EQ63" i="3" s="1"/>
  <c r="EQ62" i="3" s="1"/>
  <c r="FG64" i="3"/>
  <c r="FG73" i="3" s="1"/>
  <c r="FG63" i="3" s="1"/>
  <c r="FG62" i="3" s="1"/>
  <c r="FW64" i="3"/>
  <c r="FW73" i="3" s="1"/>
  <c r="FW63" i="3" s="1"/>
  <c r="FW62" i="3" s="1"/>
  <c r="GM64" i="3"/>
  <c r="GM73" i="3" s="1"/>
  <c r="GM63" i="3" s="1"/>
  <c r="GM62" i="3" s="1"/>
  <c r="HC64" i="3"/>
  <c r="HC73" i="3" s="1"/>
  <c r="HC63" i="3" s="1"/>
  <c r="HC62" i="3" s="1"/>
  <c r="HS64" i="3"/>
  <c r="HS73" i="3" s="1"/>
  <c r="HS63" i="3" s="1"/>
  <c r="HS62" i="3" s="1"/>
  <c r="GU64" i="3"/>
  <c r="GU73" i="3" s="1"/>
  <c r="GU63" i="3" s="1"/>
  <c r="GU62" i="3" s="1"/>
  <c r="IA64" i="3"/>
  <c r="IA73" i="3" s="1"/>
  <c r="IA63" i="3" s="1"/>
  <c r="IA62" i="3" s="1"/>
  <c r="K64" i="3"/>
  <c r="K73" i="3" s="1"/>
  <c r="K63" i="3" s="1"/>
  <c r="K62" i="3" s="1"/>
  <c r="AA64" i="3"/>
  <c r="AA73" i="3" s="1"/>
  <c r="AA63" i="3" s="1"/>
  <c r="AA62" i="3" s="1"/>
  <c r="AQ64" i="3"/>
  <c r="AQ73" i="3" s="1"/>
  <c r="AQ63" i="3" s="1"/>
  <c r="AQ62" i="3" s="1"/>
  <c r="BW64" i="3"/>
  <c r="BW73" i="3" s="1"/>
  <c r="BW63" i="3" s="1"/>
  <c r="BW62" i="3" s="1"/>
  <c r="CM64" i="3"/>
  <c r="CM73" i="3" s="1"/>
  <c r="CM63" i="3" s="1"/>
  <c r="CM62" i="3" s="1"/>
  <c r="EI64" i="3"/>
  <c r="EI73" i="3" s="1"/>
  <c r="EI63" i="3" s="1"/>
  <c r="EI62" i="3" s="1"/>
  <c r="EY64" i="3"/>
  <c r="EY73" i="3" s="1"/>
  <c r="EY63" i="3" s="1"/>
  <c r="EY62" i="3" s="1"/>
  <c r="FO64" i="3"/>
  <c r="FO73" i="3" s="1"/>
  <c r="FO63" i="3" s="1"/>
  <c r="FO62" i="3" s="1"/>
  <c r="GE64" i="3"/>
  <c r="GE73" i="3" s="1"/>
  <c r="GE63" i="3" s="1"/>
  <c r="GE62" i="3" s="1"/>
  <c r="HK64" i="3"/>
  <c r="HK73" i="3" s="1"/>
  <c r="HK63" i="3" s="1"/>
  <c r="HK62" i="3" s="1"/>
  <c r="O64" i="3"/>
  <c r="O73" i="3" s="1"/>
  <c r="O63" i="3" s="1"/>
  <c r="O62" i="3" s="1"/>
  <c r="AU64" i="3"/>
  <c r="AU73" i="3" s="1"/>
  <c r="AU63" i="3" s="1"/>
  <c r="AU62" i="3" s="1"/>
  <c r="CA64" i="3"/>
  <c r="CA73" i="3" s="1"/>
  <c r="CA63" i="3" s="1"/>
  <c r="CA62" i="3" s="1"/>
  <c r="CQ64" i="3"/>
  <c r="CQ73" i="3" s="1"/>
  <c r="CQ63" i="3" s="1"/>
  <c r="CQ62" i="3" s="1"/>
  <c r="DW64" i="3"/>
  <c r="DW73" i="3" s="1"/>
  <c r="DW63" i="3" s="1"/>
  <c r="DW62" i="3" s="1"/>
  <c r="FC64" i="3"/>
  <c r="FC73" i="3" s="1"/>
  <c r="FC63" i="3" s="1"/>
  <c r="FC62" i="3" s="1"/>
  <c r="GI64" i="3"/>
  <c r="GI73" i="3" s="1"/>
  <c r="GI63" i="3" s="1"/>
  <c r="GI62" i="3" s="1"/>
  <c r="HO64" i="3"/>
  <c r="HO73" i="3" s="1"/>
  <c r="HO63" i="3" s="1"/>
  <c r="HO62" i="3" s="1"/>
  <c r="IQ64" i="3"/>
  <c r="IQ73" i="3" s="1"/>
  <c r="IQ63" i="3" s="1"/>
  <c r="IQ62" i="3" s="1"/>
  <c r="AE64" i="3"/>
  <c r="AE73" i="3" s="1"/>
  <c r="AE63" i="3" s="1"/>
  <c r="AE62" i="3" s="1"/>
  <c r="BK64" i="3"/>
  <c r="BK73" i="3" s="1"/>
  <c r="BK63" i="3" s="1"/>
  <c r="BK62" i="3" s="1"/>
  <c r="DG64" i="3"/>
  <c r="DG73" i="3" s="1"/>
  <c r="DG63" i="3" s="1"/>
  <c r="DG62" i="3" s="1"/>
  <c r="EM64" i="3"/>
  <c r="EM73" i="3" s="1"/>
  <c r="EM63" i="3" s="1"/>
  <c r="EM62" i="3" s="1"/>
  <c r="FS64" i="3"/>
  <c r="FS73" i="3" s="1"/>
  <c r="FS63" i="3" s="1"/>
  <c r="FS62" i="3" s="1"/>
  <c r="GY64" i="3"/>
  <c r="GY73" i="3" s="1"/>
  <c r="GY63" i="3" s="1"/>
  <c r="GY62" i="3" s="1"/>
  <c r="IE64" i="3"/>
  <c r="IE73" i="3" s="1"/>
  <c r="IE63" i="3" s="1"/>
  <c r="IE62" i="3" s="1"/>
  <c r="IX143" i="3"/>
  <c r="E166" i="3"/>
  <c r="AH64" i="3"/>
  <c r="AH73" i="3" s="1"/>
  <c r="AH63" i="3" s="1"/>
  <c r="AH62" i="3" s="1"/>
  <c r="HO140" i="3"/>
  <c r="F64" i="3"/>
  <c r="F73" i="3" s="1"/>
  <c r="F63" i="3" s="1"/>
  <c r="F62" i="3" s="1"/>
  <c r="J64" i="3"/>
  <c r="J73" i="3" s="1"/>
  <c r="J63" i="3" s="1"/>
  <c r="J62" i="3" s="1"/>
  <c r="R64" i="3"/>
  <c r="R73" i="3" s="1"/>
  <c r="R63" i="3" s="1"/>
  <c r="R62" i="3" s="1"/>
  <c r="V64" i="3"/>
  <c r="V73" i="3" s="1"/>
  <c r="V63" i="3" s="1"/>
  <c r="V62" i="3" s="1"/>
  <c r="Z64" i="3"/>
  <c r="Z73" i="3" s="1"/>
  <c r="Z63" i="3" s="1"/>
  <c r="Z62" i="3" s="1"/>
  <c r="AD64" i="3"/>
  <c r="AD73" i="3" s="1"/>
  <c r="AD63" i="3" s="1"/>
  <c r="AD62" i="3" s="1"/>
  <c r="AL64" i="3"/>
  <c r="AL73" i="3" s="1"/>
  <c r="AL63" i="3" s="1"/>
  <c r="AL62" i="3" s="1"/>
  <c r="AP64" i="3"/>
  <c r="AP73" i="3" s="1"/>
  <c r="AP63" i="3" s="1"/>
  <c r="AP62" i="3" s="1"/>
  <c r="AT64" i="3"/>
  <c r="AT73" i="3" s="1"/>
  <c r="AT63" i="3" s="1"/>
  <c r="AT62" i="3" s="1"/>
  <c r="AX64" i="3"/>
  <c r="AX73" i="3" s="1"/>
  <c r="AX63" i="3" s="1"/>
  <c r="AX62" i="3" s="1"/>
  <c r="BB64" i="3"/>
  <c r="BB73" i="3" s="1"/>
  <c r="BB63" i="3" s="1"/>
  <c r="BB62" i="3" s="1"/>
  <c r="BF64" i="3"/>
  <c r="BF73" i="3" s="1"/>
  <c r="BF63" i="3" s="1"/>
  <c r="BF62" i="3" s="1"/>
  <c r="BJ64" i="3"/>
  <c r="BJ73" i="3" s="1"/>
  <c r="BJ63" i="3" s="1"/>
  <c r="BJ62" i="3" s="1"/>
  <c r="BN64" i="3"/>
  <c r="BN73" i="3" s="1"/>
  <c r="BN63" i="3" s="1"/>
  <c r="BN62" i="3" s="1"/>
  <c r="BR64" i="3"/>
  <c r="BR73" i="3" s="1"/>
  <c r="BR63" i="3" s="1"/>
  <c r="BR62" i="3" s="1"/>
  <c r="BV64" i="3"/>
  <c r="BV73" i="3" s="1"/>
  <c r="BV63" i="3" s="1"/>
  <c r="BV62" i="3" s="1"/>
  <c r="BZ64" i="3"/>
  <c r="BZ73" i="3" s="1"/>
  <c r="BZ63" i="3" s="1"/>
  <c r="BZ62" i="3" s="1"/>
  <c r="CD64" i="3"/>
  <c r="CD73" i="3" s="1"/>
  <c r="CD63" i="3" s="1"/>
  <c r="CD62" i="3" s="1"/>
  <c r="CH64" i="3"/>
  <c r="CH73" i="3" s="1"/>
  <c r="CH63" i="3" s="1"/>
  <c r="CH62" i="3" s="1"/>
  <c r="CL64" i="3"/>
  <c r="CL73" i="3" s="1"/>
  <c r="CL63" i="3" s="1"/>
  <c r="CL62" i="3" s="1"/>
  <c r="CP64" i="3"/>
  <c r="CP73" i="3" s="1"/>
  <c r="CP63" i="3" s="1"/>
  <c r="CP62" i="3" s="1"/>
  <c r="CT64" i="3"/>
  <c r="CT73" i="3" s="1"/>
  <c r="CT63" i="3" s="1"/>
  <c r="CT62" i="3" s="1"/>
  <c r="N64" i="3"/>
  <c r="N73" i="3" s="1"/>
  <c r="N63" i="3" s="1"/>
  <c r="N62" i="3" s="1"/>
  <c r="CG64" i="3"/>
  <c r="CG73" i="3" s="1"/>
  <c r="CG63" i="3" s="1"/>
  <c r="CG62" i="3" s="1"/>
  <c r="CO64" i="3"/>
  <c r="CO73" i="3" s="1"/>
  <c r="CO63" i="3" s="1"/>
  <c r="CO62" i="3" s="1"/>
  <c r="HY64" i="3"/>
  <c r="HY73" i="3" s="1"/>
  <c r="HY63" i="3" s="1"/>
  <c r="HY62" i="3" s="1"/>
  <c r="AC64" i="3"/>
  <c r="AC73" i="3" s="1"/>
  <c r="AC63" i="3" s="1"/>
  <c r="AC62" i="3" s="1"/>
  <c r="AK143" i="3"/>
  <c r="BI64" i="3"/>
  <c r="BI73" i="3" s="1"/>
  <c r="BI63" i="3" s="1"/>
  <c r="BI62" i="3" s="1"/>
  <c r="DM143" i="3"/>
  <c r="CX146" i="3"/>
  <c r="CQ140" i="3"/>
  <c r="IU65" i="3"/>
  <c r="IU64" i="3" s="1"/>
  <c r="IU73" i="3" s="1"/>
  <c r="IU63" i="3" s="1"/>
  <c r="IU62" i="3" s="1"/>
  <c r="JB149" i="3"/>
  <c r="IZ167" i="3"/>
  <c r="JB140" i="3"/>
  <c r="M140" i="3"/>
  <c r="FX140" i="3"/>
  <c r="HD140" i="3"/>
  <c r="IJ140" i="3"/>
  <c r="IG64" i="3"/>
  <c r="IG73" i="3" s="1"/>
  <c r="IO64" i="3"/>
  <c r="IO73" i="3" s="1"/>
  <c r="I64" i="3"/>
  <c r="I73" i="3" s="1"/>
  <c r="Q64" i="3"/>
  <c r="Q73" i="3" s="1"/>
  <c r="Q63" i="3" s="1"/>
  <c r="Q62" i="3" s="1"/>
  <c r="U64" i="3"/>
  <c r="U73" i="3" s="1"/>
  <c r="U63" i="3" s="1"/>
  <c r="U62" i="3" s="1"/>
  <c r="Y64" i="3"/>
  <c r="Y73" i="3" s="1"/>
  <c r="AI149" i="3"/>
  <c r="AG64" i="3"/>
  <c r="AG73" i="3" s="1"/>
  <c r="AG63" i="3" s="1"/>
  <c r="AG62" i="3" s="1"/>
  <c r="AO64" i="3"/>
  <c r="AO73" i="3" s="1"/>
  <c r="AW64" i="3"/>
  <c r="AW73" i="3" s="1"/>
  <c r="AW63" i="3" s="1"/>
  <c r="AW62" i="3" s="1"/>
  <c r="BA64" i="3"/>
  <c r="BA73" i="3" s="1"/>
  <c r="BA63" i="3" s="1"/>
  <c r="BA62" i="3" s="1"/>
  <c r="BE64" i="3"/>
  <c r="BE73" i="3" s="1"/>
  <c r="BQ64" i="3"/>
  <c r="BQ73" i="3" s="1"/>
  <c r="BQ63" i="3" s="1"/>
  <c r="BQ62" i="3" s="1"/>
  <c r="BY64" i="3"/>
  <c r="BY73" i="3" s="1"/>
  <c r="BY63" i="3" s="1"/>
  <c r="BY62" i="3" s="1"/>
  <c r="CC64" i="3"/>
  <c r="CC73" i="3" s="1"/>
  <c r="CC63" i="3" s="1"/>
  <c r="CC62" i="3" s="1"/>
  <c r="EW149" i="3"/>
  <c r="HI149" i="3"/>
  <c r="AS140" i="3"/>
  <c r="BY140" i="3"/>
  <c r="DE140" i="3"/>
  <c r="EK140" i="3"/>
  <c r="FQ140" i="3"/>
  <c r="GW140" i="3"/>
  <c r="IC140" i="3"/>
  <c r="IZ85" i="3"/>
  <c r="IZ83" i="3" s="1"/>
  <c r="BU140" i="3"/>
  <c r="HY140" i="3"/>
  <c r="CU64" i="3"/>
  <c r="CU73" i="3" s="1"/>
  <c r="CU63" i="3" s="1"/>
  <c r="CU62" i="3" s="1"/>
  <c r="DC64" i="3"/>
  <c r="DC73" i="3" s="1"/>
  <c r="DC63" i="3" s="1"/>
  <c r="DC62" i="3" s="1"/>
  <c r="DS64" i="3"/>
  <c r="DS73" i="3" s="1"/>
  <c r="DS63" i="3" s="1"/>
  <c r="DS62" i="3" s="1"/>
  <c r="BU64" i="3"/>
  <c r="BU73" i="3" s="1"/>
  <c r="CK64" i="3"/>
  <c r="CK73" i="3" s="1"/>
  <c r="AL146" i="3"/>
  <c r="BR146" i="3"/>
  <c r="ED146" i="3"/>
  <c r="FJ146" i="3"/>
  <c r="FR146" i="3"/>
  <c r="GH146" i="3"/>
  <c r="GP146" i="3"/>
  <c r="GX146" i="3"/>
  <c r="ID146" i="3"/>
  <c r="X149" i="3"/>
  <c r="ES143" i="3"/>
  <c r="FY143" i="3"/>
  <c r="IK143" i="3"/>
  <c r="GS140" i="3"/>
  <c r="IT146" i="3"/>
  <c r="CL149" i="3"/>
  <c r="BK140" i="3"/>
  <c r="DW140" i="3"/>
  <c r="E64" i="3"/>
  <c r="E73" i="3" s="1"/>
  <c r="E63" i="3" s="1"/>
  <c r="E62" i="3" s="1"/>
  <c r="AK64" i="3"/>
  <c r="AK73" i="3" s="1"/>
  <c r="AK63" i="3" s="1"/>
  <c r="AK62" i="3" s="1"/>
  <c r="U143" i="3"/>
  <c r="BA143" i="3"/>
  <c r="BO149" i="3"/>
  <c r="BN143" i="3"/>
  <c r="BQ143" i="3"/>
  <c r="CT143" i="3"/>
  <c r="DZ143" i="3"/>
  <c r="EC143" i="3"/>
  <c r="FI143" i="3"/>
  <c r="FU64" i="3"/>
  <c r="FU73" i="3" s="1"/>
  <c r="HQ64" i="3"/>
  <c r="HQ73" i="3" s="1"/>
  <c r="HQ63" i="3" s="1"/>
  <c r="HQ62" i="3" s="1"/>
  <c r="BE146" i="3"/>
  <c r="EW146" i="3"/>
  <c r="GS146" i="3"/>
  <c r="HH140" i="3"/>
  <c r="AO140" i="3"/>
  <c r="FM140" i="3"/>
  <c r="HI146" i="3"/>
  <c r="I140" i="3"/>
  <c r="EG140" i="3"/>
  <c r="IO146" i="3"/>
  <c r="IO149" i="3"/>
  <c r="FS140" i="3"/>
  <c r="DA140" i="3"/>
  <c r="GC146" i="3"/>
  <c r="W167" i="3"/>
  <c r="W146" i="3"/>
  <c r="W140" i="3"/>
  <c r="X140" i="3"/>
  <c r="BC167" i="3"/>
  <c r="BC146" i="3"/>
  <c r="BC140" i="3"/>
  <c r="BD140" i="3"/>
  <c r="CI167" i="3"/>
  <c r="CI146" i="3"/>
  <c r="CI140" i="3"/>
  <c r="CJ140" i="3"/>
  <c r="EU167" i="3"/>
  <c r="EU146" i="3"/>
  <c r="EU140" i="3"/>
  <c r="EV140" i="3"/>
  <c r="S167" i="3"/>
  <c r="S146" i="3"/>
  <c r="S140" i="3"/>
  <c r="AQ167" i="3"/>
  <c r="AQ146" i="3"/>
  <c r="AQ140" i="3"/>
  <c r="BW167" i="3"/>
  <c r="BW146" i="3"/>
  <c r="BW140" i="3"/>
  <c r="CM167" i="3"/>
  <c r="CM146" i="3"/>
  <c r="CM140" i="3"/>
  <c r="DK167" i="3"/>
  <c r="DK146" i="3"/>
  <c r="DK140" i="3"/>
  <c r="EI167" i="3"/>
  <c r="EI146" i="3"/>
  <c r="EI140" i="3"/>
  <c r="EY167" i="3"/>
  <c r="EY146" i="3"/>
  <c r="EY140" i="3"/>
  <c r="GI167" i="3"/>
  <c r="GI146" i="3"/>
  <c r="GY167" i="3"/>
  <c r="GY146" i="3"/>
  <c r="GY140" i="3"/>
  <c r="GI140" i="3"/>
  <c r="O167" i="3"/>
  <c r="O146" i="3"/>
  <c r="O140" i="3"/>
  <c r="AU167" i="3"/>
  <c r="AU146" i="3"/>
  <c r="AU140" i="3"/>
  <c r="CA167" i="3"/>
  <c r="CA146" i="3"/>
  <c r="CA140" i="3"/>
  <c r="DG167" i="3"/>
  <c r="DG146" i="3"/>
  <c r="DG140" i="3"/>
  <c r="EM167" i="3"/>
  <c r="EM146" i="3"/>
  <c r="EM140" i="3"/>
  <c r="FY167" i="3"/>
  <c r="FY146" i="3"/>
  <c r="FY140" i="3"/>
  <c r="IK167" i="3"/>
  <c r="IK146" i="3"/>
  <c r="IK140" i="3"/>
  <c r="DO167" i="3"/>
  <c r="DO146" i="3"/>
  <c r="DO140" i="3"/>
  <c r="DP140" i="3"/>
  <c r="I146" i="3"/>
  <c r="AI167" i="3"/>
  <c r="AI146" i="3"/>
  <c r="AO146" i="3"/>
  <c r="AI140" i="3"/>
  <c r="BG167" i="3"/>
  <c r="BG146" i="3"/>
  <c r="BG140" i="3"/>
  <c r="CE167" i="3"/>
  <c r="CE146" i="3"/>
  <c r="CE140" i="3"/>
  <c r="DC167" i="3"/>
  <c r="DC146" i="3"/>
  <c r="DC140" i="3"/>
  <c r="DS167" i="3"/>
  <c r="DS146" i="3"/>
  <c r="DS140" i="3"/>
  <c r="FG167" i="3"/>
  <c r="FG146" i="3"/>
  <c r="FM146" i="3"/>
  <c r="FG140" i="3"/>
  <c r="GE167" i="3"/>
  <c r="GE146" i="3"/>
  <c r="GE140" i="3"/>
  <c r="IA167" i="3"/>
  <c r="IA146" i="3"/>
  <c r="IA140" i="3"/>
  <c r="IU167" i="3"/>
  <c r="IU146" i="3"/>
  <c r="IU140" i="3"/>
  <c r="DQ146" i="3"/>
  <c r="G167" i="3"/>
  <c r="G140" i="3"/>
  <c r="AM167" i="3"/>
  <c r="AM146" i="3"/>
  <c r="AM140" i="3"/>
  <c r="BS167" i="3"/>
  <c r="BS146" i="3"/>
  <c r="BS140" i="3"/>
  <c r="CY167" i="3"/>
  <c r="CY146" i="3"/>
  <c r="CY140" i="3"/>
  <c r="EE167" i="3"/>
  <c r="EE146" i="3"/>
  <c r="EE140" i="3"/>
  <c r="FK167" i="3"/>
  <c r="FK146" i="3"/>
  <c r="FK140" i="3"/>
  <c r="HA167" i="3"/>
  <c r="HA146" i="3"/>
  <c r="HA140" i="3"/>
  <c r="HJ167" i="3"/>
  <c r="HJ140" i="3"/>
  <c r="HJ146" i="3"/>
  <c r="HO167" i="3"/>
  <c r="HO146" i="3"/>
  <c r="HV167" i="3"/>
  <c r="HV140" i="3"/>
  <c r="HV146" i="3"/>
  <c r="Y146" i="3"/>
  <c r="CK146" i="3"/>
  <c r="K167" i="3"/>
  <c r="K146" i="3"/>
  <c r="K140" i="3"/>
  <c r="AA167" i="3"/>
  <c r="AA146" i="3"/>
  <c r="AA140" i="3"/>
  <c r="AY167" i="3"/>
  <c r="AY146" i="3"/>
  <c r="AY140" i="3"/>
  <c r="BO167" i="3"/>
  <c r="BO146" i="3"/>
  <c r="BO140" i="3"/>
  <c r="BU146" i="3"/>
  <c r="CU167" i="3"/>
  <c r="CU146" i="3"/>
  <c r="DA146" i="3"/>
  <c r="CU140" i="3"/>
  <c r="EA167" i="3"/>
  <c r="EA146" i="3"/>
  <c r="EG146" i="3"/>
  <c r="EA140" i="3"/>
  <c r="EQ167" i="3"/>
  <c r="EQ146" i="3"/>
  <c r="EQ140" i="3"/>
  <c r="FO167" i="3"/>
  <c r="FO146" i="3"/>
  <c r="FO140" i="3"/>
  <c r="IQ167" i="3"/>
  <c r="IQ146" i="3"/>
  <c r="IQ140" i="3"/>
  <c r="D166" i="3"/>
  <c r="D143" i="3"/>
  <c r="D64" i="3"/>
  <c r="H166" i="3"/>
  <c r="H143" i="3"/>
  <c r="H64" i="3"/>
  <c r="H73" i="3" s="1"/>
  <c r="L166" i="3"/>
  <c r="L143" i="3"/>
  <c r="L149" i="3"/>
  <c r="L64" i="3"/>
  <c r="P165" i="3"/>
  <c r="P143" i="3"/>
  <c r="P149" i="3"/>
  <c r="P64" i="3"/>
  <c r="P73" i="3" s="1"/>
  <c r="T165" i="3"/>
  <c r="T143" i="3"/>
  <c r="T149" i="3"/>
  <c r="T64" i="3"/>
  <c r="X165" i="3"/>
  <c r="X143" i="3"/>
  <c r="X64" i="3"/>
  <c r="X73" i="3" s="1"/>
  <c r="AB165" i="3"/>
  <c r="AB143" i="3"/>
  <c r="AB149" i="3"/>
  <c r="AB64" i="3"/>
  <c r="AF165" i="3"/>
  <c r="AF143" i="3"/>
  <c r="AF149" i="3"/>
  <c r="AF64" i="3"/>
  <c r="AJ165" i="3"/>
  <c r="AJ143" i="3"/>
  <c r="AJ149" i="3"/>
  <c r="AJ64" i="3"/>
  <c r="AN165" i="3"/>
  <c r="AN143" i="3"/>
  <c r="AN64" i="3"/>
  <c r="AN73" i="3" s="1"/>
  <c r="AN149" i="3"/>
  <c r="AR165" i="3"/>
  <c r="AR143" i="3"/>
  <c r="AR149" i="3"/>
  <c r="AR64" i="3"/>
  <c r="AV165" i="3"/>
  <c r="AV143" i="3"/>
  <c r="AV149" i="3"/>
  <c r="AV64" i="3"/>
  <c r="AV73" i="3" s="1"/>
  <c r="AZ165" i="3"/>
  <c r="AZ143" i="3"/>
  <c r="AZ149" i="3"/>
  <c r="AZ64" i="3"/>
  <c r="BD165" i="3"/>
  <c r="BD143" i="3"/>
  <c r="BD64" i="3"/>
  <c r="BD73" i="3" s="1"/>
  <c r="BH165" i="3"/>
  <c r="BH143" i="3"/>
  <c r="BH149" i="3"/>
  <c r="BH64" i="3"/>
  <c r="BL165" i="3"/>
  <c r="BL143" i="3"/>
  <c r="BL149" i="3"/>
  <c r="BL64" i="3"/>
  <c r="BL73" i="3" s="1"/>
  <c r="BP165" i="3"/>
  <c r="BP143" i="3"/>
  <c r="BP149" i="3"/>
  <c r="BP64" i="3"/>
  <c r="BT165" i="3"/>
  <c r="BT143" i="3"/>
  <c r="BT64" i="3"/>
  <c r="BT73" i="3" s="1"/>
  <c r="BT149" i="3"/>
  <c r="BX165" i="3"/>
  <c r="BX143" i="3"/>
  <c r="BX149" i="3"/>
  <c r="BX64" i="3"/>
  <c r="CB165" i="3"/>
  <c r="CB143" i="3"/>
  <c r="CB149" i="3"/>
  <c r="CB64" i="3"/>
  <c r="CB73" i="3" s="1"/>
  <c r="CF165" i="3"/>
  <c r="CF149" i="3"/>
  <c r="CF143" i="3"/>
  <c r="CF64" i="3"/>
  <c r="CJ165" i="3"/>
  <c r="CJ149" i="3"/>
  <c r="CJ143" i="3"/>
  <c r="CJ64" i="3"/>
  <c r="CJ73" i="3" s="1"/>
  <c r="CN165" i="3"/>
  <c r="CN149" i="3"/>
  <c r="CN143" i="3"/>
  <c r="CN64" i="3"/>
  <c r="CR165" i="3"/>
  <c r="CR149" i="3"/>
  <c r="CR143" i="3"/>
  <c r="CR64" i="3"/>
  <c r="CR73" i="3" s="1"/>
  <c r="CV165" i="3"/>
  <c r="CV149" i="3"/>
  <c r="CV143" i="3"/>
  <c r="CV65" i="3"/>
  <c r="CV64" i="3" s="1"/>
  <c r="CZ165" i="3"/>
  <c r="CZ149" i="3"/>
  <c r="CZ143" i="3"/>
  <c r="DF149" i="3"/>
  <c r="CZ65" i="3"/>
  <c r="CZ64" i="3" s="1"/>
  <c r="CZ73" i="3" s="1"/>
  <c r="DD165" i="3"/>
  <c r="DD149" i="3"/>
  <c r="DD143" i="3"/>
  <c r="DD65" i="3"/>
  <c r="DD64" i="3" s="1"/>
  <c r="DH165" i="3"/>
  <c r="DH149" i="3"/>
  <c r="DH143" i="3"/>
  <c r="DH65" i="3"/>
  <c r="DH64" i="3" s="1"/>
  <c r="DH73" i="3" s="1"/>
  <c r="DL165" i="3"/>
  <c r="DL149" i="3"/>
  <c r="DL143" i="3"/>
  <c r="DL65" i="3"/>
  <c r="DL64" i="3" s="1"/>
  <c r="DP165" i="3"/>
  <c r="DP149" i="3"/>
  <c r="DP143" i="3"/>
  <c r="DP65" i="3"/>
  <c r="DP64" i="3" s="1"/>
  <c r="DP73" i="3" s="1"/>
  <c r="DT165" i="3"/>
  <c r="DT149" i="3"/>
  <c r="DT143" i="3"/>
  <c r="DT65" i="3"/>
  <c r="DT64" i="3" s="1"/>
  <c r="DX165" i="3"/>
  <c r="DX149" i="3"/>
  <c r="DX143" i="3"/>
  <c r="DX65" i="3"/>
  <c r="DX64" i="3" s="1"/>
  <c r="EB165" i="3"/>
  <c r="EB149" i="3"/>
  <c r="EB143" i="3"/>
  <c r="EB65" i="3"/>
  <c r="EB64" i="3" s="1"/>
  <c r="EF165" i="3"/>
  <c r="EF149" i="3"/>
  <c r="EF143" i="3"/>
  <c r="EF65" i="3"/>
  <c r="EF64" i="3" s="1"/>
  <c r="EJ165" i="3"/>
  <c r="EJ149" i="3"/>
  <c r="EJ143" i="3"/>
  <c r="EJ65" i="3"/>
  <c r="EJ64" i="3" s="1"/>
  <c r="EN165" i="3"/>
  <c r="EN149" i="3"/>
  <c r="EN143" i="3"/>
  <c r="EN65" i="3"/>
  <c r="EN64" i="3" s="1"/>
  <c r="EN73" i="3" s="1"/>
  <c r="ER165" i="3"/>
  <c r="ER149" i="3"/>
  <c r="ER143" i="3"/>
  <c r="ER65" i="3"/>
  <c r="ER64" i="3" s="1"/>
  <c r="EV165" i="3"/>
  <c r="EV149" i="3"/>
  <c r="EV143" i="3"/>
  <c r="EV65" i="3"/>
  <c r="EV64" i="3" s="1"/>
  <c r="EV73" i="3" s="1"/>
  <c r="EZ165" i="3"/>
  <c r="EZ149" i="3"/>
  <c r="EZ143" i="3"/>
  <c r="EZ65" i="3"/>
  <c r="EZ64" i="3" s="1"/>
  <c r="FD165" i="3"/>
  <c r="FD149" i="3"/>
  <c r="FD143" i="3"/>
  <c r="FD65" i="3"/>
  <c r="FD64" i="3" s="1"/>
  <c r="FH165" i="3"/>
  <c r="FH149" i="3"/>
  <c r="FH143" i="3"/>
  <c r="FH65" i="3"/>
  <c r="FH64" i="3" s="1"/>
  <c r="FL165" i="3"/>
  <c r="FL149" i="3"/>
  <c r="FL143" i="3"/>
  <c r="FL65" i="3"/>
  <c r="FL64" i="3" s="1"/>
  <c r="FR149" i="3"/>
  <c r="FP165" i="3"/>
  <c r="FP149" i="3"/>
  <c r="FP143" i="3"/>
  <c r="FP65" i="3"/>
  <c r="FP64" i="3" s="1"/>
  <c r="FT165" i="3"/>
  <c r="FT149" i="3"/>
  <c r="FT143" i="3"/>
  <c r="FT65" i="3"/>
  <c r="FT64" i="3" s="1"/>
  <c r="FT73" i="3" s="1"/>
  <c r="FX165" i="3"/>
  <c r="FX149" i="3"/>
  <c r="FX143" i="3"/>
  <c r="FX65" i="3"/>
  <c r="FX64" i="3" s="1"/>
  <c r="GB165" i="3"/>
  <c r="GB149" i="3"/>
  <c r="GB143" i="3"/>
  <c r="GB65" i="3"/>
  <c r="GB64" i="3" s="1"/>
  <c r="GB73" i="3" s="1"/>
  <c r="GF165" i="3"/>
  <c r="GF149" i="3"/>
  <c r="GF143" i="3"/>
  <c r="GF65" i="3"/>
  <c r="GF64" i="3" s="1"/>
  <c r="GJ165" i="3"/>
  <c r="GJ149" i="3"/>
  <c r="GJ143" i="3"/>
  <c r="GJ65" i="3"/>
  <c r="GJ64" i="3" s="1"/>
  <c r="GJ73" i="3" s="1"/>
  <c r="GN149" i="3"/>
  <c r="GN165" i="3"/>
  <c r="GN143" i="3"/>
  <c r="GN65" i="3"/>
  <c r="GN64" i="3" s="1"/>
  <c r="GR165" i="3"/>
  <c r="GR149" i="3"/>
  <c r="GR143" i="3"/>
  <c r="GR65" i="3"/>
  <c r="GR64" i="3" s="1"/>
  <c r="GR73" i="3" s="1"/>
  <c r="GV165" i="3"/>
  <c r="GV149" i="3"/>
  <c r="GV143" i="3"/>
  <c r="GV65" i="3"/>
  <c r="GV64" i="3" s="1"/>
  <c r="GZ165" i="3"/>
  <c r="GZ149" i="3"/>
  <c r="GZ143" i="3"/>
  <c r="GZ65" i="3"/>
  <c r="GZ64" i="3" s="1"/>
  <c r="GZ73" i="3" s="1"/>
  <c r="HD165" i="3"/>
  <c r="HD149" i="3"/>
  <c r="HD143" i="3"/>
  <c r="HD65" i="3"/>
  <c r="HD64" i="3" s="1"/>
  <c r="HH165" i="3"/>
  <c r="HH149" i="3"/>
  <c r="HH143" i="3"/>
  <c r="HH65" i="3"/>
  <c r="HH64" i="3" s="1"/>
  <c r="HH73" i="3" s="1"/>
  <c r="HL165" i="3"/>
  <c r="HL149" i="3"/>
  <c r="HL143" i="3"/>
  <c r="HL65" i="3"/>
  <c r="HL64" i="3" s="1"/>
  <c r="HP165" i="3"/>
  <c r="HP149" i="3"/>
  <c r="HP143" i="3"/>
  <c r="HP65" i="3"/>
  <c r="HP64" i="3" s="1"/>
  <c r="HP73" i="3" s="1"/>
  <c r="HT165" i="3"/>
  <c r="HT149" i="3"/>
  <c r="HT143" i="3"/>
  <c r="HT65" i="3"/>
  <c r="HT64" i="3" s="1"/>
  <c r="HX165" i="3"/>
  <c r="HX149" i="3"/>
  <c r="HX143" i="3"/>
  <c r="HX65" i="3"/>
  <c r="HX64" i="3" s="1"/>
  <c r="HX73" i="3" s="1"/>
  <c r="ID149" i="3"/>
  <c r="IB165" i="3"/>
  <c r="IB149" i="3"/>
  <c r="IB143" i="3"/>
  <c r="IB65" i="3"/>
  <c r="IB64" i="3" s="1"/>
  <c r="IF165" i="3"/>
  <c r="IF149" i="3"/>
  <c r="IF143" i="3"/>
  <c r="IF65" i="3"/>
  <c r="IF64" i="3" s="1"/>
  <c r="IF73" i="3" s="1"/>
  <c r="IJ165" i="3"/>
  <c r="IJ149" i="3"/>
  <c r="IJ143" i="3"/>
  <c r="IJ65" i="3"/>
  <c r="IJ64" i="3" s="1"/>
  <c r="IN165" i="3"/>
  <c r="IN149" i="3"/>
  <c r="IN143" i="3"/>
  <c r="IN65" i="3"/>
  <c r="IN64" i="3" s="1"/>
  <c r="IN73" i="3" s="1"/>
  <c r="IR165" i="3"/>
  <c r="IR149" i="3"/>
  <c r="IR143" i="3"/>
  <c r="IR65" i="3"/>
  <c r="IR64" i="3" s="1"/>
  <c r="IV165" i="3"/>
  <c r="IV149" i="3"/>
  <c r="IV143" i="3"/>
  <c r="IV65" i="3"/>
  <c r="IV64" i="3" s="1"/>
  <c r="IV73" i="3" s="1"/>
  <c r="IZ149" i="3"/>
  <c r="IZ143" i="3"/>
  <c r="IZ65" i="3"/>
  <c r="IZ64" i="3" s="1"/>
  <c r="AE167" i="3"/>
  <c r="AE146" i="3"/>
  <c r="BK167" i="3"/>
  <c r="BK146" i="3"/>
  <c r="CQ167" i="3"/>
  <c r="CQ146" i="3"/>
  <c r="DW167" i="3"/>
  <c r="DW146" i="3"/>
  <c r="FC167" i="3"/>
  <c r="FC146" i="3"/>
  <c r="GU167" i="3"/>
  <c r="GU146" i="3"/>
  <c r="GU140" i="3"/>
  <c r="T140" i="3"/>
  <c r="AZ140" i="3"/>
  <c r="CF140" i="3"/>
  <c r="DL140" i="3"/>
  <c r="ER140" i="3"/>
  <c r="CG143" i="3"/>
  <c r="HE143" i="3"/>
  <c r="BD149" i="3"/>
  <c r="U165" i="3"/>
  <c r="U149" i="3"/>
  <c r="AG165" i="3"/>
  <c r="AG149" i="3"/>
  <c r="AG143" i="3"/>
  <c r="AS165" i="3"/>
  <c r="AS149" i="3"/>
  <c r="AS143" i="3"/>
  <c r="BE165" i="3"/>
  <c r="BE149" i="3"/>
  <c r="BE143" i="3"/>
  <c r="BU165" i="3"/>
  <c r="BU149" i="3"/>
  <c r="BU143" i="3"/>
  <c r="CG165" i="3"/>
  <c r="CG149" i="3"/>
  <c r="CW165" i="3"/>
  <c r="CW149" i="3"/>
  <c r="DM165" i="3"/>
  <c r="DM149" i="3"/>
  <c r="EO165" i="3"/>
  <c r="EO143" i="3"/>
  <c r="EO149" i="3"/>
  <c r="FE165" i="3"/>
  <c r="FE143" i="3"/>
  <c r="FE149" i="3"/>
  <c r="FQ165" i="3"/>
  <c r="FQ149" i="3"/>
  <c r="FQ143" i="3"/>
  <c r="GC165" i="3"/>
  <c r="GC143" i="3"/>
  <c r="GK165" i="3"/>
  <c r="GK143" i="3"/>
  <c r="GK149" i="3"/>
  <c r="GW165" i="3"/>
  <c r="GW149" i="3"/>
  <c r="GW143" i="3"/>
  <c r="HI165" i="3"/>
  <c r="HI143" i="3"/>
  <c r="IC165" i="3"/>
  <c r="IC149" i="3"/>
  <c r="IC143" i="3"/>
  <c r="Z167" i="3"/>
  <c r="Z140" i="3"/>
  <c r="Z146" i="3"/>
  <c r="AX167" i="3"/>
  <c r="AX140" i="3"/>
  <c r="AX146" i="3"/>
  <c r="BV167" i="3"/>
  <c r="BV140" i="3"/>
  <c r="BV146" i="3"/>
  <c r="DB167" i="3"/>
  <c r="DB140" i="3"/>
  <c r="DB146" i="3"/>
  <c r="DR167" i="3"/>
  <c r="DR140" i="3"/>
  <c r="DR146" i="3"/>
  <c r="EP167" i="3"/>
  <c r="EP140" i="3"/>
  <c r="EP146" i="3"/>
  <c r="FF167" i="3"/>
  <c r="FF140" i="3"/>
  <c r="FF146" i="3"/>
  <c r="HK167" i="3"/>
  <c r="HK146" i="3"/>
  <c r="HK140" i="3"/>
  <c r="HZ167" i="3"/>
  <c r="HZ140" i="3"/>
  <c r="HZ146" i="3"/>
  <c r="IL167" i="3"/>
  <c r="IL140" i="3"/>
  <c r="GA167" i="3"/>
  <c r="GA146" i="3"/>
  <c r="GA140" i="3"/>
  <c r="GQ167" i="3"/>
  <c r="GQ146" i="3"/>
  <c r="GQ140" i="3"/>
  <c r="HC167" i="3"/>
  <c r="HC146" i="3"/>
  <c r="HS167" i="3"/>
  <c r="HS146" i="3"/>
  <c r="IM167" i="3"/>
  <c r="IM146" i="3"/>
  <c r="IM140" i="3"/>
  <c r="IY167" i="3"/>
  <c r="IY146" i="3"/>
  <c r="GB140" i="3"/>
  <c r="GM140" i="3"/>
  <c r="HS140" i="3"/>
  <c r="IN140" i="3"/>
  <c r="IY140" i="3"/>
  <c r="AH143" i="3"/>
  <c r="FF143" i="3"/>
  <c r="GL143" i="3"/>
  <c r="HR143" i="3"/>
  <c r="Q165" i="3"/>
  <c r="Q149" i="3"/>
  <c r="Q143" i="3"/>
  <c r="AC165" i="3"/>
  <c r="AC149" i="3"/>
  <c r="AC143" i="3"/>
  <c r="AO165" i="3"/>
  <c r="AO149" i="3"/>
  <c r="AO143" i="3"/>
  <c r="BA165" i="3"/>
  <c r="BA149" i="3"/>
  <c r="BM165" i="3"/>
  <c r="BM149" i="3"/>
  <c r="BM143" i="3"/>
  <c r="BY165" i="3"/>
  <c r="BY149" i="3"/>
  <c r="BY143" i="3"/>
  <c r="CK165" i="3"/>
  <c r="CK149" i="3"/>
  <c r="CK143" i="3"/>
  <c r="CS165" i="3"/>
  <c r="CS143" i="3"/>
  <c r="CS149" i="3"/>
  <c r="DE165" i="3"/>
  <c r="DE149" i="3"/>
  <c r="DE143" i="3"/>
  <c r="DQ165" i="3"/>
  <c r="DQ143" i="3"/>
  <c r="DY165" i="3"/>
  <c r="DY143" i="3"/>
  <c r="DY149" i="3"/>
  <c r="EG165" i="3"/>
  <c r="EG143" i="3"/>
  <c r="EG149" i="3"/>
  <c r="ES165" i="3"/>
  <c r="ES149" i="3"/>
  <c r="FA165" i="3"/>
  <c r="FA149" i="3"/>
  <c r="FA143" i="3"/>
  <c r="FM165" i="3"/>
  <c r="FM143" i="3"/>
  <c r="FM149" i="3"/>
  <c r="FY165" i="3"/>
  <c r="FY149" i="3"/>
  <c r="GO165" i="3"/>
  <c r="GO149" i="3"/>
  <c r="HA165" i="3"/>
  <c r="HA143" i="3"/>
  <c r="HA149" i="3"/>
  <c r="HM165" i="3"/>
  <c r="HM149" i="3"/>
  <c r="HM143" i="3"/>
  <c r="HU165" i="3"/>
  <c r="HU149" i="3"/>
  <c r="AH167" i="3"/>
  <c r="AH140" i="3"/>
  <c r="AH146" i="3"/>
  <c r="BF167" i="3"/>
  <c r="BF140" i="3"/>
  <c r="BF146" i="3"/>
  <c r="CL167" i="3"/>
  <c r="CL140" i="3"/>
  <c r="CL146" i="3"/>
  <c r="DJ167" i="3"/>
  <c r="DJ140" i="3"/>
  <c r="DJ146" i="3"/>
  <c r="EH167" i="3"/>
  <c r="EH140" i="3"/>
  <c r="EH146" i="3"/>
  <c r="EX167" i="3"/>
  <c r="EX140" i="3"/>
  <c r="EX146" i="3"/>
  <c r="FN167" i="3"/>
  <c r="FN140" i="3"/>
  <c r="FN146" i="3"/>
  <c r="FZ167" i="3"/>
  <c r="FZ140" i="3"/>
  <c r="GO167" i="3"/>
  <c r="GO146" i="3"/>
  <c r="GO140" i="3"/>
  <c r="HQ167" i="3"/>
  <c r="HQ146" i="3"/>
  <c r="HQ140" i="3"/>
  <c r="IE167" i="3"/>
  <c r="IE146" i="3"/>
  <c r="FW167" i="3"/>
  <c r="FW146" i="3"/>
  <c r="HG167" i="3"/>
  <c r="HG146" i="3"/>
  <c r="HG140" i="3"/>
  <c r="HW167" i="3"/>
  <c r="HW146" i="3"/>
  <c r="HW140" i="3"/>
  <c r="II167" i="3"/>
  <c r="II146" i="3"/>
  <c r="CW65" i="3"/>
  <c r="CW64" i="3" s="1"/>
  <c r="DE65" i="3"/>
  <c r="DE64" i="3" s="1"/>
  <c r="DQ65" i="3"/>
  <c r="DQ64" i="3" s="1"/>
  <c r="DY65" i="3"/>
  <c r="DY64" i="3" s="1"/>
  <c r="EG65" i="3"/>
  <c r="EG64" i="3" s="1"/>
  <c r="ES65" i="3"/>
  <c r="ES64" i="3" s="1"/>
  <c r="FA65" i="3"/>
  <c r="FA64" i="3" s="1"/>
  <c r="FM65" i="3"/>
  <c r="FM64" i="3" s="1"/>
  <c r="GC65" i="3"/>
  <c r="GC64" i="3" s="1"/>
  <c r="HA65" i="3"/>
  <c r="HA64" i="3" s="1"/>
  <c r="HI65" i="3"/>
  <c r="HI64" i="3" s="1"/>
  <c r="F166" i="3"/>
  <c r="F143" i="3"/>
  <c r="AL165" i="3"/>
  <c r="AL149" i="3"/>
  <c r="AL143" i="3"/>
  <c r="CP165" i="3"/>
  <c r="CP143" i="3"/>
  <c r="CP149" i="3"/>
  <c r="DB165" i="3"/>
  <c r="DB149" i="3"/>
  <c r="DB143" i="3"/>
  <c r="DJ165" i="3"/>
  <c r="DJ149" i="3"/>
  <c r="DV165" i="3"/>
  <c r="DV143" i="3"/>
  <c r="DV149" i="3"/>
  <c r="ED165" i="3"/>
  <c r="ED149" i="3"/>
  <c r="ED143" i="3"/>
  <c r="EL165" i="3"/>
  <c r="EL143" i="3"/>
  <c r="EX165" i="3"/>
  <c r="EX149" i="3"/>
  <c r="EX143" i="3"/>
  <c r="FF165" i="3"/>
  <c r="FF149" i="3"/>
  <c r="FR165" i="3"/>
  <c r="FR143" i="3"/>
  <c r="FZ165" i="3"/>
  <c r="FZ149" i="3"/>
  <c r="FZ143" i="3"/>
  <c r="GH165" i="3"/>
  <c r="GH143" i="3"/>
  <c r="GH149" i="3"/>
  <c r="GP165" i="3"/>
  <c r="GP149" i="3"/>
  <c r="GP143" i="3"/>
  <c r="GX165" i="3"/>
  <c r="GX143" i="3"/>
  <c r="HJ165" i="3"/>
  <c r="HJ149" i="3"/>
  <c r="HJ143" i="3"/>
  <c r="HR165" i="3"/>
  <c r="HR149" i="3"/>
  <c r="HZ165" i="3"/>
  <c r="HZ149" i="3"/>
  <c r="HZ143" i="3"/>
  <c r="IL165" i="3"/>
  <c r="IL149" i="3"/>
  <c r="IL143" i="3"/>
  <c r="IT165" i="3"/>
  <c r="IT143" i="3"/>
  <c r="IT149" i="3"/>
  <c r="FU167" i="3"/>
  <c r="FU146" i="3"/>
  <c r="FU140" i="3"/>
  <c r="GD167" i="3"/>
  <c r="GD140" i="3"/>
  <c r="GD146" i="3"/>
  <c r="GP167" i="3"/>
  <c r="GP140" i="3"/>
  <c r="HE167" i="3"/>
  <c r="HE146" i="3"/>
  <c r="HE140" i="3"/>
  <c r="IG167" i="3"/>
  <c r="IG146" i="3"/>
  <c r="IG140" i="3"/>
  <c r="IP167" i="3"/>
  <c r="IP140" i="3"/>
  <c r="IP146" i="3"/>
  <c r="L167" i="3"/>
  <c r="L146" i="3"/>
  <c r="L140" i="3"/>
  <c r="P167" i="3"/>
  <c r="P146" i="3"/>
  <c r="P140" i="3"/>
  <c r="T167" i="3"/>
  <c r="T146" i="3"/>
  <c r="X167" i="3"/>
  <c r="X146" i="3"/>
  <c r="AB167" i="3"/>
  <c r="AB146" i="3"/>
  <c r="AB140" i="3"/>
  <c r="AF167" i="3"/>
  <c r="AF146" i="3"/>
  <c r="AF140" i="3"/>
  <c r="AJ167" i="3"/>
  <c r="AJ146" i="3"/>
  <c r="AN167" i="3"/>
  <c r="AN146" i="3"/>
  <c r="AR167" i="3"/>
  <c r="AR146" i="3"/>
  <c r="AR140" i="3"/>
  <c r="AV167" i="3"/>
  <c r="AV146" i="3"/>
  <c r="AV140" i="3"/>
  <c r="AZ167" i="3"/>
  <c r="AZ146" i="3"/>
  <c r="BD167" i="3"/>
  <c r="BD146" i="3"/>
  <c r="BH167" i="3"/>
  <c r="BH146" i="3"/>
  <c r="BH140" i="3"/>
  <c r="BL167" i="3"/>
  <c r="BL146" i="3"/>
  <c r="BL140" i="3"/>
  <c r="BP167" i="3"/>
  <c r="BP146" i="3"/>
  <c r="BT167" i="3"/>
  <c r="BT146" i="3"/>
  <c r="BX167" i="3"/>
  <c r="BX146" i="3"/>
  <c r="BX140" i="3"/>
  <c r="CB167" i="3"/>
  <c r="CB146" i="3"/>
  <c r="CB140" i="3"/>
  <c r="CF167" i="3"/>
  <c r="CF146" i="3"/>
  <c r="CJ167" i="3"/>
  <c r="CJ146" i="3"/>
  <c r="CN167" i="3"/>
  <c r="CN146" i="3"/>
  <c r="CN140" i="3"/>
  <c r="CR167" i="3"/>
  <c r="CR146" i="3"/>
  <c r="CR140" i="3"/>
  <c r="CV167" i="3"/>
  <c r="CV146" i="3"/>
  <c r="CZ167" i="3"/>
  <c r="CZ146" i="3"/>
  <c r="DD167" i="3"/>
  <c r="DD146" i="3"/>
  <c r="DD140" i="3"/>
  <c r="DH167" i="3"/>
  <c r="DH146" i="3"/>
  <c r="DH140" i="3"/>
  <c r="DL167" i="3"/>
  <c r="DL146" i="3"/>
  <c r="DP167" i="3"/>
  <c r="DP146" i="3"/>
  <c r="DT167" i="3"/>
  <c r="DT146" i="3"/>
  <c r="DT140" i="3"/>
  <c r="DX167" i="3"/>
  <c r="DX146" i="3"/>
  <c r="DX140" i="3"/>
  <c r="EB167" i="3"/>
  <c r="EB146" i="3"/>
  <c r="EF167" i="3"/>
  <c r="EF146" i="3"/>
  <c r="EJ167" i="3"/>
  <c r="EJ146" i="3"/>
  <c r="EJ140" i="3"/>
  <c r="EN167" i="3"/>
  <c r="EN146" i="3"/>
  <c r="EN140" i="3"/>
  <c r="ER167" i="3"/>
  <c r="ER146" i="3"/>
  <c r="EV167" i="3"/>
  <c r="EV146" i="3"/>
  <c r="EZ167" i="3"/>
  <c r="EZ146" i="3"/>
  <c r="EZ140" i="3"/>
  <c r="FD167" i="3"/>
  <c r="FD146" i="3"/>
  <c r="FD140" i="3"/>
  <c r="FH167" i="3"/>
  <c r="FH146" i="3"/>
  <c r="FL167" i="3"/>
  <c r="FL146" i="3"/>
  <c r="FP167" i="3"/>
  <c r="FP146" i="3"/>
  <c r="FP140" i="3"/>
  <c r="FT167" i="3"/>
  <c r="FT146" i="3"/>
  <c r="FT140" i="3"/>
  <c r="FX167" i="3"/>
  <c r="FX146" i="3"/>
  <c r="GB167" i="3"/>
  <c r="GB146" i="3"/>
  <c r="GF167" i="3"/>
  <c r="GF146" i="3"/>
  <c r="GF140" i="3"/>
  <c r="GJ167" i="3"/>
  <c r="GJ146" i="3"/>
  <c r="GJ140" i="3"/>
  <c r="GN167" i="3"/>
  <c r="GN146" i="3"/>
  <c r="GR167" i="3"/>
  <c r="GR146" i="3"/>
  <c r="GV167" i="3"/>
  <c r="GV146" i="3"/>
  <c r="GV140" i="3"/>
  <c r="GZ167" i="3"/>
  <c r="GZ146" i="3"/>
  <c r="GZ140" i="3"/>
  <c r="HD167" i="3"/>
  <c r="HD146" i="3"/>
  <c r="HH167" i="3"/>
  <c r="HH146" i="3"/>
  <c r="HL167" i="3"/>
  <c r="HL146" i="3"/>
  <c r="HL140" i="3"/>
  <c r="HP167" i="3"/>
  <c r="HP146" i="3"/>
  <c r="HP140" i="3"/>
  <c r="HT167" i="3"/>
  <c r="HT146" i="3"/>
  <c r="HX167" i="3"/>
  <c r="HX146" i="3"/>
  <c r="IB167" i="3"/>
  <c r="IB146" i="3"/>
  <c r="IB140" i="3"/>
  <c r="IF167" i="3"/>
  <c r="IF146" i="3"/>
  <c r="IF140" i="3"/>
  <c r="IJ167" i="3"/>
  <c r="IJ146" i="3"/>
  <c r="IN167" i="3"/>
  <c r="IN146" i="3"/>
  <c r="IR167" i="3"/>
  <c r="IR146" i="3"/>
  <c r="IR140" i="3"/>
  <c r="IV167" i="3"/>
  <c r="IV146" i="3"/>
  <c r="IV140" i="3"/>
  <c r="IZ146" i="3"/>
  <c r="IZ140" i="3"/>
  <c r="D140" i="3"/>
  <c r="Y140" i="3"/>
  <c r="AJ140" i="3"/>
  <c r="BE140" i="3"/>
  <c r="BP140" i="3"/>
  <c r="CK140" i="3"/>
  <c r="CV140" i="3"/>
  <c r="DQ140" i="3"/>
  <c r="EB140" i="3"/>
  <c r="EW140" i="3"/>
  <c r="FH140" i="3"/>
  <c r="GC140" i="3"/>
  <c r="GN140" i="3"/>
  <c r="HI140" i="3"/>
  <c r="HT140" i="3"/>
  <c r="IE140" i="3"/>
  <c r="IO140" i="3"/>
  <c r="E143" i="3"/>
  <c r="CW143" i="3"/>
  <c r="GO143" i="3"/>
  <c r="HU143" i="3"/>
  <c r="HY146" i="3"/>
  <c r="DQ149" i="3"/>
  <c r="GC149" i="3"/>
  <c r="I166" i="3"/>
  <c r="I149" i="3"/>
  <c r="I143" i="3"/>
  <c r="M166" i="3"/>
  <c r="M149" i="3"/>
  <c r="M143" i="3"/>
  <c r="Y165" i="3"/>
  <c r="Y149" i="3"/>
  <c r="Y143" i="3"/>
  <c r="AK165" i="3"/>
  <c r="AK149" i="3"/>
  <c r="AW165" i="3"/>
  <c r="AW149" i="3"/>
  <c r="AW143" i="3"/>
  <c r="BI165" i="3"/>
  <c r="BI149" i="3"/>
  <c r="BI143" i="3"/>
  <c r="BQ165" i="3"/>
  <c r="BQ149" i="3"/>
  <c r="CC165" i="3"/>
  <c r="CC149" i="3"/>
  <c r="CC143" i="3"/>
  <c r="CO165" i="3"/>
  <c r="CO149" i="3"/>
  <c r="CO143" i="3"/>
  <c r="DA165" i="3"/>
  <c r="DA143" i="3"/>
  <c r="DA149" i="3"/>
  <c r="DI165" i="3"/>
  <c r="DI143" i="3"/>
  <c r="DI149" i="3"/>
  <c r="DU165" i="3"/>
  <c r="DU149" i="3"/>
  <c r="DU143" i="3"/>
  <c r="EC165" i="3"/>
  <c r="EC149" i="3"/>
  <c r="EK165" i="3"/>
  <c r="EK149" i="3"/>
  <c r="EK143" i="3"/>
  <c r="EW165" i="3"/>
  <c r="EW143" i="3"/>
  <c r="FI165" i="3"/>
  <c r="FI149" i="3"/>
  <c r="FU165" i="3"/>
  <c r="FU143" i="3"/>
  <c r="FU149" i="3"/>
  <c r="GG165" i="3"/>
  <c r="GG149" i="3"/>
  <c r="GG143" i="3"/>
  <c r="GS165" i="3"/>
  <c r="GS143" i="3"/>
  <c r="GS149" i="3"/>
  <c r="HE165" i="3"/>
  <c r="HE149" i="3"/>
  <c r="HQ165" i="3"/>
  <c r="HQ143" i="3"/>
  <c r="HQ149" i="3"/>
  <c r="HY165" i="3"/>
  <c r="HY143" i="3"/>
  <c r="HY149" i="3"/>
  <c r="J167" i="3"/>
  <c r="J140" i="3"/>
  <c r="J146" i="3"/>
  <c r="R167" i="3"/>
  <c r="R140" i="3"/>
  <c r="R146" i="3"/>
  <c r="AP167" i="3"/>
  <c r="AP140" i="3"/>
  <c r="AP146" i="3"/>
  <c r="BN167" i="3"/>
  <c r="BN140" i="3"/>
  <c r="BN146" i="3"/>
  <c r="CD167" i="3"/>
  <c r="CD140" i="3"/>
  <c r="CD146" i="3"/>
  <c r="CT167" i="3"/>
  <c r="CT140" i="3"/>
  <c r="CT146" i="3"/>
  <c r="DZ167" i="3"/>
  <c r="DZ140" i="3"/>
  <c r="DZ146" i="3"/>
  <c r="FS167" i="3"/>
  <c r="FS146" i="3"/>
  <c r="GM167" i="3"/>
  <c r="GM146" i="3"/>
  <c r="DA65" i="3"/>
  <c r="DA64" i="3" s="1"/>
  <c r="DI65" i="3"/>
  <c r="DI64" i="3" s="1"/>
  <c r="DM65" i="3"/>
  <c r="DM64" i="3" s="1"/>
  <c r="DU65" i="3"/>
  <c r="DU64" i="3" s="1"/>
  <c r="EC65" i="3"/>
  <c r="EC64" i="3" s="1"/>
  <c r="EK65" i="3"/>
  <c r="EK64" i="3" s="1"/>
  <c r="EO65" i="3"/>
  <c r="EO64" i="3" s="1"/>
  <c r="EW65" i="3"/>
  <c r="EW64" i="3" s="1"/>
  <c r="FE65" i="3"/>
  <c r="FE64" i="3" s="1"/>
  <c r="FI65" i="3"/>
  <c r="FI64" i="3" s="1"/>
  <c r="FQ65" i="3"/>
  <c r="FQ64" i="3" s="1"/>
  <c r="FY65" i="3"/>
  <c r="FY64" i="3" s="1"/>
  <c r="FY73" i="3" s="1"/>
  <c r="GG65" i="3"/>
  <c r="GG64" i="3" s="1"/>
  <c r="GK65" i="3"/>
  <c r="GK64" i="3" s="1"/>
  <c r="GO65" i="3"/>
  <c r="GO64" i="3" s="1"/>
  <c r="GS65" i="3"/>
  <c r="GS64" i="3" s="1"/>
  <c r="GW65" i="3"/>
  <c r="GW64" i="3" s="1"/>
  <c r="HE65" i="3"/>
  <c r="HE64" i="3" s="1"/>
  <c r="HM65" i="3"/>
  <c r="HM64" i="3" s="1"/>
  <c r="HU65" i="3"/>
  <c r="HU64" i="3" s="1"/>
  <c r="IC65" i="3"/>
  <c r="IC64" i="3" s="1"/>
  <c r="J166" i="3"/>
  <c r="J149" i="3"/>
  <c r="J143" i="3"/>
  <c r="N166" i="3"/>
  <c r="N149" i="3"/>
  <c r="N143" i="3"/>
  <c r="R165" i="3"/>
  <c r="R149" i="3"/>
  <c r="V165" i="3"/>
  <c r="V149" i="3"/>
  <c r="V143" i="3"/>
  <c r="Z165" i="3"/>
  <c r="Z149" i="3"/>
  <c r="Z143" i="3"/>
  <c r="AD165" i="3"/>
  <c r="AD149" i="3"/>
  <c r="AD143" i="3"/>
  <c r="AH165" i="3"/>
  <c r="AH149" i="3"/>
  <c r="AP165" i="3"/>
  <c r="AP149" i="3"/>
  <c r="AP143" i="3"/>
  <c r="AT165" i="3"/>
  <c r="AT149" i="3"/>
  <c r="AT143" i="3"/>
  <c r="AX165" i="3"/>
  <c r="AX149" i="3"/>
  <c r="BB165" i="3"/>
  <c r="BB149" i="3"/>
  <c r="BB143" i="3"/>
  <c r="BF165" i="3"/>
  <c r="BF149" i="3"/>
  <c r="BF143" i="3"/>
  <c r="BJ165" i="3"/>
  <c r="BJ149" i="3"/>
  <c r="BJ143" i="3"/>
  <c r="BN165" i="3"/>
  <c r="BN149" i="3"/>
  <c r="BR165" i="3"/>
  <c r="BR149" i="3"/>
  <c r="BR143" i="3"/>
  <c r="BV165" i="3"/>
  <c r="BV149" i="3"/>
  <c r="BV143" i="3"/>
  <c r="BZ165" i="3"/>
  <c r="BZ149" i="3"/>
  <c r="BZ143" i="3"/>
  <c r="CD165" i="3"/>
  <c r="CD149" i="3"/>
  <c r="CH165" i="3"/>
  <c r="CH149" i="3"/>
  <c r="CH143" i="3"/>
  <c r="CL165" i="3"/>
  <c r="CL143" i="3"/>
  <c r="CT165" i="3"/>
  <c r="CT149" i="3"/>
  <c r="CX165" i="3"/>
  <c r="CX149" i="3"/>
  <c r="CX143" i="3"/>
  <c r="DF165" i="3"/>
  <c r="DF143" i="3"/>
  <c r="DN165" i="3"/>
  <c r="DN149" i="3"/>
  <c r="DN143" i="3"/>
  <c r="DR165" i="3"/>
  <c r="DR149" i="3"/>
  <c r="DR143" i="3"/>
  <c r="DZ165" i="3"/>
  <c r="DZ149" i="3"/>
  <c r="EH165" i="3"/>
  <c r="EH149" i="3"/>
  <c r="EH143" i="3"/>
  <c r="EP165" i="3"/>
  <c r="EP149" i="3"/>
  <c r="ET165" i="3"/>
  <c r="ET149" i="3"/>
  <c r="ET143" i="3"/>
  <c r="FB165" i="3"/>
  <c r="FB143" i="3"/>
  <c r="FB149" i="3"/>
  <c r="FJ165" i="3"/>
  <c r="FJ149" i="3"/>
  <c r="FJ143" i="3"/>
  <c r="FN165" i="3"/>
  <c r="FN149" i="3"/>
  <c r="FN143" i="3"/>
  <c r="FV165" i="3"/>
  <c r="FV149" i="3"/>
  <c r="GD165" i="3"/>
  <c r="GD149" i="3"/>
  <c r="GD143" i="3"/>
  <c r="GL165" i="3"/>
  <c r="GL149" i="3"/>
  <c r="GT165" i="3"/>
  <c r="GT149" i="3"/>
  <c r="GT143" i="3"/>
  <c r="HB165" i="3"/>
  <c r="HB149" i="3"/>
  <c r="HF165" i="3"/>
  <c r="HF149" i="3"/>
  <c r="HF143" i="3"/>
  <c r="HN165" i="3"/>
  <c r="HN143" i="3"/>
  <c r="HN149" i="3"/>
  <c r="HV165" i="3"/>
  <c r="HV149" i="3"/>
  <c r="HV143" i="3"/>
  <c r="ID165" i="3"/>
  <c r="ID143" i="3"/>
  <c r="IH165" i="3"/>
  <c r="IH149" i="3"/>
  <c r="IP165" i="3"/>
  <c r="IP149" i="3"/>
  <c r="IP143" i="3"/>
  <c r="IX149" i="3"/>
  <c r="CX65" i="3"/>
  <c r="CX64" i="3" s="1"/>
  <c r="CX73" i="3" s="1"/>
  <c r="DB65" i="3"/>
  <c r="DB64" i="3" s="1"/>
  <c r="DF65" i="3"/>
  <c r="DF64" i="3" s="1"/>
  <c r="DF73" i="3" s="1"/>
  <c r="DJ65" i="3"/>
  <c r="DJ64" i="3" s="1"/>
  <c r="DN65" i="3"/>
  <c r="DN64" i="3" s="1"/>
  <c r="DN73" i="3" s="1"/>
  <c r="DR65" i="3"/>
  <c r="DR64" i="3" s="1"/>
  <c r="DR73" i="3" s="1"/>
  <c r="DV65" i="3"/>
  <c r="DV64" i="3" s="1"/>
  <c r="DV73" i="3" s="1"/>
  <c r="DZ65" i="3"/>
  <c r="DZ64" i="3" s="1"/>
  <c r="DZ73" i="3" s="1"/>
  <c r="ED65" i="3"/>
  <c r="ED64" i="3" s="1"/>
  <c r="ED73" i="3" s="1"/>
  <c r="EH65" i="3"/>
  <c r="EH64" i="3" s="1"/>
  <c r="EL65" i="3"/>
  <c r="EL64" i="3" s="1"/>
  <c r="EL73" i="3" s="1"/>
  <c r="EP65" i="3"/>
  <c r="EP64" i="3" s="1"/>
  <c r="EP73" i="3" s="1"/>
  <c r="ET65" i="3"/>
  <c r="ET64" i="3" s="1"/>
  <c r="ET73" i="3" s="1"/>
  <c r="EX65" i="3"/>
  <c r="EX64" i="3" s="1"/>
  <c r="FB65" i="3"/>
  <c r="FB64" i="3" s="1"/>
  <c r="FB73" i="3" s="1"/>
  <c r="FF65" i="3"/>
  <c r="FF64" i="3" s="1"/>
  <c r="FF73" i="3" s="1"/>
  <c r="FJ65" i="3"/>
  <c r="FJ64" i="3" s="1"/>
  <c r="FJ73" i="3" s="1"/>
  <c r="FN65" i="3"/>
  <c r="FN64" i="3" s="1"/>
  <c r="FN73" i="3" s="1"/>
  <c r="FR65" i="3"/>
  <c r="FR64" i="3" s="1"/>
  <c r="FV65" i="3"/>
  <c r="FV64" i="3" s="1"/>
  <c r="FZ65" i="3"/>
  <c r="FZ64" i="3" s="1"/>
  <c r="GD65" i="3"/>
  <c r="GD64" i="3" s="1"/>
  <c r="GD73" i="3" s="1"/>
  <c r="GH65" i="3"/>
  <c r="GH64" i="3" s="1"/>
  <c r="GL65" i="3"/>
  <c r="GL64" i="3" s="1"/>
  <c r="GP65" i="3"/>
  <c r="GP64" i="3" s="1"/>
  <c r="GT65" i="3"/>
  <c r="GT64" i="3" s="1"/>
  <c r="GX65" i="3"/>
  <c r="GX64" i="3" s="1"/>
  <c r="HB65" i="3"/>
  <c r="HB64" i="3" s="1"/>
  <c r="HF65" i="3"/>
  <c r="HF64" i="3" s="1"/>
  <c r="HF73" i="3" s="1"/>
  <c r="HJ65" i="3"/>
  <c r="HJ64" i="3" s="1"/>
  <c r="HJ73" i="3" s="1"/>
  <c r="HN65" i="3"/>
  <c r="HN64" i="3" s="1"/>
  <c r="HR65" i="3"/>
  <c r="HR64" i="3" s="1"/>
  <c r="HV65" i="3"/>
  <c r="HV64" i="3" s="1"/>
  <c r="HZ65" i="3"/>
  <c r="HZ64" i="3" s="1"/>
  <c r="HZ73" i="3" s="1"/>
  <c r="ID65" i="3"/>
  <c r="ID64" i="3" s="1"/>
  <c r="IH65" i="3"/>
  <c r="IH64" i="3" s="1"/>
  <c r="IL65" i="3"/>
  <c r="IL64" i="3" s="1"/>
  <c r="IP65" i="3"/>
  <c r="IP64" i="3" s="1"/>
  <c r="IT65" i="3"/>
  <c r="IT64" i="3" s="1"/>
  <c r="IT73" i="3" s="1"/>
  <c r="IX65" i="3"/>
  <c r="IX64" i="3" s="1"/>
  <c r="C165" i="3"/>
  <c r="G166" i="3"/>
  <c r="G143" i="3"/>
  <c r="K166" i="3"/>
  <c r="K143" i="3"/>
  <c r="K149" i="3"/>
  <c r="O165" i="3"/>
  <c r="O143" i="3"/>
  <c r="O149" i="3"/>
  <c r="S165" i="3"/>
  <c r="S143" i="3"/>
  <c r="W165" i="3"/>
  <c r="W143" i="3"/>
  <c r="W149" i="3"/>
  <c r="AA165" i="3"/>
  <c r="AA143" i="3"/>
  <c r="AA149" i="3"/>
  <c r="AE165" i="3"/>
  <c r="AE143" i="3"/>
  <c r="AE149" i="3"/>
  <c r="AI165" i="3"/>
  <c r="AI143" i="3"/>
  <c r="AM165" i="3"/>
  <c r="AM143" i="3"/>
  <c r="AM149" i="3"/>
  <c r="AQ165" i="3"/>
  <c r="AQ143" i="3"/>
  <c r="AQ149" i="3"/>
  <c r="AU165" i="3"/>
  <c r="AU143" i="3"/>
  <c r="AU149" i="3"/>
  <c r="AY165" i="3"/>
  <c r="AY143" i="3"/>
  <c r="BC165" i="3"/>
  <c r="BC143" i="3"/>
  <c r="BC149" i="3"/>
  <c r="BG165" i="3"/>
  <c r="BG143" i="3"/>
  <c r="BG149" i="3"/>
  <c r="BK165" i="3"/>
  <c r="BK143" i="3"/>
  <c r="BK149" i="3"/>
  <c r="BO165" i="3"/>
  <c r="BO143" i="3"/>
  <c r="BS165" i="3"/>
  <c r="BS143" i="3"/>
  <c r="BS149" i="3"/>
  <c r="BW165" i="3"/>
  <c r="BW143" i="3"/>
  <c r="BW149" i="3"/>
  <c r="CA165" i="3"/>
  <c r="CA143" i="3"/>
  <c r="CA149" i="3"/>
  <c r="CE165" i="3"/>
  <c r="CE143" i="3"/>
  <c r="CI165" i="3"/>
  <c r="CI149" i="3"/>
  <c r="CI143" i="3"/>
  <c r="CM165" i="3"/>
  <c r="CM149" i="3"/>
  <c r="CM143" i="3"/>
  <c r="CQ165" i="3"/>
  <c r="CQ149" i="3"/>
  <c r="CQ143" i="3"/>
  <c r="CU165" i="3"/>
  <c r="CU149" i="3"/>
  <c r="CU143" i="3"/>
  <c r="CY165" i="3"/>
  <c r="CY149" i="3"/>
  <c r="CY143" i="3"/>
  <c r="DC165" i="3"/>
  <c r="DC149" i="3"/>
  <c r="DC143" i="3"/>
  <c r="DG165" i="3"/>
  <c r="DG149" i="3"/>
  <c r="DG143" i="3"/>
  <c r="DK165" i="3"/>
  <c r="DK149" i="3"/>
  <c r="DK143" i="3"/>
  <c r="DO165" i="3"/>
  <c r="DO149" i="3"/>
  <c r="DO143" i="3"/>
  <c r="DS165" i="3"/>
  <c r="DS149" i="3"/>
  <c r="DS143" i="3"/>
  <c r="DW165" i="3"/>
  <c r="DW149" i="3"/>
  <c r="DW143" i="3"/>
  <c r="EA165" i="3"/>
  <c r="EA149" i="3"/>
  <c r="EA143" i="3"/>
  <c r="EE165" i="3"/>
  <c r="EE149" i="3"/>
  <c r="EE143" i="3"/>
  <c r="EI165" i="3"/>
  <c r="EI149" i="3"/>
  <c r="EI143" i="3"/>
  <c r="EM165" i="3"/>
  <c r="EM149" i="3"/>
  <c r="EM143" i="3"/>
  <c r="EQ165" i="3"/>
  <c r="EQ149" i="3"/>
  <c r="EQ143" i="3"/>
  <c r="EU165" i="3"/>
  <c r="EU149" i="3"/>
  <c r="EU143" i="3"/>
  <c r="EY165" i="3"/>
  <c r="EY149" i="3"/>
  <c r="EY143" i="3"/>
  <c r="FC165" i="3"/>
  <c r="FC149" i="3"/>
  <c r="FC143" i="3"/>
  <c r="FG165" i="3"/>
  <c r="FG149" i="3"/>
  <c r="FG143" i="3"/>
  <c r="FK165" i="3"/>
  <c r="FK149" i="3"/>
  <c r="FK143" i="3"/>
  <c r="FO165" i="3"/>
  <c r="FO149" i="3"/>
  <c r="FO143" i="3"/>
  <c r="FS165" i="3"/>
  <c r="FS149" i="3"/>
  <c r="FS143" i="3"/>
  <c r="FW165" i="3"/>
  <c r="FW149" i="3"/>
  <c r="FW143" i="3"/>
  <c r="GA165" i="3"/>
  <c r="GA149" i="3"/>
  <c r="GA143" i="3"/>
  <c r="GE165" i="3"/>
  <c r="GE149" i="3"/>
  <c r="GE143" i="3"/>
  <c r="GI165" i="3"/>
  <c r="GI149" i="3"/>
  <c r="GI143" i="3"/>
  <c r="GM165" i="3"/>
  <c r="GM149" i="3"/>
  <c r="GM143" i="3"/>
  <c r="GQ165" i="3"/>
  <c r="GQ149" i="3"/>
  <c r="GQ143" i="3"/>
  <c r="GU165" i="3"/>
  <c r="GU149" i="3"/>
  <c r="GU143" i="3"/>
  <c r="GY165" i="3"/>
  <c r="GY149" i="3"/>
  <c r="GY143" i="3"/>
  <c r="HC165" i="3"/>
  <c r="HC149" i="3"/>
  <c r="HC143" i="3"/>
  <c r="HG165" i="3"/>
  <c r="HG149" i="3"/>
  <c r="HG143" i="3"/>
  <c r="HK165" i="3"/>
  <c r="HK149" i="3"/>
  <c r="HK143" i="3"/>
  <c r="HO165" i="3"/>
  <c r="HO149" i="3"/>
  <c r="HO143" i="3"/>
  <c r="HS165" i="3"/>
  <c r="HS149" i="3"/>
  <c r="HS143" i="3"/>
  <c r="HW165" i="3"/>
  <c r="HW149" i="3"/>
  <c r="HW143" i="3"/>
  <c r="IA165" i="3"/>
  <c r="IA149" i="3"/>
  <c r="IA143" i="3"/>
  <c r="IE165" i="3"/>
  <c r="IE149" i="3"/>
  <c r="IE143" i="3"/>
  <c r="II165" i="3"/>
  <c r="II149" i="3"/>
  <c r="II143" i="3"/>
  <c r="IM165" i="3"/>
  <c r="IM149" i="3"/>
  <c r="IM143" i="3"/>
  <c r="IQ165" i="3"/>
  <c r="IQ149" i="3"/>
  <c r="IQ143" i="3"/>
  <c r="IU165" i="3"/>
  <c r="IU149" i="3"/>
  <c r="IU143" i="3"/>
  <c r="IY149" i="3"/>
  <c r="IY143" i="3"/>
  <c r="F167" i="3"/>
  <c r="F140" i="3"/>
  <c r="N167" i="3"/>
  <c r="N140" i="3"/>
  <c r="N146" i="3"/>
  <c r="V167" i="3"/>
  <c r="V140" i="3"/>
  <c r="AD167" i="3"/>
  <c r="AD140" i="3"/>
  <c r="AD146" i="3"/>
  <c r="AL167" i="3"/>
  <c r="AL140" i="3"/>
  <c r="AT167" i="3"/>
  <c r="AT140" i="3"/>
  <c r="AT146" i="3"/>
  <c r="BB167" i="3"/>
  <c r="BB140" i="3"/>
  <c r="BJ167" i="3"/>
  <c r="BJ140" i="3"/>
  <c r="BJ146" i="3"/>
  <c r="BR167" i="3"/>
  <c r="BR140" i="3"/>
  <c r="BZ167" i="3"/>
  <c r="BZ140" i="3"/>
  <c r="BZ146" i="3"/>
  <c r="CH167" i="3"/>
  <c r="CH140" i="3"/>
  <c r="CP167" i="3"/>
  <c r="CP140" i="3"/>
  <c r="CP146" i="3"/>
  <c r="CX167" i="3"/>
  <c r="CX140" i="3"/>
  <c r="DF167" i="3"/>
  <c r="DF140" i="3"/>
  <c r="DF146" i="3"/>
  <c r="DN167" i="3"/>
  <c r="DN140" i="3"/>
  <c r="DV167" i="3"/>
  <c r="DV140" i="3"/>
  <c r="DV146" i="3"/>
  <c r="ED167" i="3"/>
  <c r="ED140" i="3"/>
  <c r="EL167" i="3"/>
  <c r="EL140" i="3"/>
  <c r="EL146" i="3"/>
  <c r="ET167" i="3"/>
  <c r="ET140" i="3"/>
  <c r="FB167" i="3"/>
  <c r="FB140" i="3"/>
  <c r="FB146" i="3"/>
  <c r="FJ167" i="3"/>
  <c r="FJ140" i="3"/>
  <c r="GK167" i="3"/>
  <c r="GK146" i="3"/>
  <c r="GK140" i="3"/>
  <c r="GT167" i="3"/>
  <c r="GT140" i="3"/>
  <c r="GT146" i="3"/>
  <c r="HF167" i="3"/>
  <c r="HF140" i="3"/>
  <c r="HN146" i="3"/>
  <c r="HU167" i="3"/>
  <c r="HU146" i="3"/>
  <c r="HU140" i="3"/>
  <c r="IW167" i="3"/>
  <c r="IW146" i="3"/>
  <c r="IW140" i="3"/>
  <c r="E167" i="3"/>
  <c r="E140" i="3"/>
  <c r="M167" i="3"/>
  <c r="M146" i="3"/>
  <c r="Q167" i="3"/>
  <c r="Q146" i="3"/>
  <c r="Q140" i="3"/>
  <c r="U167" i="3"/>
  <c r="U146" i="3"/>
  <c r="U140" i="3"/>
  <c r="AC167" i="3"/>
  <c r="AC146" i="3"/>
  <c r="AG167" i="3"/>
  <c r="AG146" i="3"/>
  <c r="AG140" i="3"/>
  <c r="AK167" i="3"/>
  <c r="AK146" i="3"/>
  <c r="AK140" i="3"/>
  <c r="AS167" i="3"/>
  <c r="AS146" i="3"/>
  <c r="AW167" i="3"/>
  <c r="AW146" i="3"/>
  <c r="AW140" i="3"/>
  <c r="BA167" i="3"/>
  <c r="BA146" i="3"/>
  <c r="BA140" i="3"/>
  <c r="BI167" i="3"/>
  <c r="BI146" i="3"/>
  <c r="BM167" i="3"/>
  <c r="BM146" i="3"/>
  <c r="BM140" i="3"/>
  <c r="BQ167" i="3"/>
  <c r="BQ146" i="3"/>
  <c r="BQ140" i="3"/>
  <c r="BY167" i="3"/>
  <c r="BY146" i="3"/>
  <c r="CC167" i="3"/>
  <c r="CC146" i="3"/>
  <c r="CC140" i="3"/>
  <c r="CG167" i="3"/>
  <c r="CG146" i="3"/>
  <c r="CG140" i="3"/>
  <c r="CO167" i="3"/>
  <c r="CO146" i="3"/>
  <c r="CS167" i="3"/>
  <c r="CS146" i="3"/>
  <c r="CS140" i="3"/>
  <c r="CW167" i="3"/>
  <c r="CW146" i="3"/>
  <c r="CW140" i="3"/>
  <c r="DE167" i="3"/>
  <c r="DE146" i="3"/>
  <c r="DI167" i="3"/>
  <c r="DI146" i="3"/>
  <c r="DI140" i="3"/>
  <c r="DM167" i="3"/>
  <c r="DM146" i="3"/>
  <c r="DM140" i="3"/>
  <c r="DU167" i="3"/>
  <c r="DU146" i="3"/>
  <c r="DY167" i="3"/>
  <c r="DY146" i="3"/>
  <c r="DY140" i="3"/>
  <c r="EC167" i="3"/>
  <c r="EC146" i="3"/>
  <c r="EC140" i="3"/>
  <c r="EK167" i="3"/>
  <c r="EK146" i="3"/>
  <c r="EO167" i="3"/>
  <c r="EO146" i="3"/>
  <c r="EO140" i="3"/>
  <c r="ES167" i="3"/>
  <c r="ES146" i="3"/>
  <c r="ES140" i="3"/>
  <c r="FA167" i="3"/>
  <c r="FA146" i="3"/>
  <c r="FE167" i="3"/>
  <c r="FE146" i="3"/>
  <c r="FE140" i="3"/>
  <c r="FI167" i="3"/>
  <c r="FI146" i="3"/>
  <c r="FI140" i="3"/>
  <c r="H140" i="3"/>
  <c r="AC140" i="3"/>
  <c r="AN140" i="3"/>
  <c r="BI140" i="3"/>
  <c r="BT140" i="3"/>
  <c r="CO140" i="3"/>
  <c r="CZ140" i="3"/>
  <c r="DU140" i="3"/>
  <c r="EF140" i="3"/>
  <c r="FA140" i="3"/>
  <c r="FL140" i="3"/>
  <c r="FW140" i="3"/>
  <c r="GG140" i="3"/>
  <c r="GR140" i="3"/>
  <c r="HC140" i="3"/>
  <c r="HM140" i="3"/>
  <c r="HX140" i="3"/>
  <c r="II140" i="3"/>
  <c r="IS140" i="3"/>
  <c r="R143" i="3"/>
  <c r="AX143" i="3"/>
  <c r="CD143" i="3"/>
  <c r="DJ143" i="3"/>
  <c r="EP143" i="3"/>
  <c r="FV143" i="3"/>
  <c r="HB143" i="3"/>
  <c r="IH143" i="3"/>
  <c r="V146" i="3"/>
  <c r="BB146" i="3"/>
  <c r="CH146" i="3"/>
  <c r="DN146" i="3"/>
  <c r="ET146" i="3"/>
  <c r="FZ146" i="3"/>
  <c r="HF146" i="3"/>
  <c r="IL146" i="3"/>
  <c r="S149" i="3"/>
  <c r="AY149" i="3"/>
  <c r="CE149" i="3"/>
  <c r="EL149" i="3"/>
  <c r="GX149" i="3"/>
  <c r="FQ167" i="3"/>
  <c r="FQ146" i="3"/>
  <c r="FV167" i="3"/>
  <c r="FV140" i="3"/>
  <c r="FV146" i="3"/>
  <c r="GG167" i="3"/>
  <c r="GG146" i="3"/>
  <c r="GL167" i="3"/>
  <c r="GL140" i="3"/>
  <c r="GL146" i="3"/>
  <c r="GW167" i="3"/>
  <c r="GW146" i="3"/>
  <c r="HB167" i="3"/>
  <c r="HB140" i="3"/>
  <c r="HB146" i="3"/>
  <c r="HM167" i="3"/>
  <c r="HM146" i="3"/>
  <c r="HR167" i="3"/>
  <c r="HR140" i="3"/>
  <c r="HR146" i="3"/>
  <c r="IC167" i="3"/>
  <c r="IC146" i="3"/>
  <c r="IH167" i="3"/>
  <c r="IH140" i="3"/>
  <c r="IH146" i="3"/>
  <c r="IS167" i="3"/>
  <c r="IS146" i="3"/>
  <c r="IX167" i="3"/>
  <c r="IX140" i="3"/>
  <c r="IX146" i="3"/>
  <c r="IG165" i="3"/>
  <c r="IG143" i="3"/>
  <c r="IG149" i="3"/>
  <c r="IK165" i="3"/>
  <c r="IK149" i="3"/>
  <c r="IO165" i="3"/>
  <c r="IO143" i="3"/>
  <c r="IS165" i="3"/>
  <c r="IS149" i="3"/>
  <c r="IW165" i="3"/>
  <c r="IW143" i="3"/>
  <c r="IW149" i="3"/>
  <c r="FR167" i="3"/>
  <c r="FR140" i="3"/>
  <c r="GH167" i="3"/>
  <c r="GH140" i="3"/>
  <c r="GX167" i="3"/>
  <c r="GX140" i="3"/>
  <c r="HN167" i="3"/>
  <c r="HN140" i="3"/>
  <c r="ID167" i="3"/>
  <c r="ID140" i="3"/>
  <c r="IT167" i="3"/>
  <c r="IT140" i="3"/>
  <c r="IS143" i="3"/>
  <c r="I63" i="3" l="1"/>
  <c r="I62" i="3" s="1"/>
  <c r="CK63" i="3"/>
  <c r="CK62" i="3" s="1"/>
  <c r="Y63" i="3"/>
  <c r="Y62" i="3" s="1"/>
  <c r="AO63" i="3"/>
  <c r="AO62" i="3" s="1"/>
  <c r="IO63" i="3"/>
  <c r="IO62" i="3" s="1"/>
  <c r="BU63" i="3"/>
  <c r="BU62" i="3" s="1"/>
  <c r="BE63" i="3"/>
  <c r="BE62" i="3" s="1"/>
  <c r="IG63" i="3"/>
  <c r="IG62" i="3" s="1"/>
  <c r="FU63" i="3"/>
  <c r="FU62" i="3" s="1"/>
  <c r="FQ73" i="3"/>
  <c r="FQ63" i="3" s="1"/>
  <c r="FQ62" i="3" s="1"/>
  <c r="FH73" i="3"/>
  <c r="FH63" i="3" s="1"/>
  <c r="FH62" i="3" s="1"/>
  <c r="EV63" i="3"/>
  <c r="EV62" i="3" s="1"/>
  <c r="EJ73" i="3"/>
  <c r="EJ63" i="3" s="1"/>
  <c r="EJ62" i="3" s="1"/>
  <c r="DL73" i="3"/>
  <c r="DL63" i="3" s="1"/>
  <c r="DL62" i="3" s="1"/>
  <c r="DD73" i="3"/>
  <c r="DD63" i="3" s="1"/>
  <c r="DD62" i="3" s="1"/>
  <c r="AR73" i="3"/>
  <c r="AR63" i="3" s="1"/>
  <c r="AR62" i="3" s="1"/>
  <c r="AJ73" i="3"/>
  <c r="AJ63" i="3" s="1"/>
  <c r="AJ62" i="3" s="1"/>
  <c r="AB73" i="3"/>
  <c r="AB63" i="3" s="1"/>
  <c r="AB62" i="3" s="1"/>
  <c r="HF63" i="3"/>
  <c r="HF62" i="3" s="1"/>
  <c r="FJ63" i="3"/>
  <c r="FJ62" i="3" s="1"/>
  <c r="ET63" i="3"/>
  <c r="ET62" i="3" s="1"/>
  <c r="ED63" i="3"/>
  <c r="ED62" i="3" s="1"/>
  <c r="DN63" i="3"/>
  <c r="DN62" i="3" s="1"/>
  <c r="CX63" i="3"/>
  <c r="CX62" i="3" s="1"/>
  <c r="HE73" i="3"/>
  <c r="HE63" i="3" s="1"/>
  <c r="HE62" i="3" s="1"/>
  <c r="GK73" i="3"/>
  <c r="GK63" i="3" s="1"/>
  <c r="GK62" i="3" s="1"/>
  <c r="FI73" i="3"/>
  <c r="FI63" i="3" s="1"/>
  <c r="FI62" i="3" s="1"/>
  <c r="EK73" i="3"/>
  <c r="EK63" i="3" s="1"/>
  <c r="EK62" i="3" s="1"/>
  <c r="DI73" i="3"/>
  <c r="DI63" i="3" s="1"/>
  <c r="DI62" i="3" s="1"/>
  <c r="GP73" i="3"/>
  <c r="GP63" i="3" s="1"/>
  <c r="GP62" i="3" s="1"/>
  <c r="HI73" i="3"/>
  <c r="HI63" i="3" s="1"/>
  <c r="HI62" i="3" s="1"/>
  <c r="FA73" i="3"/>
  <c r="FA63" i="3" s="1"/>
  <c r="FA62" i="3" s="1"/>
  <c r="DQ73" i="3"/>
  <c r="DQ63" i="3" s="1"/>
  <c r="DQ62" i="3" s="1"/>
  <c r="DB73" i="3"/>
  <c r="DB63" i="3" s="1"/>
  <c r="DB62" i="3" s="1"/>
  <c r="CV73" i="3"/>
  <c r="CV63" i="3" s="1"/>
  <c r="CV62" i="3" s="1"/>
  <c r="CR63" i="3"/>
  <c r="CR62" i="3" s="1"/>
  <c r="CN73" i="3"/>
  <c r="CN63" i="3" s="1"/>
  <c r="CN62" i="3" s="1"/>
  <c r="CJ63" i="3"/>
  <c r="CJ62" i="3" s="1"/>
  <c r="CF73" i="3"/>
  <c r="CF63" i="3" s="1"/>
  <c r="CF62" i="3" s="1"/>
  <c r="CB63" i="3"/>
  <c r="CB62" i="3" s="1"/>
  <c r="BX73" i="3"/>
  <c r="BX63" i="3" s="1"/>
  <c r="BX62" i="3" s="1"/>
  <c r="BP73" i="3"/>
  <c r="BP63" i="3" s="1"/>
  <c r="BP62" i="3" s="1"/>
  <c r="BL63" i="3"/>
  <c r="BL62" i="3" s="1"/>
  <c r="BH73" i="3"/>
  <c r="BH63" i="3" s="1"/>
  <c r="BH62" i="3" s="1"/>
  <c r="BD63" i="3"/>
  <c r="BD62" i="3" s="1"/>
  <c r="AN63" i="3"/>
  <c r="AN62" i="3" s="1"/>
  <c r="HZ63" i="3"/>
  <c r="HZ62" i="3" s="1"/>
  <c r="GD63" i="3"/>
  <c r="GD62" i="3" s="1"/>
  <c r="DM73" i="3"/>
  <c r="DM63" i="3" s="1"/>
  <c r="DM62" i="3" s="1"/>
  <c r="FM73" i="3"/>
  <c r="FM63" i="3" s="1"/>
  <c r="FM62" i="3" s="1"/>
  <c r="EZ73" i="3"/>
  <c r="EZ63" i="3" s="1"/>
  <c r="EZ62" i="3" s="1"/>
  <c r="ER73" i="3"/>
  <c r="ER63" i="3" s="1"/>
  <c r="ER62" i="3" s="1"/>
  <c r="DT73" i="3"/>
  <c r="DT63" i="3" s="1"/>
  <c r="DT62" i="3" s="1"/>
  <c r="DH63" i="3"/>
  <c r="DH62" i="3" s="1"/>
  <c r="AZ73" i="3"/>
  <c r="AZ63" i="3" s="1"/>
  <c r="AZ62" i="3" s="1"/>
  <c r="X63" i="3"/>
  <c r="X62" i="3" s="1"/>
  <c r="FL73" i="3"/>
  <c r="FL63" i="3" s="1"/>
  <c r="FL62" i="3" s="1"/>
  <c r="EF73" i="3"/>
  <c r="EF63" i="3" s="1"/>
  <c r="EF62" i="3" s="1"/>
  <c r="IX73" i="3"/>
  <c r="IX63" i="3" s="1"/>
  <c r="IH73" i="3"/>
  <c r="IH63" i="3" s="1"/>
  <c r="IH62" i="3" s="1"/>
  <c r="HR73" i="3"/>
  <c r="HR63" i="3" s="1"/>
  <c r="HR62" i="3" s="1"/>
  <c r="HB73" i="3"/>
  <c r="HB63" i="3" s="1"/>
  <c r="HB62" i="3" s="1"/>
  <c r="GL73" i="3"/>
  <c r="GL63" i="3" s="1"/>
  <c r="GL62" i="3" s="1"/>
  <c r="FV73" i="3"/>
  <c r="FV63" i="3" s="1"/>
  <c r="FV62" i="3" s="1"/>
  <c r="FF63" i="3"/>
  <c r="FF62" i="3" s="1"/>
  <c r="EP63" i="3"/>
  <c r="EP62" i="3" s="1"/>
  <c r="DZ63" i="3"/>
  <c r="DZ62" i="3" s="1"/>
  <c r="IC73" i="3"/>
  <c r="IC63" i="3" s="1"/>
  <c r="IC62" i="3" s="1"/>
  <c r="GW73" i="3"/>
  <c r="GW63" i="3" s="1"/>
  <c r="GW62" i="3" s="1"/>
  <c r="GG73" i="3"/>
  <c r="GG63" i="3" s="1"/>
  <c r="GG62" i="3" s="1"/>
  <c r="FE73" i="3"/>
  <c r="FE63" i="3" s="1"/>
  <c r="FE62" i="3" s="1"/>
  <c r="EC73" i="3"/>
  <c r="EC63" i="3" s="1"/>
  <c r="EC62" i="3" s="1"/>
  <c r="DA73" i="3"/>
  <c r="DA63" i="3" s="1"/>
  <c r="DA62" i="3" s="1"/>
  <c r="HA73" i="3"/>
  <c r="HA63" i="3" s="1"/>
  <c r="HA62" i="3" s="1"/>
  <c r="ES73" i="3"/>
  <c r="ES63" i="3" s="1"/>
  <c r="ES62" i="3" s="1"/>
  <c r="DE73" i="3"/>
  <c r="DE63" i="3" s="1"/>
  <c r="DE62" i="3" s="1"/>
  <c r="EX73" i="3"/>
  <c r="EX63" i="3" s="1"/>
  <c r="EX62" i="3" s="1"/>
  <c r="EH73" i="3"/>
  <c r="EH63" i="3" s="1"/>
  <c r="EH62" i="3" s="1"/>
  <c r="DJ73" i="3"/>
  <c r="DJ63" i="3" s="1"/>
  <c r="DJ62" i="3" s="1"/>
  <c r="IL73" i="3"/>
  <c r="IL63" i="3" s="1"/>
  <c r="IL62" i="3" s="1"/>
  <c r="IZ73" i="3"/>
  <c r="IZ63" i="3" s="1"/>
  <c r="IV63" i="3"/>
  <c r="IR73" i="3"/>
  <c r="IR63" i="3" s="1"/>
  <c r="IR62" i="3" s="1"/>
  <c r="IN63" i="3"/>
  <c r="IN62" i="3" s="1"/>
  <c r="IJ73" i="3"/>
  <c r="IJ63" i="3" s="1"/>
  <c r="IJ62" i="3" s="1"/>
  <c r="IF63" i="3"/>
  <c r="IF62" i="3" s="1"/>
  <c r="IB73" i="3"/>
  <c r="IB63" i="3" s="1"/>
  <c r="IB62" i="3" s="1"/>
  <c r="BT63" i="3"/>
  <c r="BT62" i="3" s="1"/>
  <c r="D73" i="3"/>
  <c r="D63" i="3" s="1"/>
  <c r="D62" i="3" s="1"/>
  <c r="HV73" i="3"/>
  <c r="HV63" i="3" s="1"/>
  <c r="HV62" i="3" s="1"/>
  <c r="HJ63" i="3"/>
  <c r="HJ62" i="3" s="1"/>
  <c r="FN63" i="3"/>
  <c r="FN62" i="3" s="1"/>
  <c r="DR63" i="3"/>
  <c r="DR62" i="3" s="1"/>
  <c r="HM73" i="3"/>
  <c r="HM63" i="3" s="1"/>
  <c r="HM62" i="3" s="1"/>
  <c r="EO73" i="3"/>
  <c r="EO63" i="3" s="1"/>
  <c r="EO62" i="3" s="1"/>
  <c r="DY73" i="3"/>
  <c r="DY63" i="3" s="1"/>
  <c r="DY62" i="3" s="1"/>
  <c r="EN63" i="3"/>
  <c r="EN62" i="3" s="1"/>
  <c r="EB73" i="3"/>
  <c r="EB63" i="3" s="1"/>
  <c r="EB62" i="3" s="1"/>
  <c r="DP63" i="3"/>
  <c r="DP62" i="3" s="1"/>
  <c r="CZ63" i="3"/>
  <c r="CZ62" i="3" s="1"/>
  <c r="AV63" i="3"/>
  <c r="AV62" i="3" s="1"/>
  <c r="GT73" i="3"/>
  <c r="GT63" i="3" s="1"/>
  <c r="GT62" i="3" s="1"/>
  <c r="FD73" i="3"/>
  <c r="FD63" i="3" s="1"/>
  <c r="FD62" i="3" s="1"/>
  <c r="DX73" i="3"/>
  <c r="DX63" i="3" s="1"/>
  <c r="DX62" i="3" s="1"/>
  <c r="AF73" i="3"/>
  <c r="AF63" i="3" s="1"/>
  <c r="AF62" i="3" s="1"/>
  <c r="IT63" i="3"/>
  <c r="ID73" i="3"/>
  <c r="ID63" i="3" s="1"/>
  <c r="ID62" i="3" s="1"/>
  <c r="HN73" i="3"/>
  <c r="HN63" i="3" s="1"/>
  <c r="HN62" i="3" s="1"/>
  <c r="GX73" i="3"/>
  <c r="GX63" i="3" s="1"/>
  <c r="GX62" i="3" s="1"/>
  <c r="GH73" i="3"/>
  <c r="GH63" i="3" s="1"/>
  <c r="GH62" i="3" s="1"/>
  <c r="FR73" i="3"/>
  <c r="FR63" i="3" s="1"/>
  <c r="FR62" i="3" s="1"/>
  <c r="FB63" i="3"/>
  <c r="FB62" i="3" s="1"/>
  <c r="EL63" i="3"/>
  <c r="EL62" i="3" s="1"/>
  <c r="DV63" i="3"/>
  <c r="DV62" i="3" s="1"/>
  <c r="DF63" i="3"/>
  <c r="DF62" i="3" s="1"/>
  <c r="HU73" i="3"/>
  <c r="HU63" i="3" s="1"/>
  <c r="HU62" i="3" s="1"/>
  <c r="GS73" i="3"/>
  <c r="GS63" i="3" s="1"/>
  <c r="GS62" i="3" s="1"/>
  <c r="FY63" i="3"/>
  <c r="FY62" i="3" s="1"/>
  <c r="EW73" i="3"/>
  <c r="EW63" i="3" s="1"/>
  <c r="EW62" i="3" s="1"/>
  <c r="DU73" i="3"/>
  <c r="DU63" i="3" s="1"/>
  <c r="DU62" i="3" s="1"/>
  <c r="IP73" i="3"/>
  <c r="IP63" i="3" s="1"/>
  <c r="IP62" i="3" s="1"/>
  <c r="GO73" i="3"/>
  <c r="GO63" i="3" s="1"/>
  <c r="GO62" i="3" s="1"/>
  <c r="GC73" i="3"/>
  <c r="GC63" i="3" s="1"/>
  <c r="GC62" i="3" s="1"/>
  <c r="EG73" i="3"/>
  <c r="EG63" i="3" s="1"/>
  <c r="EG62" i="3" s="1"/>
  <c r="CW73" i="3"/>
  <c r="CW63" i="3" s="1"/>
  <c r="CW62" i="3" s="1"/>
  <c r="FZ73" i="3"/>
  <c r="FZ63" i="3" s="1"/>
  <c r="FZ62" i="3" s="1"/>
  <c r="HX63" i="3"/>
  <c r="HX62" i="3" s="1"/>
  <c r="HT73" i="3"/>
  <c r="HT63" i="3" s="1"/>
  <c r="HT62" i="3" s="1"/>
  <c r="HP63" i="3"/>
  <c r="HP62" i="3" s="1"/>
  <c r="HL73" i="3"/>
  <c r="HL63" i="3" s="1"/>
  <c r="HL62" i="3" s="1"/>
  <c r="HH63" i="3"/>
  <c r="HH62" i="3" s="1"/>
  <c r="HD73" i="3"/>
  <c r="HD63" i="3" s="1"/>
  <c r="HD62" i="3" s="1"/>
  <c r="GZ63" i="3"/>
  <c r="GZ62" i="3" s="1"/>
  <c r="GV73" i="3"/>
  <c r="GV63" i="3" s="1"/>
  <c r="GV62" i="3" s="1"/>
  <c r="GR63" i="3"/>
  <c r="GR62" i="3" s="1"/>
  <c r="GN73" i="3"/>
  <c r="GN63" i="3" s="1"/>
  <c r="GN62" i="3" s="1"/>
  <c r="GJ63" i="3"/>
  <c r="GJ62" i="3" s="1"/>
  <c r="GF73" i="3"/>
  <c r="GF63" i="3" s="1"/>
  <c r="GF62" i="3" s="1"/>
  <c r="GB63" i="3"/>
  <c r="GB62" i="3" s="1"/>
  <c r="FX73" i="3"/>
  <c r="FX63" i="3" s="1"/>
  <c r="FX62" i="3" s="1"/>
  <c r="FT63" i="3"/>
  <c r="FT62" i="3" s="1"/>
  <c r="FP73" i="3"/>
  <c r="FP63" i="3" s="1"/>
  <c r="FP62" i="3" s="1"/>
  <c r="T73" i="3"/>
  <c r="T63" i="3" s="1"/>
  <c r="T62" i="3" s="1"/>
  <c r="P63" i="3"/>
  <c r="P62" i="3" s="1"/>
  <c r="L73" i="3"/>
  <c r="L63" i="3" s="1"/>
  <c r="L62" i="3" s="1"/>
  <c r="H63" i="3"/>
  <c r="H62" i="3" s="1"/>
  <c r="IX62" i="3" l="1"/>
  <c r="IV62" i="3"/>
  <c r="IZ62" i="3"/>
  <c r="IT62" i="3"/>
</calcChain>
</file>

<file path=xl/sharedStrings.xml><?xml version="1.0" encoding="utf-8"?>
<sst xmlns="http://schemas.openxmlformats.org/spreadsheetml/2006/main" count="717" uniqueCount="186">
  <si>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</si>
  <si>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</si>
  <si>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</si>
  <si>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</si>
  <si>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</si>
  <si>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</si>
  <si>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</si>
  <si>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</si>
  <si>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</si>
  <si>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</si>
  <si>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</si>
  <si>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</si>
  <si>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</si>
  <si>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</si>
  <si>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</si>
  <si>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</si>
  <si>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</si>
  <si>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</si>
  <si>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</si>
  <si>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</si>
  <si>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</si>
  <si>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</si>
  <si>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</si>
  <si>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</si>
  <si>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</si>
  <si>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</si>
  <si>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</si>
  <si>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</si>
  <si>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</si>
  <si>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</si>
  <si>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</si>
  <si>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</si>
  <si>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</si>
  <si>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</si>
  <si>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</si>
  <si>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</si>
  <si>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</si>
  <si>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</si>
  <si>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</si>
  <si>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</si>
  <si>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</si>
  <si>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</si>
  <si>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</si>
  <si>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</si>
  <si>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</si>
  <si>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</si>
  <si>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</si>
  <si>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</si>
  <si>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</si>
  <si>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</si>
  <si>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</si>
  <si>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</si>
  <si>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</si>
  <si>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</si>
  <si>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</si>
  <si>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</si>
  <si>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</si>
  <si>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</si>
  <si>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</si>
  <si>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</si>
  <si>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</si>
  <si>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</si>
  <si>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</si>
  <si>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</si>
  <si>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</si>
  <si>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</si>
  <si>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</si>
  <si>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</si>
  <si>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</si>
  <si>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</si>
  <si>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</si>
  <si>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</si>
  <si>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</si>
  <si>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</si>
  <si>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</si>
  <si>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</si>
  <si>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</si>
  <si>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</si>
  <si>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</si>
  <si>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</si>
  <si>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</si>
  <si>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</si>
  <si>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</si>
  <si>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</si>
  <si>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</si>
  <si>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</si>
  <si>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</si>
  <si>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</si>
  <si>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</si>
  <si>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</si>
  <si>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</si>
  <si>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</si>
  <si>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</si>
  <si>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</si>
  <si>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</si>
  <si>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</si>
  <si>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</si>
  <si>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</si>
  <si>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</si>
  <si>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</si>
  <si>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</si>
  <si>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</si>
  <si>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</si>
  <si>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</si>
  <si>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</si>
  <si>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</si>
  <si>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</si>
  <si>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</si>
  <si>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</si>
  <si>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</si>
  <si>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</si>
  <si>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</si>
  <si>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</si>
  <si>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</si>
  <si>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</si>
  <si>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</si>
  <si>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</si>
  <si>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</si>
  <si>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</si>
  <si>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</si>
  <si>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</si>
  <si>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</si>
  <si>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</si>
  <si>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</si>
  <si>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</si>
  <si>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</si>
  <si>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</si>
  <si>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</si>
  <si>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</si>
  <si>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</si>
  <si>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</si>
  <si>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</si>
  <si>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</si>
  <si>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</si>
  <si>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</si>
  <si>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</si>
  <si>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</si>
  <si>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</si>
  <si>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</si>
  <si>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</si>
  <si>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</si>
  <si>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</si>
  <si>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</si>
  <si>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</si>
  <si>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</si>
  <si>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</si>
  <si>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</si>
  <si>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</si>
  <si>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</si>
  <si>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</si>
  <si>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</si>
  <si>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</si>
  <si>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</si>
  <si>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</si>
  <si>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</si>
  <si>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</si>
  <si>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</si>
  <si>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</si>
  <si>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</si>
  <si>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</si>
  <si>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</si>
  <si>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</si>
  <si>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</si>
  <si>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</si>
  <si>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</si>
  <si>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</si>
  <si>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</si>
  <si>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</si>
  <si>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</si>
  <si>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</si>
  <si>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</si>
  <si>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</si>
  <si>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</si>
  <si>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</si>
  <si>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</si>
  <si>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</si>
  <si>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</si>
  <si>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</si>
  <si>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</si>
  <si>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</si>
  <si>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</si>
  <si>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</si>
  <si>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</si>
  <si>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</si>
  <si>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</si>
  <si>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KEY FINANCIAL INDICATORS FOR April,8,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</si>
</sst>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_(* #,##0.0_);_(* \(#,##0.0\);_(* &quot;-&quot;??_);_(@_)"/>
    <numFmt numFmtId="170" formatCode="B1dd\-mmm"/>
    <numFmt numFmtId="171" formatCode="#,##0.000"/>
    <numFmt numFmtId="172" formatCode="_(* #,##0.000_);_(* \(#,##0.000\);_(* &quot;-&quot;??_);_(@_)"/>
    <numFmt numFmtId="173" formatCode="_(* #,##0.0000_);_(* \(#,##0.0000\);_(* &quot;-&quot;??_);_(@_)"/>
    <numFmt numFmtId="174"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8">
    <xf numFmtId="0" fontId="0" fillId="0" borderId="0"/>
    <xf numFmtId="165" fontId="1" fillId="0" borderId="0" applyFont="0" applyFill="0" applyBorder="0" applyAlignment="0" applyProtection="0"/>
    <xf numFmtId="165"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604">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6" fontId="6" fillId="0" borderId="22" xfId="1" applyNumberFormat="1" applyFont="1" applyBorder="1" applyAlignment="1">
      <alignment horizontal="center"/>
    </xf>
    <xf numFmtId="166" fontId="6" fillId="0" borderId="22" xfId="1" applyNumberFormat="1" applyFont="1" applyFill="1" applyBorder="1" applyAlignment="1">
      <alignment horizontal="center"/>
    </xf>
    <xf numFmtId="166" fontId="6" fillId="0" borderId="22" xfId="1" applyNumberFormat="1" applyFont="1" applyBorder="1"/>
    <xf numFmtId="166" fontId="7" fillId="0" borderId="22" xfId="1" applyNumberFormat="1" applyFont="1" applyBorder="1" applyAlignment="1">
      <alignment horizontal="center" vertical="center" readingOrder="1"/>
    </xf>
    <xf numFmtId="166" fontId="7" fillId="0" borderId="22" xfId="1" applyNumberFormat="1" applyFont="1" applyFill="1" applyBorder="1" applyAlignment="1">
      <alignment horizontal="center" vertical="center" readingOrder="1"/>
    </xf>
    <xf numFmtId="166" fontId="8" fillId="0" borderId="22" xfId="1" applyNumberFormat="1" applyFont="1" applyBorder="1" applyAlignment="1">
      <alignment horizontal="center" vertical="center" readingOrder="1"/>
    </xf>
    <xf numFmtId="166" fontId="8" fillId="0" borderId="22" xfId="1" applyNumberFormat="1" applyFont="1" applyFill="1" applyBorder="1" applyAlignment="1">
      <alignment horizontal="center" vertical="center" readingOrder="1"/>
    </xf>
    <xf numFmtId="166" fontId="9" fillId="0" borderId="22" xfId="1" applyNumberFormat="1" applyFont="1" applyFill="1" applyBorder="1" applyAlignment="1">
      <alignment horizontal="center" vertical="center" readingOrder="1"/>
    </xf>
    <xf numFmtId="166" fontId="9" fillId="0" borderId="33" xfId="1" applyNumberFormat="1" applyFont="1" applyFill="1" applyBorder="1" applyAlignment="1">
      <alignment horizontal="center" vertical="center" readingOrder="1"/>
    </xf>
    <xf numFmtId="166" fontId="9" fillId="0" borderId="25" xfId="1" applyNumberFormat="1" applyFont="1" applyFill="1" applyBorder="1" applyAlignment="1">
      <alignment horizontal="center" vertical="center" readingOrder="1"/>
    </xf>
    <xf numFmtId="166" fontId="9" fillId="0" borderId="28" xfId="1" applyNumberFormat="1" applyFont="1" applyFill="1" applyBorder="1" applyAlignment="1">
      <alignment horizontal="center" vertical="center" readingOrder="1"/>
    </xf>
    <xf numFmtId="166" fontId="9" fillId="0" borderId="40" xfId="1" applyNumberFormat="1" applyFont="1" applyFill="1" applyBorder="1" applyAlignment="1">
      <alignment horizontal="center" vertical="center" readingOrder="1"/>
    </xf>
    <xf numFmtId="166"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6" fontId="6" fillId="0" borderId="24" xfId="1" applyNumberFormat="1" applyFont="1" applyBorder="1" applyAlignment="1">
      <alignment horizontal="center"/>
    </xf>
    <xf numFmtId="166" fontId="6" fillId="0" borderId="24" xfId="1" applyNumberFormat="1" applyFont="1" applyFill="1" applyBorder="1" applyAlignment="1">
      <alignment horizontal="center"/>
    </xf>
    <xf numFmtId="166" fontId="6" fillId="0" borderId="24" xfId="1" applyNumberFormat="1" applyFont="1" applyBorder="1"/>
    <xf numFmtId="166" fontId="7" fillId="0" borderId="24" xfId="1" applyNumberFormat="1" applyFont="1" applyBorder="1" applyAlignment="1">
      <alignment horizontal="center" vertical="center" readingOrder="1"/>
    </xf>
    <xf numFmtId="166" fontId="7" fillId="0" borderId="24" xfId="1" applyNumberFormat="1" applyFont="1" applyFill="1" applyBorder="1" applyAlignment="1">
      <alignment horizontal="center" vertical="center" readingOrder="1"/>
    </xf>
    <xf numFmtId="166" fontId="8" fillId="0" borderId="24" xfId="1" applyNumberFormat="1" applyFont="1" applyBorder="1" applyAlignment="1">
      <alignment horizontal="center" vertical="center" readingOrder="1"/>
    </xf>
    <xf numFmtId="166" fontId="8" fillId="0" borderId="24" xfId="1" applyNumberFormat="1" applyFont="1" applyFill="1" applyBorder="1" applyAlignment="1">
      <alignment horizontal="center" vertical="center" readingOrder="1"/>
    </xf>
    <xf numFmtId="166" fontId="9" fillId="0" borderId="24" xfId="1" applyNumberFormat="1" applyFont="1" applyFill="1" applyBorder="1" applyAlignment="1">
      <alignment horizontal="center" vertical="center" readingOrder="1"/>
    </xf>
    <xf numFmtId="166" fontId="9" fillId="0" borderId="45" xfId="1" applyNumberFormat="1" applyFont="1" applyFill="1" applyBorder="1" applyAlignment="1">
      <alignment horizontal="center" vertical="center" readingOrder="1"/>
    </xf>
    <xf numFmtId="169" fontId="7" fillId="0" borderId="24" xfId="1" applyNumberFormat="1" applyFont="1" applyBorder="1" applyAlignment="1">
      <alignment horizontal="center" vertical="center" readingOrder="1"/>
    </xf>
    <xf numFmtId="169" fontId="7" fillId="0" borderId="24" xfId="1" applyNumberFormat="1" applyFont="1" applyFill="1" applyBorder="1" applyAlignment="1">
      <alignment horizontal="center" vertical="center" readingOrder="1"/>
    </xf>
    <xf numFmtId="168" fontId="6" fillId="0" borderId="24" xfId="0" applyNumberFormat="1" applyFont="1" applyBorder="1"/>
    <xf numFmtId="169" fontId="6" fillId="0" borderId="24" xfId="1" applyNumberFormat="1" applyFont="1" applyFill="1" applyBorder="1"/>
    <xf numFmtId="169" fontId="11" fillId="0" borderId="24" xfId="1" applyNumberFormat="1" applyFont="1" applyFill="1" applyBorder="1"/>
    <xf numFmtId="169" fontId="6" fillId="0" borderId="45" xfId="1" applyNumberFormat="1" applyFont="1" applyFill="1" applyBorder="1"/>
    <xf numFmtId="169" fontId="6" fillId="0" borderId="25" xfId="1" applyNumberFormat="1" applyFont="1" applyFill="1" applyBorder="1"/>
    <xf numFmtId="169" fontId="12" fillId="0" borderId="24" xfId="1" applyNumberFormat="1" applyFont="1" applyFill="1" applyBorder="1"/>
    <xf numFmtId="169" fontId="6" fillId="0" borderId="24" xfId="1" applyNumberFormat="1" applyFont="1" applyFill="1" applyBorder="1" applyAlignment="1">
      <alignment horizontal="right"/>
    </xf>
    <xf numFmtId="169" fontId="6" fillId="0" borderId="45" xfId="1" applyNumberFormat="1" applyFont="1" applyFill="1" applyBorder="1" applyAlignment="1">
      <alignment horizontal="right"/>
    </xf>
    <xf numFmtId="169" fontId="6" fillId="0" borderId="25" xfId="1" applyNumberFormat="1" applyFont="1" applyFill="1" applyBorder="1" applyAlignment="1">
      <alignment horizontal="right"/>
    </xf>
    <xf numFmtId="167" fontId="6" fillId="0" borderId="24" xfId="0" applyNumberFormat="1" applyFont="1" applyBorder="1" applyAlignment="1">
      <alignment vertical="center"/>
    </xf>
    <xf numFmtId="167" fontId="6" fillId="0" borderId="24" xfId="0" applyNumberFormat="1" applyFont="1" applyBorder="1" applyAlignment="1">
      <alignment horizontal="right" vertical="center"/>
    </xf>
    <xf numFmtId="167" fontId="6" fillId="0" borderId="45" xfId="0" applyNumberFormat="1" applyFont="1" applyBorder="1" applyAlignment="1">
      <alignment horizontal="right" vertical="center"/>
    </xf>
    <xf numFmtId="0" fontId="6" fillId="0" borderId="24" xfId="0" applyFont="1" applyBorder="1" applyAlignment="1">
      <alignment horizontal="center"/>
    </xf>
    <xf numFmtId="166" fontId="7" fillId="0" borderId="45" xfId="1" applyNumberFormat="1" applyFont="1" applyFill="1" applyBorder="1" applyAlignment="1">
      <alignment horizontal="center" vertical="center" readingOrder="1"/>
    </xf>
    <xf numFmtId="166"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7" fontId="5" fillId="0" borderId="24" xfId="0" applyNumberFormat="1" applyFont="1" applyBorder="1"/>
    <xf numFmtId="167" fontId="5" fillId="0" borderId="24" xfId="0" applyNumberFormat="1" applyFont="1" applyBorder="1" applyAlignment="1">
      <alignment horizontal="right"/>
    </xf>
    <xf numFmtId="169" fontId="5" fillId="0" borderId="24" xfId="1" applyNumberFormat="1" applyFont="1" applyFill="1" applyBorder="1" applyAlignment="1">
      <alignment horizontal="right"/>
    </xf>
    <xf numFmtId="165" fontId="5" fillId="0" borderId="24" xfId="1" applyFont="1" applyFill="1" applyBorder="1" applyAlignment="1">
      <alignment horizontal="right"/>
    </xf>
    <xf numFmtId="169" fontId="5" fillId="0" borderId="24" xfId="1" applyNumberFormat="1" applyFont="1" applyBorder="1" applyAlignment="1">
      <alignment horizontal="right"/>
    </xf>
    <xf numFmtId="2" fontId="5" fillId="0" borderId="24" xfId="0" applyNumberFormat="1" applyFont="1" applyBorder="1"/>
    <xf numFmtId="166" fontId="13" fillId="0" borderId="24" xfId="1" applyNumberFormat="1" applyFont="1" applyBorder="1" applyAlignment="1">
      <alignment horizontal="center" vertical="center" readingOrder="1"/>
    </xf>
    <xf numFmtId="166" fontId="13" fillId="0" borderId="24" xfId="1" applyNumberFormat="1" applyFont="1" applyFill="1" applyBorder="1" applyAlignment="1">
      <alignment horizontal="center" vertical="center" readingOrder="1"/>
    </xf>
    <xf numFmtId="169" fontId="13" fillId="0" borderId="24" xfId="1" applyNumberFormat="1" applyFont="1" applyBorder="1" applyAlignment="1">
      <alignment horizontal="center" vertical="center" readingOrder="1"/>
    </xf>
    <xf numFmtId="166" fontId="14" fillId="0" borderId="24" xfId="1" applyNumberFormat="1" applyFont="1" applyFill="1" applyBorder="1" applyAlignment="1">
      <alignment horizontal="center" vertical="center" readingOrder="1"/>
    </xf>
    <xf numFmtId="166" fontId="14" fillId="0" borderId="45" xfId="1" applyNumberFormat="1" applyFont="1" applyFill="1" applyBorder="1" applyAlignment="1">
      <alignment horizontal="center" vertical="center" readingOrder="1"/>
    </xf>
    <xf numFmtId="166"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6" fontId="5" fillId="0" borderId="24" xfId="1" applyNumberFormat="1" applyFont="1" applyBorder="1"/>
    <xf numFmtId="166" fontId="5" fillId="0" borderId="24" xfId="1" applyNumberFormat="1" applyFont="1" applyFill="1" applyBorder="1" applyAlignment="1">
      <alignment horizontal="right"/>
    </xf>
    <xf numFmtId="165" fontId="13" fillId="0" borderId="24" xfId="1" applyFont="1" applyBorder="1" applyAlignment="1">
      <alignment horizontal="center" vertical="center" readingOrder="1"/>
    </xf>
    <xf numFmtId="166"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8" fontId="5" fillId="0" borderId="24" xfId="1" applyNumberFormat="1" applyFont="1" applyFill="1" applyBorder="1" applyAlignment="1">
      <alignment horizontal="right"/>
    </xf>
    <xf numFmtId="167" fontId="16" fillId="0" borderId="24" xfId="0" applyNumberFormat="1" applyFont="1" applyBorder="1"/>
    <xf numFmtId="167" fontId="16" fillId="0" borderId="45" xfId="0" applyNumberFormat="1" applyFont="1" applyBorder="1"/>
    <xf numFmtId="167" fontId="16" fillId="0" borderId="25" xfId="0" applyNumberFormat="1" applyFont="1" applyBorder="1"/>
    <xf numFmtId="3" fontId="5" fillId="0" borderId="24" xfId="0" applyNumberFormat="1" applyFont="1" applyBorder="1"/>
    <xf numFmtId="166" fontId="5" fillId="0" borderId="24" xfId="1" applyNumberFormat="1" applyFont="1" applyBorder="1" applyAlignment="1">
      <alignment horizontal="center"/>
    </xf>
    <xf numFmtId="166" fontId="5" fillId="0" borderId="24" xfId="1" applyNumberFormat="1" applyFont="1" applyFill="1" applyBorder="1"/>
    <xf numFmtId="166" fontId="16" fillId="0" borderId="24" xfId="1" applyNumberFormat="1" applyFont="1" applyFill="1" applyBorder="1"/>
    <xf numFmtId="166" fontId="16" fillId="0" borderId="45" xfId="1" applyNumberFormat="1" applyFont="1" applyFill="1" applyBorder="1"/>
    <xf numFmtId="166" fontId="16" fillId="0" borderId="25" xfId="1" applyNumberFormat="1" applyFont="1" applyFill="1" applyBorder="1"/>
    <xf numFmtId="166" fontId="6" fillId="0" borderId="24" xfId="1" applyNumberFormat="1" applyFont="1" applyFill="1" applyBorder="1"/>
    <xf numFmtId="165" fontId="6" fillId="0" borderId="24" xfId="1" applyFont="1" applyFill="1" applyBorder="1"/>
    <xf numFmtId="165" fontId="17" fillId="0" borderId="24" xfId="1" applyFont="1" applyFill="1" applyBorder="1"/>
    <xf numFmtId="165" fontId="17" fillId="0" borderId="45" xfId="1" applyFont="1" applyFill="1" applyBorder="1"/>
    <xf numFmtId="165" fontId="17" fillId="0" borderId="25" xfId="1" applyFont="1" applyFill="1" applyBorder="1"/>
    <xf numFmtId="166" fontId="17" fillId="0" borderId="24" xfId="1" applyNumberFormat="1" applyFont="1" applyFill="1" applyBorder="1"/>
    <xf numFmtId="166" fontId="17" fillId="0" borderId="45" xfId="1" applyNumberFormat="1" applyFont="1" applyFill="1" applyBorder="1"/>
    <xf numFmtId="166" fontId="17" fillId="0" borderId="25" xfId="1" applyNumberFormat="1" applyFont="1" applyFill="1" applyBorder="1"/>
    <xf numFmtId="168" fontId="5" fillId="0" borderId="24" xfId="0" applyNumberFormat="1" applyFont="1" applyBorder="1"/>
    <xf numFmtId="4" fontId="5" fillId="0" borderId="24" xfId="0" applyNumberFormat="1" applyFont="1" applyBorder="1"/>
    <xf numFmtId="169" fontId="5" fillId="0" borderId="24" xfId="1" applyNumberFormat="1" applyFont="1" applyBorder="1"/>
    <xf numFmtId="169" fontId="5" fillId="0" borderId="24" xfId="1" applyNumberFormat="1" applyFont="1" applyFill="1" applyBorder="1"/>
    <xf numFmtId="165" fontId="5" fillId="0" borderId="24" xfId="1" applyFont="1" applyFill="1" applyBorder="1"/>
    <xf numFmtId="0" fontId="5" fillId="0" borderId="24" xfId="0" applyFont="1" applyBorder="1" applyAlignment="1">
      <alignment horizontal="right" vertical="center"/>
    </xf>
    <xf numFmtId="167" fontId="5" fillId="0" borderId="24" xfId="0" applyNumberFormat="1" applyFont="1" applyBorder="1" applyAlignment="1">
      <alignment horizontal="right" vertical="center"/>
    </xf>
    <xf numFmtId="167" fontId="5" fillId="0" borderId="24" xfId="0" applyNumberFormat="1" applyFont="1" applyBorder="1" applyAlignment="1">
      <alignment vertical="center"/>
    </xf>
    <xf numFmtId="167" fontId="5" fillId="0" borderId="24" xfId="0" applyNumberFormat="1" applyFont="1" applyBorder="1" applyAlignment="1">
      <alignment horizontal="center" vertical="center"/>
    </xf>
    <xf numFmtId="167" fontId="5" fillId="0" borderId="45" xfId="0" applyNumberFormat="1" applyFont="1" applyBorder="1" applyAlignment="1">
      <alignment horizontal="center" vertical="center"/>
    </xf>
    <xf numFmtId="167"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164" fontId="5" fillId="0" borderId="24" xfId="1" applyNumberFormat="1" applyFont="1" applyFill="1" applyBorder="1"/>
    <xf numFmtId="164" fontId="5" fillId="0" borderId="45" xfId="1" applyNumberFormat="1" applyFont="1" applyFill="1" applyBorder="1"/>
    <xf numFmtId="164" fontId="5" fillId="0" borderId="25" xfId="1" applyNumberFormat="1" applyFont="1" applyFill="1" applyBorder="1"/>
    <xf numFmtId="166"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8" fontId="18" fillId="0" borderId="24" xfId="0" applyNumberFormat="1" applyFont="1" applyBorder="1" applyAlignment="1">
      <alignment horizontal="center"/>
    </xf>
    <xf numFmtId="168" fontId="16" fillId="0" borderId="45" xfId="0" applyNumberFormat="1" applyFont="1" applyBorder="1" applyAlignment="1">
      <alignment horizontal="center"/>
    </xf>
    <xf numFmtId="168" fontId="16" fillId="0" borderId="25" xfId="0" applyNumberFormat="1" applyFont="1" applyBorder="1" applyAlignment="1">
      <alignment horizontal="center"/>
    </xf>
    <xf numFmtId="168"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6" fontId="16" fillId="0" borderId="24" xfId="0" applyNumberFormat="1" applyFont="1" applyBorder="1" applyAlignment="1">
      <alignment horizontal="right" vertical="center"/>
    </xf>
    <xf numFmtId="166" fontId="16" fillId="0" borderId="45" xfId="0" applyNumberFormat="1" applyFont="1" applyBorder="1" applyAlignment="1">
      <alignment horizontal="right" vertical="center"/>
    </xf>
    <xf numFmtId="166"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9"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7" fontId="5" fillId="0" borderId="45" xfId="0" applyNumberFormat="1" applyFont="1" applyBorder="1" applyAlignment="1">
      <alignment horizontal="right" vertical="center"/>
    </xf>
    <xf numFmtId="167" fontId="5" fillId="0" borderId="25" xfId="0" applyNumberFormat="1" applyFont="1" applyBorder="1" applyAlignment="1">
      <alignment horizontal="right" vertical="center"/>
    </xf>
    <xf numFmtId="166" fontId="5" fillId="0" borderId="24" xfId="0" applyNumberFormat="1" applyFont="1" applyBorder="1"/>
    <xf numFmtId="167" fontId="5" fillId="0" borderId="45" xfId="0" applyNumberFormat="1" applyFont="1" applyBorder="1"/>
    <xf numFmtId="167" fontId="5" fillId="0" borderId="25" xfId="0" applyNumberFormat="1" applyFont="1" applyBorder="1"/>
    <xf numFmtId="165"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6" fontId="5" fillId="0" borderId="24" xfId="1" applyNumberFormat="1" applyFont="1" applyBorder="1" applyAlignment="1">
      <alignment horizontal="right"/>
    </xf>
    <xf numFmtId="2" fontId="5" fillId="0" borderId="24" xfId="0" applyNumberFormat="1" applyFont="1" applyBorder="1" applyAlignment="1">
      <alignment horizontal="center"/>
    </xf>
    <xf numFmtId="167"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165"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6" fontId="6" fillId="0" borderId="24" xfId="1" applyNumberFormat="1" applyFont="1" applyFill="1" applyBorder="1" applyAlignment="1"/>
    <xf numFmtId="3" fontId="6" fillId="0" borderId="24" xfId="1" applyNumberFormat="1" applyFont="1" applyFill="1" applyBorder="1"/>
    <xf numFmtId="166" fontId="6" fillId="0" borderId="24" xfId="1" applyNumberFormat="1" applyFont="1" applyFill="1" applyBorder="1" applyAlignment="1">
      <alignment horizontal="right"/>
    </xf>
    <xf numFmtId="166" fontId="12" fillId="0" borderId="24" xfId="1" applyNumberFormat="1" applyFont="1" applyFill="1" applyBorder="1" applyAlignment="1">
      <alignment horizontal="right"/>
    </xf>
    <xf numFmtId="166" fontId="12" fillId="0" borderId="25" xfId="1" applyNumberFormat="1" applyFont="1" applyFill="1" applyBorder="1" applyAlignment="1">
      <alignment horizontal="right"/>
    </xf>
    <xf numFmtId="166"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6" fontId="6" fillId="0" borderId="24" xfId="1" applyNumberFormat="1" applyFont="1" applyFill="1" applyBorder="1" applyAlignment="1">
      <alignment readingOrder="1"/>
    </xf>
    <xf numFmtId="166" fontId="5" fillId="0" borderId="24" xfId="1" applyNumberFormat="1" applyFont="1" applyBorder="1" applyAlignment="1"/>
    <xf numFmtId="3" fontId="5" fillId="0" borderId="24" xfId="1" applyNumberFormat="1" applyFont="1" applyFill="1" applyBorder="1" applyAlignment="1"/>
    <xf numFmtId="166" fontId="5" fillId="0" borderId="24" xfId="1" applyNumberFormat="1" applyFont="1" applyFill="1" applyBorder="1" applyAlignment="1">
      <alignment readingOrder="1"/>
    </xf>
    <xf numFmtId="3" fontId="5" fillId="0" borderId="24" xfId="0" applyNumberFormat="1" applyFont="1" applyBorder="1" applyAlignment="1">
      <alignment horizontal="right"/>
    </xf>
    <xf numFmtId="166" fontId="19" fillId="0" borderId="24" xfId="1" applyNumberFormat="1" applyFont="1" applyFill="1" applyBorder="1"/>
    <xf numFmtId="166" fontId="5" fillId="0" borderId="25" xfId="1" applyNumberFormat="1" applyFont="1" applyFill="1" applyBorder="1"/>
    <xf numFmtId="166" fontId="6" fillId="0" borderId="0" xfId="1" applyNumberFormat="1" applyFont="1" applyFill="1" applyBorder="1" applyAlignment="1">
      <alignment horizontal="right"/>
    </xf>
    <xf numFmtId="166" fontId="5" fillId="0" borderId="24" xfId="1" applyNumberFormat="1" applyFont="1" applyFill="1" applyBorder="1" applyAlignment="1"/>
    <xf numFmtId="3" fontId="19" fillId="0" borderId="24" xfId="0" applyNumberFormat="1" applyFont="1" applyBorder="1"/>
    <xf numFmtId="166" fontId="5" fillId="0" borderId="5" xfId="1" applyNumberFormat="1" applyFont="1" applyFill="1" applyBorder="1"/>
    <xf numFmtId="166" fontId="5" fillId="0" borderId="0" xfId="1" applyNumberFormat="1" applyFont="1" applyFill="1" applyBorder="1"/>
    <xf numFmtId="166" fontId="5" fillId="0" borderId="0" xfId="1" applyNumberFormat="1" applyFont="1" applyFill="1"/>
    <xf numFmtId="0" fontId="6" fillId="0" borderId="24" xfId="0" applyFont="1" applyBorder="1" applyAlignment="1">
      <alignment horizontal="left" indent="2"/>
    </xf>
    <xf numFmtId="166" fontId="6" fillId="0" borderId="24" xfId="1" applyNumberFormat="1" applyFont="1" applyBorder="1" applyAlignment="1">
      <alignment horizontal="right"/>
    </xf>
    <xf numFmtId="166" fontId="6" fillId="0" borderId="25" xfId="1" applyNumberFormat="1" applyFont="1" applyFill="1" applyBorder="1"/>
    <xf numFmtId="166" fontId="6" fillId="0" borderId="25" xfId="1" applyNumberFormat="1" applyFont="1" applyFill="1" applyBorder="1" applyAlignment="1">
      <alignment vertical="center"/>
    </xf>
    <xf numFmtId="166" fontId="6" fillId="0" borderId="24" xfId="1" applyNumberFormat="1" applyFont="1" applyFill="1" applyBorder="1" applyAlignment="1">
      <alignment vertical="center"/>
    </xf>
    <xf numFmtId="166"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1" fontId="21" fillId="0" borderId="24" xfId="0" applyNumberFormat="1" applyFont="1" applyBorder="1"/>
    <xf numFmtId="166" fontId="21" fillId="0" borderId="24" xfId="1" applyNumberFormat="1" applyFont="1" applyFill="1" applyBorder="1" applyAlignment="1"/>
    <xf numFmtId="3" fontId="21" fillId="0" borderId="24" xfId="1" applyNumberFormat="1" applyFont="1" applyFill="1" applyBorder="1" applyAlignment="1"/>
    <xf numFmtId="166" fontId="21" fillId="0" borderId="24" xfId="1" applyNumberFormat="1" applyFont="1" applyBorder="1"/>
    <xf numFmtId="166" fontId="21" fillId="0" borderId="24" xfId="1" applyNumberFormat="1" applyFont="1" applyFill="1" applyBorder="1" applyAlignment="1">
      <alignment horizontal="right"/>
    </xf>
    <xf numFmtId="166" fontId="21" fillId="0" borderId="24" xfId="1" applyNumberFormat="1" applyFont="1" applyFill="1" applyBorder="1"/>
    <xf numFmtId="166" fontId="21" fillId="0" borderId="24" xfId="1" applyNumberFormat="1" applyFont="1" applyFill="1" applyBorder="1" applyAlignment="1">
      <alignment readingOrder="1"/>
    </xf>
    <xf numFmtId="166"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1" fontId="20" fillId="0" borderId="24" xfId="0" applyNumberFormat="1" applyFont="1" applyBorder="1"/>
    <xf numFmtId="166"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6" fontId="20" fillId="0" borderId="24" xfId="1" applyNumberFormat="1" applyFont="1" applyFill="1" applyBorder="1" applyAlignment="1"/>
    <xf numFmtId="166" fontId="20" fillId="0" borderId="24" xfId="1" applyNumberFormat="1" applyFont="1" applyBorder="1"/>
    <xf numFmtId="166" fontId="20" fillId="0" borderId="24" xfId="1" applyNumberFormat="1" applyFont="1" applyFill="1" applyBorder="1" applyAlignment="1">
      <alignment horizontal="right"/>
    </xf>
    <xf numFmtId="166"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6" fontId="20" fillId="0" borderId="24" xfId="1" applyNumberFormat="1" applyFont="1" applyBorder="1" applyAlignment="1">
      <alignment horizontal="right"/>
    </xf>
    <xf numFmtId="166"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6"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6" fontId="5" fillId="0" borderId="25" xfId="1" applyNumberFormat="1" applyFont="1" applyBorder="1"/>
    <xf numFmtId="166" fontId="16" fillId="0" borderId="24" xfId="0" applyNumberFormat="1" applyFont="1" applyBorder="1"/>
    <xf numFmtId="166" fontId="5" fillId="0" borderId="45" xfId="1" applyNumberFormat="1" applyFont="1" applyBorder="1"/>
    <xf numFmtId="1" fontId="5" fillId="0" borderId="24" xfId="1" applyNumberFormat="1" applyFont="1" applyBorder="1"/>
    <xf numFmtId="1" fontId="5" fillId="0" borderId="24" xfId="1" applyNumberFormat="1" applyFont="1" applyFill="1" applyBorder="1"/>
    <xf numFmtId="174" fontId="5" fillId="0" borderId="24" xfId="1" applyNumberFormat="1" applyFont="1" applyBorder="1"/>
    <xf numFmtId="166" fontId="6" fillId="0" borderId="45" xfId="1" applyNumberFormat="1" applyFont="1" applyFill="1" applyBorder="1"/>
    <xf numFmtId="166"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6" fontId="20" fillId="0" borderId="45" xfId="1" applyNumberFormat="1" applyFont="1" applyFill="1" applyBorder="1"/>
    <xf numFmtId="166" fontId="20" fillId="0" borderId="25" xfId="1" applyNumberFormat="1" applyFont="1" applyFill="1" applyBorder="1"/>
    <xf numFmtId="166" fontId="20" fillId="0" borderId="24" xfId="1" applyNumberFormat="1" applyFont="1" applyFill="1" applyBorder="1" applyAlignment="1">
      <alignment horizontal="center"/>
    </xf>
    <xf numFmtId="166" fontId="20" fillId="0" borderId="24" xfId="1" applyNumberFormat="1" applyFont="1" applyBorder="1" applyAlignment="1">
      <alignment horizontal="center"/>
    </xf>
    <xf numFmtId="3" fontId="20" fillId="0" borderId="25" xfId="0" applyNumberFormat="1" applyFont="1" applyBorder="1"/>
    <xf numFmtId="166" fontId="5" fillId="0" borderId="24" xfId="1" applyNumberFormat="1" applyFont="1" applyBorder="1" applyAlignment="1">
      <alignment horizontal="left"/>
    </xf>
    <xf numFmtId="166" fontId="6" fillId="0" borderId="25" xfId="1" applyNumberFormat="1" applyFont="1" applyBorder="1"/>
    <xf numFmtId="0" fontId="5" fillId="0" borderId="24" xfId="0" applyFont="1" applyBorder="1" applyAlignment="1">
      <alignment horizontal="left" indent="4"/>
    </xf>
    <xf numFmtId="166" fontId="5" fillId="0" borderId="24" xfId="1" applyNumberFormat="1" applyFont="1" applyFill="1" applyBorder="1" applyAlignment="1">
      <alignment horizontal="left"/>
    </xf>
    <xf numFmtId="166" fontId="5" fillId="0" borderId="55" xfId="1" applyNumberFormat="1" applyFont="1" applyFill="1" applyBorder="1"/>
    <xf numFmtId="166" fontId="5" fillId="0" borderId="56" xfId="1" applyNumberFormat="1" applyFont="1" applyFill="1" applyBorder="1"/>
    <xf numFmtId="166" fontId="5" fillId="0" borderId="57" xfId="1" applyNumberFormat="1" applyFont="1" applyFill="1" applyBorder="1"/>
    <xf numFmtId="0" fontId="6" fillId="0" borderId="45" xfId="0" applyFont="1" applyBorder="1"/>
    <xf numFmtId="0" fontId="6" fillId="0" borderId="25" xfId="0" applyFont="1" applyBorder="1"/>
    <xf numFmtId="166" fontId="12" fillId="0" borderId="24" xfId="1" applyNumberFormat="1" applyFont="1" applyFill="1" applyBorder="1"/>
    <xf numFmtId="166" fontId="24" fillId="3" borderId="24" xfId="1" applyNumberFormat="1" applyFont="1" applyFill="1" applyBorder="1"/>
    <xf numFmtId="166" fontId="25" fillId="3" borderId="24" xfId="1" applyNumberFormat="1" applyFont="1" applyFill="1" applyBorder="1"/>
    <xf numFmtId="166" fontId="12" fillId="0" borderId="45" xfId="1" applyNumberFormat="1" applyFont="1" applyFill="1" applyBorder="1"/>
    <xf numFmtId="166" fontId="12" fillId="0" borderId="25" xfId="1" applyNumberFormat="1" applyFont="1" applyFill="1" applyBorder="1"/>
    <xf numFmtId="166" fontId="6" fillId="0" borderId="24" xfId="0" applyNumberFormat="1" applyFont="1" applyBorder="1"/>
    <xf numFmtId="166" fontId="19" fillId="0" borderId="45" xfId="1" applyNumberFormat="1" applyFont="1" applyFill="1" applyBorder="1"/>
    <xf numFmtId="166" fontId="19" fillId="0" borderId="25" xfId="1" applyNumberFormat="1" applyFont="1" applyFill="1" applyBorder="1"/>
    <xf numFmtId="166" fontId="19" fillId="0" borderId="24" xfId="0" applyNumberFormat="1" applyFont="1" applyBorder="1"/>
    <xf numFmtId="166" fontId="19" fillId="0" borderId="45" xfId="0" applyNumberFormat="1" applyFont="1" applyBorder="1"/>
    <xf numFmtId="166" fontId="19" fillId="0" borderId="25" xfId="0" applyNumberFormat="1" applyFont="1" applyBorder="1"/>
    <xf numFmtId="172" fontId="5" fillId="0" borderId="24" xfId="1" applyNumberFormat="1" applyFont="1" applyFill="1" applyBorder="1"/>
    <xf numFmtId="173" fontId="5" fillId="0" borderId="24" xfId="1" applyNumberFormat="1" applyFont="1" applyFill="1" applyBorder="1"/>
    <xf numFmtId="3" fontId="5" fillId="0" borderId="24" xfId="0" applyNumberFormat="1" applyFont="1" applyBorder="1" applyAlignment="1">
      <alignment horizontal="center"/>
    </xf>
    <xf numFmtId="166" fontId="24" fillId="3" borderId="24" xfId="0" applyNumberFormat="1" applyFont="1" applyFill="1" applyBorder="1"/>
    <xf numFmtId="166" fontId="25" fillId="3" borderId="24" xfId="0" applyNumberFormat="1" applyFont="1" applyFill="1" applyBorder="1"/>
    <xf numFmtId="166" fontId="12" fillId="0" borderId="24" xfId="0" applyNumberFormat="1" applyFont="1" applyBorder="1"/>
    <xf numFmtId="166" fontId="12" fillId="0" borderId="45" xfId="0" applyNumberFormat="1" applyFont="1" applyBorder="1"/>
    <xf numFmtId="166" fontId="12" fillId="0" borderId="25" xfId="0" applyNumberFormat="1" applyFont="1" applyBorder="1"/>
    <xf numFmtId="0" fontId="27" fillId="0" borderId="24" xfId="0" applyFont="1" applyBorder="1"/>
    <xf numFmtId="166" fontId="25" fillId="0" borderId="24" xfId="0" applyNumberFormat="1" applyFont="1" applyBorder="1"/>
    <xf numFmtId="166" fontId="5" fillId="0" borderId="45" xfId="0" applyNumberFormat="1" applyFont="1" applyBorder="1"/>
    <xf numFmtId="166" fontId="5" fillId="0" borderId="25" xfId="0" applyNumberFormat="1" applyFont="1" applyBorder="1"/>
    <xf numFmtId="166" fontId="5" fillId="0" borderId="24" xfId="2" applyNumberFormat="1" applyFont="1" applyBorder="1"/>
    <xf numFmtId="166" fontId="5" fillId="0" borderId="24" xfId="2" applyNumberFormat="1" applyFont="1" applyFill="1" applyBorder="1"/>
    <xf numFmtId="166" fontId="5" fillId="0" borderId="24" xfId="2" applyNumberFormat="1" applyFont="1" applyFill="1" applyBorder="1" applyAlignment="1">
      <alignment horizontal="right"/>
    </xf>
    <xf numFmtId="166" fontId="5" fillId="0" borderId="25" xfId="1" applyNumberFormat="1" applyFont="1" applyFill="1" applyBorder="1" applyAlignment="1">
      <alignment horizontal="right"/>
    </xf>
    <xf numFmtId="166"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6"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6" fontId="5" fillId="0" borderId="26" xfId="2" applyNumberFormat="1" applyFont="1" applyFill="1" applyBorder="1"/>
    <xf numFmtId="3" fontId="5" fillId="0" borderId="26" xfId="2" applyNumberFormat="1" applyFont="1" applyFill="1" applyBorder="1"/>
    <xf numFmtId="166" fontId="5" fillId="0" borderId="26" xfId="2" applyNumberFormat="1" applyFont="1" applyFill="1" applyBorder="1" applyAlignment="1">
      <alignment horizontal="right"/>
    </xf>
    <xf numFmtId="166" fontId="5" fillId="0" borderId="26" xfId="1" applyNumberFormat="1" applyFont="1" applyFill="1" applyBorder="1"/>
    <xf numFmtId="166" fontId="5" fillId="0" borderId="52" xfId="1" applyNumberFormat="1" applyFont="1" applyFill="1" applyBorder="1"/>
    <xf numFmtId="166"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6" fontId="5" fillId="0" borderId="2" xfId="1" applyNumberFormat="1" applyFont="1" applyFill="1" applyBorder="1"/>
    <xf numFmtId="165" fontId="5" fillId="0" borderId="0" xfId="1" applyFont="1" applyFill="1" applyBorder="1"/>
    <xf numFmtId="169" fontId="5" fillId="0" borderId="0" xfId="1" applyNumberFormat="1" applyFont="1" applyFill="1" applyBorder="1"/>
    <xf numFmtId="0" fontId="5" fillId="0" borderId="5" xfId="0" applyFont="1" applyBorder="1" applyAlignment="1">
      <alignment horizontal="left" vertical="top" wrapText="1"/>
    </xf>
    <xf numFmtId="166" fontId="5" fillId="0" borderId="0" xfId="0" applyNumberFormat="1" applyFont="1"/>
    <xf numFmtId="172" fontId="5" fillId="0" borderId="0" xfId="1" applyNumberFormat="1" applyFont="1" applyFill="1" applyBorder="1"/>
    <xf numFmtId="2" fontId="5" fillId="0" borderId="0" xfId="0" applyNumberFormat="1" applyFont="1"/>
    <xf numFmtId="167" fontId="5" fillId="0" borderId="0" xfId="0" applyNumberFormat="1" applyFont="1"/>
    <xf numFmtId="166" fontId="5" fillId="0" borderId="0" xfId="1" applyNumberFormat="1" applyFont="1" applyBorder="1"/>
    <xf numFmtId="166" fontId="25" fillId="0" borderId="0" xfId="1" applyNumberFormat="1" applyFont="1" applyFill="1" applyBorder="1"/>
    <xf numFmtId="0" fontId="29" fillId="0" borderId="0" xfId="0" applyFont="1"/>
    <xf numFmtId="0" fontId="5" fillId="0" borderId="16" xfId="0" applyFont="1" applyBorder="1"/>
    <xf numFmtId="166" fontId="20" fillId="0" borderId="0" xfId="1" applyNumberFormat="1" applyFont="1" applyFill="1" applyBorder="1"/>
    <xf numFmtId="166"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165"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165"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165" fontId="5" fillId="0" borderId="47" xfId="1" applyFont="1" applyFill="1" applyBorder="1"/>
    <xf numFmtId="167" fontId="5" fillId="0" borderId="45" xfId="0" applyNumberFormat="1" applyFont="1" applyBorder="1" applyAlignment="1">
      <alignment horizontal="center"/>
    </xf>
    <xf numFmtId="167" fontId="5" fillId="0" borderId="45" xfId="0" applyNumberFormat="1" applyFont="1" applyBorder="1" applyAlignment="1">
      <alignment horizontal="right"/>
    </xf>
    <xf numFmtId="167" fontId="5" fillId="0" borderId="47" xfId="0" applyNumberFormat="1" applyFont="1" applyBorder="1" applyAlignment="1">
      <alignment horizontal="right"/>
    </xf>
    <xf numFmtId="167" fontId="5" fillId="0" borderId="25" xfId="0" applyNumberFormat="1" applyFont="1" applyBorder="1" applyAlignment="1">
      <alignment horizontal="right"/>
    </xf>
    <xf numFmtId="168" fontId="5" fillId="0" borderId="24" xfId="1" applyNumberFormat="1" applyFont="1" applyFill="1" applyBorder="1"/>
    <xf numFmtId="168" fontId="5" fillId="0" borderId="25" xfId="1" applyNumberFormat="1" applyFont="1" applyFill="1" applyBorder="1"/>
    <xf numFmtId="168" fontId="5" fillId="0" borderId="45" xfId="1" applyNumberFormat="1" applyFont="1" applyFill="1" applyBorder="1"/>
    <xf numFmtId="168" fontId="5" fillId="0" borderId="47" xfId="1" applyNumberFormat="1" applyFont="1" applyFill="1" applyBorder="1"/>
    <xf numFmtId="165"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165" fontId="5" fillId="0" borderId="52" xfId="1" applyFont="1" applyFill="1" applyBorder="1"/>
    <xf numFmtId="165"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165" fontId="5" fillId="0" borderId="54" xfId="1" applyFont="1" applyFill="1" applyBorder="1"/>
    <xf numFmtId="165"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0" fontId="15" fillId="0" borderId="58" xfId="0" applyFont="1" applyBorder="1" applyAlignment="1">
      <alignment horizontal="left" vertical="center" wrapText="1"/>
    </xf>
    <xf numFmtId="2" fontId="5" fillId="0" borderId="25" xfId="0" applyNumberFormat="1" applyFont="1" applyBorder="1"/>
    <xf numFmtId="170" fontId="6" fillId="0" borderId="40" xfId="0" applyNumberFormat="1" applyFont="1" applyBorder="1" applyAlignment="1">
      <alignment horizontal="center" vertical="center"/>
    </xf>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6" fontId="35" fillId="0" borderId="25" xfId="0" applyNumberFormat="1" applyFont="1" applyBorder="1"/>
    <xf numFmtId="166" fontId="35" fillId="0" borderId="24" xfId="0" applyNumberFormat="1" applyFont="1" applyBorder="1"/>
    <xf numFmtId="166" fontId="35" fillId="0" borderId="45" xfId="0" applyNumberFormat="1" applyFont="1" applyBorder="1"/>
    <xf numFmtId="166" fontId="15" fillId="0" borderId="25" xfId="0" applyNumberFormat="1" applyFont="1" applyBorder="1"/>
    <xf numFmtId="0" fontId="6" fillId="0" borderId="59" xfId="0" applyFont="1" applyBorder="1" applyAlignment="1">
      <alignment horizontal="center" vertical="center"/>
    </xf>
    <xf numFmtId="166" fontId="9" fillId="0" borderId="60" xfId="1" applyNumberFormat="1" applyFont="1" applyFill="1" applyBorder="1" applyAlignment="1">
      <alignment horizontal="center" vertical="center" readingOrder="1"/>
    </xf>
    <xf numFmtId="169" fontId="6" fillId="0" borderId="60" xfId="1" applyNumberFormat="1" applyFont="1" applyFill="1" applyBorder="1"/>
    <xf numFmtId="169" fontId="6" fillId="0" borderId="60" xfId="1" applyNumberFormat="1" applyFont="1" applyFill="1" applyBorder="1" applyAlignment="1">
      <alignment horizontal="right"/>
    </xf>
    <xf numFmtId="167" fontId="6" fillId="0" borderId="60" xfId="0" applyNumberFormat="1" applyFont="1" applyBorder="1" applyAlignment="1">
      <alignment horizontal="right" vertical="center"/>
    </xf>
    <xf numFmtId="166" fontId="7" fillId="0" borderId="60" xfId="1" applyNumberFormat="1" applyFont="1" applyFill="1" applyBorder="1" applyAlignment="1">
      <alignment horizontal="center" vertical="center" readingOrder="1"/>
    </xf>
    <xf numFmtId="166" fontId="14" fillId="0" borderId="60" xfId="1" applyNumberFormat="1" applyFont="1" applyFill="1" applyBorder="1" applyAlignment="1">
      <alignment horizontal="center" vertical="center" readingOrder="1"/>
    </xf>
    <xf numFmtId="167" fontId="16" fillId="0" borderId="60" xfId="0" applyNumberFormat="1" applyFont="1" applyBorder="1"/>
    <xf numFmtId="166" fontId="16" fillId="0" borderId="60" xfId="1" applyNumberFormat="1" applyFont="1" applyFill="1" applyBorder="1"/>
    <xf numFmtId="165" fontId="17" fillId="0" borderId="60" xfId="1" applyFont="1" applyFill="1" applyBorder="1"/>
    <xf numFmtId="166" fontId="17" fillId="0" borderId="60" xfId="1" applyNumberFormat="1" applyFont="1" applyFill="1" applyBorder="1"/>
    <xf numFmtId="167" fontId="5" fillId="0" borderId="60" xfId="0" applyNumberFormat="1" applyFont="1" applyBorder="1" applyAlignment="1">
      <alignment horizontal="center" vertical="center"/>
    </xf>
    <xf numFmtId="3" fontId="5" fillId="0" borderId="60" xfId="0" applyNumberFormat="1" applyFont="1" applyBorder="1" applyAlignment="1">
      <alignment horizontal="right" vertical="center"/>
    </xf>
    <xf numFmtId="166" fontId="5" fillId="0" borderId="60" xfId="1" applyNumberFormat="1" applyFont="1" applyFill="1" applyBorder="1"/>
    <xf numFmtId="3" fontId="5" fillId="0" borderId="60" xfId="0" applyNumberFormat="1" applyFont="1" applyBorder="1"/>
    <xf numFmtId="168" fontId="16" fillId="0" borderId="60" xfId="0" applyNumberFormat="1" applyFont="1" applyBorder="1" applyAlignment="1">
      <alignment horizontal="center"/>
    </xf>
    <xf numFmtId="3" fontId="16" fillId="0" borderId="60" xfId="0" applyNumberFormat="1" applyFont="1" applyBorder="1"/>
    <xf numFmtId="3" fontId="18" fillId="0" borderId="60" xfId="0" applyNumberFormat="1" applyFont="1" applyBorder="1"/>
    <xf numFmtId="166" fontId="16" fillId="0" borderId="60" xfId="0" applyNumberFormat="1" applyFont="1" applyBorder="1" applyAlignment="1">
      <alignment horizontal="right" vertical="center"/>
    </xf>
    <xf numFmtId="0" fontId="5" fillId="0" borderId="60" xfId="0" applyFont="1" applyBorder="1"/>
    <xf numFmtId="0" fontId="5" fillId="0" borderId="60" xfId="0" applyFont="1" applyBorder="1" applyAlignment="1">
      <alignment horizontal="right" vertical="center"/>
    </xf>
    <xf numFmtId="0" fontId="16" fillId="0" borderId="60" xfId="0" applyFont="1" applyBorder="1" applyAlignment="1">
      <alignment horizontal="right" vertical="center"/>
    </xf>
    <xf numFmtId="167" fontId="5" fillId="0" borderId="60" xfId="0" applyNumberFormat="1" applyFont="1" applyBorder="1" applyAlignment="1">
      <alignment horizontal="right" vertical="center"/>
    </xf>
    <xf numFmtId="167" fontId="5" fillId="0" borderId="60" xfId="0" applyNumberFormat="1" applyFont="1" applyBorder="1"/>
    <xf numFmtId="0" fontId="16" fillId="0" borderId="60" xfId="0" applyFont="1" applyBorder="1"/>
    <xf numFmtId="0" fontId="19" fillId="0" borderId="60" xfId="0" applyFont="1" applyBorder="1"/>
    <xf numFmtId="2" fontId="5" fillId="0" borderId="60" xfId="0" applyNumberFormat="1" applyFont="1" applyBorder="1"/>
    <xf numFmtId="4" fontId="26" fillId="3" borderId="24" xfId="1" applyNumberFormat="1" applyFont="1" applyFill="1" applyBorder="1"/>
    <xf numFmtId="4" fontId="26" fillId="3" borderId="24" xfId="1" applyNumberFormat="1" applyFont="1" applyFill="1" applyBorder="1" applyAlignment="1">
      <alignment horizontal="right"/>
    </xf>
    <xf numFmtId="4" fontId="34" fillId="3" borderId="24" xfId="1" applyNumberFormat="1" applyFont="1" applyFill="1" applyBorder="1"/>
    <xf numFmtId="0" fontId="26" fillId="3" borderId="24" xfId="0" applyFont="1" applyFill="1" applyBorder="1" applyAlignment="1">
      <alignment horizontal="center"/>
    </xf>
    <xf numFmtId="0" fontId="5" fillId="3" borderId="24" xfId="0" applyFont="1" applyFill="1" applyBorder="1" applyAlignment="1">
      <alignment horizontal="center"/>
    </xf>
    <xf numFmtId="4" fontId="25" fillId="3" borderId="24" xfId="1" applyNumberFormat="1" applyFont="1" applyFill="1" applyBorder="1"/>
    <xf numFmtId="166" fontId="5" fillId="3" borderId="60" xfId="1" applyNumberFormat="1" applyFont="1" applyFill="1" applyBorder="1"/>
    <xf numFmtId="166" fontId="6" fillId="3" borderId="60" xfId="1" applyNumberFormat="1" applyFont="1" applyFill="1" applyBorder="1" applyAlignment="1">
      <alignment vertical="center"/>
    </xf>
    <xf numFmtId="0" fontId="20" fillId="3" borderId="60" xfId="0" applyFont="1" applyFill="1" applyBorder="1" applyAlignment="1">
      <alignment horizontal="center" vertical="center"/>
    </xf>
    <xf numFmtId="167" fontId="5" fillId="3" borderId="60" xfId="0" applyNumberFormat="1" applyFont="1" applyFill="1" applyBorder="1"/>
    <xf numFmtId="166" fontId="6" fillId="3" borderId="60" xfId="1" applyNumberFormat="1" applyFont="1" applyFill="1" applyBorder="1"/>
    <xf numFmtId="166" fontId="20" fillId="3" borderId="60" xfId="1" applyNumberFormat="1" applyFont="1" applyFill="1" applyBorder="1"/>
    <xf numFmtId="166" fontId="12" fillId="3" borderId="60" xfId="1" applyNumberFormat="1" applyFont="1" applyFill="1" applyBorder="1"/>
    <xf numFmtId="166" fontId="19" fillId="3" borderId="60" xfId="1" applyNumberFormat="1" applyFont="1" applyFill="1" applyBorder="1"/>
    <xf numFmtId="166" fontId="19" fillId="3" borderId="60" xfId="0" applyNumberFormat="1" applyFont="1" applyFill="1" applyBorder="1"/>
    <xf numFmtId="166" fontId="35" fillId="3" borderId="60" xfId="0" applyNumberFormat="1" applyFont="1" applyFill="1" applyBorder="1"/>
    <xf numFmtId="166" fontId="5" fillId="3" borderId="60" xfId="0" applyNumberFormat="1" applyFont="1" applyFill="1" applyBorder="1"/>
    <xf numFmtId="166" fontId="5" fillId="3" borderId="60" xfId="1" applyNumberFormat="1" applyFont="1" applyFill="1" applyBorder="1" applyAlignment="1">
      <alignment horizontal="right"/>
    </xf>
    <xf numFmtId="166" fontId="5" fillId="3" borderId="61" xfId="1" applyNumberFormat="1" applyFont="1" applyFill="1" applyBorder="1"/>
    <xf numFmtId="166" fontId="6" fillId="0" borderId="47" xfId="1" applyNumberFormat="1" applyFont="1" applyFill="1" applyBorder="1" applyAlignment="1">
      <alignment vertical="center"/>
    </xf>
    <xf numFmtId="0" fontId="20" fillId="0" borderId="47" xfId="0" applyFont="1" applyBorder="1" applyAlignment="1">
      <alignment horizontal="center" vertical="center"/>
    </xf>
    <xf numFmtId="166" fontId="12" fillId="3" borderId="60" xfId="1" applyNumberFormat="1" applyFont="1" applyFill="1" applyBorder="1" applyAlignment="1">
      <alignment horizontal="right"/>
    </xf>
    <xf numFmtId="166" fontId="6" fillId="3" borderId="60" xfId="1" applyNumberFormat="1" applyFont="1" applyFill="1" applyBorder="1" applyAlignment="1">
      <alignment horizontal="right"/>
    </xf>
    <xf numFmtId="3" fontId="6" fillId="3" borderId="60" xfId="0" applyNumberFormat="1" applyFont="1" applyFill="1" applyBorder="1" applyAlignment="1">
      <alignment horizontal="right"/>
    </xf>
    <xf numFmtId="0" fontId="21" fillId="3" borderId="60" xfId="0" applyFont="1" applyFill="1" applyBorder="1" applyAlignment="1">
      <alignment horizontal="center" vertical="center"/>
    </xf>
    <xf numFmtId="3" fontId="12" fillId="3" borderId="60" xfId="0" applyNumberFormat="1" applyFont="1" applyFill="1" applyBorder="1" applyAlignment="1">
      <alignment vertical="center"/>
    </xf>
    <xf numFmtId="3" fontId="6" fillId="3" borderId="60" xfId="0" applyNumberFormat="1" applyFont="1" applyFill="1" applyBorder="1"/>
    <xf numFmtId="3" fontId="20" fillId="3" borderId="60" xfId="0" applyNumberFormat="1" applyFont="1" applyFill="1" applyBorder="1"/>
    <xf numFmtId="0" fontId="6" fillId="3" borderId="60" xfId="0" applyFont="1" applyFill="1" applyBorder="1"/>
    <xf numFmtId="170"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6" fontId="37" fillId="0" borderId="24" xfId="1" applyNumberFormat="1" applyFont="1" applyFill="1" applyBorder="1" applyAlignment="1">
      <alignment horizontal="right"/>
    </xf>
    <xf numFmtId="3" fontId="37" fillId="0" borderId="24" xfId="0" applyNumberFormat="1" applyFont="1" applyBorder="1"/>
    <xf numFmtId="167" fontId="37" fillId="0" borderId="24" xfId="0" applyNumberFormat="1" applyFont="1" applyBorder="1"/>
    <xf numFmtId="166" fontId="37" fillId="0" borderId="24" xfId="1" applyNumberFormat="1" applyFont="1" applyBorder="1"/>
    <xf numFmtId="166" fontId="37" fillId="0" borderId="24" xfId="1" applyNumberFormat="1" applyFont="1" applyFill="1" applyBorder="1"/>
    <xf numFmtId="166" fontId="36" fillId="0" borderId="24" xfId="1" applyNumberFormat="1" applyFont="1" applyFill="1" applyBorder="1"/>
    <xf numFmtId="164" fontId="37" fillId="0" borderId="24" xfId="1" applyNumberFormat="1" applyFont="1" applyFill="1" applyBorder="1"/>
    <xf numFmtId="164" fontId="37" fillId="0" borderId="45" xfId="1" applyNumberFormat="1" applyFont="1" applyFill="1" applyBorder="1"/>
    <xf numFmtId="164" fontId="37" fillId="0" borderId="25" xfId="1" applyNumberFormat="1" applyFont="1" applyFill="1" applyBorder="1"/>
    <xf numFmtId="166" fontId="37" fillId="0" borderId="45" xfId="1" applyNumberFormat="1" applyFont="1" applyFill="1" applyBorder="1"/>
    <xf numFmtId="166" fontId="37" fillId="0" borderId="60" xfId="1" applyNumberFormat="1" applyFont="1" applyFill="1" applyBorder="1"/>
    <xf numFmtId="0" fontId="37" fillId="0" borderId="24" xfId="0" applyFont="1" applyBorder="1"/>
    <xf numFmtId="0" fontId="37" fillId="0" borderId="0" xfId="0" applyFont="1"/>
    <xf numFmtId="0" fontId="37" fillId="0" borderId="0" xfId="0" applyFont="1" applyAlignment="1">
      <alignment horizontal="left" vertical="top" wrapText="1"/>
    </xf>
    <xf numFmtId="170" fontId="6" fillId="0" borderId="6" xfId="0" applyNumberFormat="1" applyFont="1" applyBorder="1" applyAlignment="1">
      <alignment horizontal="center" vertical="center"/>
    </xf>
    <xf numFmtId="167" fontId="37" fillId="0" borderId="25" xfId="0" applyNumberFormat="1" applyFont="1" applyBorder="1"/>
    <xf numFmtId="166" fontId="37" fillId="0" borderId="25" xfId="1" applyNumberFormat="1" applyFont="1" applyBorder="1"/>
    <xf numFmtId="0" fontId="37" fillId="0" borderId="25" xfId="0" applyFont="1" applyBorder="1"/>
    <xf numFmtId="0" fontId="6" fillId="0" borderId="7" xfId="0" applyFont="1" applyBorder="1" applyAlignment="1">
      <alignment vertical="center"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1"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5" fillId="0" borderId="6" xfId="0" applyFont="1" applyBorder="1" applyAlignment="1">
      <alignment horizontal="center"/>
    </xf>
    <xf numFmtId="0" fontId="15" fillId="0" borderId="1" xfId="0" applyFont="1" applyBorder="1" applyAlignment="1">
      <alignment horizont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xf numFmtId="0" fontId="15" fillId="0" borderId="11" xfId="0" applyFont="1" applyBorder="1" applyAlignment="1">
      <alignment horizontal="center"/>
    </xf>
    <xf numFmtId="169" fontId="37" fillId="0" borderId="24" xfId="1" applyNumberFormat="1" applyFont="1" applyBorder="1"/>
    <xf numFmtId="1" fontId="37" fillId="0" borderId="24" xfId="0" applyNumberFormat="1" applyFont="1" applyBorder="1"/>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M4712"/>
  <sheetViews>
    <sheetView tabSelected="1" zoomScale="110" zoomScaleNormal="110" workbookViewId="0">
      <pane xSplit="2" ySplit="2" topLeftCell="IV147" activePane="bottomRight" state="frozen"/>
      <selection pane="topRight" activeCell="C1" sqref="C1"/>
      <selection pane="bottomLeft" activeCell="A3" sqref="A3"/>
      <selection pane="bottomRight" activeCell="JG61" sqref="JG61"/>
    </sheetView>
  </sheetViews>
  <sheetFormatPr defaultColWidth="13.5" defaultRowHeight="15.75"/>
  <cols>
    <col min="1" max="1" width="3.1640625" style="72" customWidth="1"/>
    <col min="2" max="2" width="68.1640625" style="72" customWidth="1"/>
    <col min="3" max="43" width="13.6640625" style="72" bestFit="1" customWidth="1"/>
    <col min="44" max="113" width="13.6640625" style="339" bestFit="1" customWidth="1"/>
    <col min="114" max="124" width="13.6640625" style="72" bestFit="1" customWidth="1"/>
    <col min="125" max="132" width="13.6640625" style="339" bestFit="1" customWidth="1"/>
    <col min="133" max="133" width="13.6640625" style="72" bestFit="1" customWidth="1"/>
    <col min="134" max="135" width="13.6640625" style="339" bestFit="1" customWidth="1"/>
    <col min="136" max="146" width="15" style="72" bestFit="1" customWidth="1"/>
    <col min="147" max="148" width="14.83203125" style="72" bestFit="1" customWidth="1"/>
    <col min="149" max="171" width="13.6640625" style="72" bestFit="1" customWidth="1"/>
    <col min="172" max="172" width="13.6640625" style="340" bestFit="1" customWidth="1"/>
    <col min="173" max="234" width="13.6640625" style="72" bestFit="1" customWidth="1"/>
    <col min="235" max="236" width="13.6640625" style="340" bestFit="1" customWidth="1"/>
    <col min="237" max="238" width="13.6640625" style="72" bestFit="1" customWidth="1"/>
    <col min="239" max="239" width="13.6640625" style="340" bestFit="1" customWidth="1"/>
    <col min="240" max="243" width="13.6640625" style="72" bestFit="1" customWidth="1"/>
    <col min="244" max="244" width="13.6640625" style="340" bestFit="1" customWidth="1"/>
    <col min="245" max="245" width="13.6640625" style="72" bestFit="1" customWidth="1"/>
    <col min="246" max="246" width="13.6640625" style="340" bestFit="1" customWidth="1"/>
    <col min="247" max="257" width="13.6640625" style="72" bestFit="1" customWidth="1"/>
    <col min="258" max="258" width="13.33203125" style="72" bestFit="1" customWidth="1"/>
    <col min="259" max="260" width="13.6640625" style="72" bestFit="1" customWidth="1"/>
    <col min="261" max="261" width="13" style="72" customWidth="1"/>
    <col min="262" max="263" width="14.1640625" style="72" customWidth="1"/>
    <col min="264" max="267" width="14" style="72" customWidth="1"/>
    <col min="268" max="268" width="13.5" style="72"/>
    <col min="269" max="269" width="15.83203125" style="72" customWidth="1"/>
    <col min="270" max="270" width="13.5" style="72"/>
    <col min="271" max="271" width="14.6640625" style="72" customWidth="1"/>
    <col min="272" max="16384" width="13.5" style="72"/>
  </cols>
  <sheetData>
    <row r="1" spans="1:273" s="6" customFormat="1" ht="31.5" customHeight="1">
      <c r="A1" s="1"/>
      <c r="B1" s="581" t="s">
        <v>185</v>
      </c>
      <c r="C1" s="2">
        <v>2003</v>
      </c>
      <c r="D1" s="582">
        <v>2004</v>
      </c>
      <c r="E1" s="583"/>
      <c r="F1" s="583"/>
      <c r="G1" s="583"/>
      <c r="H1" s="583"/>
      <c r="I1" s="583"/>
      <c r="J1" s="583"/>
      <c r="K1" s="583"/>
      <c r="L1" s="583"/>
      <c r="M1" s="583"/>
      <c r="N1" s="583"/>
      <c r="O1" s="586"/>
      <c r="P1" s="582">
        <v>2005</v>
      </c>
      <c r="Q1" s="583"/>
      <c r="R1" s="583"/>
      <c r="S1" s="583"/>
      <c r="T1" s="583"/>
      <c r="U1" s="583"/>
      <c r="V1" s="583"/>
      <c r="W1" s="583"/>
      <c r="X1" s="583"/>
      <c r="Y1" s="583"/>
      <c r="Z1" s="583"/>
      <c r="AA1" s="586"/>
      <c r="AB1" s="582">
        <v>2006</v>
      </c>
      <c r="AC1" s="583"/>
      <c r="AD1" s="583"/>
      <c r="AE1" s="583"/>
      <c r="AF1" s="583"/>
      <c r="AG1" s="583"/>
      <c r="AH1" s="583"/>
      <c r="AI1" s="583"/>
      <c r="AJ1" s="583"/>
      <c r="AK1" s="583"/>
      <c r="AL1" s="583"/>
      <c r="AM1" s="586"/>
      <c r="AN1" s="582">
        <v>2007</v>
      </c>
      <c r="AO1" s="583"/>
      <c r="AP1" s="583"/>
      <c r="AQ1" s="583"/>
      <c r="AR1" s="583"/>
      <c r="AS1" s="583"/>
      <c r="AT1" s="583"/>
      <c r="AU1" s="583"/>
      <c r="AV1" s="583"/>
      <c r="AW1" s="583"/>
      <c r="AX1" s="583"/>
      <c r="AY1" s="586"/>
      <c r="AZ1" s="582">
        <v>2008</v>
      </c>
      <c r="BA1" s="583"/>
      <c r="BB1" s="583"/>
      <c r="BC1" s="583"/>
      <c r="BD1" s="583"/>
      <c r="BE1" s="583"/>
      <c r="BF1" s="583"/>
      <c r="BG1" s="583"/>
      <c r="BH1" s="583"/>
      <c r="BI1" s="583"/>
      <c r="BJ1" s="583"/>
      <c r="BK1" s="586"/>
      <c r="BL1" s="582">
        <v>2009</v>
      </c>
      <c r="BM1" s="583"/>
      <c r="BN1" s="583"/>
      <c r="BO1" s="583"/>
      <c r="BP1" s="583"/>
      <c r="BQ1" s="583"/>
      <c r="BR1" s="583"/>
      <c r="BS1" s="583"/>
      <c r="BT1" s="583"/>
      <c r="BU1" s="583"/>
      <c r="BV1" s="583"/>
      <c r="BW1" s="586"/>
      <c r="BX1" s="582">
        <v>2010</v>
      </c>
      <c r="BY1" s="583"/>
      <c r="BZ1" s="583"/>
      <c r="CA1" s="583"/>
      <c r="CB1" s="583"/>
      <c r="CC1" s="583"/>
      <c r="CD1" s="583"/>
      <c r="CE1" s="583"/>
      <c r="CF1" s="583"/>
      <c r="CG1" s="583"/>
      <c r="CH1" s="583"/>
      <c r="CI1" s="586"/>
      <c r="CJ1" s="582">
        <v>2011</v>
      </c>
      <c r="CK1" s="583"/>
      <c r="CL1" s="583"/>
      <c r="CM1" s="583"/>
      <c r="CN1" s="583"/>
      <c r="CO1" s="583"/>
      <c r="CP1" s="583"/>
      <c r="CQ1" s="583"/>
      <c r="CR1" s="583"/>
      <c r="CS1" s="583"/>
      <c r="CT1" s="583"/>
      <c r="CU1" s="586"/>
      <c r="CV1" s="582">
        <v>2012</v>
      </c>
      <c r="CW1" s="583"/>
      <c r="CX1" s="583"/>
      <c r="CY1" s="583"/>
      <c r="CZ1" s="583"/>
      <c r="DA1" s="583"/>
      <c r="DB1" s="583"/>
      <c r="DC1" s="583"/>
      <c r="DD1" s="583"/>
      <c r="DE1" s="583"/>
      <c r="DF1" s="583"/>
      <c r="DG1" s="586"/>
      <c r="DH1" s="582">
        <v>2013</v>
      </c>
      <c r="DI1" s="583"/>
      <c r="DJ1" s="583"/>
      <c r="DK1" s="583"/>
      <c r="DL1" s="583"/>
      <c r="DM1" s="583"/>
      <c r="DN1" s="583"/>
      <c r="DO1" s="583"/>
      <c r="DP1" s="583"/>
      <c r="DQ1" s="583"/>
      <c r="DR1" s="583"/>
      <c r="DS1" s="586"/>
      <c r="DT1" s="582">
        <v>2014</v>
      </c>
      <c r="DU1" s="583"/>
      <c r="DV1" s="583"/>
      <c r="DW1" s="583"/>
      <c r="DX1" s="583"/>
      <c r="DY1" s="583"/>
      <c r="DZ1" s="583"/>
      <c r="EA1" s="583"/>
      <c r="EB1" s="583"/>
      <c r="EC1" s="583"/>
      <c r="ED1" s="583"/>
      <c r="EE1" s="586"/>
      <c r="EF1" s="582">
        <v>2015</v>
      </c>
      <c r="EG1" s="583"/>
      <c r="EH1" s="583"/>
      <c r="EI1" s="583"/>
      <c r="EJ1" s="583"/>
      <c r="EK1" s="583"/>
      <c r="EL1" s="583"/>
      <c r="EM1" s="583"/>
      <c r="EN1" s="583"/>
      <c r="EO1" s="583"/>
      <c r="EP1" s="583"/>
      <c r="EQ1" s="586"/>
      <c r="ER1" s="582">
        <v>2016</v>
      </c>
      <c r="ES1" s="583"/>
      <c r="ET1" s="583"/>
      <c r="EU1" s="583"/>
      <c r="EV1" s="583"/>
      <c r="EW1" s="583"/>
      <c r="EX1" s="583"/>
      <c r="EY1" s="583"/>
      <c r="EZ1" s="583"/>
      <c r="FA1" s="583"/>
      <c r="FB1" s="583"/>
      <c r="FC1" s="586"/>
      <c r="FD1" s="582">
        <v>2017</v>
      </c>
      <c r="FE1" s="583"/>
      <c r="FF1" s="583"/>
      <c r="FG1" s="583"/>
      <c r="FH1" s="583"/>
      <c r="FI1" s="583"/>
      <c r="FJ1" s="583"/>
      <c r="FK1" s="583"/>
      <c r="FL1" s="583"/>
      <c r="FM1" s="583"/>
      <c r="FN1" s="583"/>
      <c r="FO1" s="586"/>
      <c r="FP1" s="582">
        <v>2018</v>
      </c>
      <c r="FQ1" s="583"/>
      <c r="FR1" s="583"/>
      <c r="FS1" s="583"/>
      <c r="FT1" s="583"/>
      <c r="FU1" s="583"/>
      <c r="FV1" s="583"/>
      <c r="FW1" s="583"/>
      <c r="FX1" s="583"/>
      <c r="FY1" s="583"/>
      <c r="FZ1" s="583"/>
      <c r="GA1" s="586"/>
      <c r="GB1" s="582">
        <v>2019</v>
      </c>
      <c r="GC1" s="583"/>
      <c r="GD1" s="583"/>
      <c r="GE1" s="583"/>
      <c r="GF1" s="583"/>
      <c r="GG1" s="583"/>
      <c r="GH1" s="583"/>
      <c r="GI1" s="583"/>
      <c r="GJ1" s="583"/>
      <c r="GK1" s="583"/>
      <c r="GL1" s="583"/>
      <c r="GM1" s="586"/>
      <c r="GN1" s="582">
        <v>2020</v>
      </c>
      <c r="GO1" s="583"/>
      <c r="GP1" s="583"/>
      <c r="GQ1" s="583"/>
      <c r="GR1" s="583"/>
      <c r="GS1" s="583"/>
      <c r="GT1" s="583"/>
      <c r="GU1" s="583"/>
      <c r="GV1" s="583"/>
      <c r="GW1" s="583"/>
      <c r="GX1" s="583"/>
      <c r="GY1" s="586"/>
      <c r="GZ1" s="582">
        <v>2021</v>
      </c>
      <c r="HA1" s="583"/>
      <c r="HB1" s="583"/>
      <c r="HC1" s="583"/>
      <c r="HD1" s="583"/>
      <c r="HE1" s="583"/>
      <c r="HF1" s="583"/>
      <c r="HG1" s="583"/>
      <c r="HH1" s="583"/>
      <c r="HI1" s="583"/>
      <c r="HJ1" s="583"/>
      <c r="HK1" s="586"/>
      <c r="HL1" s="582">
        <v>2022</v>
      </c>
      <c r="HM1" s="583"/>
      <c r="HN1" s="583"/>
      <c r="HO1" s="583"/>
      <c r="HP1" s="583"/>
      <c r="HQ1" s="583"/>
      <c r="HR1" s="583"/>
      <c r="HS1" s="583"/>
      <c r="HT1" s="583"/>
      <c r="HU1" s="583"/>
      <c r="HV1" s="583"/>
      <c r="HW1" s="586"/>
      <c r="HX1" s="597">
        <v>2023</v>
      </c>
      <c r="HY1" s="598"/>
      <c r="HZ1" s="598"/>
      <c r="IA1" s="598"/>
      <c r="IB1" s="598"/>
      <c r="IC1" s="598"/>
      <c r="ID1" s="598"/>
      <c r="IE1" s="598"/>
      <c r="IF1" s="598"/>
      <c r="IG1" s="598"/>
      <c r="IH1" s="598"/>
      <c r="II1" s="599"/>
      <c r="IJ1" s="584">
        <v>2024</v>
      </c>
      <c r="IK1" s="585"/>
      <c r="IL1" s="585"/>
      <c r="IM1" s="585"/>
      <c r="IN1" s="585"/>
      <c r="IO1" s="585"/>
      <c r="IP1" s="585"/>
      <c r="IQ1" s="585"/>
      <c r="IR1" s="585"/>
      <c r="IS1" s="585"/>
      <c r="IT1" s="585"/>
      <c r="IU1" s="585"/>
      <c r="IV1" s="584">
        <v>2025</v>
      </c>
      <c r="IW1" s="585"/>
      <c r="IX1" s="585"/>
      <c r="IY1" s="585"/>
      <c r="IZ1" s="585"/>
      <c r="JA1" s="585"/>
      <c r="JB1" s="585"/>
      <c r="JC1" s="585"/>
      <c r="JD1" s="585"/>
      <c r="JE1" s="585"/>
      <c r="JF1" s="585"/>
      <c r="JG1" s="585"/>
      <c r="JH1" s="490" t="s">
        <v>182</v>
      </c>
      <c r="JI1" s="592">
        <v>2026</v>
      </c>
      <c r="JJ1" s="593"/>
      <c r="JK1" s="593"/>
      <c r="JL1" s="593"/>
      <c r="JM1" s="601"/>
    </row>
    <row r="2" spans="1:273"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22</v>
      </c>
      <c r="JF2" s="3" t="s">
        <v>23</v>
      </c>
      <c r="JG2" s="501" t="s">
        <v>24</v>
      </c>
      <c r="JH2" s="492">
        <v>45686</v>
      </c>
      <c r="JI2" s="557">
        <v>46072</v>
      </c>
      <c r="JJ2" s="577">
        <v>46079</v>
      </c>
      <c r="JK2" s="557">
        <v>46086</v>
      </c>
      <c r="JL2" s="557">
        <v>46093</v>
      </c>
      <c r="JM2" s="557">
        <v>46100</v>
      </c>
    </row>
    <row r="3" spans="1:273"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502"/>
      <c r="JH3" s="29"/>
      <c r="JI3" s="29"/>
      <c r="JJ3" s="281"/>
      <c r="JK3" s="29"/>
      <c r="JL3" s="29"/>
      <c r="JM3" s="29"/>
    </row>
    <row r="4" spans="1:273"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502"/>
      <c r="JH4" s="29"/>
      <c r="JI4" s="29"/>
      <c r="JJ4" s="281"/>
      <c r="JK4" s="29"/>
      <c r="JL4" s="29"/>
      <c r="JM4" s="29"/>
    </row>
    <row r="5" spans="1:273"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503"/>
      <c r="JH5" s="29"/>
      <c r="JI5" s="29"/>
      <c r="JJ5" s="281"/>
      <c r="JK5" s="29"/>
      <c r="JL5" s="29"/>
      <c r="JM5" s="29"/>
    </row>
    <row r="6" spans="1:273"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503"/>
      <c r="JH6" s="29"/>
      <c r="JI6" s="29"/>
      <c r="JJ6" s="281"/>
      <c r="JK6" s="29"/>
      <c r="JL6" s="29"/>
      <c r="JM6" s="29"/>
    </row>
    <row r="7" spans="1:273"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504"/>
      <c r="JH7" s="29"/>
      <c r="JI7" s="29"/>
      <c r="JJ7" s="281"/>
      <c r="JK7" s="29"/>
      <c r="JL7" s="29"/>
      <c r="JM7" s="29"/>
    </row>
    <row r="8" spans="1:273"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503"/>
      <c r="JH8" s="29"/>
      <c r="JI8" s="29"/>
      <c r="JJ8" s="281"/>
      <c r="JK8" s="29"/>
      <c r="JL8" s="29"/>
      <c r="JM8" s="29"/>
    </row>
    <row r="9" spans="1:273"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05">
        <v>106.8</v>
      </c>
      <c r="JH9" s="29"/>
      <c r="JI9" s="29"/>
      <c r="JJ9" s="281"/>
      <c r="JK9" s="29"/>
      <c r="JL9" s="29"/>
      <c r="JM9" s="29"/>
    </row>
    <row r="10" spans="1:273"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05">
        <v>107.7</v>
      </c>
      <c r="JH10" s="29"/>
      <c r="JI10" s="29"/>
      <c r="JJ10" s="281"/>
      <c r="JK10" s="29"/>
      <c r="JL10" s="29"/>
      <c r="JM10" s="29"/>
    </row>
    <row r="11" spans="1:273"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506"/>
      <c r="JH11" s="29"/>
      <c r="JI11" s="29"/>
      <c r="JJ11" s="281"/>
      <c r="JK11" s="29"/>
      <c r="JL11" s="29"/>
      <c r="JM11" s="29"/>
    </row>
    <row r="12" spans="1:273"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506"/>
      <c r="JH12" s="29"/>
      <c r="JI12" s="29"/>
      <c r="JJ12" s="281"/>
      <c r="JK12" s="29"/>
      <c r="JL12" s="29"/>
      <c r="JM12" s="29"/>
    </row>
    <row r="13" spans="1:273"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507"/>
      <c r="JH13" s="58"/>
      <c r="JI13" s="58"/>
      <c r="JJ13" s="138"/>
      <c r="JK13" s="29"/>
      <c r="JL13" s="29"/>
      <c r="JM13" s="29"/>
    </row>
    <row r="14" spans="1:273"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507"/>
      <c r="JH14" s="58"/>
      <c r="JI14" s="58"/>
      <c r="JJ14" s="138"/>
      <c r="JK14" s="58"/>
      <c r="JL14" s="58"/>
      <c r="JM14" s="58"/>
    </row>
    <row r="15" spans="1:273"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507"/>
      <c r="JH15" s="58"/>
      <c r="JI15" s="58"/>
      <c r="JJ15" s="138"/>
      <c r="JK15" s="58"/>
      <c r="JL15" s="58"/>
      <c r="JM15" s="58"/>
    </row>
    <row r="16" spans="1:273" ht="1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507"/>
      <c r="JH16" s="58"/>
      <c r="JI16" s="58"/>
      <c r="JJ16" s="138"/>
      <c r="JK16" s="58"/>
      <c r="JL16" s="58"/>
      <c r="JM16" s="58"/>
    </row>
    <row r="17" spans="1:273" ht="15" customHeight="1">
      <c r="A17" s="57"/>
      <c r="B17" s="58" t="s">
        <v>160</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508"/>
      <c r="JH17" s="58"/>
      <c r="JI17" s="58"/>
      <c r="JJ17" s="138"/>
      <c r="JK17" s="58"/>
      <c r="JL17" s="58"/>
      <c r="JM17" s="58"/>
    </row>
    <row r="18" spans="1:273"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509"/>
      <c r="JH18" s="58"/>
      <c r="JI18" s="58"/>
      <c r="JJ18" s="138"/>
      <c r="JK18" s="58"/>
      <c r="JL18" s="58"/>
      <c r="JM18" s="58"/>
    </row>
    <row r="19" spans="1:273"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510"/>
      <c r="JH19" s="58"/>
      <c r="JI19" s="58"/>
      <c r="JJ19" s="138"/>
      <c r="JK19" s="58"/>
      <c r="JL19" s="58"/>
      <c r="JM19" s="58"/>
    </row>
    <row r="20" spans="1:273"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511"/>
      <c r="JH20" s="58"/>
      <c r="JI20" s="58"/>
      <c r="JJ20" s="138"/>
      <c r="JK20" s="58"/>
      <c r="JL20" s="58"/>
      <c r="JM20" s="58"/>
    </row>
    <row r="21" spans="1:273" ht="15" customHeight="1">
      <c r="A21" s="57"/>
      <c r="B21" s="58" t="s">
        <v>161</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512">
        <v>6</v>
      </c>
      <c r="JH21" s="108"/>
      <c r="JI21" s="58"/>
      <c r="JJ21" s="138"/>
      <c r="JK21" s="58"/>
      <c r="JL21" s="58"/>
      <c r="JM21" s="58"/>
    </row>
    <row r="22" spans="1:273"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513">
        <v>2000000</v>
      </c>
      <c r="JH22" s="111"/>
      <c r="JI22" s="58"/>
      <c r="JJ22" s="138"/>
      <c r="JK22" s="58"/>
      <c r="JL22" s="58"/>
      <c r="JM22" s="58"/>
    </row>
    <row r="23" spans="1:273"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514"/>
      <c r="JH23" s="58"/>
      <c r="JI23" s="58"/>
      <c r="JJ23" s="138"/>
      <c r="JK23" s="58"/>
      <c r="JL23" s="58"/>
      <c r="JM23" s="565"/>
    </row>
    <row r="24" spans="1:273" s="575" customFormat="1" ht="15" customHeight="1">
      <c r="A24" s="558"/>
      <c r="B24" s="559" t="s">
        <v>183</v>
      </c>
      <c r="C24" s="560"/>
      <c r="D24" s="560"/>
      <c r="E24" s="560"/>
      <c r="F24" s="560"/>
      <c r="G24" s="560"/>
      <c r="H24" s="560"/>
      <c r="I24" s="560"/>
      <c r="J24" s="561"/>
      <c r="K24" s="561"/>
      <c r="L24" s="561"/>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3"/>
      <c r="AS24" s="563"/>
      <c r="AT24" s="563"/>
      <c r="AU24" s="563"/>
      <c r="AV24" s="563"/>
      <c r="AW24" s="563"/>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3"/>
      <c r="BX24" s="563"/>
      <c r="BY24" s="563"/>
      <c r="BZ24" s="563"/>
      <c r="CA24" s="563"/>
      <c r="CB24" s="563"/>
      <c r="CC24" s="563"/>
      <c r="CD24" s="563"/>
      <c r="CE24" s="563"/>
      <c r="CF24" s="563"/>
      <c r="CG24" s="563"/>
      <c r="CH24" s="563"/>
      <c r="CI24" s="562"/>
      <c r="CJ24" s="562"/>
      <c r="CK24" s="562"/>
      <c r="CL24" s="562"/>
      <c r="CM24" s="562"/>
      <c r="CN24" s="562"/>
      <c r="CO24" s="562"/>
      <c r="CP24" s="562"/>
      <c r="CQ24" s="562"/>
      <c r="CR24" s="562"/>
      <c r="CS24" s="562"/>
      <c r="CT24" s="562"/>
      <c r="CU24" s="562"/>
      <c r="CV24" s="562"/>
      <c r="CW24" s="562"/>
      <c r="CX24" s="562"/>
      <c r="CY24" s="562"/>
      <c r="CZ24" s="562"/>
      <c r="DA24" s="562"/>
      <c r="DB24" s="562"/>
      <c r="DC24" s="562"/>
      <c r="DD24" s="564"/>
      <c r="DE24" s="564"/>
      <c r="DF24" s="564"/>
      <c r="DG24" s="564"/>
      <c r="DH24" s="564"/>
      <c r="DI24" s="564"/>
      <c r="DJ24" s="564"/>
      <c r="DK24" s="564"/>
      <c r="DL24" s="564"/>
      <c r="DM24" s="564"/>
      <c r="DN24" s="564"/>
      <c r="DO24" s="564"/>
      <c r="DP24" s="564"/>
      <c r="DQ24" s="564"/>
      <c r="DR24" s="564"/>
      <c r="DS24" s="564"/>
      <c r="DT24" s="564"/>
      <c r="DU24" s="564"/>
      <c r="DV24" s="564"/>
      <c r="DW24" s="564"/>
      <c r="DX24" s="564"/>
      <c r="DY24" s="564"/>
      <c r="DZ24" s="564"/>
      <c r="EA24" s="565"/>
      <c r="EB24" s="565"/>
      <c r="EC24" s="565"/>
      <c r="ED24" s="565"/>
      <c r="EE24" s="565"/>
      <c r="EF24" s="566"/>
      <c r="EG24" s="567"/>
      <c r="EH24" s="567"/>
      <c r="EI24" s="568"/>
      <c r="EJ24" s="567"/>
      <c r="EK24" s="567"/>
      <c r="EL24" s="567"/>
      <c r="EM24" s="567"/>
      <c r="EN24" s="567"/>
      <c r="EO24" s="567"/>
      <c r="EP24" s="567"/>
      <c r="EQ24" s="567"/>
      <c r="ER24" s="567"/>
      <c r="ES24" s="567"/>
      <c r="ET24" s="567"/>
      <c r="EU24" s="567"/>
      <c r="EV24" s="567"/>
      <c r="EW24" s="567"/>
      <c r="EX24" s="567"/>
      <c r="EY24" s="567"/>
      <c r="EZ24" s="567"/>
      <c r="FA24" s="567"/>
      <c r="FB24" s="567"/>
      <c r="FC24" s="567"/>
      <c r="FD24" s="567"/>
      <c r="FE24" s="567"/>
      <c r="FF24" s="567"/>
      <c r="FG24" s="567"/>
      <c r="FH24" s="567"/>
      <c r="FI24" s="567"/>
      <c r="FJ24" s="567"/>
      <c r="FK24" s="567"/>
      <c r="FL24" s="567"/>
      <c r="FM24" s="567"/>
      <c r="FN24" s="567"/>
      <c r="FO24" s="567"/>
      <c r="FP24" s="567"/>
      <c r="FQ24" s="567"/>
      <c r="FR24" s="567"/>
      <c r="FS24" s="567"/>
      <c r="FT24" s="567"/>
      <c r="FU24" s="567"/>
      <c r="FV24" s="567"/>
      <c r="FW24" s="567"/>
      <c r="FX24" s="567"/>
      <c r="FY24" s="567"/>
      <c r="FZ24" s="567"/>
      <c r="GA24" s="567"/>
      <c r="GB24" s="567"/>
      <c r="GC24" s="567"/>
      <c r="GD24" s="567"/>
      <c r="GE24" s="567"/>
      <c r="GF24" s="567"/>
      <c r="GG24" s="567"/>
      <c r="GH24" s="567"/>
      <c r="GI24" s="567"/>
      <c r="GJ24" s="567"/>
      <c r="GK24" s="567"/>
      <c r="GL24" s="567"/>
      <c r="GM24" s="567"/>
      <c r="GN24" s="567"/>
      <c r="GO24" s="567"/>
      <c r="GP24" s="567"/>
      <c r="GQ24" s="567"/>
      <c r="GR24" s="567"/>
      <c r="GS24" s="567"/>
      <c r="GT24" s="567"/>
      <c r="GU24" s="567"/>
      <c r="GV24" s="567"/>
      <c r="GW24" s="567"/>
      <c r="GX24" s="567"/>
      <c r="GY24" s="567"/>
      <c r="GZ24" s="567"/>
      <c r="HA24" s="567"/>
      <c r="HB24" s="567"/>
      <c r="HC24" s="567"/>
      <c r="HD24" s="567"/>
      <c r="HE24" s="567"/>
      <c r="HF24" s="567"/>
      <c r="HG24" s="567"/>
      <c r="HH24" s="567"/>
      <c r="HI24" s="567"/>
      <c r="HJ24" s="567"/>
      <c r="HK24" s="567"/>
      <c r="HL24" s="567"/>
      <c r="HM24" s="567"/>
      <c r="HN24" s="567"/>
      <c r="HO24" s="567"/>
      <c r="HP24" s="567"/>
      <c r="HQ24" s="567"/>
      <c r="HR24" s="567"/>
      <c r="HS24" s="567"/>
      <c r="HT24" s="567"/>
      <c r="HU24" s="567"/>
      <c r="HV24" s="567"/>
      <c r="HW24" s="567"/>
      <c r="HX24" s="567"/>
      <c r="HY24" s="567"/>
      <c r="HZ24" s="567"/>
      <c r="IA24" s="569"/>
      <c r="IB24" s="569"/>
      <c r="IC24" s="569"/>
      <c r="ID24" s="569"/>
      <c r="IE24" s="569"/>
      <c r="IF24" s="569"/>
      <c r="IG24" s="569"/>
      <c r="IH24" s="569"/>
      <c r="II24" s="569"/>
      <c r="IJ24" s="569"/>
      <c r="IK24" s="569"/>
      <c r="IL24" s="569"/>
      <c r="IM24" s="569"/>
      <c r="IN24" s="569"/>
      <c r="IO24" s="569"/>
      <c r="IP24" s="569"/>
      <c r="IQ24" s="569"/>
      <c r="IR24" s="569"/>
      <c r="IS24" s="570"/>
      <c r="IT24" s="571"/>
      <c r="IU24" s="571"/>
      <c r="IV24" s="571"/>
      <c r="IW24" s="571"/>
      <c r="IX24" s="571"/>
      <c r="IY24" s="569"/>
      <c r="IZ24" s="570"/>
      <c r="JA24" s="569"/>
      <c r="JB24" s="567"/>
      <c r="JC24" s="567"/>
      <c r="JD24" s="567"/>
      <c r="JE24" s="567"/>
      <c r="JF24" s="572"/>
      <c r="JG24" s="573"/>
      <c r="JH24" s="574"/>
      <c r="JI24" s="565">
        <v>4</v>
      </c>
      <c r="JJ24" s="578">
        <v>4</v>
      </c>
      <c r="JK24" s="578">
        <v>4</v>
      </c>
      <c r="JL24" s="58"/>
      <c r="JM24" s="602">
        <v>4</v>
      </c>
    </row>
    <row r="25" spans="1:273" s="575" customFormat="1" ht="15" customHeight="1">
      <c r="A25" s="558"/>
      <c r="B25" s="559" t="s">
        <v>38</v>
      </c>
      <c r="C25" s="560"/>
      <c r="D25" s="560"/>
      <c r="E25" s="560"/>
      <c r="F25" s="560"/>
      <c r="G25" s="560"/>
      <c r="H25" s="560"/>
      <c r="I25" s="560"/>
      <c r="J25" s="561"/>
      <c r="K25" s="561"/>
      <c r="L25" s="561"/>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3"/>
      <c r="AS25" s="563"/>
      <c r="AT25" s="563"/>
      <c r="AU25" s="563"/>
      <c r="AV25" s="563"/>
      <c r="AW25" s="563"/>
      <c r="AX25" s="563"/>
      <c r="AY25" s="563"/>
      <c r="AZ25" s="563"/>
      <c r="BA25" s="563"/>
      <c r="BB25" s="563"/>
      <c r="BC25" s="563"/>
      <c r="BD25" s="563"/>
      <c r="BE25" s="563"/>
      <c r="BF25" s="563"/>
      <c r="BG25" s="563"/>
      <c r="BH25" s="563"/>
      <c r="BI25" s="563"/>
      <c r="BJ25" s="563"/>
      <c r="BK25" s="563"/>
      <c r="BL25" s="563"/>
      <c r="BM25" s="563"/>
      <c r="BN25" s="563"/>
      <c r="BO25" s="563"/>
      <c r="BP25" s="563"/>
      <c r="BQ25" s="563"/>
      <c r="BR25" s="563"/>
      <c r="BS25" s="563"/>
      <c r="BT25" s="563"/>
      <c r="BU25" s="563"/>
      <c r="BV25" s="563"/>
      <c r="BW25" s="563"/>
      <c r="BX25" s="563"/>
      <c r="BY25" s="563"/>
      <c r="BZ25" s="563"/>
      <c r="CA25" s="563"/>
      <c r="CB25" s="563"/>
      <c r="CC25" s="563"/>
      <c r="CD25" s="563"/>
      <c r="CE25" s="563"/>
      <c r="CF25" s="563"/>
      <c r="CG25" s="563"/>
      <c r="CH25" s="563"/>
      <c r="CI25" s="562"/>
      <c r="CJ25" s="562"/>
      <c r="CK25" s="562"/>
      <c r="CL25" s="562"/>
      <c r="CM25" s="562"/>
      <c r="CN25" s="562"/>
      <c r="CO25" s="562"/>
      <c r="CP25" s="562"/>
      <c r="CQ25" s="562"/>
      <c r="CR25" s="562"/>
      <c r="CS25" s="562"/>
      <c r="CT25" s="562"/>
      <c r="CU25" s="562"/>
      <c r="CV25" s="562"/>
      <c r="CW25" s="562"/>
      <c r="CX25" s="562"/>
      <c r="CY25" s="562"/>
      <c r="CZ25" s="562"/>
      <c r="DA25" s="562"/>
      <c r="DB25" s="562"/>
      <c r="DC25" s="562"/>
      <c r="DD25" s="564"/>
      <c r="DE25" s="564"/>
      <c r="DF25" s="564"/>
      <c r="DG25" s="564"/>
      <c r="DH25" s="564"/>
      <c r="DI25" s="564"/>
      <c r="DJ25" s="564"/>
      <c r="DK25" s="564"/>
      <c r="DL25" s="564"/>
      <c r="DM25" s="564"/>
      <c r="DN25" s="564"/>
      <c r="DO25" s="564"/>
      <c r="DP25" s="564"/>
      <c r="DQ25" s="564"/>
      <c r="DR25" s="564"/>
      <c r="DS25" s="564"/>
      <c r="DT25" s="564"/>
      <c r="DU25" s="564"/>
      <c r="DV25" s="564"/>
      <c r="DW25" s="564"/>
      <c r="DX25" s="564"/>
      <c r="DY25" s="564"/>
      <c r="DZ25" s="564"/>
      <c r="EA25" s="565"/>
      <c r="EB25" s="565"/>
      <c r="EC25" s="565"/>
      <c r="ED25" s="565"/>
      <c r="EE25" s="565"/>
      <c r="EF25" s="566"/>
      <c r="EG25" s="567"/>
      <c r="EH25" s="567"/>
      <c r="EI25" s="568"/>
      <c r="EJ25" s="567"/>
      <c r="EK25" s="567"/>
      <c r="EL25" s="567"/>
      <c r="EM25" s="567"/>
      <c r="EN25" s="567"/>
      <c r="EO25" s="567"/>
      <c r="EP25" s="567"/>
      <c r="EQ25" s="567"/>
      <c r="ER25" s="567"/>
      <c r="ES25" s="567"/>
      <c r="ET25" s="567"/>
      <c r="EU25" s="567"/>
      <c r="EV25" s="567"/>
      <c r="EW25" s="567"/>
      <c r="EX25" s="567"/>
      <c r="EY25" s="567"/>
      <c r="EZ25" s="567"/>
      <c r="FA25" s="567"/>
      <c r="FB25" s="567"/>
      <c r="FC25" s="567"/>
      <c r="FD25" s="567"/>
      <c r="FE25" s="567"/>
      <c r="FF25" s="567"/>
      <c r="FG25" s="567"/>
      <c r="FH25" s="567"/>
      <c r="FI25" s="567"/>
      <c r="FJ25" s="567"/>
      <c r="FK25" s="567"/>
      <c r="FL25" s="567"/>
      <c r="FM25" s="567"/>
      <c r="FN25" s="567"/>
      <c r="FO25" s="567"/>
      <c r="FP25" s="567"/>
      <c r="FQ25" s="567"/>
      <c r="FR25" s="567"/>
      <c r="FS25" s="567"/>
      <c r="FT25" s="567"/>
      <c r="FU25" s="567"/>
      <c r="FV25" s="567"/>
      <c r="FW25" s="567"/>
      <c r="FX25" s="567"/>
      <c r="FY25" s="567"/>
      <c r="FZ25" s="567"/>
      <c r="GA25" s="567"/>
      <c r="GB25" s="567"/>
      <c r="GC25" s="567"/>
      <c r="GD25" s="567"/>
      <c r="GE25" s="567"/>
      <c r="GF25" s="567"/>
      <c r="GG25" s="567"/>
      <c r="GH25" s="567"/>
      <c r="GI25" s="567"/>
      <c r="GJ25" s="567"/>
      <c r="GK25" s="567"/>
      <c r="GL25" s="567"/>
      <c r="GM25" s="567"/>
      <c r="GN25" s="567"/>
      <c r="GO25" s="567"/>
      <c r="GP25" s="567"/>
      <c r="GQ25" s="567"/>
      <c r="GR25" s="567"/>
      <c r="GS25" s="567"/>
      <c r="GT25" s="567"/>
      <c r="GU25" s="567"/>
      <c r="GV25" s="567"/>
      <c r="GW25" s="567"/>
      <c r="GX25" s="567"/>
      <c r="GY25" s="567"/>
      <c r="GZ25" s="567"/>
      <c r="HA25" s="567"/>
      <c r="HB25" s="567"/>
      <c r="HC25" s="567"/>
      <c r="HD25" s="567"/>
      <c r="HE25" s="567"/>
      <c r="HF25" s="567"/>
      <c r="HG25" s="567"/>
      <c r="HH25" s="567"/>
      <c r="HI25" s="567"/>
      <c r="HJ25" s="567"/>
      <c r="HK25" s="567"/>
      <c r="HL25" s="567"/>
      <c r="HM25" s="567"/>
      <c r="HN25" s="567"/>
      <c r="HO25" s="567"/>
      <c r="HP25" s="567"/>
      <c r="HQ25" s="567"/>
      <c r="HR25" s="567"/>
      <c r="HS25" s="567"/>
      <c r="HT25" s="567"/>
      <c r="HU25" s="567"/>
      <c r="HV25" s="567"/>
      <c r="HW25" s="567"/>
      <c r="HX25" s="567"/>
      <c r="HY25" s="567"/>
      <c r="HZ25" s="567"/>
      <c r="IA25" s="569"/>
      <c r="IB25" s="569"/>
      <c r="IC25" s="569"/>
      <c r="ID25" s="569"/>
      <c r="IE25" s="569"/>
      <c r="IF25" s="569"/>
      <c r="IG25" s="569"/>
      <c r="IH25" s="569"/>
      <c r="II25" s="569"/>
      <c r="IJ25" s="569"/>
      <c r="IK25" s="569"/>
      <c r="IL25" s="569"/>
      <c r="IM25" s="569"/>
      <c r="IN25" s="569"/>
      <c r="IO25" s="569"/>
      <c r="IP25" s="569"/>
      <c r="IQ25" s="569"/>
      <c r="IR25" s="569"/>
      <c r="IS25" s="570"/>
      <c r="IT25" s="571"/>
      <c r="IU25" s="571"/>
      <c r="IV25" s="571"/>
      <c r="IW25" s="571"/>
      <c r="IX25" s="571"/>
      <c r="IY25" s="569"/>
      <c r="IZ25" s="570"/>
      <c r="JA25" s="569"/>
      <c r="JB25" s="567"/>
      <c r="JC25" s="567"/>
      <c r="JD25" s="567"/>
      <c r="JE25" s="567"/>
      <c r="JF25" s="572"/>
      <c r="JG25" s="573"/>
      <c r="JH25" s="574"/>
      <c r="JI25" s="566">
        <v>500000</v>
      </c>
      <c r="JJ25" s="579">
        <v>500000</v>
      </c>
      <c r="JK25" s="579">
        <v>1000000</v>
      </c>
      <c r="JL25" s="58"/>
      <c r="JM25" s="603">
        <v>1000000</v>
      </c>
    </row>
    <row r="26" spans="1:273" s="575" customFormat="1" ht="15" customHeight="1">
      <c r="A26" s="558"/>
      <c r="B26" s="559" t="s">
        <v>39</v>
      </c>
      <c r="C26" s="560"/>
      <c r="D26" s="560"/>
      <c r="E26" s="560"/>
      <c r="F26" s="560"/>
      <c r="G26" s="560"/>
      <c r="H26" s="560"/>
      <c r="I26" s="560"/>
      <c r="J26" s="561"/>
      <c r="K26" s="561"/>
      <c r="L26" s="561"/>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3"/>
      <c r="AS26" s="563"/>
      <c r="AT26" s="563"/>
      <c r="AU26" s="563"/>
      <c r="AV26" s="563"/>
      <c r="AW26" s="563"/>
      <c r="AX26" s="563"/>
      <c r="AY26" s="563"/>
      <c r="AZ26" s="563"/>
      <c r="BA26" s="563"/>
      <c r="BB26" s="563"/>
      <c r="BC26" s="563"/>
      <c r="BD26" s="563"/>
      <c r="BE26" s="563"/>
      <c r="BF26" s="563"/>
      <c r="BG26" s="563"/>
      <c r="BH26" s="563"/>
      <c r="BI26" s="563"/>
      <c r="BJ26" s="563"/>
      <c r="BK26" s="563"/>
      <c r="BL26" s="563"/>
      <c r="BM26" s="563"/>
      <c r="BN26" s="563"/>
      <c r="BO26" s="563"/>
      <c r="BP26" s="563"/>
      <c r="BQ26" s="563"/>
      <c r="BR26" s="563"/>
      <c r="BS26" s="563"/>
      <c r="BT26" s="563"/>
      <c r="BU26" s="563"/>
      <c r="BV26" s="563"/>
      <c r="BW26" s="563"/>
      <c r="BX26" s="563"/>
      <c r="BY26" s="563"/>
      <c r="BZ26" s="563"/>
      <c r="CA26" s="563"/>
      <c r="CB26" s="563"/>
      <c r="CC26" s="563"/>
      <c r="CD26" s="563"/>
      <c r="CE26" s="563"/>
      <c r="CF26" s="563"/>
      <c r="CG26" s="563"/>
      <c r="CH26" s="563"/>
      <c r="CI26" s="562"/>
      <c r="CJ26" s="562"/>
      <c r="CK26" s="562"/>
      <c r="CL26" s="562"/>
      <c r="CM26" s="562"/>
      <c r="CN26" s="562"/>
      <c r="CO26" s="562"/>
      <c r="CP26" s="562"/>
      <c r="CQ26" s="562"/>
      <c r="CR26" s="562"/>
      <c r="CS26" s="562"/>
      <c r="CT26" s="562"/>
      <c r="CU26" s="562"/>
      <c r="CV26" s="562"/>
      <c r="CW26" s="562"/>
      <c r="CX26" s="562"/>
      <c r="CY26" s="562"/>
      <c r="CZ26" s="562"/>
      <c r="DA26" s="562"/>
      <c r="DB26" s="562"/>
      <c r="DC26" s="562"/>
      <c r="DD26" s="564"/>
      <c r="DE26" s="564"/>
      <c r="DF26" s="564"/>
      <c r="DG26" s="564"/>
      <c r="DH26" s="564"/>
      <c r="DI26" s="564"/>
      <c r="DJ26" s="564"/>
      <c r="DK26" s="564"/>
      <c r="DL26" s="564"/>
      <c r="DM26" s="564"/>
      <c r="DN26" s="564"/>
      <c r="DO26" s="564"/>
      <c r="DP26" s="564"/>
      <c r="DQ26" s="564"/>
      <c r="DR26" s="564"/>
      <c r="DS26" s="564"/>
      <c r="DT26" s="564"/>
      <c r="DU26" s="564"/>
      <c r="DV26" s="564"/>
      <c r="DW26" s="564"/>
      <c r="DX26" s="564"/>
      <c r="DY26" s="564"/>
      <c r="DZ26" s="564"/>
      <c r="EA26" s="565"/>
      <c r="EB26" s="565"/>
      <c r="EC26" s="565"/>
      <c r="ED26" s="565"/>
      <c r="EE26" s="565"/>
      <c r="EF26" s="566"/>
      <c r="EG26" s="567"/>
      <c r="EH26" s="567"/>
      <c r="EI26" s="568"/>
      <c r="EJ26" s="567"/>
      <c r="EK26" s="567"/>
      <c r="EL26" s="567"/>
      <c r="EM26" s="567"/>
      <c r="EN26" s="567"/>
      <c r="EO26" s="567"/>
      <c r="EP26" s="567"/>
      <c r="EQ26" s="567"/>
      <c r="ER26" s="567"/>
      <c r="ES26" s="567"/>
      <c r="ET26" s="567"/>
      <c r="EU26" s="567"/>
      <c r="EV26" s="567"/>
      <c r="EW26" s="567"/>
      <c r="EX26" s="567"/>
      <c r="EY26" s="567"/>
      <c r="EZ26" s="567"/>
      <c r="FA26" s="567"/>
      <c r="FB26" s="567"/>
      <c r="FC26" s="567"/>
      <c r="FD26" s="567"/>
      <c r="FE26" s="567"/>
      <c r="FF26" s="567"/>
      <c r="FG26" s="567"/>
      <c r="FH26" s="567"/>
      <c r="FI26" s="567"/>
      <c r="FJ26" s="567"/>
      <c r="FK26" s="567"/>
      <c r="FL26" s="567"/>
      <c r="FM26" s="567"/>
      <c r="FN26" s="567"/>
      <c r="FO26" s="567"/>
      <c r="FP26" s="567"/>
      <c r="FQ26" s="567"/>
      <c r="FR26" s="567"/>
      <c r="FS26" s="567"/>
      <c r="FT26" s="567"/>
      <c r="FU26" s="567"/>
      <c r="FV26" s="567"/>
      <c r="FW26" s="567"/>
      <c r="FX26" s="567"/>
      <c r="FY26" s="567"/>
      <c r="FZ26" s="567"/>
      <c r="GA26" s="567"/>
      <c r="GB26" s="567"/>
      <c r="GC26" s="567"/>
      <c r="GD26" s="567"/>
      <c r="GE26" s="567"/>
      <c r="GF26" s="567"/>
      <c r="GG26" s="567"/>
      <c r="GH26" s="567"/>
      <c r="GI26" s="567"/>
      <c r="GJ26" s="567"/>
      <c r="GK26" s="567"/>
      <c r="GL26" s="567"/>
      <c r="GM26" s="567"/>
      <c r="GN26" s="567"/>
      <c r="GO26" s="567"/>
      <c r="GP26" s="567"/>
      <c r="GQ26" s="567"/>
      <c r="GR26" s="567"/>
      <c r="GS26" s="567"/>
      <c r="GT26" s="567"/>
      <c r="GU26" s="567"/>
      <c r="GV26" s="567"/>
      <c r="GW26" s="567"/>
      <c r="GX26" s="567"/>
      <c r="GY26" s="567"/>
      <c r="GZ26" s="567"/>
      <c r="HA26" s="567"/>
      <c r="HB26" s="567"/>
      <c r="HC26" s="567"/>
      <c r="HD26" s="567"/>
      <c r="HE26" s="567"/>
      <c r="HF26" s="567"/>
      <c r="HG26" s="567"/>
      <c r="HH26" s="567"/>
      <c r="HI26" s="567"/>
      <c r="HJ26" s="567"/>
      <c r="HK26" s="567"/>
      <c r="HL26" s="567"/>
      <c r="HM26" s="567"/>
      <c r="HN26" s="567"/>
      <c r="HO26" s="567"/>
      <c r="HP26" s="567"/>
      <c r="HQ26" s="567"/>
      <c r="HR26" s="567"/>
      <c r="HS26" s="567"/>
      <c r="HT26" s="567"/>
      <c r="HU26" s="567"/>
      <c r="HV26" s="567"/>
      <c r="HW26" s="567"/>
      <c r="HX26" s="567"/>
      <c r="HY26" s="567"/>
      <c r="HZ26" s="567"/>
      <c r="IA26" s="569"/>
      <c r="IB26" s="569"/>
      <c r="IC26" s="569"/>
      <c r="ID26" s="569"/>
      <c r="IE26" s="569"/>
      <c r="IF26" s="569"/>
      <c r="IG26" s="569"/>
      <c r="IH26" s="569"/>
      <c r="II26" s="569"/>
      <c r="IJ26" s="569"/>
      <c r="IK26" s="569"/>
      <c r="IL26" s="569"/>
      <c r="IM26" s="569"/>
      <c r="IN26" s="569"/>
      <c r="IO26" s="569"/>
      <c r="IP26" s="569"/>
      <c r="IQ26" s="569"/>
      <c r="IR26" s="569"/>
      <c r="IS26" s="570"/>
      <c r="IT26" s="571"/>
      <c r="IU26" s="571"/>
      <c r="IV26" s="571"/>
      <c r="IW26" s="571"/>
      <c r="IX26" s="571"/>
      <c r="IY26" s="569"/>
      <c r="IZ26" s="570"/>
      <c r="JA26" s="569"/>
      <c r="JB26" s="567"/>
      <c r="JC26" s="567"/>
      <c r="JD26" s="567"/>
      <c r="JE26" s="567"/>
      <c r="JF26" s="572"/>
      <c r="JG26" s="573"/>
      <c r="JH26" s="574"/>
      <c r="JI26" s="574"/>
      <c r="JJ26" s="580"/>
      <c r="JK26" s="566"/>
      <c r="JL26" s="58"/>
      <c r="JM26" s="566"/>
    </row>
    <row r="27" spans="1:273"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515">
        <v>53999130</v>
      </c>
      <c r="JH27" s="86"/>
      <c r="JI27" s="58"/>
      <c r="JJ27" s="138"/>
      <c r="JK27" s="574"/>
      <c r="JL27" s="58"/>
      <c r="JM27" s="58"/>
    </row>
    <row r="28" spans="1:273"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516"/>
      <c r="JH28" s="58"/>
      <c r="JI28" s="58"/>
      <c r="JJ28" s="138"/>
      <c r="JK28" s="58"/>
      <c r="JL28" s="58"/>
      <c r="JM28" s="58"/>
    </row>
    <row r="29" spans="1:273"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517"/>
      <c r="JH29" s="58"/>
      <c r="JI29" s="58"/>
      <c r="JJ29" s="138"/>
      <c r="JK29" s="58"/>
      <c r="JL29" s="58"/>
      <c r="JM29" s="58"/>
    </row>
    <row r="30" spans="1:273"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518"/>
      <c r="JH30" s="58"/>
      <c r="JI30" s="58"/>
      <c r="JJ30" s="138"/>
      <c r="JK30" s="58"/>
      <c r="JL30" s="58"/>
      <c r="JM30" s="58"/>
    </row>
    <row r="31" spans="1:273"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518">
        <v>1500000</v>
      </c>
      <c r="JH31" s="58"/>
      <c r="JI31" s="58"/>
      <c r="JJ31" s="138"/>
      <c r="JK31" s="58"/>
      <c r="JL31" s="58"/>
      <c r="JM31" s="58"/>
    </row>
    <row r="32" spans="1:273"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519"/>
      <c r="JH32" s="58"/>
      <c r="JI32" s="58"/>
      <c r="JJ32" s="138"/>
      <c r="JK32" s="58"/>
      <c r="JL32" s="58"/>
      <c r="JM32" s="58"/>
    </row>
    <row r="33" spans="1:273"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20">
        <v>5.5</v>
      </c>
      <c r="JH33" s="58">
        <v>5.5</v>
      </c>
      <c r="JI33" s="58">
        <v>5.5</v>
      </c>
      <c r="JJ33" s="138">
        <v>5.5</v>
      </c>
      <c r="JK33" s="58">
        <v>5.5</v>
      </c>
      <c r="JL33" s="58">
        <v>5.5</v>
      </c>
      <c r="JM33" s="58">
        <v>5.5</v>
      </c>
    </row>
    <row r="34" spans="1:273"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20">
        <v>7.5</v>
      </c>
      <c r="JH34" s="58">
        <v>7.5</v>
      </c>
      <c r="JI34" s="58">
        <v>7.5</v>
      </c>
      <c r="JJ34" s="138">
        <v>7.5</v>
      </c>
      <c r="JK34" s="58">
        <v>7.5</v>
      </c>
      <c r="JL34" s="58">
        <v>7.5</v>
      </c>
      <c r="JM34" s="58">
        <v>7.5</v>
      </c>
    </row>
    <row r="35" spans="1:273"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20">
        <v>8.5</v>
      </c>
      <c r="JH35" s="58">
        <v>8.5</v>
      </c>
      <c r="JI35" s="58">
        <v>8.5</v>
      </c>
      <c r="JJ35" s="138">
        <v>8.5</v>
      </c>
      <c r="JK35" s="58">
        <v>8.5</v>
      </c>
      <c r="JL35" s="58">
        <v>8.5</v>
      </c>
      <c r="JM35" s="58">
        <v>8.5</v>
      </c>
    </row>
    <row r="36" spans="1:273"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5">
        <v>11</v>
      </c>
      <c r="IP36" s="105">
        <v>11</v>
      </c>
      <c r="IQ36" s="105">
        <v>11</v>
      </c>
      <c r="IR36" s="105">
        <v>11</v>
      </c>
      <c r="IS36" s="140">
        <v>9</v>
      </c>
      <c r="IT36" s="141">
        <v>9</v>
      </c>
      <c r="IU36" s="141">
        <v>9</v>
      </c>
      <c r="IV36" s="141">
        <v>9</v>
      </c>
      <c r="IW36" s="141">
        <v>9</v>
      </c>
      <c r="IX36" s="141">
        <v>9</v>
      </c>
      <c r="IY36" s="105">
        <v>9</v>
      </c>
      <c r="IZ36" s="141">
        <v>9</v>
      </c>
      <c r="JA36" s="105">
        <v>9</v>
      </c>
      <c r="JB36" s="105">
        <v>9</v>
      </c>
      <c r="JC36" s="105">
        <v>9</v>
      </c>
      <c r="JD36" s="105">
        <v>9</v>
      </c>
      <c r="JE36" s="105">
        <v>9</v>
      </c>
      <c r="JF36" s="141">
        <v>9</v>
      </c>
      <c r="JG36" s="521">
        <v>9</v>
      </c>
      <c r="JH36" s="58">
        <v>9</v>
      </c>
      <c r="JI36" s="58">
        <v>9</v>
      </c>
      <c r="JJ36" s="138">
        <v>9</v>
      </c>
      <c r="JK36" s="58">
        <v>9</v>
      </c>
      <c r="JL36" s="58">
        <v>9</v>
      </c>
      <c r="JM36" s="58">
        <v>9</v>
      </c>
    </row>
    <row r="37" spans="1:273"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522"/>
      <c r="JH37" s="58"/>
      <c r="JI37" s="58"/>
      <c r="JJ37" s="138"/>
      <c r="JK37" s="58"/>
      <c r="JL37" s="58"/>
      <c r="JM37" s="58"/>
    </row>
    <row r="38" spans="1:273" ht="1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522"/>
      <c r="JH38" s="58"/>
      <c r="JI38" s="58"/>
      <c r="JJ38" s="138"/>
      <c r="JK38" s="58"/>
      <c r="JL38" s="58"/>
      <c r="JM38" s="58"/>
    </row>
    <row r="39" spans="1:273"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523"/>
      <c r="JH39" s="58"/>
      <c r="JI39" s="58"/>
      <c r="JJ39" s="138"/>
      <c r="JK39" s="58"/>
      <c r="JL39" s="58"/>
      <c r="JM39" s="58"/>
    </row>
    <row r="40" spans="1:273"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7">
        <v>18</v>
      </c>
      <c r="BB40" s="87">
        <v>16</v>
      </c>
      <c r="BC40" s="87">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522"/>
      <c r="JH40" s="58"/>
      <c r="JI40" s="58"/>
      <c r="JJ40" s="138"/>
      <c r="JK40" s="58"/>
      <c r="JL40" s="58"/>
      <c r="JM40" s="58"/>
    </row>
    <row r="41" spans="1:273"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524"/>
      <c r="JH41" s="58"/>
      <c r="JI41" s="58"/>
      <c r="JJ41" s="138"/>
      <c r="JK41" s="58"/>
      <c r="JL41" s="58"/>
      <c r="JM41" s="58"/>
    </row>
    <row r="42" spans="1:273"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524"/>
      <c r="JH42" s="58"/>
      <c r="JI42" s="58"/>
      <c r="JJ42" s="138"/>
      <c r="JK42" s="58"/>
      <c r="JL42" s="58"/>
      <c r="JM42" s="58"/>
    </row>
    <row r="43" spans="1:273"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524"/>
      <c r="JH43" s="58"/>
      <c r="JI43" s="58"/>
      <c r="JJ43" s="138"/>
      <c r="JK43" s="58"/>
      <c r="JL43" s="58"/>
      <c r="JM43" s="58"/>
    </row>
    <row r="44" spans="1:273"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524"/>
      <c r="JH44" s="58"/>
      <c r="JI44" s="58"/>
      <c r="JJ44" s="138"/>
      <c r="JK44" s="58"/>
      <c r="JL44" s="58"/>
      <c r="JM44" s="58"/>
    </row>
    <row r="45" spans="1:273"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522"/>
      <c r="JH45" s="58"/>
      <c r="JI45" s="58"/>
      <c r="JJ45" s="138"/>
      <c r="JK45" s="58"/>
      <c r="JL45" s="58"/>
      <c r="JM45" s="58"/>
    </row>
    <row r="46" spans="1:273"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525"/>
      <c r="JH46" s="58"/>
      <c r="JI46" s="58"/>
      <c r="JJ46" s="138"/>
      <c r="JK46" s="58"/>
      <c r="JL46" s="58"/>
      <c r="JM46" s="58"/>
    </row>
    <row r="47" spans="1:273"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525"/>
      <c r="JH47" s="58"/>
      <c r="JI47" s="58"/>
      <c r="JJ47" s="138"/>
      <c r="JK47" s="58"/>
      <c r="JL47" s="58"/>
      <c r="JM47" s="58"/>
    </row>
    <row r="48" spans="1:273"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526"/>
      <c r="JH48" s="58"/>
      <c r="JI48" s="58"/>
      <c r="JJ48" s="138"/>
      <c r="JK48" s="58"/>
      <c r="JL48" s="58"/>
      <c r="JM48" s="58"/>
    </row>
    <row r="49" spans="1:273"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522"/>
      <c r="JH49" s="58"/>
      <c r="JI49" s="58"/>
      <c r="JJ49" s="138"/>
      <c r="JK49" s="58"/>
      <c r="JL49" s="58"/>
      <c r="JM49" s="58"/>
    </row>
    <row r="50" spans="1:273" ht="15" customHeight="1">
      <c r="A50" s="57"/>
      <c r="B50" s="73" t="s">
        <v>142</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05">
        <v>7.5</v>
      </c>
      <c r="IE50" s="105">
        <v>7.5</v>
      </c>
      <c r="IF50" s="105">
        <v>7.5</v>
      </c>
      <c r="IG50" s="105">
        <v>7.5</v>
      </c>
      <c r="IH50" s="105">
        <v>7.5</v>
      </c>
      <c r="II50" s="105">
        <v>7.5</v>
      </c>
      <c r="IJ50" s="105">
        <v>7.5</v>
      </c>
      <c r="IK50" s="105">
        <v>7.5</v>
      </c>
      <c r="IL50" s="105">
        <v>7.5</v>
      </c>
      <c r="IM50" s="105">
        <v>7.5</v>
      </c>
      <c r="IN50" s="105">
        <v>7.5</v>
      </c>
      <c r="IO50" s="105"/>
      <c r="IP50" s="105"/>
      <c r="IQ50" s="105"/>
      <c r="IR50" s="105"/>
      <c r="IS50" s="140"/>
      <c r="IT50" s="141"/>
      <c r="IU50" s="149">
        <v>4</v>
      </c>
      <c r="IV50" s="149">
        <v>4</v>
      </c>
      <c r="IW50" s="149">
        <v>4</v>
      </c>
      <c r="IX50" s="149">
        <v>4</v>
      </c>
      <c r="IY50" s="60">
        <v>4</v>
      </c>
      <c r="IZ50" s="148">
        <v>4</v>
      </c>
      <c r="JA50" s="60">
        <v>4</v>
      </c>
      <c r="JB50" s="60">
        <v>5.5</v>
      </c>
      <c r="JC50" s="60">
        <v>5.5</v>
      </c>
      <c r="JD50" s="60">
        <v>5.5</v>
      </c>
      <c r="JE50" s="60">
        <v>5.5</v>
      </c>
      <c r="JF50" s="148">
        <v>5.5</v>
      </c>
      <c r="JG50" s="524">
        <v>5.5</v>
      </c>
      <c r="JH50" s="60"/>
      <c r="JI50" s="58">
        <v>5.5</v>
      </c>
      <c r="JJ50" s="138"/>
      <c r="JK50" s="58">
        <v>5.5</v>
      </c>
      <c r="JL50" s="58"/>
      <c r="JM50" s="58">
        <v>5.5</v>
      </c>
    </row>
    <row r="51" spans="1:273" ht="15" customHeight="1">
      <c r="A51" s="57"/>
      <c r="B51" s="73" t="s">
        <v>62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59"/>
      <c r="AS51" s="159"/>
      <c r="AT51" s="159"/>
      <c r="AU51" s="159"/>
      <c r="AV51" s="159"/>
      <c r="AW51" s="78"/>
      <c r="AX51" s="159"/>
      <c r="AY51" s="159"/>
      <c r="AZ51" s="159"/>
      <c r="BA51" s="159"/>
      <c r="BB51" s="159"/>
      <c r="BC51" s="159"/>
      <c r="BD51" s="159"/>
      <c r="BE51" s="159"/>
      <c r="BF51" s="159"/>
      <c r="BG51" s="159"/>
      <c r="BH51" s="159"/>
      <c r="BI51" s="159"/>
      <c r="BJ51" s="159"/>
      <c r="BK51" s="159"/>
      <c r="BL51" s="159"/>
      <c r="BM51" s="159"/>
      <c r="BN51" s="58"/>
      <c r="BO51" s="58"/>
      <c r="BP51" s="58"/>
      <c r="BQ51" s="58"/>
      <c r="BR51" s="58"/>
      <c r="BS51" s="58"/>
      <c r="BT51" s="58"/>
      <c r="BU51" s="58"/>
      <c r="BV51" s="58"/>
      <c r="BW51" s="58"/>
      <c r="BX51" s="58"/>
      <c r="BY51" s="65">
        <v>5.5</v>
      </c>
      <c r="BZ51" s="58">
        <v>5.17</v>
      </c>
      <c r="CA51" s="58">
        <v>5.0999999999999996</v>
      </c>
      <c r="CB51" s="60">
        <v>5.25</v>
      </c>
      <c r="CC51" s="58"/>
      <c r="CD51" s="58"/>
      <c r="CE51" s="58">
        <v>7</v>
      </c>
      <c r="CF51" s="58">
        <v>7.4</v>
      </c>
      <c r="CG51" s="58">
        <v>7.5</v>
      </c>
      <c r="CH51" s="58">
        <v>7.5</v>
      </c>
      <c r="CI51" s="58">
        <v>7.5</v>
      </c>
      <c r="CJ51" s="60">
        <v>6</v>
      </c>
      <c r="CK51" s="60">
        <v>7.5</v>
      </c>
      <c r="CL51" s="60">
        <v>7.5</v>
      </c>
      <c r="CM51" s="60">
        <v>7.5</v>
      </c>
      <c r="CN51" s="60">
        <v>7.5</v>
      </c>
      <c r="CO51" s="65">
        <v>7.45</v>
      </c>
      <c r="CP51" s="60">
        <v>7.5</v>
      </c>
      <c r="CQ51" s="60">
        <v>7.5</v>
      </c>
      <c r="CR51" s="60">
        <v>7.2</v>
      </c>
      <c r="CS51" s="65">
        <v>7.25</v>
      </c>
      <c r="CT51" s="65">
        <v>6.5</v>
      </c>
      <c r="CU51" s="65">
        <v>5.75</v>
      </c>
      <c r="CV51" s="65">
        <v>5.95</v>
      </c>
      <c r="CW51" s="65">
        <v>5.3</v>
      </c>
      <c r="CX51" s="65">
        <v>5.3</v>
      </c>
      <c r="CY51" s="65">
        <v>5</v>
      </c>
      <c r="CZ51" s="65">
        <v>5</v>
      </c>
      <c r="DA51" s="65">
        <v>4.75</v>
      </c>
      <c r="DB51" s="65">
        <v>5</v>
      </c>
      <c r="DC51" s="65">
        <v>5</v>
      </c>
      <c r="DD51" s="101">
        <v>4.95</v>
      </c>
      <c r="DE51" s="101">
        <v>4.75</v>
      </c>
      <c r="DF51" s="101">
        <v>5</v>
      </c>
      <c r="DG51" s="58">
        <v>5.15</v>
      </c>
      <c r="DH51" s="58">
        <v>5.3</v>
      </c>
      <c r="DI51" s="58">
        <v>6.95</v>
      </c>
      <c r="DJ51" s="58">
        <v>4.95</v>
      </c>
      <c r="DK51" s="65">
        <v>4.9000000000000004</v>
      </c>
      <c r="DL51" s="65">
        <v>4.8</v>
      </c>
      <c r="DM51" s="65">
        <v>6.55</v>
      </c>
      <c r="DN51" s="65" t="s">
        <v>46</v>
      </c>
      <c r="DO51" s="65"/>
      <c r="DP51" s="65">
        <v>4.9000000000000004</v>
      </c>
      <c r="DQ51" s="65">
        <v>4.9000000000000004</v>
      </c>
      <c r="DR51" s="65">
        <v>4.95</v>
      </c>
      <c r="DS51" s="65">
        <v>4.9000000000000004</v>
      </c>
      <c r="DT51" s="65">
        <v>4.7</v>
      </c>
      <c r="DU51" s="160">
        <v>5</v>
      </c>
      <c r="DV51" s="160">
        <v>5</v>
      </c>
      <c r="DW51" s="160">
        <v>4.8499999999999996</v>
      </c>
      <c r="DX51" s="161">
        <v>5</v>
      </c>
      <c r="DY51" s="161">
        <v>5</v>
      </c>
      <c r="DZ51" s="161">
        <v>5</v>
      </c>
      <c r="EA51" s="161">
        <v>5</v>
      </c>
      <c r="EB51" s="161">
        <v>5</v>
      </c>
      <c r="EC51" s="161">
        <v>5</v>
      </c>
      <c r="ED51" s="161">
        <v>5</v>
      </c>
      <c r="EE51" s="161">
        <v>5</v>
      </c>
      <c r="EF51" s="102">
        <v>5</v>
      </c>
      <c r="EG51" s="102">
        <v>5</v>
      </c>
      <c r="EH51" s="102">
        <v>5</v>
      </c>
      <c r="EI51" s="103">
        <v>5</v>
      </c>
      <c r="EJ51" s="60">
        <v>5</v>
      </c>
      <c r="EK51" s="104">
        <v>4.95</v>
      </c>
      <c r="EL51" s="103">
        <v>4.8</v>
      </c>
      <c r="EM51" s="104">
        <v>4.6500000000000004</v>
      </c>
      <c r="EN51" s="104">
        <v>4.5</v>
      </c>
      <c r="EO51" s="104">
        <v>4.25</v>
      </c>
      <c r="EP51" s="104">
        <v>4.3499999999999996</v>
      </c>
      <c r="EQ51" s="104">
        <v>4.3</v>
      </c>
      <c r="ER51" s="104"/>
      <c r="ES51" s="104"/>
      <c r="ET51" s="104"/>
      <c r="EU51" s="104"/>
      <c r="EV51" s="104"/>
      <c r="EW51" s="104"/>
      <c r="EX51" s="104"/>
      <c r="EY51" s="104"/>
      <c r="EZ51" s="104"/>
      <c r="FA51" s="104"/>
      <c r="FB51" s="104"/>
      <c r="FC51" s="104"/>
      <c r="FD51" s="104"/>
      <c r="FE51" s="103">
        <v>1.5</v>
      </c>
      <c r="FF51" s="103"/>
      <c r="FG51" s="103"/>
      <c r="FH51" s="103"/>
      <c r="FI51" s="103"/>
      <c r="FJ51" s="103"/>
      <c r="FK51" s="103">
        <v>1.5</v>
      </c>
      <c r="FL51" s="103">
        <v>1.5</v>
      </c>
      <c r="FM51" s="103">
        <v>1.5</v>
      </c>
      <c r="FN51" s="103">
        <v>1.5</v>
      </c>
      <c r="FO51" s="103">
        <v>1.5</v>
      </c>
      <c r="FP51" s="58"/>
      <c r="FQ51" s="58"/>
      <c r="FR51" s="58"/>
      <c r="FS51" s="58"/>
      <c r="FT51" s="58"/>
      <c r="FU51" s="58"/>
      <c r="FV51" s="58"/>
      <c r="FW51" s="58"/>
      <c r="FX51" s="58"/>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58">
        <v>4.5999999999999996</v>
      </c>
      <c r="HY51" s="58"/>
      <c r="HZ51" s="58"/>
      <c r="IA51" s="58"/>
      <c r="IB51" s="58"/>
      <c r="IC51" s="58"/>
      <c r="ID51" s="58"/>
      <c r="IE51" s="58"/>
      <c r="IF51" s="58"/>
      <c r="IG51" s="58"/>
      <c r="IH51" s="58"/>
      <c r="II51" s="58"/>
      <c r="IJ51" s="58"/>
      <c r="IK51" s="58"/>
      <c r="IL51" s="58"/>
      <c r="IM51" s="58"/>
      <c r="IN51" s="58"/>
      <c r="IO51" s="58"/>
      <c r="IP51" s="58"/>
      <c r="IQ51" s="58"/>
      <c r="IR51" s="58"/>
      <c r="IS51" s="137"/>
      <c r="IT51" s="138"/>
      <c r="IU51" s="138"/>
      <c r="IV51" s="138"/>
      <c r="IW51" s="138"/>
      <c r="IX51" s="138"/>
      <c r="IY51" s="58"/>
      <c r="IZ51" s="137"/>
      <c r="JA51" s="58"/>
      <c r="JB51" s="58"/>
      <c r="JC51" s="58"/>
      <c r="JD51" s="58"/>
      <c r="JE51" s="58"/>
      <c r="JF51" s="137"/>
      <c r="JG51" s="520"/>
      <c r="JH51" s="58"/>
      <c r="JI51" s="58"/>
      <c r="JJ51" s="138"/>
      <c r="JK51" s="58"/>
      <c r="JL51" s="58"/>
      <c r="JM51" s="58"/>
    </row>
    <row r="52" spans="1:273" ht="15" customHeight="1">
      <c r="A52" s="57"/>
      <c r="B52" s="162" t="s">
        <v>63</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59"/>
      <c r="AE52" s="159"/>
      <c r="AF52" s="159"/>
      <c r="AG52" s="159"/>
      <c r="AH52" s="64"/>
      <c r="AI52" s="150">
        <v>7.3</v>
      </c>
      <c r="AJ52" s="150">
        <v>9.15</v>
      </c>
      <c r="AK52" s="150">
        <v>9.77</v>
      </c>
      <c r="AL52" s="159">
        <v>14</v>
      </c>
      <c r="AM52" s="64">
        <v>15</v>
      </c>
      <c r="AN52" s="159">
        <v>21</v>
      </c>
      <c r="AO52" s="64">
        <v>21.5</v>
      </c>
      <c r="AP52" s="64">
        <v>22</v>
      </c>
      <c r="AQ52" s="64">
        <v>21</v>
      </c>
      <c r="AR52" s="64">
        <v>21</v>
      </c>
      <c r="AS52" s="64">
        <v>21</v>
      </c>
      <c r="AT52" s="64">
        <v>21</v>
      </c>
      <c r="AU52" s="64">
        <v>21</v>
      </c>
      <c r="AV52" s="64">
        <v>20.5</v>
      </c>
      <c r="AW52" s="62">
        <v>21</v>
      </c>
      <c r="AX52" s="64">
        <v>21</v>
      </c>
      <c r="AY52" s="64">
        <v>21</v>
      </c>
      <c r="AZ52" s="64">
        <v>21</v>
      </c>
      <c r="BA52" s="64">
        <v>21</v>
      </c>
      <c r="BB52" s="64">
        <v>20</v>
      </c>
      <c r="BC52" s="64">
        <v>18.5</v>
      </c>
      <c r="BD52" s="64">
        <v>18</v>
      </c>
      <c r="BE52" s="64">
        <v>17.899999999999999</v>
      </c>
      <c r="BF52" s="64">
        <v>16.5</v>
      </c>
      <c r="BG52" s="64">
        <v>15.95</v>
      </c>
      <c r="BH52" s="64">
        <v>15.95</v>
      </c>
      <c r="BI52" s="64">
        <v>15.95</v>
      </c>
      <c r="BJ52" s="64">
        <v>15.5</v>
      </c>
      <c r="BK52" s="64">
        <v>0</v>
      </c>
      <c r="BL52" s="150">
        <v>13.5</v>
      </c>
      <c r="BM52" s="150">
        <v>13.8</v>
      </c>
      <c r="BN52" s="150">
        <v>11.5</v>
      </c>
      <c r="BO52" s="150">
        <v>8.17</v>
      </c>
      <c r="BP52" s="64">
        <v>5.5</v>
      </c>
      <c r="BQ52" s="150">
        <v>5.05</v>
      </c>
      <c r="BR52" s="150">
        <v>4.75</v>
      </c>
      <c r="BS52" s="64">
        <v>5.5</v>
      </c>
      <c r="BT52" s="150">
        <v>5.25</v>
      </c>
      <c r="BU52" s="150">
        <v>5.25</v>
      </c>
      <c r="BV52" s="150">
        <v>5.45</v>
      </c>
      <c r="BW52" s="64">
        <v>5.5</v>
      </c>
      <c r="BX52" s="150">
        <v>5.75</v>
      </c>
      <c r="BY52" s="150">
        <v>5.5</v>
      </c>
      <c r="BZ52" s="150"/>
      <c r="CA52" s="58"/>
      <c r="CB52" s="58"/>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v>2.5</v>
      </c>
      <c r="FA52" s="60">
        <v>2.5</v>
      </c>
      <c r="FB52" s="60"/>
      <c r="FC52" s="60"/>
      <c r="FD52" s="60">
        <v>2.5</v>
      </c>
      <c r="FE52" s="60"/>
      <c r="FF52" s="60"/>
      <c r="FG52" s="60">
        <v>2.5</v>
      </c>
      <c r="FH52" s="60"/>
      <c r="FI52" s="60">
        <v>2.5</v>
      </c>
      <c r="FJ52" s="60">
        <v>2.5</v>
      </c>
      <c r="FK52" s="60">
        <v>2.5</v>
      </c>
      <c r="FL52" s="60">
        <v>2.5</v>
      </c>
      <c r="FM52" s="60">
        <v>2.5</v>
      </c>
      <c r="FN52" s="60">
        <v>2.5</v>
      </c>
      <c r="FO52" s="60">
        <v>2.5</v>
      </c>
      <c r="FP52" s="58"/>
      <c r="FQ52" s="58"/>
      <c r="FR52" s="58"/>
      <c r="FS52" s="58"/>
      <c r="FT52" s="58"/>
      <c r="FU52" s="58"/>
      <c r="FV52" s="58"/>
      <c r="FW52" s="58"/>
      <c r="FX52" s="58">
        <v>2.5</v>
      </c>
      <c r="FY52" s="58"/>
      <c r="FZ52" s="58">
        <v>2.5</v>
      </c>
      <c r="GA52" s="58"/>
      <c r="GB52" s="58">
        <v>2.5</v>
      </c>
      <c r="GC52" s="58"/>
      <c r="GD52" s="58">
        <v>2.5</v>
      </c>
      <c r="GE52" s="58"/>
      <c r="GF52" s="58">
        <v>2.5</v>
      </c>
      <c r="GG52" s="58"/>
      <c r="GH52" s="58">
        <v>2.5</v>
      </c>
      <c r="GI52" s="58"/>
      <c r="GJ52" s="58">
        <v>2.5</v>
      </c>
      <c r="GK52" s="58"/>
      <c r="GL52" s="58">
        <v>2.5</v>
      </c>
      <c r="GM52" s="58"/>
      <c r="GN52" s="58">
        <v>2.5</v>
      </c>
      <c r="GO52" s="58"/>
      <c r="GP52" s="58">
        <v>2.5</v>
      </c>
      <c r="GQ52" s="58"/>
      <c r="GR52" s="58">
        <v>2.5</v>
      </c>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60">
        <v>3</v>
      </c>
      <c r="HR52" s="60">
        <v>3</v>
      </c>
      <c r="HS52" s="60">
        <v>3</v>
      </c>
      <c r="HT52" s="60">
        <v>3</v>
      </c>
      <c r="HU52" s="60">
        <v>3</v>
      </c>
      <c r="HV52" s="60">
        <v>3</v>
      </c>
      <c r="HW52" s="60">
        <v>3</v>
      </c>
      <c r="HX52" s="60"/>
      <c r="HY52" s="60">
        <v>6</v>
      </c>
      <c r="HZ52" s="60">
        <v>6</v>
      </c>
      <c r="IA52" s="60"/>
      <c r="IB52" s="60"/>
      <c r="IC52" s="60"/>
      <c r="ID52" s="60"/>
      <c r="IE52" s="60"/>
      <c r="IF52" s="60"/>
      <c r="IG52" s="60"/>
      <c r="IH52" s="60"/>
      <c r="II52" s="60"/>
      <c r="IJ52" s="60"/>
      <c r="IK52" s="60"/>
      <c r="IL52" s="60"/>
      <c r="IM52" s="60"/>
      <c r="IN52" s="60"/>
      <c r="IO52" s="60"/>
      <c r="IP52" s="60"/>
      <c r="IQ52" s="60"/>
      <c r="IR52" s="60"/>
      <c r="IS52" s="148"/>
      <c r="IT52" s="149"/>
      <c r="IU52" s="149"/>
      <c r="IV52" s="149"/>
      <c r="IW52" s="149"/>
      <c r="IX52" s="149">
        <v>5.5</v>
      </c>
      <c r="IY52" s="60"/>
      <c r="IZ52" s="148"/>
      <c r="JA52" s="60"/>
      <c r="JB52" s="60"/>
      <c r="JC52" s="60"/>
      <c r="JD52" s="60"/>
      <c r="JE52" s="60"/>
      <c r="JF52" s="148"/>
      <c r="JG52" s="524"/>
      <c r="JH52" s="58"/>
      <c r="JI52" s="58"/>
      <c r="JJ52" s="138"/>
      <c r="JK52" s="58"/>
      <c r="JL52" s="58"/>
      <c r="JM52" s="58"/>
    </row>
    <row r="53" spans="1:273" ht="15" customHeight="1">
      <c r="A53" s="57"/>
      <c r="B53" s="162" t="s">
        <v>64</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c r="AJ53" s="150"/>
      <c r="AK53" s="150"/>
      <c r="AL53" s="159"/>
      <c r="AM53" s="64"/>
      <c r="AN53" s="159"/>
      <c r="AO53" s="64"/>
      <c r="AP53" s="64"/>
      <c r="AQ53" s="64"/>
      <c r="AR53" s="64"/>
      <c r="AS53" s="64"/>
      <c r="AT53" s="64"/>
      <c r="AU53" s="64"/>
      <c r="AV53" s="64"/>
      <c r="AW53" s="62"/>
      <c r="AX53" s="64"/>
      <c r="AY53" s="64"/>
      <c r="AZ53" s="64"/>
      <c r="BA53" s="64"/>
      <c r="BB53" s="64"/>
      <c r="BC53" s="64"/>
      <c r="BD53" s="64"/>
      <c r="BE53" s="64"/>
      <c r="BF53" s="64"/>
      <c r="BG53" s="64"/>
      <c r="BH53" s="64"/>
      <c r="BI53" s="64"/>
      <c r="BJ53" s="64"/>
      <c r="BK53" s="64"/>
      <c r="BL53" s="150"/>
      <c r="BM53" s="150"/>
      <c r="BN53" s="150"/>
      <c r="BO53" s="150"/>
      <c r="BP53" s="64"/>
      <c r="BQ53" s="150"/>
      <c r="BR53" s="150"/>
      <c r="BS53" s="64"/>
      <c r="BT53" s="150"/>
      <c r="BU53" s="150"/>
      <c r="BV53" s="150"/>
      <c r="BW53" s="64"/>
      <c r="BX53" s="150"/>
      <c r="BY53" s="150"/>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58"/>
      <c r="FQ53" s="58"/>
      <c r="FR53" s="58"/>
      <c r="FS53" s="58"/>
      <c r="FT53" s="58"/>
      <c r="FU53" s="58"/>
      <c r="FV53" s="58"/>
      <c r="FW53" s="58"/>
      <c r="FX53" s="58"/>
      <c r="FY53" s="58"/>
      <c r="FZ53" s="58"/>
      <c r="GA53" s="58"/>
      <c r="GB53" s="58"/>
      <c r="GC53" s="58"/>
      <c r="GD53" s="58"/>
      <c r="GE53" s="58"/>
      <c r="GF53" s="60">
        <v>2</v>
      </c>
      <c r="GG53" s="60"/>
      <c r="GH53" s="60"/>
      <c r="GI53" s="60"/>
      <c r="GJ53" s="60"/>
      <c r="GK53" s="60"/>
      <c r="GL53" s="60"/>
      <c r="GM53" s="60"/>
      <c r="GN53" s="60"/>
      <c r="GO53" s="60"/>
      <c r="GP53" s="60"/>
      <c r="GQ53" s="60"/>
      <c r="GR53" s="60"/>
      <c r="GS53" s="60"/>
      <c r="GT53" s="60"/>
      <c r="GU53" s="60"/>
      <c r="GV53" s="60"/>
      <c r="GW53" s="60"/>
      <c r="GX53" s="60"/>
      <c r="GY53" s="60"/>
      <c r="GZ53" s="60"/>
      <c r="HA53" s="60"/>
      <c r="HB53" s="60"/>
      <c r="HC53" s="60"/>
      <c r="HD53" s="60"/>
      <c r="HE53" s="60"/>
      <c r="HF53" s="60"/>
      <c r="HG53" s="60"/>
      <c r="HH53" s="60"/>
      <c r="HI53" s="60"/>
      <c r="HJ53" s="60"/>
      <c r="HK53" s="60"/>
      <c r="HL53" s="60"/>
      <c r="HM53" s="60"/>
      <c r="HN53" s="60"/>
      <c r="HO53" s="60"/>
      <c r="HP53" s="60"/>
      <c r="HQ53" s="60"/>
      <c r="HR53" s="60"/>
      <c r="HS53" s="60"/>
      <c r="HT53" s="60"/>
      <c r="HU53" s="60"/>
      <c r="HV53" s="60"/>
      <c r="HW53" s="60"/>
      <c r="HX53" s="60"/>
      <c r="HY53" s="60"/>
      <c r="HZ53" s="60"/>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c r="IY53" s="60"/>
      <c r="IZ53" s="148"/>
      <c r="JA53" s="60"/>
      <c r="JB53" s="60"/>
      <c r="JC53" s="60"/>
      <c r="JD53" s="60"/>
      <c r="JE53" s="60"/>
      <c r="JF53" s="148"/>
      <c r="JG53" s="524"/>
      <c r="JH53" s="58"/>
      <c r="JI53" s="58"/>
      <c r="JJ53" s="138"/>
      <c r="JK53" s="58"/>
      <c r="JL53" s="58"/>
      <c r="JM53" s="58"/>
    </row>
    <row r="54" spans="1:273" ht="15" customHeight="1">
      <c r="A54" s="57"/>
      <c r="B54" s="162" t="s">
        <v>65</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v>2.9</v>
      </c>
      <c r="FZ54" s="58"/>
      <c r="GA54" s="58">
        <v>2.9</v>
      </c>
      <c r="GB54" s="58"/>
      <c r="GC54" s="58"/>
      <c r="GD54" s="58"/>
      <c r="GE54" s="58"/>
      <c r="GF54" s="58"/>
      <c r="GG54" s="58"/>
      <c r="GH54" s="58"/>
      <c r="GI54" s="58">
        <v>2.9</v>
      </c>
      <c r="GJ54" s="58"/>
      <c r="GK54" s="60">
        <v>3</v>
      </c>
      <c r="GL54" s="58"/>
      <c r="GM54" s="60">
        <v>3</v>
      </c>
      <c r="GN54" s="60"/>
      <c r="GO54" s="60">
        <v>3</v>
      </c>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v>3.5</v>
      </c>
      <c r="HR54" s="60">
        <v>3.5</v>
      </c>
      <c r="HS54" s="60">
        <v>3.5</v>
      </c>
      <c r="HT54" s="60">
        <v>3.5</v>
      </c>
      <c r="HU54" s="60">
        <v>3.5</v>
      </c>
      <c r="HV54" s="60"/>
      <c r="HW54" s="60">
        <v>3.5</v>
      </c>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524"/>
      <c r="JH54" s="58"/>
      <c r="JI54" s="58"/>
      <c r="JJ54" s="138"/>
      <c r="JK54" s="58"/>
      <c r="JL54" s="58"/>
      <c r="JM54" s="58"/>
    </row>
    <row r="55" spans="1:273" ht="15" customHeight="1">
      <c r="A55" s="57"/>
      <c r="B55" s="162" t="s">
        <v>66</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c r="FZ55" s="58"/>
      <c r="GA55" s="58"/>
      <c r="GB55" s="58"/>
      <c r="GC55" s="58">
        <v>1.5</v>
      </c>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137"/>
      <c r="IT55" s="138"/>
      <c r="IU55" s="138"/>
      <c r="IV55" s="138"/>
      <c r="IW55" s="138"/>
      <c r="IX55" s="138"/>
      <c r="IY55" s="58"/>
      <c r="IZ55" s="137"/>
      <c r="JA55" s="58"/>
      <c r="JB55" s="58"/>
      <c r="JC55" s="58"/>
      <c r="JD55" s="58"/>
      <c r="JE55" s="58"/>
      <c r="JF55" s="137"/>
      <c r="JG55" s="520"/>
      <c r="JH55" s="58"/>
      <c r="JI55" s="58"/>
      <c r="JJ55" s="138"/>
      <c r="JK55" s="58"/>
      <c r="JL55" s="58"/>
      <c r="JM55" s="58"/>
    </row>
    <row r="56" spans="1:273" ht="15" customHeight="1">
      <c r="A56" s="57"/>
      <c r="B56" s="29" t="s">
        <v>67</v>
      </c>
      <c r="C56" s="59"/>
      <c r="D56" s="59"/>
      <c r="E56" s="59"/>
      <c r="F56" s="59"/>
      <c r="G56" s="59"/>
      <c r="H56" s="59"/>
      <c r="I56" s="59"/>
      <c r="J56" s="59"/>
      <c r="K56" s="59"/>
      <c r="L56" s="59"/>
      <c r="M56" s="59"/>
      <c r="N56" s="59"/>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77"/>
      <c r="AS56" s="77"/>
      <c r="AT56" s="77"/>
      <c r="AU56" s="77"/>
      <c r="AV56" s="77"/>
      <c r="AW56" s="88"/>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147"/>
      <c r="EG56" s="147"/>
      <c r="EH56" s="147"/>
      <c r="EI56" s="147"/>
      <c r="EJ56" s="147"/>
      <c r="EK56" s="147"/>
      <c r="EL56" s="147"/>
      <c r="EM56" s="147"/>
      <c r="EN56" s="147"/>
      <c r="EO56" s="147"/>
      <c r="EP56" s="147"/>
      <c r="EQ56" s="147"/>
      <c r="ER56" s="147"/>
      <c r="ES56" s="147"/>
      <c r="ET56" s="147"/>
      <c r="EU56" s="147"/>
      <c r="EV56" s="147"/>
      <c r="EW56" s="147"/>
      <c r="EX56" s="147"/>
      <c r="EY56" s="147"/>
      <c r="EZ56" s="147"/>
      <c r="FA56" s="147"/>
      <c r="FB56" s="147"/>
      <c r="FC56" s="147"/>
      <c r="FD56" s="147"/>
      <c r="FE56" s="147"/>
      <c r="FF56" s="147"/>
      <c r="FG56" s="147"/>
      <c r="FH56" s="147"/>
      <c r="FI56" s="147"/>
      <c r="FJ56" s="147"/>
      <c r="FK56" s="147"/>
      <c r="FL56" s="147"/>
      <c r="FM56" s="147"/>
      <c r="FN56" s="147"/>
      <c r="FO56" s="147"/>
      <c r="FP56" s="58"/>
      <c r="FQ56" s="58"/>
      <c r="FR56" s="58"/>
      <c r="FS56" s="58"/>
      <c r="FT56" s="58"/>
      <c r="FU56" s="105"/>
      <c r="FV56" s="105"/>
      <c r="FW56" s="105"/>
      <c r="FX56" s="105"/>
      <c r="FY56" s="132"/>
      <c r="FZ56" s="132"/>
      <c r="GA56" s="132"/>
      <c r="GB56" s="132"/>
      <c r="GC56" s="132"/>
      <c r="GD56" s="132"/>
      <c r="GE56" s="132"/>
      <c r="GF56" s="132"/>
      <c r="GG56" s="132"/>
      <c r="GH56" s="132"/>
      <c r="GI56" s="132"/>
      <c r="GJ56" s="132"/>
      <c r="GK56" s="132"/>
      <c r="GL56" s="132"/>
      <c r="GM56" s="132"/>
      <c r="GN56" s="132"/>
      <c r="GO56" s="132"/>
      <c r="GP56" s="132"/>
      <c r="GQ56" s="132"/>
      <c r="GR56" s="132"/>
      <c r="GS56" s="132"/>
      <c r="GT56" s="132"/>
      <c r="GU56" s="132"/>
      <c r="GV56" s="132"/>
      <c r="GW56" s="132"/>
      <c r="GX56" s="132"/>
      <c r="GY56" s="132"/>
      <c r="GZ56" s="132"/>
      <c r="HA56" s="132"/>
      <c r="HB56" s="132"/>
      <c r="HC56" s="132"/>
      <c r="HD56" s="132"/>
      <c r="HE56" s="132"/>
      <c r="HF56" s="132"/>
      <c r="HG56" s="132"/>
      <c r="HH56" s="132"/>
      <c r="HI56" s="132"/>
      <c r="HJ56" s="132"/>
      <c r="HK56" s="132"/>
      <c r="HL56" s="132"/>
      <c r="HM56" s="132"/>
      <c r="HN56" s="132"/>
      <c r="HO56" s="132"/>
      <c r="HP56" s="132"/>
      <c r="HQ56" s="132"/>
      <c r="HR56" s="132"/>
      <c r="HS56" s="132"/>
      <c r="HT56" s="132"/>
      <c r="HU56" s="132"/>
      <c r="HV56" s="132"/>
      <c r="HW56" s="132"/>
      <c r="HX56" s="132"/>
      <c r="HY56" s="132"/>
      <c r="HZ56" s="132"/>
      <c r="IA56" s="132"/>
      <c r="IB56" s="132"/>
      <c r="IC56" s="132"/>
      <c r="ID56" s="132"/>
      <c r="IE56" s="132"/>
      <c r="IF56" s="132"/>
      <c r="IG56" s="60"/>
      <c r="IH56" s="60"/>
      <c r="II56" s="60"/>
      <c r="IJ56" s="60"/>
      <c r="IK56" s="60"/>
      <c r="IL56" s="60"/>
      <c r="IM56" s="60"/>
      <c r="IN56" s="60"/>
      <c r="IO56" s="60"/>
      <c r="IP56" s="60"/>
      <c r="IQ56" s="60"/>
      <c r="IR56" s="60"/>
      <c r="IS56" s="148"/>
      <c r="IT56" s="149"/>
      <c r="IU56" s="149"/>
      <c r="IV56" s="149"/>
      <c r="IW56" s="149"/>
      <c r="IX56" s="149"/>
      <c r="IY56" s="60"/>
      <c r="IZ56" s="148"/>
      <c r="JA56" s="60"/>
      <c r="JB56" s="60"/>
      <c r="JC56" s="60"/>
      <c r="JD56" s="60"/>
      <c r="JE56" s="60"/>
      <c r="JF56" s="148"/>
      <c r="JG56" s="524"/>
      <c r="JH56" s="58"/>
      <c r="JI56" s="58"/>
      <c r="JJ56" s="138"/>
      <c r="JK56" s="58"/>
      <c r="JL56" s="58"/>
      <c r="JM56" s="58"/>
    </row>
    <row r="57" spans="1:273" ht="15" customHeight="1">
      <c r="A57" s="57"/>
      <c r="B57" s="58" t="s">
        <v>68</v>
      </c>
      <c r="C57" s="59">
        <v>9</v>
      </c>
      <c r="D57" s="59">
        <v>9</v>
      </c>
      <c r="E57" s="59">
        <v>9</v>
      </c>
      <c r="F57" s="59">
        <v>8.39</v>
      </c>
      <c r="G57" s="59">
        <v>8</v>
      </c>
      <c r="H57" s="59">
        <v>8</v>
      </c>
      <c r="I57" s="59">
        <v>7.98</v>
      </c>
      <c r="J57" s="59">
        <v>7.98</v>
      </c>
      <c r="K57" s="59">
        <v>7.98</v>
      </c>
      <c r="L57" s="59">
        <v>8.1</v>
      </c>
      <c r="M57" s="59">
        <v>8</v>
      </c>
      <c r="N57" s="59">
        <v>8</v>
      </c>
      <c r="O57" s="58">
        <v>8</v>
      </c>
      <c r="P57" s="65">
        <v>7.6</v>
      </c>
      <c r="Q57" s="65">
        <v>7.4</v>
      </c>
      <c r="R57" s="163">
        <v>7.4</v>
      </c>
      <c r="S57" s="163">
        <v>7.3</v>
      </c>
      <c r="T57" s="163">
        <v>7.3</v>
      </c>
      <c r="U57" s="65">
        <v>7.1</v>
      </c>
      <c r="V57" s="65">
        <v>7</v>
      </c>
      <c r="W57" s="65">
        <v>7.3</v>
      </c>
      <c r="X57" s="65">
        <v>7.2</v>
      </c>
      <c r="Y57" s="65">
        <v>7.2</v>
      </c>
      <c r="Z57" s="65">
        <v>7.3</v>
      </c>
      <c r="AA57" s="65">
        <v>7.1</v>
      </c>
      <c r="AB57" s="65">
        <v>7.2</v>
      </c>
      <c r="AC57" s="65">
        <v>7.1</v>
      </c>
      <c r="AD57" s="163">
        <v>7.1</v>
      </c>
      <c r="AE57" s="65">
        <v>7</v>
      </c>
      <c r="AF57" s="65">
        <v>7.3</v>
      </c>
      <c r="AG57" s="65">
        <v>7.1</v>
      </c>
      <c r="AH57" s="65">
        <v>7.1</v>
      </c>
      <c r="AI57" s="65">
        <v>7.3</v>
      </c>
      <c r="AJ57" s="65">
        <v>7.3</v>
      </c>
      <c r="AK57" s="65">
        <v>7.5</v>
      </c>
      <c r="AL57" s="65">
        <v>7.5</v>
      </c>
      <c r="AM57" s="65">
        <v>7.7</v>
      </c>
      <c r="AN57" s="65">
        <v>8.9</v>
      </c>
      <c r="AO57" s="65">
        <v>9.3000000000000007</v>
      </c>
      <c r="AP57" s="65">
        <v>11</v>
      </c>
      <c r="AQ57" s="65">
        <v>11.6</v>
      </c>
      <c r="AR57" s="104">
        <v>11.8</v>
      </c>
      <c r="AS57" s="104">
        <v>11.8</v>
      </c>
      <c r="AT57" s="104">
        <v>11.3</v>
      </c>
      <c r="AU57" s="104">
        <v>11.7</v>
      </c>
      <c r="AV57" s="104">
        <v>11.9</v>
      </c>
      <c r="AW57" s="104">
        <v>12.2</v>
      </c>
      <c r="AX57" s="104">
        <v>11.8</v>
      </c>
      <c r="AY57" s="104">
        <v>12.3</v>
      </c>
      <c r="AZ57" s="104">
        <v>12.35</v>
      </c>
      <c r="BA57" s="104">
        <v>12.4</v>
      </c>
      <c r="BB57" s="104">
        <v>12.6</v>
      </c>
      <c r="BC57" s="104">
        <v>12.2</v>
      </c>
      <c r="BD57" s="104">
        <v>12.3</v>
      </c>
      <c r="BE57" s="104">
        <v>12.1</v>
      </c>
      <c r="BF57" s="104">
        <v>11.9</v>
      </c>
      <c r="BG57" s="104">
        <v>11.9</v>
      </c>
      <c r="BH57" s="104">
        <v>11.6</v>
      </c>
      <c r="BI57" s="104">
        <v>11.2</v>
      </c>
      <c r="BJ57" s="104">
        <v>10.9</v>
      </c>
      <c r="BK57" s="104">
        <v>11.1</v>
      </c>
      <c r="BL57" s="104">
        <v>10.59</v>
      </c>
      <c r="BM57" s="104">
        <v>10.52</v>
      </c>
      <c r="BN57" s="104">
        <v>9.25</v>
      </c>
      <c r="BO57" s="104">
        <v>8.89</v>
      </c>
      <c r="BP57" s="104">
        <v>8.68</v>
      </c>
      <c r="BQ57" s="104">
        <v>8.59</v>
      </c>
      <c r="BR57" s="104">
        <v>8.5299999999999994</v>
      </c>
      <c r="BS57" s="104">
        <v>8.42</v>
      </c>
      <c r="BT57" s="104">
        <v>8.26</v>
      </c>
      <c r="BU57" s="104">
        <v>8.19</v>
      </c>
      <c r="BV57" s="104">
        <v>8.01</v>
      </c>
      <c r="BW57" s="104">
        <v>8.01</v>
      </c>
      <c r="BX57" s="104">
        <v>7.47</v>
      </c>
      <c r="BY57" s="104">
        <v>7.47</v>
      </c>
      <c r="BZ57" s="104">
        <v>7.43</v>
      </c>
      <c r="CA57" s="104">
        <v>7.18</v>
      </c>
      <c r="CB57" s="164">
        <v>7.19</v>
      </c>
      <c r="CC57" s="164">
        <v>7.19</v>
      </c>
      <c r="CD57" s="164">
        <v>7.19</v>
      </c>
      <c r="CE57" s="65">
        <v>7.13</v>
      </c>
      <c r="CF57" s="65">
        <v>7.03</v>
      </c>
      <c r="CG57" s="65">
        <v>7</v>
      </c>
      <c r="CH57" s="65">
        <v>7</v>
      </c>
      <c r="CI57" s="65">
        <v>6.77</v>
      </c>
      <c r="CJ57" s="65">
        <v>6.85</v>
      </c>
      <c r="CK57" s="65">
        <v>6.82</v>
      </c>
      <c r="CL57" s="65">
        <v>6.89</v>
      </c>
      <c r="CM57" s="65">
        <v>6.89</v>
      </c>
      <c r="CN57" s="65">
        <v>6.89</v>
      </c>
      <c r="CO57" s="65">
        <v>6.9</v>
      </c>
      <c r="CP57" s="65">
        <v>6.9</v>
      </c>
      <c r="CQ57" s="65">
        <v>6.92</v>
      </c>
      <c r="CR57" s="65">
        <v>6.92</v>
      </c>
      <c r="CS57" s="65">
        <v>6.95</v>
      </c>
      <c r="CT57" s="65">
        <v>6.95</v>
      </c>
      <c r="CU57" s="65">
        <v>6.95</v>
      </c>
      <c r="CV57" s="65">
        <v>6.86</v>
      </c>
      <c r="CW57" s="65">
        <v>6.8</v>
      </c>
      <c r="CX57" s="65">
        <v>6.82</v>
      </c>
      <c r="CY57" s="65">
        <v>6.8</v>
      </c>
      <c r="CZ57" s="65">
        <v>6.8</v>
      </c>
      <c r="DA57" s="65">
        <v>6.73</v>
      </c>
      <c r="DB57" s="65">
        <v>6.73</v>
      </c>
      <c r="DC57" s="65">
        <v>6.7</v>
      </c>
      <c r="DD57" s="65">
        <v>6.77</v>
      </c>
      <c r="DE57" s="65">
        <v>6.78</v>
      </c>
      <c r="DF57" s="58">
        <v>6.78</v>
      </c>
      <c r="DG57" s="65">
        <v>6.78</v>
      </c>
      <c r="DH57" s="65">
        <v>6.77</v>
      </c>
      <c r="DI57" s="58">
        <v>6.71</v>
      </c>
      <c r="DJ57" s="58">
        <v>6.64</v>
      </c>
      <c r="DK57" s="58">
        <v>6.64</v>
      </c>
      <c r="DL57" s="58">
        <v>6.66</v>
      </c>
      <c r="DM57" s="58">
        <v>6.57</v>
      </c>
      <c r="DN57" s="58">
        <v>6.57</v>
      </c>
      <c r="DO57" s="58">
        <v>6.52</v>
      </c>
      <c r="DP57" s="58">
        <v>6.74</v>
      </c>
      <c r="DQ57" s="58">
        <v>6.58</v>
      </c>
      <c r="DR57" s="58">
        <v>6.47</v>
      </c>
      <c r="DS57" s="65">
        <v>6.4</v>
      </c>
      <c r="DT57" s="104">
        <v>6.24</v>
      </c>
      <c r="DU57" s="104">
        <v>6.2</v>
      </c>
      <c r="DV57" s="104">
        <v>6.33</v>
      </c>
      <c r="DW57" s="104">
        <v>6.33</v>
      </c>
      <c r="DX57" s="104">
        <v>6.24</v>
      </c>
      <c r="DY57" s="104">
        <v>6.03</v>
      </c>
      <c r="DZ57" s="104">
        <v>5.77</v>
      </c>
      <c r="EA57" s="104">
        <v>5.77</v>
      </c>
      <c r="EB57" s="104">
        <v>5.86</v>
      </c>
      <c r="EC57" s="104">
        <v>5.7</v>
      </c>
      <c r="ED57" s="104">
        <v>5.85</v>
      </c>
      <c r="EE57" s="104">
        <v>5.9</v>
      </c>
      <c r="EF57" s="58">
        <v>5.82</v>
      </c>
      <c r="EG57" s="58">
        <v>5.82</v>
      </c>
      <c r="EH57" s="58">
        <v>5.75</v>
      </c>
      <c r="EI57" s="104">
        <v>5.73</v>
      </c>
      <c r="EJ57" s="104">
        <v>5.79</v>
      </c>
      <c r="EK57" s="104">
        <v>5.78</v>
      </c>
      <c r="EL57" s="104">
        <v>5.81</v>
      </c>
      <c r="EM57" s="104">
        <v>5.75</v>
      </c>
      <c r="EN57" s="104">
        <v>5.65</v>
      </c>
      <c r="EO57" s="104">
        <v>5.71</v>
      </c>
      <c r="EP57" s="104">
        <v>5.78</v>
      </c>
      <c r="EQ57" s="58">
        <v>5.71</v>
      </c>
      <c r="ER57" s="65">
        <v>5.6</v>
      </c>
      <c r="ES57" s="104">
        <v>5.57</v>
      </c>
      <c r="ET57" s="58">
        <v>5.73</v>
      </c>
      <c r="EU57" s="65">
        <v>5.6</v>
      </c>
      <c r="EV57" s="58">
        <v>5.56</v>
      </c>
      <c r="EW57" s="58">
        <v>5.61</v>
      </c>
      <c r="EX57" s="58">
        <v>5.61</v>
      </c>
      <c r="EY57" s="58">
        <v>5.66</v>
      </c>
      <c r="EZ57" s="58">
        <v>5.65</v>
      </c>
      <c r="FA57" s="58">
        <v>5.73</v>
      </c>
      <c r="FB57" s="58">
        <v>5.73</v>
      </c>
      <c r="FC57" s="58">
        <v>5.75</v>
      </c>
      <c r="FD57" s="58">
        <v>5.71</v>
      </c>
      <c r="FE57" s="58">
        <v>5.68</v>
      </c>
      <c r="FF57" s="58">
        <v>5.59</v>
      </c>
      <c r="FG57" s="58">
        <v>5.52</v>
      </c>
      <c r="FH57" s="65">
        <v>5.2</v>
      </c>
      <c r="FI57" s="58">
        <v>5.49</v>
      </c>
      <c r="FJ57" s="65">
        <v>5.51</v>
      </c>
      <c r="FK57" s="58">
        <v>5.44</v>
      </c>
      <c r="FL57" s="58">
        <v>5.45</v>
      </c>
      <c r="FM57" s="58">
        <v>5.52</v>
      </c>
      <c r="FN57" s="58">
        <v>5.33</v>
      </c>
      <c r="FO57" s="58">
        <v>5.46</v>
      </c>
      <c r="FP57" s="58">
        <v>5.32</v>
      </c>
      <c r="FQ57" s="58">
        <v>5.38</v>
      </c>
      <c r="FR57" s="65">
        <v>5.3</v>
      </c>
      <c r="FS57" s="58">
        <v>5.29</v>
      </c>
      <c r="FT57" s="58">
        <v>5.29</v>
      </c>
      <c r="FU57" s="58">
        <v>5.29</v>
      </c>
      <c r="FV57" s="58">
        <v>5.29</v>
      </c>
      <c r="FW57" s="58">
        <v>5.29</v>
      </c>
      <c r="FX57" s="58">
        <v>5.35</v>
      </c>
      <c r="FY57" s="58">
        <v>5.29</v>
      </c>
      <c r="FZ57" s="58">
        <v>5.24</v>
      </c>
      <c r="GA57" s="58">
        <v>5.17</v>
      </c>
      <c r="GB57" s="58">
        <v>5.15</v>
      </c>
      <c r="GC57" s="65">
        <v>5.1100000000000003</v>
      </c>
      <c r="GD57" s="65">
        <v>5.1100000000000003</v>
      </c>
      <c r="GE57" s="65">
        <v>5.0999999999999996</v>
      </c>
      <c r="GF57" s="58">
        <v>4.99</v>
      </c>
      <c r="GG57" s="58">
        <v>5.17</v>
      </c>
      <c r="GH57" s="58">
        <v>5.19</v>
      </c>
      <c r="GI57" s="58">
        <v>5.19</v>
      </c>
      <c r="GJ57" s="58">
        <v>5.19</v>
      </c>
      <c r="GK57" s="58">
        <v>5.19</v>
      </c>
      <c r="GL57" s="58">
        <v>5.19</v>
      </c>
      <c r="GM57" s="58">
        <v>5.19</v>
      </c>
      <c r="GN57" s="155">
        <v>5.23</v>
      </c>
      <c r="GO57" s="155">
        <v>5.23</v>
      </c>
      <c r="GP57" s="58">
        <v>5.23</v>
      </c>
      <c r="GQ57" s="58">
        <v>5.08</v>
      </c>
      <c r="GR57" s="58">
        <v>5.24</v>
      </c>
      <c r="GS57" s="58">
        <v>5.21</v>
      </c>
      <c r="GT57" s="58">
        <v>5.21</v>
      </c>
      <c r="GU57" s="58">
        <v>5.21</v>
      </c>
      <c r="GV57" s="58">
        <v>5.22</v>
      </c>
      <c r="GW57" s="58">
        <v>5.22</v>
      </c>
      <c r="GX57" s="65">
        <v>4.9000000000000004</v>
      </c>
      <c r="GY57" s="58">
        <v>4.88</v>
      </c>
      <c r="GZ57" s="58">
        <v>4.71</v>
      </c>
      <c r="HA57" s="58">
        <v>4.71</v>
      </c>
      <c r="HB57" s="58">
        <v>4.7300000000000004</v>
      </c>
      <c r="HC57" s="58">
        <v>4.62</v>
      </c>
      <c r="HD57" s="58">
        <v>4.6100000000000003</v>
      </c>
      <c r="HE57" s="58">
        <v>4.68</v>
      </c>
      <c r="HF57" s="58">
        <v>4.6900000000000004</v>
      </c>
      <c r="HG57" s="58">
        <v>4.6900000000000004</v>
      </c>
      <c r="HH57" s="58">
        <v>4.6900000000000004</v>
      </c>
      <c r="HI57" s="58">
        <v>4.6900000000000004</v>
      </c>
      <c r="HJ57" s="155">
        <v>4.71</v>
      </c>
      <c r="HK57" s="155">
        <v>4.8899999999999997</v>
      </c>
      <c r="HL57" s="155">
        <v>4.95</v>
      </c>
      <c r="HM57" s="155">
        <v>4.95</v>
      </c>
      <c r="HN57" s="155">
        <v>4.95</v>
      </c>
      <c r="HO57" s="155">
        <v>5.18</v>
      </c>
      <c r="HP57" s="155">
        <v>5.16</v>
      </c>
      <c r="HQ57" s="155">
        <v>5.16</v>
      </c>
      <c r="HR57" s="155">
        <v>5.16</v>
      </c>
      <c r="HS57" s="155">
        <v>5.22</v>
      </c>
      <c r="HT57" s="155">
        <v>5.1100000000000003</v>
      </c>
      <c r="HU57" s="155">
        <v>5.1100000000000003</v>
      </c>
      <c r="HV57" s="155">
        <v>5.1100000000000003</v>
      </c>
      <c r="HW57" s="58">
        <v>5.04</v>
      </c>
      <c r="HX57" s="58">
        <v>4.99</v>
      </c>
      <c r="HY57" s="155">
        <v>4.99</v>
      </c>
      <c r="HZ57" s="165">
        <v>5</v>
      </c>
      <c r="IA57" s="155">
        <v>4.92</v>
      </c>
      <c r="IB57" s="155">
        <v>4.92</v>
      </c>
      <c r="IC57" s="155">
        <v>4.93</v>
      </c>
      <c r="ID57" s="155">
        <v>4.93</v>
      </c>
      <c r="IE57" s="155">
        <v>4.93</v>
      </c>
      <c r="IF57" s="155">
        <v>4.8600000000000003</v>
      </c>
      <c r="IG57" s="65">
        <v>4.8600000000000003</v>
      </c>
      <c r="IH57" s="65">
        <v>4.8600000000000003</v>
      </c>
      <c r="II57" s="65">
        <v>4.92</v>
      </c>
      <c r="IJ57" s="65">
        <v>5.19</v>
      </c>
      <c r="IK57" s="65">
        <v>5.19</v>
      </c>
      <c r="IL57" s="65">
        <v>5.25</v>
      </c>
      <c r="IM57" s="65">
        <v>5.22</v>
      </c>
      <c r="IN57" s="65">
        <v>5.21</v>
      </c>
      <c r="IO57" s="65">
        <v>5.21</v>
      </c>
      <c r="IP57" s="65">
        <v>4.97</v>
      </c>
      <c r="IQ57" s="65">
        <v>4.92</v>
      </c>
      <c r="IR57" s="65">
        <v>4.93</v>
      </c>
      <c r="IS57" s="166">
        <v>4.9400000000000004</v>
      </c>
      <c r="IT57" s="491">
        <v>5.01</v>
      </c>
      <c r="IU57" s="491">
        <v>5</v>
      </c>
      <c r="IV57" s="491">
        <v>4.71</v>
      </c>
      <c r="IW57" s="491">
        <v>4.9800000000000004</v>
      </c>
      <c r="IX57" s="491">
        <v>5.04</v>
      </c>
      <c r="IY57" s="65">
        <v>5.12</v>
      </c>
      <c r="IZ57" s="166">
        <v>4.67</v>
      </c>
      <c r="JA57" s="65">
        <v>5.09</v>
      </c>
      <c r="JB57" s="65">
        <v>4.92</v>
      </c>
      <c r="JC57" s="65">
        <v>5.0999999999999996</v>
      </c>
      <c r="JD57" s="65">
        <v>4.9800000000000004</v>
      </c>
      <c r="JE57" s="65">
        <v>5.0999999999999996</v>
      </c>
      <c r="JF57" s="166">
        <v>5.08</v>
      </c>
      <c r="JG57" s="527">
        <v>4.99</v>
      </c>
      <c r="JH57" s="58"/>
      <c r="JI57" s="58"/>
      <c r="JJ57" s="138"/>
      <c r="JK57" s="58"/>
      <c r="JL57" s="58"/>
      <c r="JM57" s="58"/>
    </row>
    <row r="58" spans="1:273" ht="15" customHeight="1">
      <c r="A58" s="57"/>
      <c r="B58" s="58" t="s">
        <v>69</v>
      </c>
      <c r="C58" s="59" t="s">
        <v>70</v>
      </c>
      <c r="D58" s="59" t="s">
        <v>70</v>
      </c>
      <c r="E58" s="59" t="s">
        <v>70</v>
      </c>
      <c r="F58" s="59" t="s">
        <v>70</v>
      </c>
      <c r="G58" s="59">
        <v>4.5</v>
      </c>
      <c r="H58" s="59">
        <v>4</v>
      </c>
      <c r="I58" s="59">
        <v>3.8</v>
      </c>
      <c r="J58" s="59">
        <v>4</v>
      </c>
      <c r="K58" s="59">
        <v>4</v>
      </c>
      <c r="L58" s="59">
        <v>4.7</v>
      </c>
      <c r="M58" s="59">
        <v>4.2</v>
      </c>
      <c r="N58" s="59">
        <v>4</v>
      </c>
      <c r="O58" s="65">
        <v>4.0999999999999996</v>
      </c>
      <c r="P58" s="65">
        <v>3.8</v>
      </c>
      <c r="Q58" s="65">
        <v>3.8</v>
      </c>
      <c r="R58" s="163">
        <v>3.7</v>
      </c>
      <c r="S58" s="163">
        <v>3.7</v>
      </c>
      <c r="T58" s="163">
        <v>3.8</v>
      </c>
      <c r="U58" s="65">
        <v>3.8</v>
      </c>
      <c r="V58" s="65">
        <v>3.8</v>
      </c>
      <c r="W58" s="65">
        <v>3.8</v>
      </c>
      <c r="X58" s="65">
        <v>4.0999999999999996</v>
      </c>
      <c r="Y58" s="65">
        <v>4.5999999999999996</v>
      </c>
      <c r="Z58" s="65">
        <v>3.8</v>
      </c>
      <c r="AA58" s="65">
        <v>3.7</v>
      </c>
      <c r="AB58" s="65">
        <v>3.9</v>
      </c>
      <c r="AC58" s="65">
        <v>3.9</v>
      </c>
      <c r="AD58" s="163">
        <v>3.9</v>
      </c>
      <c r="AE58" s="65">
        <v>3.7</v>
      </c>
      <c r="AF58" s="65">
        <v>4.0999999999999996</v>
      </c>
      <c r="AG58" s="65">
        <v>4.0999999999999996</v>
      </c>
      <c r="AH58" s="65">
        <v>4.0999999999999996</v>
      </c>
      <c r="AI58" s="65">
        <v>4.2</v>
      </c>
      <c r="AJ58" s="65">
        <v>4.2</v>
      </c>
      <c r="AK58" s="65">
        <v>4.2</v>
      </c>
      <c r="AL58" s="65">
        <v>4.2</v>
      </c>
      <c r="AM58" s="65">
        <v>4.2</v>
      </c>
      <c r="AN58" s="65">
        <v>4.7</v>
      </c>
      <c r="AO58" s="65">
        <v>4.9000000000000004</v>
      </c>
      <c r="AP58" s="65">
        <v>4.9000000000000004</v>
      </c>
      <c r="AQ58" s="65">
        <v>5.2</v>
      </c>
      <c r="AR58" s="167">
        <v>5.2</v>
      </c>
      <c r="AS58" s="167">
        <v>5.0999999999999996</v>
      </c>
      <c r="AT58" s="167">
        <v>5.0999999999999996</v>
      </c>
      <c r="AU58" s="167">
        <v>4.7</v>
      </c>
      <c r="AV58" s="167">
        <v>4.7</v>
      </c>
      <c r="AW58" s="104">
        <v>4.8</v>
      </c>
      <c r="AX58" s="104">
        <v>5.0999999999999996</v>
      </c>
      <c r="AY58" s="104">
        <v>4.7</v>
      </c>
      <c r="AZ58" s="104">
        <v>4.7</v>
      </c>
      <c r="BA58" s="104">
        <v>4.9000000000000004</v>
      </c>
      <c r="BB58" s="104">
        <v>4.5</v>
      </c>
      <c r="BC58" s="104">
        <v>4.9000000000000004</v>
      </c>
      <c r="BD58" s="104">
        <v>4.7</v>
      </c>
      <c r="BE58" s="104">
        <v>4.5999999999999996</v>
      </c>
      <c r="BF58" s="104">
        <v>4.7</v>
      </c>
      <c r="BG58" s="104">
        <v>4.7</v>
      </c>
      <c r="BH58" s="104">
        <v>5.4</v>
      </c>
      <c r="BI58" s="104">
        <v>4.7</v>
      </c>
      <c r="BJ58" s="104">
        <v>4.5999999999999996</v>
      </c>
      <c r="BK58" s="104">
        <v>4.7</v>
      </c>
      <c r="BL58" s="104">
        <v>4.08</v>
      </c>
      <c r="BM58" s="104">
        <v>4.0999999999999996</v>
      </c>
      <c r="BN58" s="104">
        <v>3.95</v>
      </c>
      <c r="BO58" s="104">
        <v>3.92</v>
      </c>
      <c r="BP58" s="104">
        <v>3.88</v>
      </c>
      <c r="BQ58" s="104">
        <v>3.88</v>
      </c>
      <c r="BR58" s="104">
        <v>3.84</v>
      </c>
      <c r="BS58" s="104">
        <v>3.84</v>
      </c>
      <c r="BT58" s="104">
        <v>4.0199999999999996</v>
      </c>
      <c r="BU58" s="104">
        <v>3.95</v>
      </c>
      <c r="BV58" s="104">
        <v>3.91</v>
      </c>
      <c r="BW58" s="104">
        <v>3.93</v>
      </c>
      <c r="BX58" s="104">
        <v>3.62</v>
      </c>
      <c r="BY58" s="104">
        <v>3.62</v>
      </c>
      <c r="BZ58" s="104">
        <v>3.6</v>
      </c>
      <c r="CA58" s="104">
        <v>3.43</v>
      </c>
      <c r="CB58" s="164">
        <v>3.42</v>
      </c>
      <c r="CC58" s="164">
        <v>3.42</v>
      </c>
      <c r="CD58" s="164">
        <v>3.42</v>
      </c>
      <c r="CE58" s="65">
        <v>3.42</v>
      </c>
      <c r="CF58" s="65">
        <v>3.38</v>
      </c>
      <c r="CG58" s="65">
        <v>3.38</v>
      </c>
      <c r="CH58" s="65">
        <v>3.38</v>
      </c>
      <c r="CI58" s="65">
        <v>3.38</v>
      </c>
      <c r="CJ58" s="65">
        <v>3.35</v>
      </c>
      <c r="CK58" s="65">
        <v>3.38</v>
      </c>
      <c r="CL58" s="65">
        <v>3.42</v>
      </c>
      <c r="CM58" s="65">
        <v>3.42</v>
      </c>
      <c r="CN58" s="65">
        <v>3.44</v>
      </c>
      <c r="CO58" s="65">
        <v>3.58</v>
      </c>
      <c r="CP58" s="65">
        <v>3.58</v>
      </c>
      <c r="CQ58" s="65">
        <v>3.58</v>
      </c>
      <c r="CR58" s="65">
        <v>3.58</v>
      </c>
      <c r="CS58" s="65">
        <v>3.62</v>
      </c>
      <c r="CT58" s="65">
        <v>3.62</v>
      </c>
      <c r="CU58" s="65">
        <v>3.62</v>
      </c>
      <c r="CV58" s="65">
        <v>3.63</v>
      </c>
      <c r="CW58" s="65">
        <v>3.65</v>
      </c>
      <c r="CX58" s="65">
        <v>3.67</v>
      </c>
      <c r="CY58" s="65">
        <v>3.64</v>
      </c>
      <c r="CZ58" s="65">
        <v>3.6</v>
      </c>
      <c r="DA58" s="65">
        <v>3.69</v>
      </c>
      <c r="DB58" s="65">
        <v>3.69</v>
      </c>
      <c r="DC58" s="65">
        <v>3.55</v>
      </c>
      <c r="DD58" s="65">
        <v>3.71</v>
      </c>
      <c r="DE58" s="65">
        <v>3.71</v>
      </c>
      <c r="DF58" s="58">
        <v>3.71</v>
      </c>
      <c r="DG58" s="65">
        <v>3.71</v>
      </c>
      <c r="DH58" s="65">
        <v>3.79</v>
      </c>
      <c r="DI58" s="58">
        <v>3.71</v>
      </c>
      <c r="DJ58" s="58">
        <v>3.61</v>
      </c>
      <c r="DK58" s="58">
        <v>3.61</v>
      </c>
      <c r="DL58" s="58">
        <v>3.65</v>
      </c>
      <c r="DM58" s="58">
        <v>3.62</v>
      </c>
      <c r="DN58" s="58">
        <v>3.61</v>
      </c>
      <c r="DO58" s="58">
        <v>3.61</v>
      </c>
      <c r="DP58" s="58">
        <v>3.56</v>
      </c>
      <c r="DQ58" s="58">
        <v>3.54</v>
      </c>
      <c r="DR58" s="58">
        <v>3.85</v>
      </c>
      <c r="DS58" s="65">
        <v>3.6</v>
      </c>
      <c r="DT58" s="104">
        <v>3.56</v>
      </c>
      <c r="DU58" s="104">
        <v>3.54</v>
      </c>
      <c r="DV58" s="104">
        <v>3.54</v>
      </c>
      <c r="DW58" s="104">
        <v>3.5</v>
      </c>
      <c r="DX58" s="104">
        <v>3.52</v>
      </c>
      <c r="DY58" s="104">
        <v>3.43</v>
      </c>
      <c r="DZ58" s="104">
        <v>3.46</v>
      </c>
      <c r="EA58" s="104">
        <v>3.47</v>
      </c>
      <c r="EB58" s="104">
        <v>3.4</v>
      </c>
      <c r="EC58" s="104">
        <v>3.29</v>
      </c>
      <c r="ED58" s="104">
        <v>3.38</v>
      </c>
      <c r="EE58" s="104">
        <v>3.22</v>
      </c>
      <c r="EF58" s="58">
        <v>3.48</v>
      </c>
      <c r="EG58" s="104">
        <v>3.49</v>
      </c>
      <c r="EH58" s="58">
        <v>3.51</v>
      </c>
      <c r="EI58" s="104">
        <v>3.47</v>
      </c>
      <c r="EJ58" s="104">
        <v>3.53</v>
      </c>
      <c r="EK58" s="104">
        <v>3.48</v>
      </c>
      <c r="EL58" s="104">
        <v>3.56</v>
      </c>
      <c r="EM58" s="104">
        <v>3.56</v>
      </c>
      <c r="EN58" s="104">
        <v>3.5</v>
      </c>
      <c r="EO58" s="104">
        <v>3.55</v>
      </c>
      <c r="EP58" s="104">
        <v>3.54</v>
      </c>
      <c r="EQ58" s="58">
        <v>3.54</v>
      </c>
      <c r="ER58" s="58">
        <v>3.43</v>
      </c>
      <c r="ES58" s="104">
        <v>3.59</v>
      </c>
      <c r="ET58" s="58">
        <v>3.57</v>
      </c>
      <c r="EU58" s="58">
        <v>3.33</v>
      </c>
      <c r="EV58" s="58">
        <v>3.33</v>
      </c>
      <c r="EW58" s="58">
        <v>3.31</v>
      </c>
      <c r="EX58" s="58">
        <v>3.31</v>
      </c>
      <c r="EY58" s="58">
        <v>3.34</v>
      </c>
      <c r="EZ58" s="58">
        <v>3.44</v>
      </c>
      <c r="FA58" s="58">
        <v>3.44</v>
      </c>
      <c r="FB58" s="58">
        <v>3.44</v>
      </c>
      <c r="FC58" s="58">
        <v>3.44</v>
      </c>
      <c r="FD58" s="58">
        <v>3.41</v>
      </c>
      <c r="FE58" s="58">
        <v>3.41</v>
      </c>
      <c r="FF58" s="58">
        <v>3.44</v>
      </c>
      <c r="FG58" s="58">
        <v>3.38</v>
      </c>
      <c r="FH58" s="58">
        <v>3.36</v>
      </c>
      <c r="FI58" s="58">
        <v>3.34</v>
      </c>
      <c r="FJ58" s="58">
        <v>3.34</v>
      </c>
      <c r="FK58" s="58">
        <v>3.34</v>
      </c>
      <c r="FL58" s="58">
        <v>3.34</v>
      </c>
      <c r="FM58" s="58">
        <v>3.34</v>
      </c>
      <c r="FN58" s="58">
        <v>3.32</v>
      </c>
      <c r="FO58" s="58">
        <v>3.33</v>
      </c>
      <c r="FP58" s="65">
        <v>3.28</v>
      </c>
      <c r="FQ58" s="65">
        <v>3.3</v>
      </c>
      <c r="FR58" s="58">
        <v>3.26</v>
      </c>
      <c r="FS58" s="58">
        <v>3.26</v>
      </c>
      <c r="FT58" s="58">
        <v>3.19</v>
      </c>
      <c r="FU58" s="58">
        <v>3.16</v>
      </c>
      <c r="FV58" s="58">
        <v>3.16</v>
      </c>
      <c r="FW58" s="58">
        <v>3.16</v>
      </c>
      <c r="FX58" s="58">
        <v>3.11</v>
      </c>
      <c r="FY58" s="58">
        <v>3.16</v>
      </c>
      <c r="FZ58" s="58">
        <v>3.06</v>
      </c>
      <c r="GA58" s="58">
        <v>3.04</v>
      </c>
      <c r="GB58" s="58">
        <v>3.22</v>
      </c>
      <c r="GC58" s="65">
        <v>3.18</v>
      </c>
      <c r="GD58" s="58">
        <v>3.18</v>
      </c>
      <c r="GE58" s="58">
        <v>3.18</v>
      </c>
      <c r="GF58" s="58">
        <v>3.12</v>
      </c>
      <c r="GG58" s="58">
        <v>3.22</v>
      </c>
      <c r="GH58" s="58">
        <v>3.22</v>
      </c>
      <c r="GI58" s="58">
        <v>3.22</v>
      </c>
      <c r="GJ58" s="58">
        <v>3.19</v>
      </c>
      <c r="GK58" s="58">
        <v>3.22</v>
      </c>
      <c r="GL58" s="58">
        <v>3.19</v>
      </c>
      <c r="GM58" s="58">
        <v>3.19</v>
      </c>
      <c r="GN58" s="155">
        <v>3.49</v>
      </c>
      <c r="GO58" s="155">
        <v>3.23</v>
      </c>
      <c r="GP58" s="65">
        <v>3.2</v>
      </c>
      <c r="GQ58" s="65">
        <v>3.2</v>
      </c>
      <c r="GR58" s="58">
        <v>3.21</v>
      </c>
      <c r="GS58" s="58">
        <v>3.17</v>
      </c>
      <c r="GT58" s="58">
        <v>3.17</v>
      </c>
      <c r="GU58" s="58">
        <v>3.17</v>
      </c>
      <c r="GV58" s="58">
        <v>3.17</v>
      </c>
      <c r="GW58" s="58">
        <v>3.17</v>
      </c>
      <c r="GX58" s="58">
        <v>2.91</v>
      </c>
      <c r="GY58" s="58">
        <v>2.91</v>
      </c>
      <c r="GZ58" s="65">
        <v>2.9</v>
      </c>
      <c r="HA58" s="65">
        <v>2.9</v>
      </c>
      <c r="HB58" s="65">
        <v>2.7</v>
      </c>
      <c r="HC58" s="65">
        <v>2.68</v>
      </c>
      <c r="HD58" s="65">
        <v>2.68</v>
      </c>
      <c r="HE58" s="65">
        <v>2.75</v>
      </c>
      <c r="HF58" s="65">
        <v>2.75</v>
      </c>
      <c r="HG58" s="65">
        <v>2.75</v>
      </c>
      <c r="HH58" s="65">
        <v>2.75</v>
      </c>
      <c r="HI58" s="65">
        <v>2.75</v>
      </c>
      <c r="HJ58" s="65">
        <v>2.78</v>
      </c>
      <c r="HK58" s="65">
        <v>2.88</v>
      </c>
      <c r="HL58" s="165">
        <v>2.9</v>
      </c>
      <c r="HM58" s="165">
        <v>2.88</v>
      </c>
      <c r="HN58" s="165">
        <v>2.88</v>
      </c>
      <c r="HO58" s="165">
        <v>2.86</v>
      </c>
      <c r="HP58" s="155">
        <v>2.86</v>
      </c>
      <c r="HQ58" s="155">
        <v>2.86</v>
      </c>
      <c r="HR58" s="58">
        <v>2.93</v>
      </c>
      <c r="HS58" s="155">
        <v>2.93</v>
      </c>
      <c r="HT58" s="165">
        <v>2.9</v>
      </c>
      <c r="HU58" s="165">
        <v>2.9</v>
      </c>
      <c r="HV58" s="165">
        <v>2.9</v>
      </c>
      <c r="HW58" s="65">
        <v>2.9</v>
      </c>
      <c r="HX58" s="65">
        <v>2.81</v>
      </c>
      <c r="HY58" s="65">
        <v>2.83</v>
      </c>
      <c r="HZ58" s="165">
        <v>2.91</v>
      </c>
      <c r="IA58" s="65">
        <v>2.89</v>
      </c>
      <c r="IB58" s="65">
        <v>2.89</v>
      </c>
      <c r="IC58" s="65">
        <v>2.91</v>
      </c>
      <c r="ID58" s="65">
        <v>2.91</v>
      </c>
      <c r="IE58" s="65">
        <v>2.87</v>
      </c>
      <c r="IF58" s="65">
        <v>2.81</v>
      </c>
      <c r="IG58" s="65">
        <v>2.81</v>
      </c>
      <c r="IH58" s="65">
        <v>2.81</v>
      </c>
      <c r="II58" s="65">
        <v>2.73</v>
      </c>
      <c r="IJ58" s="65">
        <v>2.85</v>
      </c>
      <c r="IK58" s="65">
        <v>2.86</v>
      </c>
      <c r="IL58" s="65">
        <v>3.02</v>
      </c>
      <c r="IM58" s="65">
        <v>3.24</v>
      </c>
      <c r="IN58" s="65">
        <v>3.07</v>
      </c>
      <c r="IO58" s="65">
        <v>3.09</v>
      </c>
      <c r="IP58" s="65">
        <v>3.03</v>
      </c>
      <c r="IQ58" s="65">
        <v>3.04</v>
      </c>
      <c r="IR58" s="65">
        <v>2.82</v>
      </c>
      <c r="IS58" s="166">
        <v>2.83</v>
      </c>
      <c r="IT58" s="491">
        <v>2.92</v>
      </c>
      <c r="IU58" s="491">
        <v>2.88</v>
      </c>
      <c r="IV58" s="491">
        <v>2.62</v>
      </c>
      <c r="IW58" s="491">
        <v>2.83</v>
      </c>
      <c r="IX58" s="491">
        <v>2.94</v>
      </c>
      <c r="IY58" s="166">
        <v>5.85</v>
      </c>
      <c r="IZ58" s="65">
        <v>2.9</v>
      </c>
      <c r="JA58" s="65">
        <v>3.01</v>
      </c>
      <c r="JB58" s="65">
        <v>3.21</v>
      </c>
      <c r="JC58" s="65">
        <v>3.13</v>
      </c>
      <c r="JD58" s="65">
        <v>2.94</v>
      </c>
      <c r="JE58" s="65">
        <v>3.1</v>
      </c>
      <c r="JF58" s="166">
        <v>2.98</v>
      </c>
      <c r="JG58" s="527">
        <v>3.02</v>
      </c>
      <c r="JH58" s="58"/>
      <c r="JI58" s="58"/>
      <c r="JJ58" s="138"/>
      <c r="JK58" s="58"/>
      <c r="JL58" s="58"/>
      <c r="JM58" s="58"/>
    </row>
    <row r="59" spans="1:273" ht="15" customHeight="1">
      <c r="A59" s="57"/>
      <c r="B59" s="58" t="s">
        <v>71</v>
      </c>
      <c r="C59" s="59">
        <v>15</v>
      </c>
      <c r="D59" s="59">
        <v>15</v>
      </c>
      <c r="E59" s="59">
        <v>15</v>
      </c>
      <c r="F59" s="59">
        <v>13.16</v>
      </c>
      <c r="G59" s="59">
        <v>13.5</v>
      </c>
      <c r="H59" s="59">
        <v>12.25</v>
      </c>
      <c r="I59" s="59">
        <v>12.8</v>
      </c>
      <c r="J59" s="59">
        <v>12.8</v>
      </c>
      <c r="K59" s="59">
        <v>13</v>
      </c>
      <c r="L59" s="59">
        <v>13</v>
      </c>
      <c r="M59" s="59">
        <v>13</v>
      </c>
      <c r="N59" s="59">
        <v>13</v>
      </c>
      <c r="O59" s="65">
        <v>12.9</v>
      </c>
      <c r="P59" s="65">
        <v>13.6</v>
      </c>
      <c r="Q59" s="65">
        <v>13.2</v>
      </c>
      <c r="R59" s="163">
        <v>13.7</v>
      </c>
      <c r="S59" s="163">
        <v>13.6</v>
      </c>
      <c r="T59" s="163">
        <v>13.7</v>
      </c>
      <c r="U59" s="65">
        <v>13.8</v>
      </c>
      <c r="V59" s="65">
        <v>13.5</v>
      </c>
      <c r="W59" s="65">
        <v>13.8</v>
      </c>
      <c r="X59" s="65">
        <v>13.92</v>
      </c>
      <c r="Y59" s="65">
        <v>13.2</v>
      </c>
      <c r="Z59" s="65">
        <v>13.8</v>
      </c>
      <c r="AA59" s="65">
        <v>14</v>
      </c>
      <c r="AB59" s="65">
        <v>14.3</v>
      </c>
      <c r="AC59" s="65">
        <v>14.1</v>
      </c>
      <c r="AD59" s="163">
        <v>13.9</v>
      </c>
      <c r="AE59" s="65">
        <v>13.8</v>
      </c>
      <c r="AF59" s="65">
        <v>14.3</v>
      </c>
      <c r="AG59" s="65">
        <v>14.3</v>
      </c>
      <c r="AH59" s="65">
        <v>14.3</v>
      </c>
      <c r="AI59" s="65">
        <v>14.6</v>
      </c>
      <c r="AJ59" s="65">
        <v>14.7</v>
      </c>
      <c r="AK59" s="164">
        <v>14.9</v>
      </c>
      <c r="AL59" s="164">
        <v>14.9</v>
      </c>
      <c r="AM59" s="164">
        <v>15.7</v>
      </c>
      <c r="AN59" s="164">
        <v>16.600000000000001</v>
      </c>
      <c r="AO59" s="164">
        <v>16.2</v>
      </c>
      <c r="AP59" s="164">
        <v>18.399999999999999</v>
      </c>
      <c r="AQ59" s="164">
        <v>19</v>
      </c>
      <c r="AR59" s="104">
        <v>19.399999999999999</v>
      </c>
      <c r="AS59" s="104">
        <v>20.100000000000001</v>
      </c>
      <c r="AT59" s="104">
        <v>20.100000000000001</v>
      </c>
      <c r="AU59" s="104">
        <v>20.6</v>
      </c>
      <c r="AV59" s="104">
        <v>20.8</v>
      </c>
      <c r="AW59" s="104">
        <v>20.6</v>
      </c>
      <c r="AX59" s="104">
        <v>20</v>
      </c>
      <c r="AY59" s="104">
        <v>21.8</v>
      </c>
      <c r="AZ59" s="104">
        <v>21.44</v>
      </c>
      <c r="BA59" s="104">
        <v>21.5</v>
      </c>
      <c r="BB59" s="104">
        <v>20.8</v>
      </c>
      <c r="BC59" s="104">
        <v>20.2</v>
      </c>
      <c r="BD59" s="104">
        <v>20.2</v>
      </c>
      <c r="BE59" s="104">
        <v>19.399999999999999</v>
      </c>
      <c r="BF59" s="104">
        <v>18.7</v>
      </c>
      <c r="BG59" s="104">
        <v>18.600000000000001</v>
      </c>
      <c r="BH59" s="104">
        <v>18.5</v>
      </c>
      <c r="BI59" s="104">
        <v>18.600000000000001</v>
      </c>
      <c r="BJ59" s="104">
        <v>18.2</v>
      </c>
      <c r="BK59" s="104">
        <v>17.8</v>
      </c>
      <c r="BL59" s="104">
        <v>17.690000000000001</v>
      </c>
      <c r="BM59" s="104">
        <v>17.14</v>
      </c>
      <c r="BN59" s="104">
        <v>16.260000000000002</v>
      </c>
      <c r="BO59" s="104">
        <v>16.059999999999999</v>
      </c>
      <c r="BP59" s="104">
        <v>15.88</v>
      </c>
      <c r="BQ59" s="104">
        <v>15.5</v>
      </c>
      <c r="BR59" s="104">
        <v>15.31</v>
      </c>
      <c r="BS59" s="104">
        <v>14.97</v>
      </c>
      <c r="BT59" s="104">
        <v>15.03</v>
      </c>
      <c r="BU59" s="104">
        <v>14.76</v>
      </c>
      <c r="BV59" s="104">
        <v>14.55</v>
      </c>
      <c r="BW59" s="104">
        <v>14.39</v>
      </c>
      <c r="BX59" s="104">
        <v>13.81</v>
      </c>
      <c r="BY59" s="104">
        <v>13.81</v>
      </c>
      <c r="BZ59" s="104">
        <v>13.82</v>
      </c>
      <c r="CA59" s="104">
        <v>13.13</v>
      </c>
      <c r="CB59" s="104">
        <v>13.13</v>
      </c>
      <c r="CC59" s="104">
        <v>13.13</v>
      </c>
      <c r="CD59" s="104">
        <v>13.13</v>
      </c>
      <c r="CE59" s="65">
        <v>13.19</v>
      </c>
      <c r="CF59" s="65">
        <v>13.19</v>
      </c>
      <c r="CG59" s="65">
        <v>13.19</v>
      </c>
      <c r="CH59" s="65">
        <v>13.19</v>
      </c>
      <c r="CI59" s="65">
        <v>13.19</v>
      </c>
      <c r="CJ59" s="65">
        <v>13.25</v>
      </c>
      <c r="CK59" s="65">
        <v>13.38</v>
      </c>
      <c r="CL59" s="65">
        <v>13.38</v>
      </c>
      <c r="CM59" s="65">
        <v>13.52</v>
      </c>
      <c r="CN59" s="65">
        <v>13.45</v>
      </c>
      <c r="CO59" s="65">
        <v>13.45</v>
      </c>
      <c r="CP59" s="65">
        <v>13.78</v>
      </c>
      <c r="CQ59" s="65">
        <v>13.7</v>
      </c>
      <c r="CR59" s="65">
        <v>13.7</v>
      </c>
      <c r="CS59" s="65">
        <v>13.74</v>
      </c>
      <c r="CT59" s="65">
        <v>13.74</v>
      </c>
      <c r="CU59" s="65">
        <v>13.74</v>
      </c>
      <c r="CV59" s="65">
        <v>13.24</v>
      </c>
      <c r="CW59" s="65">
        <v>13.35</v>
      </c>
      <c r="CX59" s="65">
        <v>13.24</v>
      </c>
      <c r="CY59" s="65">
        <v>13.24</v>
      </c>
      <c r="CZ59" s="65">
        <v>13.24</v>
      </c>
      <c r="DA59" s="65">
        <v>12.9</v>
      </c>
      <c r="DB59" s="65">
        <v>12.9</v>
      </c>
      <c r="DC59" s="65">
        <v>12.86</v>
      </c>
      <c r="DD59" s="65">
        <v>12.86</v>
      </c>
      <c r="DE59" s="65">
        <v>12.86</v>
      </c>
      <c r="DF59" s="65">
        <v>12.86</v>
      </c>
      <c r="DG59" s="65">
        <v>12.86</v>
      </c>
      <c r="DH59" s="65">
        <v>13.15</v>
      </c>
      <c r="DI59" s="65">
        <v>13.07</v>
      </c>
      <c r="DJ59" s="65">
        <v>13.15</v>
      </c>
      <c r="DK59" s="58">
        <v>13.15</v>
      </c>
      <c r="DL59" s="65">
        <v>13.15</v>
      </c>
      <c r="DM59" s="58">
        <v>13.06</v>
      </c>
      <c r="DN59" s="65">
        <v>13.15</v>
      </c>
      <c r="DO59" s="58">
        <v>13.15</v>
      </c>
      <c r="DP59" s="65">
        <v>13.1</v>
      </c>
      <c r="DQ59" s="58">
        <v>13.15</v>
      </c>
      <c r="DR59" s="65">
        <v>13.22</v>
      </c>
      <c r="DS59" s="65">
        <v>13.01</v>
      </c>
      <c r="DT59" s="104">
        <v>12.56</v>
      </c>
      <c r="DU59" s="104">
        <v>12.56</v>
      </c>
      <c r="DV59" s="104">
        <v>12.36</v>
      </c>
      <c r="DW59" s="104">
        <v>12.36</v>
      </c>
      <c r="DX59" s="104">
        <v>12.3</v>
      </c>
      <c r="DY59" s="104">
        <v>12.43</v>
      </c>
      <c r="DZ59" s="104">
        <v>12.45</v>
      </c>
      <c r="EA59" s="104">
        <v>12.21</v>
      </c>
      <c r="EB59" s="104">
        <v>12.27</v>
      </c>
      <c r="EC59" s="104">
        <v>12.35</v>
      </c>
      <c r="ED59" s="104">
        <v>12.3</v>
      </c>
      <c r="EE59" s="104">
        <v>12.3</v>
      </c>
      <c r="EF59" s="65">
        <v>12.28</v>
      </c>
      <c r="EG59" s="65">
        <v>12.28</v>
      </c>
      <c r="EH59" s="65">
        <v>12.32</v>
      </c>
      <c r="EI59" s="104">
        <v>12.36</v>
      </c>
      <c r="EJ59" s="104">
        <v>12.33</v>
      </c>
      <c r="EK59" s="104">
        <v>12.47</v>
      </c>
      <c r="EL59" s="104">
        <v>12.12</v>
      </c>
      <c r="EM59" s="104">
        <v>12.08</v>
      </c>
      <c r="EN59" s="104">
        <v>12.08</v>
      </c>
      <c r="EO59" s="104">
        <v>12.41</v>
      </c>
      <c r="EP59" s="104">
        <v>12.35</v>
      </c>
      <c r="EQ59" s="58">
        <v>12.27</v>
      </c>
      <c r="ER59" s="65">
        <v>12.3</v>
      </c>
      <c r="ES59" s="104">
        <v>12.3</v>
      </c>
      <c r="ET59" s="58">
        <v>12.16</v>
      </c>
      <c r="EU59" s="58">
        <v>12.48</v>
      </c>
      <c r="EV59" s="58">
        <v>12.32</v>
      </c>
      <c r="EW59" s="58">
        <v>12.24</v>
      </c>
      <c r="EX59" s="58">
        <v>12.24</v>
      </c>
      <c r="EY59" s="58">
        <v>12.34</v>
      </c>
      <c r="EZ59" s="58">
        <v>12.39</v>
      </c>
      <c r="FA59" s="58">
        <v>12.31</v>
      </c>
      <c r="FB59" s="58">
        <v>12.31</v>
      </c>
      <c r="FC59" s="58">
        <v>12.24</v>
      </c>
      <c r="FD59" s="58">
        <v>12.24</v>
      </c>
      <c r="FE59" s="58">
        <v>12.24</v>
      </c>
      <c r="FF59" s="58">
        <v>12.46</v>
      </c>
      <c r="FG59" s="58">
        <v>12.46</v>
      </c>
      <c r="FH59" s="58">
        <v>12.52</v>
      </c>
      <c r="FI59" s="65">
        <v>12.5</v>
      </c>
      <c r="FJ59" s="65">
        <v>12.5</v>
      </c>
      <c r="FK59" s="58">
        <v>12.48</v>
      </c>
      <c r="FL59" s="65">
        <v>12.5</v>
      </c>
      <c r="FM59" s="58">
        <v>12.52</v>
      </c>
      <c r="FN59" s="65">
        <v>12.38</v>
      </c>
      <c r="FO59" s="58">
        <v>12.38</v>
      </c>
      <c r="FP59" s="58">
        <v>12.02</v>
      </c>
      <c r="FQ59" s="58">
        <v>12.21</v>
      </c>
      <c r="FR59" s="58">
        <v>12.33</v>
      </c>
      <c r="FS59" s="58">
        <v>12.21</v>
      </c>
      <c r="FT59" s="58">
        <v>12.43</v>
      </c>
      <c r="FU59" s="65">
        <v>12.2</v>
      </c>
      <c r="FV59" s="58">
        <v>12.16</v>
      </c>
      <c r="FW59" s="58">
        <v>12.28</v>
      </c>
      <c r="FX59" s="58">
        <v>12.14</v>
      </c>
      <c r="FY59" s="58">
        <v>12.28</v>
      </c>
      <c r="FZ59" s="58">
        <v>12.07</v>
      </c>
      <c r="GA59" s="58">
        <v>11.97</v>
      </c>
      <c r="GB59" s="58">
        <v>11.75</v>
      </c>
      <c r="GC59" s="65">
        <v>11.87</v>
      </c>
      <c r="GD59" s="58">
        <v>11.87</v>
      </c>
      <c r="GE59" s="58">
        <v>11.87</v>
      </c>
      <c r="GF59" s="58">
        <v>11.83</v>
      </c>
      <c r="GG59" s="58">
        <v>11.87</v>
      </c>
      <c r="GH59" s="58">
        <v>11.87</v>
      </c>
      <c r="GI59" s="58">
        <v>11.87</v>
      </c>
      <c r="GJ59" s="58">
        <v>11.87</v>
      </c>
      <c r="GK59" s="58">
        <v>11.87</v>
      </c>
      <c r="GL59" s="58">
        <v>11.87</v>
      </c>
      <c r="GM59" s="58">
        <v>11.87</v>
      </c>
      <c r="GN59" s="65">
        <v>11.8</v>
      </c>
      <c r="GO59" s="65">
        <v>11.8</v>
      </c>
      <c r="GP59" s="65">
        <v>11.8</v>
      </c>
      <c r="GQ59" s="58">
        <v>11.75</v>
      </c>
      <c r="GR59" s="58">
        <v>11.82</v>
      </c>
      <c r="GS59" s="58">
        <v>11.82</v>
      </c>
      <c r="GT59" s="58">
        <v>11.82</v>
      </c>
      <c r="GU59" s="65">
        <v>11.9</v>
      </c>
      <c r="GV59" s="65">
        <v>11.9</v>
      </c>
      <c r="GW59" s="65">
        <v>11.9</v>
      </c>
      <c r="GX59" s="65">
        <v>12.1</v>
      </c>
      <c r="GY59" s="65">
        <v>12.1</v>
      </c>
      <c r="GZ59" s="65">
        <v>11.94</v>
      </c>
      <c r="HA59" s="65">
        <v>11.94</v>
      </c>
      <c r="HB59" s="65">
        <v>11.67</v>
      </c>
      <c r="HC59" s="65">
        <v>11.52</v>
      </c>
      <c r="HD59" s="58">
        <v>11.52</v>
      </c>
      <c r="HE59" s="58">
        <v>11.44</v>
      </c>
      <c r="HF59" s="58">
        <v>11.48</v>
      </c>
      <c r="HG59" s="58">
        <v>11.48</v>
      </c>
      <c r="HH59" s="155">
        <v>11.48</v>
      </c>
      <c r="HI59" s="155">
        <v>11.33</v>
      </c>
      <c r="HJ59" s="155">
        <v>11.33</v>
      </c>
      <c r="HK59" s="155">
        <v>11.33</v>
      </c>
      <c r="HL59" s="155">
        <v>11.06</v>
      </c>
      <c r="HM59" s="155">
        <v>11.06</v>
      </c>
      <c r="HN59" s="155">
        <v>11.06</v>
      </c>
      <c r="HO59" s="155">
        <v>11.17</v>
      </c>
      <c r="HP59" s="155">
        <v>11.17</v>
      </c>
      <c r="HQ59" s="155">
        <v>11.17</v>
      </c>
      <c r="HR59" s="155">
        <v>11.17</v>
      </c>
      <c r="HS59" s="155">
        <v>11.21</v>
      </c>
      <c r="HT59" s="155">
        <v>11.22</v>
      </c>
      <c r="HU59" s="155">
        <v>11.23</v>
      </c>
      <c r="HV59" s="155">
        <v>11.24</v>
      </c>
      <c r="HW59" s="58">
        <v>10.81</v>
      </c>
      <c r="HX59" s="58">
        <v>11.19</v>
      </c>
      <c r="HY59" s="155">
        <v>11.06</v>
      </c>
      <c r="HZ59" s="155">
        <v>11.22</v>
      </c>
      <c r="IA59" s="155">
        <v>11.22</v>
      </c>
      <c r="IB59" s="155">
        <v>11.22</v>
      </c>
      <c r="IC59" s="155">
        <v>11.22</v>
      </c>
      <c r="ID59" s="155">
        <v>11.22</v>
      </c>
      <c r="IE59" s="155">
        <v>11.22</v>
      </c>
      <c r="IF59" s="155">
        <v>11.22</v>
      </c>
      <c r="IG59" s="65">
        <v>11.22</v>
      </c>
      <c r="IH59" s="65">
        <v>11.22</v>
      </c>
      <c r="II59" s="65">
        <v>11.14</v>
      </c>
      <c r="IJ59" s="65">
        <v>9.86</v>
      </c>
      <c r="IK59" s="65">
        <v>9.89</v>
      </c>
      <c r="IL59" s="65">
        <v>9.92</v>
      </c>
      <c r="IM59" s="65">
        <v>9.93</v>
      </c>
      <c r="IN59" s="65">
        <v>9.86</v>
      </c>
      <c r="IO59" s="65">
        <v>9.86</v>
      </c>
      <c r="IP59" s="65">
        <v>9.77</v>
      </c>
      <c r="IQ59" s="65">
        <v>9.9600000000000009</v>
      </c>
      <c r="IR59" s="65">
        <v>9.75</v>
      </c>
      <c r="IS59" s="166">
        <v>9.6300000000000008</v>
      </c>
      <c r="IT59" s="491">
        <v>9.82</v>
      </c>
      <c r="IU59" s="491">
        <v>9.81</v>
      </c>
      <c r="IV59" s="491">
        <v>10.1</v>
      </c>
      <c r="IW59" s="491">
        <v>10.02</v>
      </c>
      <c r="IX59" s="491">
        <v>10.26</v>
      </c>
      <c r="IY59" s="65">
        <v>10.199999999999999</v>
      </c>
      <c r="IZ59" s="166">
        <v>9.9499999999999993</v>
      </c>
      <c r="JA59" s="65">
        <v>9.99</v>
      </c>
      <c r="JB59" s="65">
        <v>10.75</v>
      </c>
      <c r="JC59" s="65">
        <v>10.87</v>
      </c>
      <c r="JD59" s="65">
        <v>9.8800000000000008</v>
      </c>
      <c r="JE59" s="65">
        <v>10.07</v>
      </c>
      <c r="JF59" s="166">
        <v>10.1</v>
      </c>
      <c r="JG59" s="527">
        <v>10.4</v>
      </c>
      <c r="JH59" s="58"/>
      <c r="JI59" s="58"/>
      <c r="JJ59" s="138"/>
      <c r="JK59" s="58"/>
      <c r="JL59" s="58"/>
      <c r="JM59" s="58"/>
    </row>
    <row r="60" spans="1:273" ht="15" customHeight="1">
      <c r="A60" s="57"/>
      <c r="B60" s="58" t="s">
        <v>72</v>
      </c>
      <c r="C60" s="59" t="s">
        <v>70</v>
      </c>
      <c r="D60" s="59" t="s">
        <v>70</v>
      </c>
      <c r="E60" s="59" t="s">
        <v>70</v>
      </c>
      <c r="F60" s="59" t="s">
        <v>70</v>
      </c>
      <c r="G60" s="59">
        <v>8.8000000000000007</v>
      </c>
      <c r="H60" s="59">
        <v>9</v>
      </c>
      <c r="I60" s="59">
        <v>8.75</v>
      </c>
      <c r="J60" s="59">
        <v>8.75</v>
      </c>
      <c r="K60" s="59">
        <v>9.1300000000000008</v>
      </c>
      <c r="L60" s="59">
        <v>8.6</v>
      </c>
      <c r="M60" s="59">
        <v>8.3000000000000007</v>
      </c>
      <c r="N60" s="59">
        <v>8.5</v>
      </c>
      <c r="O60" s="65">
        <v>8.6</v>
      </c>
      <c r="P60" s="65">
        <v>9</v>
      </c>
      <c r="Q60" s="65">
        <v>9.4</v>
      </c>
      <c r="R60" s="65">
        <v>8.1</v>
      </c>
      <c r="S60" s="65">
        <v>8.1999999999999993</v>
      </c>
      <c r="T60" s="65">
        <v>9.5</v>
      </c>
      <c r="U60" s="65">
        <v>10</v>
      </c>
      <c r="V60" s="65">
        <v>9.9</v>
      </c>
      <c r="W60" s="65">
        <v>10</v>
      </c>
      <c r="X60" s="65">
        <v>11</v>
      </c>
      <c r="Y60" s="65">
        <v>10.1</v>
      </c>
      <c r="Z60" s="65">
        <v>11</v>
      </c>
      <c r="AA60" s="65">
        <v>10.9</v>
      </c>
      <c r="AB60" s="65">
        <v>11</v>
      </c>
      <c r="AC60" s="65">
        <v>11.8</v>
      </c>
      <c r="AD60" s="163">
        <v>11.9</v>
      </c>
      <c r="AE60" s="65">
        <v>12</v>
      </c>
      <c r="AF60" s="65">
        <v>11.9</v>
      </c>
      <c r="AG60" s="65">
        <v>11.7</v>
      </c>
      <c r="AH60" s="65">
        <v>11.7</v>
      </c>
      <c r="AI60" s="65">
        <v>12.6</v>
      </c>
      <c r="AJ60" s="65">
        <v>13</v>
      </c>
      <c r="AK60" s="65">
        <v>13.2</v>
      </c>
      <c r="AL60" s="163">
        <v>12.7</v>
      </c>
      <c r="AM60" s="163">
        <v>11.9</v>
      </c>
      <c r="AN60" s="163">
        <v>12.6</v>
      </c>
      <c r="AO60" s="163">
        <v>13.2</v>
      </c>
      <c r="AP60" s="163">
        <v>14</v>
      </c>
      <c r="AQ60" s="163">
        <v>15.2</v>
      </c>
      <c r="AR60" s="168">
        <v>15.2</v>
      </c>
      <c r="AS60" s="169">
        <v>15.9</v>
      </c>
      <c r="AT60" s="169">
        <v>14.5</v>
      </c>
      <c r="AU60" s="150">
        <v>15</v>
      </c>
      <c r="AV60" s="150">
        <v>15.8</v>
      </c>
      <c r="AW60" s="63">
        <v>16.100000000000001</v>
      </c>
      <c r="AX60" s="150">
        <v>15.7</v>
      </c>
      <c r="AY60" s="150">
        <v>16.399999999999999</v>
      </c>
      <c r="AZ60" s="150">
        <v>15.42</v>
      </c>
      <c r="BA60" s="150">
        <v>16.2</v>
      </c>
      <c r="BB60" s="150">
        <v>16</v>
      </c>
      <c r="BC60" s="150">
        <v>16.579999999999998</v>
      </c>
      <c r="BD60" s="150">
        <v>16.3</v>
      </c>
      <c r="BE60" s="150">
        <v>16.3</v>
      </c>
      <c r="BF60" s="150">
        <v>16.3</v>
      </c>
      <c r="BG60" s="150">
        <v>16.2</v>
      </c>
      <c r="BH60" s="150">
        <v>16.100000000000001</v>
      </c>
      <c r="BI60" s="150">
        <v>16.100000000000001</v>
      </c>
      <c r="BJ60" s="150">
        <v>15.8</v>
      </c>
      <c r="BK60" s="150">
        <v>15.8</v>
      </c>
      <c r="BL60" s="150">
        <v>15.47</v>
      </c>
      <c r="BM60" s="150">
        <v>15.47</v>
      </c>
      <c r="BN60" s="150">
        <v>15</v>
      </c>
      <c r="BO60" s="150">
        <v>14.78</v>
      </c>
      <c r="BP60" s="150">
        <v>13.97</v>
      </c>
      <c r="BQ60" s="150">
        <v>13.83</v>
      </c>
      <c r="BR60" s="150">
        <v>13.73</v>
      </c>
      <c r="BS60" s="150">
        <v>13.87</v>
      </c>
      <c r="BT60" s="150">
        <v>14.24</v>
      </c>
      <c r="BU60" s="150">
        <v>14.06</v>
      </c>
      <c r="BV60" s="150">
        <v>14.06</v>
      </c>
      <c r="BW60" s="150">
        <v>14.06</v>
      </c>
      <c r="BX60" s="150">
        <v>13.23</v>
      </c>
      <c r="BY60" s="150">
        <v>13.23</v>
      </c>
      <c r="BZ60" s="164">
        <v>13.37</v>
      </c>
      <c r="CA60" s="104">
        <v>12.77</v>
      </c>
      <c r="CB60" s="104">
        <v>12.77</v>
      </c>
      <c r="CC60" s="104">
        <v>12.77</v>
      </c>
      <c r="CD60" s="104">
        <v>12.77</v>
      </c>
      <c r="CE60" s="65">
        <v>12.83</v>
      </c>
      <c r="CF60" s="65">
        <v>12.82</v>
      </c>
      <c r="CG60" s="65">
        <v>12.82</v>
      </c>
      <c r="CH60" s="65">
        <v>12.82</v>
      </c>
      <c r="CI60" s="65">
        <v>12.82</v>
      </c>
      <c r="CJ60" s="65">
        <v>13.13</v>
      </c>
      <c r="CK60" s="65">
        <v>13.06</v>
      </c>
      <c r="CL60" s="65">
        <v>12.87</v>
      </c>
      <c r="CM60" s="65">
        <v>13.25</v>
      </c>
      <c r="CN60" s="65">
        <v>13.33</v>
      </c>
      <c r="CO60" s="65">
        <v>13.22</v>
      </c>
      <c r="CP60" s="65">
        <v>13.18</v>
      </c>
      <c r="CQ60" s="65">
        <v>13.18</v>
      </c>
      <c r="CR60" s="65">
        <v>13.18</v>
      </c>
      <c r="CS60" s="65">
        <v>13.18</v>
      </c>
      <c r="CT60" s="65">
        <v>13.18</v>
      </c>
      <c r="CU60" s="65">
        <v>13.12</v>
      </c>
      <c r="CV60" s="65">
        <v>13.09</v>
      </c>
      <c r="CW60" s="65">
        <v>12.81</v>
      </c>
      <c r="CX60" s="65">
        <v>13.09</v>
      </c>
      <c r="CY60" s="65">
        <v>13.22</v>
      </c>
      <c r="CZ60" s="65">
        <v>13.22</v>
      </c>
      <c r="DA60" s="65">
        <v>12.97</v>
      </c>
      <c r="DB60" s="65">
        <v>12.97</v>
      </c>
      <c r="DC60" s="65">
        <v>13.03</v>
      </c>
      <c r="DD60" s="65">
        <v>13.03</v>
      </c>
      <c r="DE60" s="65">
        <v>13.03</v>
      </c>
      <c r="DF60" s="58">
        <v>12.91</v>
      </c>
      <c r="DG60" s="65">
        <v>12.97</v>
      </c>
      <c r="DH60" s="65">
        <v>12.91</v>
      </c>
      <c r="DI60" s="58">
        <v>12.97</v>
      </c>
      <c r="DJ60" s="58">
        <v>13.14</v>
      </c>
      <c r="DK60" s="58">
        <v>13.03</v>
      </c>
      <c r="DL60" s="58">
        <v>13.03</v>
      </c>
      <c r="DM60" s="58">
        <v>12.92</v>
      </c>
      <c r="DN60" s="58">
        <v>12.97</v>
      </c>
      <c r="DO60" s="58">
        <v>12.92</v>
      </c>
      <c r="DP60" s="58">
        <v>13.03</v>
      </c>
      <c r="DQ60" s="58">
        <v>12.97</v>
      </c>
      <c r="DR60" s="58">
        <v>12.76</v>
      </c>
      <c r="DS60" s="65">
        <v>12.14</v>
      </c>
      <c r="DT60" s="104">
        <v>11.58</v>
      </c>
      <c r="DU60" s="104">
        <v>11.63</v>
      </c>
      <c r="DV60" s="104">
        <v>11.58</v>
      </c>
      <c r="DW60" s="104">
        <v>11.49</v>
      </c>
      <c r="DX60" s="104">
        <v>11.76</v>
      </c>
      <c r="DY60" s="104">
        <v>11.66</v>
      </c>
      <c r="DZ60" s="104">
        <v>11.88</v>
      </c>
      <c r="EA60" s="104">
        <v>12.09</v>
      </c>
      <c r="EB60" s="104">
        <v>12.27</v>
      </c>
      <c r="EC60" s="104">
        <v>11.83</v>
      </c>
      <c r="ED60" s="104">
        <v>11.72</v>
      </c>
      <c r="EE60" s="104">
        <v>11.53</v>
      </c>
      <c r="EF60" s="65">
        <v>12.02</v>
      </c>
      <c r="EG60" s="104">
        <v>11.42</v>
      </c>
      <c r="EH60" s="104">
        <v>11.83</v>
      </c>
      <c r="EI60" s="104">
        <v>12.35</v>
      </c>
      <c r="EJ60" s="104">
        <v>12.09</v>
      </c>
      <c r="EK60" s="104">
        <v>11.63</v>
      </c>
      <c r="EL60" s="104">
        <v>11.52</v>
      </c>
      <c r="EM60" s="104">
        <v>11.41</v>
      </c>
      <c r="EN60" s="104">
        <v>11.41</v>
      </c>
      <c r="EO60" s="104">
        <v>11.7</v>
      </c>
      <c r="EP60" s="104">
        <v>11.54</v>
      </c>
      <c r="EQ60" s="65">
        <v>11.4</v>
      </c>
      <c r="ER60" s="58">
        <v>11.57</v>
      </c>
      <c r="ES60" s="104">
        <v>11.46</v>
      </c>
      <c r="ET60" s="58">
        <v>11.27</v>
      </c>
      <c r="EU60" s="58">
        <v>11.62</v>
      </c>
      <c r="EV60" s="58">
        <v>11.51</v>
      </c>
      <c r="EW60" s="58">
        <v>11.55</v>
      </c>
      <c r="EX60" s="58">
        <v>11.48</v>
      </c>
      <c r="EY60" s="65">
        <v>11.58</v>
      </c>
      <c r="EZ60" s="58">
        <v>11.58</v>
      </c>
      <c r="FA60" s="58">
        <v>11.58</v>
      </c>
      <c r="FB60" s="58">
        <v>11.58</v>
      </c>
      <c r="FC60" s="58">
        <v>11.53</v>
      </c>
      <c r="FD60" s="65">
        <v>11.46</v>
      </c>
      <c r="FE60" s="58">
        <v>11.38</v>
      </c>
      <c r="FF60" s="58">
        <v>11.45</v>
      </c>
      <c r="FG60" s="58">
        <v>11.45</v>
      </c>
      <c r="FH60" s="58">
        <v>11.45</v>
      </c>
      <c r="FI60" s="58">
        <v>11.35</v>
      </c>
      <c r="FJ60" s="58">
        <v>11.48</v>
      </c>
      <c r="FK60" s="58">
        <v>11.48</v>
      </c>
      <c r="FL60" s="58">
        <v>11.48</v>
      </c>
      <c r="FM60" s="58">
        <v>11.25</v>
      </c>
      <c r="FN60" s="101">
        <v>11.24</v>
      </c>
      <c r="FO60" s="101">
        <v>11.32</v>
      </c>
      <c r="FP60" s="101">
        <v>11.6</v>
      </c>
      <c r="FQ60" s="101">
        <v>11.55</v>
      </c>
      <c r="FR60" s="101">
        <v>11.36</v>
      </c>
      <c r="FS60" s="101">
        <v>11.52</v>
      </c>
      <c r="FT60" s="58">
        <v>11.69</v>
      </c>
      <c r="FU60" s="101">
        <v>11.61</v>
      </c>
      <c r="FV60" s="65">
        <v>11.6</v>
      </c>
      <c r="FW60" s="65">
        <v>11.61</v>
      </c>
      <c r="FX60" s="65">
        <v>11.61</v>
      </c>
      <c r="FY60" s="65">
        <v>11.61</v>
      </c>
      <c r="FZ60" s="65">
        <v>11.45</v>
      </c>
      <c r="GA60" s="65">
        <v>11.36</v>
      </c>
      <c r="GB60" s="65">
        <v>11.43</v>
      </c>
      <c r="GC60" s="65">
        <v>11.72</v>
      </c>
      <c r="GD60" s="65">
        <v>11.46</v>
      </c>
      <c r="GE60" s="65">
        <v>11.72</v>
      </c>
      <c r="GF60" s="65">
        <v>11.63</v>
      </c>
      <c r="GG60" s="65">
        <v>11.72</v>
      </c>
      <c r="GH60" s="65">
        <v>11.72</v>
      </c>
      <c r="GI60" s="65">
        <v>11.72</v>
      </c>
      <c r="GJ60" s="65">
        <v>11.72</v>
      </c>
      <c r="GK60" s="65">
        <v>11.72</v>
      </c>
      <c r="GL60" s="65">
        <v>11.72</v>
      </c>
      <c r="GM60" s="65">
        <v>11.61</v>
      </c>
      <c r="GN60" s="65">
        <v>11.5</v>
      </c>
      <c r="GO60" s="165">
        <v>11.56</v>
      </c>
      <c r="GP60" s="65">
        <v>11.62</v>
      </c>
      <c r="GQ60" s="58">
        <v>11.62</v>
      </c>
      <c r="GR60" s="65">
        <v>11.69</v>
      </c>
      <c r="GS60" s="58">
        <v>11.69</v>
      </c>
      <c r="GT60" s="65">
        <v>11.65</v>
      </c>
      <c r="GU60" s="65">
        <v>11.67</v>
      </c>
      <c r="GV60" s="65">
        <v>11.67</v>
      </c>
      <c r="GW60" s="65">
        <v>11.67</v>
      </c>
      <c r="GX60" s="65">
        <v>11.51</v>
      </c>
      <c r="GY60" s="65">
        <v>11.51</v>
      </c>
      <c r="GZ60" s="65">
        <v>11.46</v>
      </c>
      <c r="HA60" s="65">
        <v>11.46</v>
      </c>
      <c r="HB60" s="65">
        <v>11.46</v>
      </c>
      <c r="HC60" s="65">
        <v>11.5</v>
      </c>
      <c r="HD60" s="65">
        <v>11.5</v>
      </c>
      <c r="HE60" s="65">
        <v>11.42</v>
      </c>
      <c r="HF60" s="65">
        <v>11.32</v>
      </c>
      <c r="HG60" s="65">
        <v>11.32</v>
      </c>
      <c r="HH60" s="165">
        <v>11.32</v>
      </c>
      <c r="HI60" s="165">
        <v>11.26</v>
      </c>
      <c r="HJ60" s="165">
        <v>11.26</v>
      </c>
      <c r="HK60" s="165">
        <v>11.26</v>
      </c>
      <c r="HL60" s="165">
        <v>11.03</v>
      </c>
      <c r="HM60" s="165">
        <v>11.03</v>
      </c>
      <c r="HN60" s="165">
        <v>11.03</v>
      </c>
      <c r="HO60" s="165">
        <v>11.05</v>
      </c>
      <c r="HP60" s="165">
        <v>11.05</v>
      </c>
      <c r="HQ60" s="165">
        <v>11.05</v>
      </c>
      <c r="HR60" s="165">
        <v>11.05</v>
      </c>
      <c r="HS60" s="165">
        <v>11.05</v>
      </c>
      <c r="HT60" s="165">
        <v>10.89</v>
      </c>
      <c r="HU60" s="165">
        <v>10.89</v>
      </c>
      <c r="HV60" s="165">
        <v>10.89</v>
      </c>
      <c r="HW60" s="65">
        <v>11.05</v>
      </c>
      <c r="HX60" s="65">
        <v>11.24</v>
      </c>
      <c r="HY60" s="65">
        <v>11.03</v>
      </c>
      <c r="HZ60" s="65">
        <v>11.03</v>
      </c>
      <c r="IA60" s="65">
        <v>11.03</v>
      </c>
      <c r="IB60" s="65">
        <v>10.81</v>
      </c>
      <c r="IC60" s="65">
        <v>10.81</v>
      </c>
      <c r="ID60" s="65">
        <v>10.81</v>
      </c>
      <c r="IE60" s="65">
        <v>10.81</v>
      </c>
      <c r="IF60" s="65">
        <v>11</v>
      </c>
      <c r="IG60" s="65">
        <v>11</v>
      </c>
      <c r="IH60" s="65">
        <v>11</v>
      </c>
      <c r="II60" s="65">
        <v>10.75</v>
      </c>
      <c r="IJ60" s="65">
        <v>10.039999999999999</v>
      </c>
      <c r="IK60" s="65">
        <v>9.9700000000000006</v>
      </c>
      <c r="IL60" s="65">
        <v>9.9700000000000006</v>
      </c>
      <c r="IM60" s="65">
        <v>9.93</v>
      </c>
      <c r="IN60" s="65">
        <v>9.2899999999999991</v>
      </c>
      <c r="IO60" s="65">
        <v>9.2899999999999991</v>
      </c>
      <c r="IP60" s="65">
        <v>9.36</v>
      </c>
      <c r="IQ60" s="65">
        <v>9.4</v>
      </c>
      <c r="IR60" s="65">
        <v>9.2899999999999991</v>
      </c>
      <c r="IS60" s="166">
        <v>9.19</v>
      </c>
      <c r="IT60" s="491">
        <v>9.3000000000000007</v>
      </c>
      <c r="IU60" s="491">
        <v>9.25</v>
      </c>
      <c r="IV60" s="491">
        <v>10.42</v>
      </c>
      <c r="IW60" s="491">
        <v>9.65</v>
      </c>
      <c r="IX60" s="491">
        <v>9.27</v>
      </c>
      <c r="IY60" s="65">
        <v>9.5500000000000007</v>
      </c>
      <c r="IZ60" s="166">
        <v>9.7899999999999991</v>
      </c>
      <c r="JA60" s="65">
        <v>9.69</v>
      </c>
      <c r="JB60" s="65">
        <v>9.99</v>
      </c>
      <c r="JC60" s="65">
        <v>10.93</v>
      </c>
      <c r="JD60" s="65">
        <v>10.050000000000001</v>
      </c>
      <c r="JE60" s="65">
        <v>9.6199999999999992</v>
      </c>
      <c r="JF60" s="166">
        <v>9.81</v>
      </c>
      <c r="JG60" s="527">
        <v>10.46</v>
      </c>
      <c r="JH60" s="58"/>
      <c r="JI60" s="58"/>
      <c r="JJ60" s="138"/>
      <c r="JK60" s="58"/>
      <c r="JL60" s="58"/>
      <c r="JM60" s="58"/>
    </row>
    <row r="61" spans="1:273" ht="15" customHeight="1">
      <c r="A61" s="57"/>
      <c r="B61" s="58"/>
      <c r="C61" s="59"/>
      <c r="D61" s="59"/>
      <c r="E61" s="59"/>
      <c r="F61" s="59"/>
      <c r="G61" s="59"/>
      <c r="H61" s="59"/>
      <c r="I61" s="59"/>
      <c r="J61" s="59"/>
      <c r="K61" s="59"/>
      <c r="L61" s="59"/>
      <c r="M61" s="59"/>
      <c r="N61" s="59"/>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170"/>
      <c r="DP61" s="170"/>
      <c r="DQ61" s="170"/>
      <c r="DR61" s="170"/>
      <c r="DS61" s="170"/>
      <c r="DT61" s="170"/>
      <c r="DU61" s="170"/>
      <c r="DV61" s="170"/>
      <c r="DW61" s="170"/>
      <c r="DX61" s="170"/>
      <c r="DY61" s="170"/>
      <c r="DZ61" s="170"/>
      <c r="EA61" s="170"/>
      <c r="EB61" s="170"/>
      <c r="EC61" s="170"/>
      <c r="ED61" s="170"/>
      <c r="EE61" s="170"/>
      <c r="EF61" s="170"/>
      <c r="EG61" s="170"/>
      <c r="EH61" s="170"/>
      <c r="EI61" s="170"/>
      <c r="EJ61" s="170"/>
      <c r="EK61" s="170"/>
      <c r="EL61" s="170"/>
      <c r="EM61" s="170"/>
      <c r="EN61" s="170"/>
      <c r="EO61" s="170"/>
      <c r="EP61" s="170"/>
      <c r="EQ61" s="170"/>
      <c r="ER61" s="170"/>
      <c r="ES61" s="170"/>
      <c r="ET61" s="170"/>
      <c r="EU61" s="170"/>
      <c r="EV61" s="170"/>
      <c r="EW61" s="170"/>
      <c r="EX61" s="170"/>
      <c r="EY61" s="170"/>
      <c r="EZ61" s="170"/>
      <c r="FA61" s="170"/>
      <c r="FB61" s="170"/>
      <c r="FC61" s="170"/>
      <c r="FD61" s="170"/>
      <c r="FE61" s="170"/>
      <c r="FF61" s="170"/>
      <c r="FG61" s="170"/>
      <c r="FH61" s="170"/>
      <c r="FI61" s="170"/>
      <c r="FJ61" s="170"/>
      <c r="FK61" s="170"/>
      <c r="FL61" s="170"/>
      <c r="FM61" s="170"/>
      <c r="FN61" s="170"/>
      <c r="FO61" s="170"/>
      <c r="FP61" s="170"/>
      <c r="FQ61" s="170"/>
      <c r="FR61" s="170"/>
      <c r="FS61" s="170"/>
      <c r="FT61" s="170"/>
      <c r="FU61" s="170"/>
      <c r="FV61" s="170"/>
      <c r="FW61" s="170"/>
      <c r="FX61" s="170"/>
      <c r="FY61" s="170"/>
      <c r="FZ61" s="170"/>
      <c r="GA61" s="170"/>
      <c r="GB61" s="170"/>
      <c r="GC61" s="171"/>
      <c r="GD61" s="171"/>
      <c r="GE61" s="171"/>
      <c r="GF61" s="171"/>
      <c r="GG61" s="171"/>
      <c r="GH61" s="170"/>
      <c r="GI61" s="171"/>
      <c r="GJ61" s="171"/>
      <c r="GK61" s="171"/>
      <c r="GL61" s="171"/>
      <c r="GM61" s="172"/>
      <c r="GN61" s="172"/>
      <c r="GO61" s="172"/>
      <c r="GP61" s="173"/>
      <c r="GQ61" s="173"/>
      <c r="GR61" s="172"/>
      <c r="GS61" s="172"/>
      <c r="GT61" s="172"/>
      <c r="GU61" s="172"/>
      <c r="GV61" s="172"/>
      <c r="GW61" s="172"/>
      <c r="GX61" s="172"/>
      <c r="GY61" s="172"/>
      <c r="GZ61" s="172"/>
      <c r="HA61" s="172"/>
      <c r="HB61" s="172"/>
      <c r="HC61" s="172"/>
      <c r="HD61" s="172"/>
      <c r="HE61" s="172"/>
      <c r="HF61" s="172"/>
      <c r="HG61" s="172"/>
      <c r="HH61" s="172"/>
      <c r="HI61" s="172"/>
      <c r="HJ61" s="172"/>
      <c r="HK61" s="172"/>
      <c r="HL61" s="174"/>
      <c r="HM61" s="172"/>
      <c r="HN61" s="171"/>
      <c r="HO61" s="171"/>
      <c r="HP61" s="172"/>
      <c r="HQ61" s="172"/>
      <c r="HR61" s="175"/>
      <c r="HS61" s="172"/>
      <c r="HT61" s="172"/>
      <c r="HU61" s="172"/>
      <c r="HV61" s="175"/>
      <c r="HW61" s="174"/>
      <c r="HX61" s="172"/>
      <c r="HY61" s="172"/>
      <c r="HZ61" s="172"/>
      <c r="IA61" s="172"/>
      <c r="IB61" s="172"/>
      <c r="IC61" s="172"/>
      <c r="ID61" s="172"/>
      <c r="IE61" s="172"/>
      <c r="IF61" s="172"/>
      <c r="IG61" s="60"/>
      <c r="IH61" s="60"/>
      <c r="II61" s="60"/>
      <c r="IJ61" s="60"/>
      <c r="IK61" s="60"/>
      <c r="IL61" s="60"/>
      <c r="IM61" s="60"/>
      <c r="IN61" s="60"/>
      <c r="IO61" s="60"/>
      <c r="IP61" s="60"/>
      <c r="IQ61" s="60"/>
      <c r="IR61" s="60"/>
      <c r="IS61" s="148"/>
      <c r="IT61" s="149"/>
      <c r="IU61" s="149"/>
      <c r="IV61" s="149"/>
      <c r="IW61" s="149"/>
      <c r="IX61" s="149"/>
      <c r="IY61" s="60"/>
      <c r="IZ61" s="148"/>
      <c r="JA61" s="60"/>
      <c r="JB61" s="60"/>
      <c r="JC61" s="60"/>
      <c r="JD61" s="60"/>
      <c r="JE61" s="60"/>
      <c r="JF61" s="148"/>
      <c r="JG61" s="524"/>
      <c r="JH61" s="58"/>
      <c r="JI61" s="58"/>
      <c r="JJ61" s="138"/>
      <c r="JK61" s="58"/>
      <c r="JL61" s="58"/>
      <c r="JM61" s="58"/>
    </row>
    <row r="62" spans="1:273" s="14" customFormat="1" ht="15" customHeight="1">
      <c r="A62" s="57" t="s">
        <v>73</v>
      </c>
      <c r="B62" s="176" t="s">
        <v>74</v>
      </c>
      <c r="C62" s="177">
        <f t="shared" ref="C62:BN62" si="0">C63</f>
        <v>6708</v>
      </c>
      <c r="D62" s="177">
        <f t="shared" si="0"/>
        <v>7148</v>
      </c>
      <c r="E62" s="177">
        <f t="shared" si="0"/>
        <v>7341</v>
      </c>
      <c r="F62" s="177">
        <f t="shared" si="0"/>
        <v>7371</v>
      </c>
      <c r="G62" s="177">
        <f t="shared" si="0"/>
        <v>7827</v>
      </c>
      <c r="H62" s="177">
        <f t="shared" si="0"/>
        <v>8351</v>
      </c>
      <c r="I62" s="177">
        <f t="shared" si="0"/>
        <v>9042</v>
      </c>
      <c r="J62" s="177">
        <f t="shared" si="0"/>
        <v>10493</v>
      </c>
      <c r="K62" s="177">
        <f t="shared" si="0"/>
        <v>10773</v>
      </c>
      <c r="L62" s="177">
        <f t="shared" si="0"/>
        <v>10843</v>
      </c>
      <c r="M62" s="177">
        <f t="shared" si="0"/>
        <v>10778</v>
      </c>
      <c r="N62" s="177">
        <f t="shared" si="0"/>
        <v>11567</v>
      </c>
      <c r="O62" s="177">
        <f t="shared" si="0"/>
        <v>12219</v>
      </c>
      <c r="P62" s="177">
        <f t="shared" si="0"/>
        <v>12905</v>
      </c>
      <c r="Q62" s="177">
        <f t="shared" si="0"/>
        <v>14064</v>
      </c>
      <c r="R62" s="177">
        <f t="shared" si="0"/>
        <v>13899.101000000001</v>
      </c>
      <c r="S62" s="177">
        <f t="shared" si="0"/>
        <v>13240.339</v>
      </c>
      <c r="T62" s="177">
        <f t="shared" si="0"/>
        <v>13303.898000000001</v>
      </c>
      <c r="U62" s="177">
        <f t="shared" si="0"/>
        <v>13836.813</v>
      </c>
      <c r="V62" s="177">
        <f t="shared" si="0"/>
        <v>13154</v>
      </c>
      <c r="W62" s="177">
        <f t="shared" si="0"/>
        <v>13020.849</v>
      </c>
      <c r="X62" s="177">
        <f t="shared" si="0"/>
        <v>13189</v>
      </c>
      <c r="Y62" s="177">
        <f t="shared" si="0"/>
        <v>13225</v>
      </c>
      <c r="Z62" s="177">
        <f t="shared" si="0"/>
        <v>13646</v>
      </c>
      <c r="AA62" s="177">
        <f t="shared" si="0"/>
        <v>13795</v>
      </c>
      <c r="AB62" s="177">
        <f t="shared" si="0"/>
        <v>13890</v>
      </c>
      <c r="AC62" s="177">
        <f t="shared" si="0"/>
        <v>14140</v>
      </c>
      <c r="AD62" s="177">
        <f t="shared" si="0"/>
        <v>14460</v>
      </c>
      <c r="AE62" s="177">
        <f t="shared" si="0"/>
        <v>14633</v>
      </c>
      <c r="AF62" s="177">
        <f t="shared" si="0"/>
        <v>15107</v>
      </c>
      <c r="AG62" s="177">
        <f t="shared" si="0"/>
        <v>15452</v>
      </c>
      <c r="AH62" s="177">
        <f t="shared" si="0"/>
        <v>15888</v>
      </c>
      <c r="AI62" s="177">
        <f t="shared" si="0"/>
        <v>15908</v>
      </c>
      <c r="AJ62" s="177">
        <f t="shared" si="0"/>
        <v>15747</v>
      </c>
      <c r="AK62" s="177">
        <f t="shared" si="0"/>
        <v>15876</v>
      </c>
      <c r="AL62" s="177">
        <f t="shared" si="0"/>
        <v>16471</v>
      </c>
      <c r="AM62" s="177">
        <f t="shared" si="0"/>
        <v>17521</v>
      </c>
      <c r="AN62" s="177">
        <f t="shared" si="0"/>
        <v>17718</v>
      </c>
      <c r="AO62" s="177">
        <f t="shared" si="0"/>
        <v>17154</v>
      </c>
      <c r="AP62" s="177">
        <f t="shared" si="0"/>
        <v>17643</v>
      </c>
      <c r="AQ62" s="177">
        <f t="shared" si="0"/>
        <v>18466</v>
      </c>
      <c r="AR62" s="177">
        <f t="shared" si="0"/>
        <v>19450</v>
      </c>
      <c r="AS62" s="177">
        <f t="shared" si="0"/>
        <v>20423</v>
      </c>
      <c r="AT62" s="177">
        <f t="shared" si="0"/>
        <v>19982</v>
      </c>
      <c r="AU62" s="177">
        <f t="shared" si="0"/>
        <v>20115</v>
      </c>
      <c r="AV62" s="177">
        <f t="shared" si="0"/>
        <v>25916</v>
      </c>
      <c r="AW62" s="177">
        <f t="shared" si="0"/>
        <v>26227</v>
      </c>
      <c r="AX62" s="177">
        <f t="shared" si="0"/>
        <v>27573</v>
      </c>
      <c r="AY62" s="177">
        <f t="shared" si="0"/>
        <v>28808</v>
      </c>
      <c r="AZ62" s="177">
        <f t="shared" si="0"/>
        <v>29873</v>
      </c>
      <c r="BA62" s="177">
        <f t="shared" si="0"/>
        <v>32544</v>
      </c>
      <c r="BB62" s="177">
        <f t="shared" si="0"/>
        <v>33401</v>
      </c>
      <c r="BC62" s="177">
        <f t="shared" si="0"/>
        <v>31606</v>
      </c>
      <c r="BD62" s="177">
        <f t="shared" si="0"/>
        <v>33091</v>
      </c>
      <c r="BE62" s="177">
        <f t="shared" si="0"/>
        <v>36517</v>
      </c>
      <c r="BF62" s="177">
        <f t="shared" si="0"/>
        <v>38347</v>
      </c>
      <c r="BG62" s="177">
        <f t="shared" si="0"/>
        <v>38482</v>
      </c>
      <c r="BH62" s="177">
        <f t="shared" si="0"/>
        <v>37031</v>
      </c>
      <c r="BI62" s="177">
        <f t="shared" si="0"/>
        <v>38565</v>
      </c>
      <c r="BJ62" s="177">
        <f t="shared" si="0"/>
        <v>39801</v>
      </c>
      <c r="BK62" s="177">
        <f t="shared" si="0"/>
        <v>42859</v>
      </c>
      <c r="BL62" s="177">
        <f t="shared" si="0"/>
        <v>42528</v>
      </c>
      <c r="BM62" s="177">
        <f t="shared" si="0"/>
        <v>42971</v>
      </c>
      <c r="BN62" s="177">
        <f t="shared" si="0"/>
        <v>42033</v>
      </c>
      <c r="BO62" s="177">
        <f t="shared" ref="BO62:DZ62" si="1">BO63</f>
        <v>42021</v>
      </c>
      <c r="BP62" s="177">
        <f t="shared" si="1"/>
        <v>41980</v>
      </c>
      <c r="BQ62" s="177">
        <f t="shared" si="1"/>
        <v>42151</v>
      </c>
      <c r="BR62" s="177">
        <f t="shared" si="1"/>
        <v>43445</v>
      </c>
      <c r="BS62" s="177">
        <f t="shared" si="1"/>
        <v>40951</v>
      </c>
      <c r="BT62" s="177">
        <f t="shared" si="1"/>
        <v>41555</v>
      </c>
      <c r="BU62" s="177">
        <f t="shared" si="1"/>
        <v>42594</v>
      </c>
      <c r="BV62" s="177">
        <f t="shared" si="1"/>
        <v>43645</v>
      </c>
      <c r="BW62" s="177">
        <f t="shared" si="1"/>
        <v>45270</v>
      </c>
      <c r="BX62" s="177">
        <f t="shared" si="1"/>
        <v>42799</v>
      </c>
      <c r="BY62" s="177">
        <f t="shared" si="1"/>
        <v>43054</v>
      </c>
      <c r="BZ62" s="178">
        <f t="shared" si="1"/>
        <v>40665</v>
      </c>
      <c r="CA62" s="178">
        <f t="shared" si="1"/>
        <v>40778</v>
      </c>
      <c r="CB62" s="178">
        <f t="shared" si="1"/>
        <v>42985</v>
      </c>
      <c r="CC62" s="178">
        <f t="shared" si="1"/>
        <v>44856</v>
      </c>
      <c r="CD62" s="178">
        <f t="shared" si="1"/>
        <v>45177</v>
      </c>
      <c r="CE62" s="178">
        <f t="shared" si="1"/>
        <v>45920</v>
      </c>
      <c r="CF62" s="178">
        <f t="shared" si="1"/>
        <v>46316</v>
      </c>
      <c r="CG62" s="178">
        <f t="shared" si="1"/>
        <v>46825</v>
      </c>
      <c r="CH62" s="178">
        <f t="shared" si="1"/>
        <v>48327</v>
      </c>
      <c r="CI62" s="178">
        <f t="shared" si="1"/>
        <v>53810</v>
      </c>
      <c r="CJ62" s="178">
        <f t="shared" si="1"/>
        <v>51742</v>
      </c>
      <c r="CK62" s="179">
        <f t="shared" si="1"/>
        <v>49924</v>
      </c>
      <c r="CL62" s="179">
        <f t="shared" si="1"/>
        <v>48369</v>
      </c>
      <c r="CM62" s="179">
        <f t="shared" si="1"/>
        <v>53014</v>
      </c>
      <c r="CN62" s="179">
        <f t="shared" si="1"/>
        <v>52572</v>
      </c>
      <c r="CO62" s="179">
        <f t="shared" si="1"/>
        <v>53295</v>
      </c>
      <c r="CP62" s="179">
        <f t="shared" si="1"/>
        <v>54630</v>
      </c>
      <c r="CQ62" s="179">
        <f t="shared" si="1"/>
        <v>55350</v>
      </c>
      <c r="CR62" s="179">
        <f t="shared" si="1"/>
        <v>55240</v>
      </c>
      <c r="CS62" s="179">
        <f t="shared" si="1"/>
        <v>56950</v>
      </c>
      <c r="CT62" s="179">
        <f t="shared" si="1"/>
        <v>58228</v>
      </c>
      <c r="CU62" s="179">
        <f t="shared" si="1"/>
        <v>58698</v>
      </c>
      <c r="CV62" s="179">
        <f t="shared" si="1"/>
        <v>61585.397742741465</v>
      </c>
      <c r="CW62" s="179">
        <f t="shared" si="1"/>
        <v>62033.90827743688</v>
      </c>
      <c r="CX62" s="179">
        <f t="shared" si="1"/>
        <v>62825.459575346365</v>
      </c>
      <c r="CY62" s="179">
        <f t="shared" si="1"/>
        <v>66148.820799845926</v>
      </c>
      <c r="CZ62" s="179">
        <f t="shared" si="1"/>
        <v>66003.634400526047</v>
      </c>
      <c r="DA62" s="179">
        <f t="shared" si="1"/>
        <v>67238.002624351531</v>
      </c>
      <c r="DB62" s="179">
        <f t="shared" si="1"/>
        <v>66236.663224184449</v>
      </c>
      <c r="DC62" s="179">
        <f t="shared" si="1"/>
        <v>66843.316294151038</v>
      </c>
      <c r="DD62" s="177">
        <f t="shared" si="1"/>
        <v>65530.69401293344</v>
      </c>
      <c r="DE62" s="177">
        <f t="shared" si="1"/>
        <v>66342.430861300963</v>
      </c>
      <c r="DF62" s="177">
        <f t="shared" si="1"/>
        <v>67978.141621076356</v>
      </c>
      <c r="DG62" s="177">
        <f t="shared" si="1"/>
        <v>70501.405300036859</v>
      </c>
      <c r="DH62" s="177">
        <f t="shared" si="1"/>
        <v>70491.107680051122</v>
      </c>
      <c r="DI62" s="177">
        <f t="shared" si="1"/>
        <v>73134.761110431835</v>
      </c>
      <c r="DJ62" s="177">
        <f t="shared" si="1"/>
        <v>74048.503285661267</v>
      </c>
      <c r="DK62" s="177">
        <f t="shared" si="1"/>
        <v>76090.987056434969</v>
      </c>
      <c r="DL62" s="177">
        <f t="shared" si="1"/>
        <v>77953.285028602215</v>
      </c>
      <c r="DM62" s="180">
        <f t="shared" si="1"/>
        <v>77749.368689031049</v>
      </c>
      <c r="DN62" s="180">
        <f t="shared" si="1"/>
        <v>77748.137914851482</v>
      </c>
      <c r="DO62" s="180">
        <f t="shared" si="1"/>
        <v>78862.911322500615</v>
      </c>
      <c r="DP62" s="180">
        <f t="shared" si="1"/>
        <v>79795.358068375092</v>
      </c>
      <c r="DQ62" s="180">
        <f t="shared" si="1"/>
        <v>78735.670372063469</v>
      </c>
      <c r="DR62" s="180">
        <f t="shared" si="1"/>
        <v>79496.487502844044</v>
      </c>
      <c r="DS62" s="180">
        <f t="shared" si="1"/>
        <v>82804.882625061495</v>
      </c>
      <c r="DT62" s="180">
        <f t="shared" si="1"/>
        <v>82010.662498992431</v>
      </c>
      <c r="DU62" s="180">
        <f t="shared" si="1"/>
        <v>80756.089372480812</v>
      </c>
      <c r="DV62" s="92">
        <f t="shared" si="1"/>
        <v>79349.427035092958</v>
      </c>
      <c r="DW62" s="180">
        <f t="shared" si="1"/>
        <v>77072.289064269644</v>
      </c>
      <c r="DX62" s="180">
        <f t="shared" si="1"/>
        <v>73989.894489172206</v>
      </c>
      <c r="DY62" s="180">
        <f t="shared" si="1"/>
        <v>73309</v>
      </c>
      <c r="DZ62" s="180">
        <f t="shared" si="1"/>
        <v>73409.190668821422</v>
      </c>
      <c r="EA62" s="180">
        <f t="shared" ref="EA62:GL62" si="2">EA63</f>
        <v>71206</v>
      </c>
      <c r="EB62" s="180">
        <f t="shared" si="2"/>
        <v>72482</v>
      </c>
      <c r="EC62" s="180">
        <f t="shared" si="2"/>
        <v>71409</v>
      </c>
      <c r="ED62" s="180">
        <f t="shared" si="2"/>
        <v>70832.787412312289</v>
      </c>
      <c r="EE62" s="92">
        <f t="shared" si="2"/>
        <v>71528.132390747298</v>
      </c>
      <c r="EF62" s="180">
        <f t="shared" si="2"/>
        <v>66104</v>
      </c>
      <c r="EG62" s="177">
        <f t="shared" si="2"/>
        <v>67238</v>
      </c>
      <c r="EH62" s="177">
        <f t="shared" si="2"/>
        <v>71100</v>
      </c>
      <c r="EI62" s="177">
        <f t="shared" si="2"/>
        <v>71012</v>
      </c>
      <c r="EJ62" s="92">
        <f t="shared" si="2"/>
        <v>71122</v>
      </c>
      <c r="EK62" s="92">
        <f t="shared" si="2"/>
        <v>69497</v>
      </c>
      <c r="EL62" s="92">
        <f t="shared" si="2"/>
        <v>66467</v>
      </c>
      <c r="EM62" s="92">
        <f t="shared" si="2"/>
        <v>64483</v>
      </c>
      <c r="EN62" s="92">
        <f t="shared" si="2"/>
        <v>64643</v>
      </c>
      <c r="EO62" s="92">
        <f t="shared" si="2"/>
        <v>63924</v>
      </c>
      <c r="EP62" s="92">
        <f t="shared" si="2"/>
        <v>63342</v>
      </c>
      <c r="EQ62" s="92">
        <f t="shared" si="2"/>
        <v>63049</v>
      </c>
      <c r="ER62" s="92">
        <f t="shared" si="2"/>
        <v>61566</v>
      </c>
      <c r="ES62" s="92">
        <f t="shared" si="2"/>
        <v>62799</v>
      </c>
      <c r="ET62" s="92">
        <f t="shared" si="2"/>
        <v>64644</v>
      </c>
      <c r="EU62" s="92">
        <f t="shared" si="2"/>
        <v>65287</v>
      </c>
      <c r="EV62" s="92">
        <f t="shared" si="2"/>
        <v>65581</v>
      </c>
      <c r="EW62" s="92">
        <f t="shared" si="2"/>
        <v>65572</v>
      </c>
      <c r="EX62" s="92">
        <f t="shared" si="2"/>
        <v>66111</v>
      </c>
      <c r="EY62" s="92">
        <f t="shared" si="2"/>
        <v>66371</v>
      </c>
      <c r="EZ62" s="92">
        <f t="shared" si="2"/>
        <v>67408</v>
      </c>
      <c r="FA62" s="92">
        <f t="shared" si="2"/>
        <v>68184</v>
      </c>
      <c r="FB62" s="92">
        <f t="shared" si="2"/>
        <v>67948</v>
      </c>
      <c r="FC62" s="92">
        <f t="shared" si="2"/>
        <v>68716.878482108383</v>
      </c>
      <c r="FD62" s="92">
        <f t="shared" si="2"/>
        <v>67760.956423023206</v>
      </c>
      <c r="FE62" s="92">
        <f t="shared" si="2"/>
        <v>66911</v>
      </c>
      <c r="FF62" s="92">
        <f t="shared" si="2"/>
        <v>65668</v>
      </c>
      <c r="FG62" s="92">
        <f t="shared" si="2"/>
        <v>63577</v>
      </c>
      <c r="FH62" s="92">
        <f t="shared" si="2"/>
        <v>63930</v>
      </c>
      <c r="FI62" s="92">
        <f t="shared" si="2"/>
        <v>64694</v>
      </c>
      <c r="FJ62" s="92">
        <f t="shared" si="2"/>
        <v>64000</v>
      </c>
      <c r="FK62" s="177">
        <f t="shared" si="2"/>
        <v>63584</v>
      </c>
      <c r="FL62" s="177">
        <f t="shared" si="2"/>
        <v>63812.257055643859</v>
      </c>
      <c r="FM62" s="177">
        <f t="shared" si="2"/>
        <v>62603</v>
      </c>
      <c r="FN62" s="177">
        <f t="shared" si="2"/>
        <v>62490.189045619984</v>
      </c>
      <c r="FO62" s="177">
        <f t="shared" si="2"/>
        <v>65691</v>
      </c>
      <c r="FP62" s="177">
        <f t="shared" si="2"/>
        <v>63461</v>
      </c>
      <c r="FQ62" s="177">
        <f t="shared" si="2"/>
        <v>62268.397204805777</v>
      </c>
      <c r="FR62" s="177">
        <f t="shared" si="2"/>
        <v>61750</v>
      </c>
      <c r="FS62" s="177">
        <f t="shared" si="2"/>
        <v>61156</v>
      </c>
      <c r="FT62" s="177">
        <f t="shared" si="2"/>
        <v>62011</v>
      </c>
      <c r="FU62" s="177">
        <f t="shared" si="2"/>
        <v>63409.120267250037</v>
      </c>
      <c r="FV62" s="177">
        <f t="shared" si="2"/>
        <v>64680.4685195614</v>
      </c>
      <c r="FW62" s="92">
        <f t="shared" si="2"/>
        <v>66135.622154375204</v>
      </c>
      <c r="FX62" s="92">
        <f t="shared" si="2"/>
        <v>67384.911636321238</v>
      </c>
      <c r="FY62" s="92">
        <f t="shared" si="2"/>
        <v>67103.889038431196</v>
      </c>
      <c r="FZ62" s="92">
        <f t="shared" si="2"/>
        <v>67797.857509977723</v>
      </c>
      <c r="GA62" s="92">
        <f t="shared" si="2"/>
        <v>67161.376719823878</v>
      </c>
      <c r="GB62" s="92">
        <f t="shared" si="2"/>
        <v>66876.17484514747</v>
      </c>
      <c r="GC62" s="92">
        <f t="shared" si="2"/>
        <v>67360.341566245508</v>
      </c>
      <c r="GD62" s="92">
        <f t="shared" si="2"/>
        <v>68505.638305377564</v>
      </c>
      <c r="GE62" s="92">
        <f t="shared" si="2"/>
        <v>71412.380044185993</v>
      </c>
      <c r="GF62" s="92">
        <f t="shared" si="2"/>
        <v>71834.576704298059</v>
      </c>
      <c r="GG62" s="181">
        <f t="shared" si="2"/>
        <v>73474.611254564195</v>
      </c>
      <c r="GH62" s="181">
        <f t="shared" si="2"/>
        <v>74544.164785391768</v>
      </c>
      <c r="GI62" s="181">
        <f t="shared" si="2"/>
        <v>76071.431146956165</v>
      </c>
      <c r="GJ62" s="181">
        <f t="shared" si="2"/>
        <v>74232.939524730697</v>
      </c>
      <c r="GK62" s="181">
        <f t="shared" si="2"/>
        <v>75104.951452694746</v>
      </c>
      <c r="GL62" s="181">
        <f t="shared" si="2"/>
        <v>77250</v>
      </c>
      <c r="GM62" s="181">
        <f t="shared" ref="GM62:JG62" si="3">GM63</f>
        <v>78253</v>
      </c>
      <c r="GN62" s="181">
        <f t="shared" si="3"/>
        <v>74774</v>
      </c>
      <c r="GO62" s="182">
        <f>GO63</f>
        <v>74431</v>
      </c>
      <c r="GP62" s="181">
        <f t="shared" si="3"/>
        <v>78294</v>
      </c>
      <c r="GQ62" s="181">
        <f t="shared" si="3"/>
        <v>80005</v>
      </c>
      <c r="GR62" s="181">
        <f t="shared" si="3"/>
        <v>79147</v>
      </c>
      <c r="GS62" s="181">
        <f t="shared" si="3"/>
        <v>81744</v>
      </c>
      <c r="GT62" s="181">
        <f t="shared" si="3"/>
        <v>84462</v>
      </c>
      <c r="GU62" s="181">
        <f t="shared" si="3"/>
        <v>84949</v>
      </c>
      <c r="GV62" s="181">
        <f t="shared" si="3"/>
        <v>80702</v>
      </c>
      <c r="GW62" s="181">
        <f t="shared" si="3"/>
        <v>80415</v>
      </c>
      <c r="GX62" s="181">
        <f t="shared" si="3"/>
        <v>83550</v>
      </c>
      <c r="GY62" s="181">
        <f t="shared" si="3"/>
        <v>88861</v>
      </c>
      <c r="GZ62" s="181">
        <f t="shared" si="3"/>
        <v>92237</v>
      </c>
      <c r="HA62" s="181">
        <f>HA63</f>
        <v>95548</v>
      </c>
      <c r="HB62" s="181">
        <f t="shared" si="3"/>
        <v>99436</v>
      </c>
      <c r="HC62" s="181">
        <f t="shared" si="3"/>
        <v>100922</v>
      </c>
      <c r="HD62" s="181">
        <f t="shared" si="3"/>
        <v>102094</v>
      </c>
      <c r="HE62" s="181">
        <f t="shared" si="3"/>
        <v>100449</v>
      </c>
      <c r="HF62" s="181">
        <f t="shared" si="3"/>
        <v>101531</v>
      </c>
      <c r="HG62" s="181">
        <f t="shared" si="3"/>
        <v>104223</v>
      </c>
      <c r="HH62" s="181">
        <f t="shared" si="3"/>
        <v>103962</v>
      </c>
      <c r="HI62" s="181">
        <f t="shared" si="3"/>
        <v>105937</v>
      </c>
      <c r="HJ62" s="181">
        <f t="shared" si="3"/>
        <v>106923</v>
      </c>
      <c r="HK62" s="181">
        <f t="shared" si="3"/>
        <v>110137</v>
      </c>
      <c r="HL62" s="182">
        <f t="shared" si="3"/>
        <v>111139</v>
      </c>
      <c r="HM62" s="182">
        <f t="shared" si="3"/>
        <v>111798</v>
      </c>
      <c r="HN62" s="182">
        <f t="shared" si="3"/>
        <v>114403</v>
      </c>
      <c r="HO62" s="182">
        <f t="shared" si="3"/>
        <v>114738</v>
      </c>
      <c r="HP62" s="182">
        <f t="shared" si="3"/>
        <v>117863</v>
      </c>
      <c r="HQ62" s="182">
        <f t="shared" si="3"/>
        <v>118490</v>
      </c>
      <c r="HR62" s="182">
        <f t="shared" si="3"/>
        <v>121065</v>
      </c>
      <c r="HS62" s="182">
        <f t="shared" si="3"/>
        <v>122159</v>
      </c>
      <c r="HT62" s="182">
        <f>HT63</f>
        <v>121648</v>
      </c>
      <c r="HU62" s="182">
        <f t="shared" si="3"/>
        <v>124699</v>
      </c>
      <c r="HV62" s="182">
        <f t="shared" si="3"/>
        <v>129344</v>
      </c>
      <c r="HW62" s="182">
        <f t="shared" si="3"/>
        <v>145242</v>
      </c>
      <c r="HX62" s="182">
        <f t="shared" si="3"/>
        <v>149052</v>
      </c>
      <c r="HY62" s="182">
        <f>HY63</f>
        <v>150021</v>
      </c>
      <c r="HZ62" s="182">
        <f t="shared" si="3"/>
        <v>152727</v>
      </c>
      <c r="IA62" s="182">
        <f>IA63</f>
        <v>153331</v>
      </c>
      <c r="IB62" s="182">
        <f t="shared" si="3"/>
        <v>155604</v>
      </c>
      <c r="IC62" s="182">
        <f t="shared" si="3"/>
        <v>156141</v>
      </c>
      <c r="ID62" s="182">
        <f t="shared" si="3"/>
        <v>147706</v>
      </c>
      <c r="IE62" s="182">
        <f t="shared" si="3"/>
        <v>149788</v>
      </c>
      <c r="IF62" s="182">
        <f t="shared" si="3"/>
        <v>155669</v>
      </c>
      <c r="IG62" s="182">
        <f t="shared" si="3"/>
        <v>163754</v>
      </c>
      <c r="IH62" s="182">
        <f t="shared" si="3"/>
        <v>156538</v>
      </c>
      <c r="II62" s="182">
        <f t="shared" si="3"/>
        <v>165156</v>
      </c>
      <c r="IJ62" s="182">
        <f t="shared" si="3"/>
        <v>149483</v>
      </c>
      <c r="IK62" s="182">
        <f>IK63</f>
        <v>145272</v>
      </c>
      <c r="IL62" s="182">
        <f>IL63</f>
        <v>144667</v>
      </c>
      <c r="IM62" s="182">
        <f t="shared" si="3"/>
        <v>143060</v>
      </c>
      <c r="IN62" s="182">
        <f t="shared" si="3"/>
        <v>145408</v>
      </c>
      <c r="IO62" s="182">
        <f t="shared" si="3"/>
        <v>155674</v>
      </c>
      <c r="IP62" s="182">
        <f t="shared" si="3"/>
        <v>156234</v>
      </c>
      <c r="IQ62" s="182">
        <f t="shared" si="3"/>
        <v>155010</v>
      </c>
      <c r="IR62" s="182">
        <f t="shared" si="3"/>
        <v>150828</v>
      </c>
      <c r="IS62" s="183">
        <f t="shared" si="3"/>
        <v>147114</v>
      </c>
      <c r="IT62" s="183">
        <f t="shared" si="3"/>
        <v>140744</v>
      </c>
      <c r="IU62" s="183">
        <f t="shared" si="3"/>
        <v>142320.20396874999</v>
      </c>
      <c r="IV62" s="183">
        <f t="shared" si="3"/>
        <v>136875</v>
      </c>
      <c r="IW62" s="183">
        <f t="shared" si="3"/>
        <v>135377</v>
      </c>
      <c r="IX62" s="183">
        <f t="shared" si="3"/>
        <v>136925</v>
      </c>
      <c r="IY62" s="182">
        <f t="shared" si="3"/>
        <v>131802</v>
      </c>
      <c r="IZ62" s="183">
        <f t="shared" si="3"/>
        <v>130151</v>
      </c>
      <c r="JA62" s="182">
        <f t="shared" si="3"/>
        <v>132943</v>
      </c>
      <c r="JB62" s="182">
        <f t="shared" si="3"/>
        <v>130213</v>
      </c>
      <c r="JC62" s="182">
        <f t="shared" si="3"/>
        <v>129679</v>
      </c>
      <c r="JD62" s="182">
        <f>JD63</f>
        <v>128323</v>
      </c>
      <c r="JE62" s="182">
        <f t="shared" si="3"/>
        <v>130968</v>
      </c>
      <c r="JF62" s="183">
        <f t="shared" si="3"/>
        <v>129363</v>
      </c>
      <c r="JG62" s="549">
        <f t="shared" si="3"/>
        <v>132080</v>
      </c>
      <c r="JH62" s="29"/>
      <c r="JI62" s="29"/>
      <c r="JJ62" s="281"/>
      <c r="JK62" s="58"/>
      <c r="JL62" s="58"/>
      <c r="JM62" s="58"/>
    </row>
    <row r="63" spans="1:273" s="14" customFormat="1" ht="15" customHeight="1">
      <c r="A63" s="57"/>
      <c r="B63" s="176" t="s">
        <v>156</v>
      </c>
      <c r="C63" s="177">
        <f t="shared" ref="C63:AL63" si="4">C64+C73</f>
        <v>6708</v>
      </c>
      <c r="D63" s="177">
        <f t="shared" si="4"/>
        <v>7148</v>
      </c>
      <c r="E63" s="177">
        <f t="shared" si="4"/>
        <v>7341</v>
      </c>
      <c r="F63" s="177">
        <f t="shared" si="4"/>
        <v>7371</v>
      </c>
      <c r="G63" s="177">
        <f t="shared" si="4"/>
        <v>7827</v>
      </c>
      <c r="H63" s="177">
        <f t="shared" si="4"/>
        <v>8351</v>
      </c>
      <c r="I63" s="177">
        <f t="shared" si="4"/>
        <v>9042</v>
      </c>
      <c r="J63" s="177">
        <f t="shared" si="4"/>
        <v>10493</v>
      </c>
      <c r="K63" s="177">
        <f t="shared" si="4"/>
        <v>10773</v>
      </c>
      <c r="L63" s="177">
        <f t="shared" si="4"/>
        <v>10843</v>
      </c>
      <c r="M63" s="177">
        <f t="shared" si="4"/>
        <v>10778</v>
      </c>
      <c r="N63" s="177">
        <f t="shared" si="4"/>
        <v>11567</v>
      </c>
      <c r="O63" s="177">
        <f t="shared" si="4"/>
        <v>12219</v>
      </c>
      <c r="P63" s="177">
        <f t="shared" si="4"/>
        <v>12905</v>
      </c>
      <c r="Q63" s="177">
        <f t="shared" si="4"/>
        <v>14064</v>
      </c>
      <c r="R63" s="177">
        <f>R64+R73</f>
        <v>13899.101000000001</v>
      </c>
      <c r="S63" s="177">
        <f>S64+S73</f>
        <v>13240.339</v>
      </c>
      <c r="T63" s="177">
        <f t="shared" si="4"/>
        <v>13303.898000000001</v>
      </c>
      <c r="U63" s="177">
        <f t="shared" si="4"/>
        <v>13836.813</v>
      </c>
      <c r="V63" s="177">
        <f t="shared" si="4"/>
        <v>13154</v>
      </c>
      <c r="W63" s="177">
        <f t="shared" si="4"/>
        <v>13020.849</v>
      </c>
      <c r="X63" s="177">
        <f t="shared" si="4"/>
        <v>13189</v>
      </c>
      <c r="Y63" s="177">
        <f t="shared" si="4"/>
        <v>13225</v>
      </c>
      <c r="Z63" s="177">
        <f t="shared" si="4"/>
        <v>13646</v>
      </c>
      <c r="AA63" s="177">
        <f>AA64+AA73</f>
        <v>13795</v>
      </c>
      <c r="AB63" s="177">
        <f t="shared" si="4"/>
        <v>13890</v>
      </c>
      <c r="AC63" s="177">
        <f t="shared" si="4"/>
        <v>14140</v>
      </c>
      <c r="AD63" s="177">
        <f t="shared" si="4"/>
        <v>14460</v>
      </c>
      <c r="AE63" s="177">
        <f t="shared" si="4"/>
        <v>14633</v>
      </c>
      <c r="AF63" s="177">
        <f t="shared" si="4"/>
        <v>15107</v>
      </c>
      <c r="AG63" s="177">
        <f t="shared" si="4"/>
        <v>15452</v>
      </c>
      <c r="AH63" s="177">
        <f t="shared" si="4"/>
        <v>15888</v>
      </c>
      <c r="AI63" s="177">
        <f t="shared" si="4"/>
        <v>15908</v>
      </c>
      <c r="AJ63" s="177">
        <f t="shared" si="4"/>
        <v>15747</v>
      </c>
      <c r="AK63" s="177">
        <f t="shared" si="4"/>
        <v>15876</v>
      </c>
      <c r="AL63" s="177">
        <f t="shared" si="4"/>
        <v>16471</v>
      </c>
      <c r="AM63" s="177">
        <f>AM64+AM73</f>
        <v>17521</v>
      </c>
      <c r="AN63" s="177">
        <f t="shared" ref="AN63:CY63" si="5">AN64+AN73</f>
        <v>17718</v>
      </c>
      <c r="AO63" s="177">
        <f t="shared" si="5"/>
        <v>17154</v>
      </c>
      <c r="AP63" s="177">
        <f t="shared" si="5"/>
        <v>17643</v>
      </c>
      <c r="AQ63" s="177">
        <f t="shared" si="5"/>
        <v>18466</v>
      </c>
      <c r="AR63" s="177">
        <f t="shared" si="5"/>
        <v>19450</v>
      </c>
      <c r="AS63" s="177">
        <f t="shared" si="5"/>
        <v>20423</v>
      </c>
      <c r="AT63" s="177">
        <f t="shared" si="5"/>
        <v>19982</v>
      </c>
      <c r="AU63" s="177">
        <f t="shared" si="5"/>
        <v>20115</v>
      </c>
      <c r="AV63" s="177">
        <f t="shared" si="5"/>
        <v>25916</v>
      </c>
      <c r="AW63" s="177">
        <f t="shared" si="5"/>
        <v>26227</v>
      </c>
      <c r="AX63" s="177">
        <f t="shared" si="5"/>
        <v>27573</v>
      </c>
      <c r="AY63" s="177">
        <f t="shared" si="5"/>
        <v>28808</v>
      </c>
      <c r="AZ63" s="177">
        <f t="shared" si="5"/>
        <v>29873</v>
      </c>
      <c r="BA63" s="177">
        <f t="shared" si="5"/>
        <v>32544</v>
      </c>
      <c r="BB63" s="177">
        <f t="shared" si="5"/>
        <v>33401</v>
      </c>
      <c r="BC63" s="177">
        <f t="shared" si="5"/>
        <v>31606</v>
      </c>
      <c r="BD63" s="177">
        <f t="shared" si="5"/>
        <v>33091</v>
      </c>
      <c r="BE63" s="177">
        <f t="shared" si="5"/>
        <v>36517</v>
      </c>
      <c r="BF63" s="177">
        <f t="shared" si="5"/>
        <v>38347</v>
      </c>
      <c r="BG63" s="177">
        <f t="shared" si="5"/>
        <v>38482</v>
      </c>
      <c r="BH63" s="177">
        <f t="shared" si="5"/>
        <v>37031</v>
      </c>
      <c r="BI63" s="177">
        <f t="shared" si="5"/>
        <v>38565</v>
      </c>
      <c r="BJ63" s="177">
        <f t="shared" si="5"/>
        <v>39801</v>
      </c>
      <c r="BK63" s="177">
        <f t="shared" si="5"/>
        <v>42859</v>
      </c>
      <c r="BL63" s="177">
        <f t="shared" si="5"/>
        <v>42528</v>
      </c>
      <c r="BM63" s="177">
        <f t="shared" si="5"/>
        <v>42971</v>
      </c>
      <c r="BN63" s="177">
        <f t="shared" si="5"/>
        <v>42033</v>
      </c>
      <c r="BO63" s="177">
        <f t="shared" si="5"/>
        <v>42021</v>
      </c>
      <c r="BP63" s="177">
        <f t="shared" si="5"/>
        <v>41980</v>
      </c>
      <c r="BQ63" s="177">
        <f t="shared" si="5"/>
        <v>42151</v>
      </c>
      <c r="BR63" s="177">
        <f t="shared" si="5"/>
        <v>43445</v>
      </c>
      <c r="BS63" s="177">
        <f t="shared" si="5"/>
        <v>40951</v>
      </c>
      <c r="BT63" s="177">
        <f t="shared" si="5"/>
        <v>41555</v>
      </c>
      <c r="BU63" s="177">
        <f t="shared" si="5"/>
        <v>42594</v>
      </c>
      <c r="BV63" s="177">
        <f t="shared" si="5"/>
        <v>43645</v>
      </c>
      <c r="BW63" s="177">
        <f t="shared" si="5"/>
        <v>45270</v>
      </c>
      <c r="BX63" s="177">
        <f t="shared" si="5"/>
        <v>42799</v>
      </c>
      <c r="BY63" s="177">
        <f t="shared" si="5"/>
        <v>43054</v>
      </c>
      <c r="BZ63" s="178">
        <f t="shared" si="5"/>
        <v>40665</v>
      </c>
      <c r="CA63" s="178">
        <f t="shared" si="5"/>
        <v>40778</v>
      </c>
      <c r="CB63" s="178">
        <f t="shared" si="5"/>
        <v>42985</v>
      </c>
      <c r="CC63" s="178">
        <f t="shared" si="5"/>
        <v>44856</v>
      </c>
      <c r="CD63" s="178">
        <f t="shared" si="5"/>
        <v>45177</v>
      </c>
      <c r="CE63" s="178">
        <f t="shared" si="5"/>
        <v>45920</v>
      </c>
      <c r="CF63" s="178">
        <f t="shared" si="5"/>
        <v>46316</v>
      </c>
      <c r="CG63" s="178">
        <f t="shared" si="5"/>
        <v>46825</v>
      </c>
      <c r="CH63" s="178">
        <f t="shared" si="5"/>
        <v>48327</v>
      </c>
      <c r="CI63" s="178">
        <f t="shared" si="5"/>
        <v>53810</v>
      </c>
      <c r="CJ63" s="178">
        <f t="shared" si="5"/>
        <v>51742</v>
      </c>
      <c r="CK63" s="179">
        <f t="shared" si="5"/>
        <v>49924</v>
      </c>
      <c r="CL63" s="179">
        <f t="shared" si="5"/>
        <v>48369</v>
      </c>
      <c r="CM63" s="179">
        <f t="shared" si="5"/>
        <v>53014</v>
      </c>
      <c r="CN63" s="179">
        <f t="shared" si="5"/>
        <v>52572</v>
      </c>
      <c r="CO63" s="179">
        <f t="shared" si="5"/>
        <v>53295</v>
      </c>
      <c r="CP63" s="179">
        <f t="shared" si="5"/>
        <v>54630</v>
      </c>
      <c r="CQ63" s="179">
        <f t="shared" si="5"/>
        <v>55350</v>
      </c>
      <c r="CR63" s="179">
        <f t="shared" si="5"/>
        <v>55240</v>
      </c>
      <c r="CS63" s="179">
        <f t="shared" si="5"/>
        <v>56950</v>
      </c>
      <c r="CT63" s="179">
        <f t="shared" si="5"/>
        <v>58228</v>
      </c>
      <c r="CU63" s="179">
        <f t="shared" si="5"/>
        <v>58698</v>
      </c>
      <c r="CV63" s="179">
        <f t="shared" si="5"/>
        <v>61585.397742741465</v>
      </c>
      <c r="CW63" s="179">
        <f t="shared" si="5"/>
        <v>62033.90827743688</v>
      </c>
      <c r="CX63" s="179">
        <f t="shared" si="5"/>
        <v>62825.459575346365</v>
      </c>
      <c r="CY63" s="179">
        <f t="shared" si="5"/>
        <v>66148.820799845926</v>
      </c>
      <c r="CZ63" s="179">
        <f t="shared" ref="CZ63:FK63" si="6">CZ64+CZ73</f>
        <v>66003.634400526047</v>
      </c>
      <c r="DA63" s="179">
        <f t="shared" si="6"/>
        <v>67238.002624351531</v>
      </c>
      <c r="DB63" s="179">
        <f t="shared" si="6"/>
        <v>66236.663224184449</v>
      </c>
      <c r="DC63" s="179">
        <f t="shared" si="6"/>
        <v>66843.316294151038</v>
      </c>
      <c r="DD63" s="177">
        <f t="shared" si="6"/>
        <v>65530.69401293344</v>
      </c>
      <c r="DE63" s="177">
        <f t="shared" si="6"/>
        <v>66342.430861300963</v>
      </c>
      <c r="DF63" s="177">
        <f t="shared" si="6"/>
        <v>67978.141621076356</v>
      </c>
      <c r="DG63" s="177">
        <f t="shared" si="6"/>
        <v>70501.405300036859</v>
      </c>
      <c r="DH63" s="177">
        <f>DH64+DH73</f>
        <v>70491.107680051122</v>
      </c>
      <c r="DI63" s="177">
        <f t="shared" si="6"/>
        <v>73134.761110431835</v>
      </c>
      <c r="DJ63" s="177">
        <f t="shared" si="6"/>
        <v>74048.503285661267</v>
      </c>
      <c r="DK63" s="177">
        <f t="shared" si="6"/>
        <v>76090.987056434969</v>
      </c>
      <c r="DL63" s="177">
        <f t="shared" si="6"/>
        <v>77953.285028602215</v>
      </c>
      <c r="DM63" s="180">
        <f t="shared" si="6"/>
        <v>77749.368689031049</v>
      </c>
      <c r="DN63" s="180">
        <f t="shared" si="6"/>
        <v>77748.137914851482</v>
      </c>
      <c r="DO63" s="180">
        <f t="shared" si="6"/>
        <v>78862.911322500615</v>
      </c>
      <c r="DP63" s="180">
        <f t="shared" si="6"/>
        <v>79795.358068375092</v>
      </c>
      <c r="DQ63" s="180">
        <f t="shared" si="6"/>
        <v>78735.670372063469</v>
      </c>
      <c r="DR63" s="180">
        <f t="shared" si="6"/>
        <v>79496.487502844044</v>
      </c>
      <c r="DS63" s="180">
        <f t="shared" si="6"/>
        <v>82804.882625061495</v>
      </c>
      <c r="DT63" s="180">
        <f>DT64+DT73</f>
        <v>82010.662498992431</v>
      </c>
      <c r="DU63" s="180">
        <f t="shared" si="6"/>
        <v>80756.089372480812</v>
      </c>
      <c r="DV63" s="33">
        <f>DV64+DV73</f>
        <v>79349.427035092958</v>
      </c>
      <c r="DW63" s="180">
        <f t="shared" si="6"/>
        <v>77072.289064269644</v>
      </c>
      <c r="DX63" s="180">
        <f>DX64+DX73</f>
        <v>73989.894489172206</v>
      </c>
      <c r="DY63" s="180">
        <f t="shared" si="6"/>
        <v>73309</v>
      </c>
      <c r="DZ63" s="180">
        <f t="shared" si="6"/>
        <v>73409.190668821422</v>
      </c>
      <c r="EA63" s="180">
        <f t="shared" si="6"/>
        <v>71206</v>
      </c>
      <c r="EB63" s="180">
        <f>EB64+EB73</f>
        <v>72482</v>
      </c>
      <c r="EC63" s="180">
        <f t="shared" si="6"/>
        <v>71409</v>
      </c>
      <c r="ED63" s="180">
        <f t="shared" si="6"/>
        <v>70832.787412312289</v>
      </c>
      <c r="EE63" s="33">
        <f>EE64+EE73</f>
        <v>71528.132390747298</v>
      </c>
      <c r="EF63" s="180">
        <f t="shared" si="6"/>
        <v>66104</v>
      </c>
      <c r="EG63" s="177">
        <f t="shared" si="6"/>
        <v>67238</v>
      </c>
      <c r="EH63" s="177">
        <f t="shared" si="6"/>
        <v>71100</v>
      </c>
      <c r="EI63" s="177">
        <f t="shared" si="6"/>
        <v>71012</v>
      </c>
      <c r="EJ63" s="92">
        <f t="shared" si="6"/>
        <v>71122</v>
      </c>
      <c r="EK63" s="92">
        <f>EK64+EK73</f>
        <v>69497</v>
      </c>
      <c r="EL63" s="92">
        <f t="shared" si="6"/>
        <v>66467</v>
      </c>
      <c r="EM63" s="92">
        <f t="shared" si="6"/>
        <v>64483</v>
      </c>
      <c r="EN63" s="92">
        <f t="shared" si="6"/>
        <v>64643</v>
      </c>
      <c r="EO63" s="92">
        <f t="shared" si="6"/>
        <v>63924</v>
      </c>
      <c r="EP63" s="92">
        <f t="shared" si="6"/>
        <v>63342</v>
      </c>
      <c r="EQ63" s="92">
        <f t="shared" si="6"/>
        <v>63049</v>
      </c>
      <c r="ER63" s="92">
        <f t="shared" si="6"/>
        <v>61566</v>
      </c>
      <c r="ES63" s="92">
        <f t="shared" si="6"/>
        <v>62799</v>
      </c>
      <c r="ET63" s="92">
        <f t="shared" si="6"/>
        <v>64644</v>
      </c>
      <c r="EU63" s="92">
        <f t="shared" si="6"/>
        <v>65287</v>
      </c>
      <c r="EV63" s="92">
        <f t="shared" si="6"/>
        <v>65581</v>
      </c>
      <c r="EW63" s="92">
        <f t="shared" si="6"/>
        <v>65572</v>
      </c>
      <c r="EX63" s="92">
        <f t="shared" si="6"/>
        <v>66111</v>
      </c>
      <c r="EY63" s="92">
        <f t="shared" si="6"/>
        <v>66371</v>
      </c>
      <c r="EZ63" s="92">
        <f t="shared" si="6"/>
        <v>67408</v>
      </c>
      <c r="FA63" s="92">
        <f t="shared" si="6"/>
        <v>68184</v>
      </c>
      <c r="FB63" s="92">
        <f t="shared" si="6"/>
        <v>67948</v>
      </c>
      <c r="FC63" s="92">
        <f t="shared" si="6"/>
        <v>68716.878482108383</v>
      </c>
      <c r="FD63" s="92">
        <f t="shared" si="6"/>
        <v>67760.956423023206</v>
      </c>
      <c r="FE63" s="92">
        <f t="shared" si="6"/>
        <v>66911</v>
      </c>
      <c r="FF63" s="92">
        <f t="shared" si="6"/>
        <v>65668</v>
      </c>
      <c r="FG63" s="92">
        <f t="shared" si="6"/>
        <v>63577</v>
      </c>
      <c r="FH63" s="92">
        <f t="shared" si="6"/>
        <v>63930</v>
      </c>
      <c r="FI63" s="92">
        <f t="shared" si="6"/>
        <v>64694</v>
      </c>
      <c r="FJ63" s="92">
        <f t="shared" si="6"/>
        <v>64000</v>
      </c>
      <c r="FK63" s="177">
        <f t="shared" si="6"/>
        <v>63584</v>
      </c>
      <c r="FL63" s="177">
        <f t="shared" ref="FL63:HV63" si="7">FL64+FL73</f>
        <v>63812.257055643859</v>
      </c>
      <c r="FM63" s="177">
        <f t="shared" si="7"/>
        <v>62603</v>
      </c>
      <c r="FN63" s="177">
        <f t="shared" si="7"/>
        <v>62490.189045619984</v>
      </c>
      <c r="FO63" s="177">
        <f t="shared" si="7"/>
        <v>65691</v>
      </c>
      <c r="FP63" s="177">
        <f t="shared" si="7"/>
        <v>63461</v>
      </c>
      <c r="FQ63" s="177">
        <f t="shared" si="7"/>
        <v>62268.397204805777</v>
      </c>
      <c r="FR63" s="177">
        <f t="shared" si="7"/>
        <v>61750</v>
      </c>
      <c r="FS63" s="177">
        <f t="shared" si="7"/>
        <v>61156</v>
      </c>
      <c r="FT63" s="177">
        <f t="shared" si="7"/>
        <v>62011</v>
      </c>
      <c r="FU63" s="177">
        <f t="shared" si="7"/>
        <v>63409.120267250037</v>
      </c>
      <c r="FV63" s="177">
        <f t="shared" si="7"/>
        <v>64680.4685195614</v>
      </c>
      <c r="FW63" s="92">
        <f t="shared" si="7"/>
        <v>66135.622154375204</v>
      </c>
      <c r="FX63" s="92">
        <f t="shared" si="7"/>
        <v>67384.911636321238</v>
      </c>
      <c r="FY63" s="92">
        <f t="shared" si="7"/>
        <v>67103.889038431196</v>
      </c>
      <c r="FZ63" s="92">
        <f t="shared" si="7"/>
        <v>67797.857509977723</v>
      </c>
      <c r="GA63" s="92">
        <f t="shared" si="7"/>
        <v>67161.376719823878</v>
      </c>
      <c r="GB63" s="92">
        <f t="shared" si="7"/>
        <v>66876.17484514747</v>
      </c>
      <c r="GC63" s="92">
        <f t="shared" si="7"/>
        <v>67360.341566245508</v>
      </c>
      <c r="GD63" s="92">
        <f t="shared" si="7"/>
        <v>68505.638305377564</v>
      </c>
      <c r="GE63" s="92">
        <f t="shared" si="7"/>
        <v>71412.380044185993</v>
      </c>
      <c r="GF63" s="92">
        <f t="shared" si="7"/>
        <v>71834.576704298059</v>
      </c>
      <c r="GG63" s="181">
        <f t="shared" si="7"/>
        <v>73474.611254564195</v>
      </c>
      <c r="GH63" s="181">
        <f t="shared" si="7"/>
        <v>74544.164785391768</v>
      </c>
      <c r="GI63" s="181">
        <f t="shared" si="7"/>
        <v>76071.431146956165</v>
      </c>
      <c r="GJ63" s="181">
        <f t="shared" si="7"/>
        <v>74232.939524730697</v>
      </c>
      <c r="GK63" s="181">
        <f t="shared" si="7"/>
        <v>75104.951452694746</v>
      </c>
      <c r="GL63" s="181">
        <f t="shared" si="7"/>
        <v>77250</v>
      </c>
      <c r="GM63" s="181">
        <f t="shared" si="7"/>
        <v>78253</v>
      </c>
      <c r="GN63" s="181">
        <f t="shared" si="7"/>
        <v>74774</v>
      </c>
      <c r="GO63" s="181">
        <f t="shared" si="7"/>
        <v>74431</v>
      </c>
      <c r="GP63" s="181">
        <f t="shared" si="7"/>
        <v>78294</v>
      </c>
      <c r="GQ63" s="181">
        <f t="shared" si="7"/>
        <v>80005</v>
      </c>
      <c r="GR63" s="181">
        <f t="shared" si="7"/>
        <v>79147</v>
      </c>
      <c r="GS63" s="181">
        <f t="shared" si="7"/>
        <v>81744</v>
      </c>
      <c r="GT63" s="181">
        <f t="shared" si="7"/>
        <v>84462</v>
      </c>
      <c r="GU63" s="181">
        <f t="shared" si="7"/>
        <v>84949</v>
      </c>
      <c r="GV63" s="181">
        <f t="shared" si="7"/>
        <v>80702</v>
      </c>
      <c r="GW63" s="181">
        <f t="shared" si="7"/>
        <v>80415</v>
      </c>
      <c r="GX63" s="181">
        <f t="shared" si="7"/>
        <v>83550</v>
      </c>
      <c r="GY63" s="181">
        <f t="shared" si="7"/>
        <v>88861</v>
      </c>
      <c r="GZ63" s="181">
        <f t="shared" si="7"/>
        <v>92237</v>
      </c>
      <c r="HA63" s="181">
        <f>HA64+HA73</f>
        <v>95548</v>
      </c>
      <c r="HB63" s="181">
        <f t="shared" si="7"/>
        <v>99436</v>
      </c>
      <c r="HC63" s="181">
        <f t="shared" si="7"/>
        <v>100922</v>
      </c>
      <c r="HD63" s="181">
        <f t="shared" si="7"/>
        <v>102094</v>
      </c>
      <c r="HE63" s="181">
        <f t="shared" si="7"/>
        <v>100449</v>
      </c>
      <c r="HF63" s="181">
        <f t="shared" si="7"/>
        <v>101531</v>
      </c>
      <c r="HG63" s="181">
        <f t="shared" si="7"/>
        <v>104223</v>
      </c>
      <c r="HH63" s="181">
        <f t="shared" si="7"/>
        <v>103962</v>
      </c>
      <c r="HI63" s="181">
        <f t="shared" si="7"/>
        <v>105937</v>
      </c>
      <c r="HJ63" s="181">
        <f t="shared" si="7"/>
        <v>106923</v>
      </c>
      <c r="HK63" s="181">
        <f t="shared" si="7"/>
        <v>110137</v>
      </c>
      <c r="HL63" s="181">
        <f>HL64+HL73</f>
        <v>111139</v>
      </c>
      <c r="HM63" s="181">
        <f t="shared" si="7"/>
        <v>111798</v>
      </c>
      <c r="HN63" s="181">
        <f t="shared" si="7"/>
        <v>114403</v>
      </c>
      <c r="HO63" s="181">
        <f t="shared" si="7"/>
        <v>114738</v>
      </c>
      <c r="HP63" s="181">
        <f t="shared" si="7"/>
        <v>117863</v>
      </c>
      <c r="HQ63" s="181">
        <f t="shared" si="7"/>
        <v>118490</v>
      </c>
      <c r="HR63" s="181">
        <f t="shared" si="7"/>
        <v>121065</v>
      </c>
      <c r="HS63" s="181">
        <f t="shared" si="7"/>
        <v>122159</v>
      </c>
      <c r="HT63" s="181">
        <f>HT64+HT73</f>
        <v>121648</v>
      </c>
      <c r="HU63" s="181">
        <f t="shared" si="7"/>
        <v>124699</v>
      </c>
      <c r="HV63" s="181">
        <f t="shared" si="7"/>
        <v>129344</v>
      </c>
      <c r="HW63" s="181">
        <f>HW64+HW73</f>
        <v>145242</v>
      </c>
      <c r="HX63" s="181">
        <f t="shared" ref="HX63:IU63" si="8">HX64+HX73</f>
        <v>149052</v>
      </c>
      <c r="HY63" s="181">
        <f t="shared" si="8"/>
        <v>150021</v>
      </c>
      <c r="HZ63" s="181">
        <f t="shared" si="8"/>
        <v>152727</v>
      </c>
      <c r="IA63" s="181">
        <f>IA64+IA73</f>
        <v>153331</v>
      </c>
      <c r="IB63" s="181">
        <f t="shared" si="8"/>
        <v>155604</v>
      </c>
      <c r="IC63" s="181">
        <f>IC64+IC73</f>
        <v>156141</v>
      </c>
      <c r="ID63" s="181">
        <f t="shared" si="8"/>
        <v>147706</v>
      </c>
      <c r="IE63" s="181">
        <f t="shared" si="8"/>
        <v>149788</v>
      </c>
      <c r="IF63" s="181">
        <f t="shared" si="8"/>
        <v>155669</v>
      </c>
      <c r="IG63" s="181">
        <f t="shared" si="8"/>
        <v>163754</v>
      </c>
      <c r="IH63" s="181">
        <f t="shared" si="8"/>
        <v>156538</v>
      </c>
      <c r="II63" s="181">
        <f t="shared" si="8"/>
        <v>165156</v>
      </c>
      <c r="IJ63" s="181">
        <f t="shared" si="8"/>
        <v>149483</v>
      </c>
      <c r="IK63" s="181">
        <f>IK64+IK73</f>
        <v>145272</v>
      </c>
      <c r="IL63" s="181">
        <f t="shared" si="8"/>
        <v>144667</v>
      </c>
      <c r="IM63" s="181">
        <f t="shared" si="8"/>
        <v>143060</v>
      </c>
      <c r="IN63" s="181">
        <f t="shared" si="8"/>
        <v>145408</v>
      </c>
      <c r="IO63" s="181">
        <f t="shared" si="8"/>
        <v>155674</v>
      </c>
      <c r="IP63" s="181">
        <f t="shared" si="8"/>
        <v>156234</v>
      </c>
      <c r="IQ63" s="181">
        <f t="shared" si="8"/>
        <v>155010</v>
      </c>
      <c r="IR63" s="181">
        <f t="shared" si="8"/>
        <v>150828</v>
      </c>
      <c r="IS63" s="184">
        <f t="shared" si="8"/>
        <v>147114</v>
      </c>
      <c r="IT63" s="184">
        <f t="shared" si="8"/>
        <v>140744</v>
      </c>
      <c r="IU63" s="184">
        <f t="shared" si="8"/>
        <v>142320.20396874999</v>
      </c>
      <c r="IV63" s="184">
        <f t="shared" ref="IV63:IZ63" si="9">IV64+IV73</f>
        <v>136875</v>
      </c>
      <c r="IW63" s="184">
        <f t="shared" si="9"/>
        <v>135377</v>
      </c>
      <c r="IX63" s="184">
        <f t="shared" si="9"/>
        <v>136925</v>
      </c>
      <c r="IY63" s="181">
        <f t="shared" si="9"/>
        <v>131802</v>
      </c>
      <c r="IZ63" s="184">
        <f t="shared" si="9"/>
        <v>130151</v>
      </c>
      <c r="JA63" s="181">
        <f t="shared" ref="JA63" si="10">JA64+JA73</f>
        <v>132943</v>
      </c>
      <c r="JB63" s="181">
        <f t="shared" ref="JB63:JG63" si="11">JB64+JB73</f>
        <v>130213</v>
      </c>
      <c r="JC63" s="181">
        <f t="shared" si="11"/>
        <v>129679</v>
      </c>
      <c r="JD63" s="181">
        <f t="shared" si="11"/>
        <v>128323</v>
      </c>
      <c r="JE63" s="181">
        <f t="shared" si="11"/>
        <v>130968</v>
      </c>
      <c r="JF63" s="184">
        <f t="shared" si="11"/>
        <v>129363</v>
      </c>
      <c r="JG63" s="550">
        <f t="shared" si="11"/>
        <v>132080</v>
      </c>
      <c r="JH63" s="29"/>
      <c r="JI63" s="29"/>
      <c r="JJ63" s="281"/>
      <c r="JK63" s="29"/>
      <c r="JL63" s="29"/>
      <c r="JM63" s="29"/>
    </row>
    <row r="64" spans="1:273" s="14" customFormat="1" ht="15" customHeight="1">
      <c r="A64" s="57"/>
      <c r="B64" s="29" t="s">
        <v>75</v>
      </c>
      <c r="C64" s="177">
        <f t="shared" ref="C64:BN64" si="12">C66-C71</f>
        <v>1600</v>
      </c>
      <c r="D64" s="177">
        <f t="shared" si="12"/>
        <v>1887</v>
      </c>
      <c r="E64" s="177">
        <f t="shared" si="12"/>
        <v>2701</v>
      </c>
      <c r="F64" s="177">
        <f t="shared" si="12"/>
        <v>2353</v>
      </c>
      <c r="G64" s="177">
        <f t="shared" si="12"/>
        <v>3000</v>
      </c>
      <c r="H64" s="177">
        <f t="shared" si="12"/>
        <v>3892</v>
      </c>
      <c r="I64" s="177">
        <f t="shared" si="12"/>
        <v>4405</v>
      </c>
      <c r="J64" s="177">
        <f t="shared" si="12"/>
        <v>6188</v>
      </c>
      <c r="K64" s="177">
        <f t="shared" si="12"/>
        <v>6259</v>
      </c>
      <c r="L64" s="177">
        <f t="shared" si="12"/>
        <v>7292</v>
      </c>
      <c r="M64" s="177">
        <f t="shared" si="12"/>
        <v>6761</v>
      </c>
      <c r="N64" s="177">
        <f t="shared" si="12"/>
        <v>7502</v>
      </c>
      <c r="O64" s="177">
        <f t="shared" si="12"/>
        <v>9314.16</v>
      </c>
      <c r="P64" s="177">
        <f t="shared" si="12"/>
        <v>11306.916000000001</v>
      </c>
      <c r="Q64" s="177">
        <f t="shared" si="12"/>
        <v>12307.091</v>
      </c>
      <c r="R64" s="177">
        <f t="shared" si="12"/>
        <v>12827.727999999999</v>
      </c>
      <c r="S64" s="177">
        <f t="shared" si="12"/>
        <v>11356.321</v>
      </c>
      <c r="T64" s="177">
        <f t="shared" si="12"/>
        <v>12747.184000000001</v>
      </c>
      <c r="U64" s="177">
        <f t="shared" si="12"/>
        <v>12339.04</v>
      </c>
      <c r="V64" s="177">
        <f t="shared" si="12"/>
        <v>12354.11</v>
      </c>
      <c r="W64" s="177">
        <f t="shared" si="12"/>
        <v>11628.365000000002</v>
      </c>
      <c r="X64" s="177">
        <f t="shared" si="12"/>
        <v>12839.722</v>
      </c>
      <c r="Y64" s="177">
        <f t="shared" si="12"/>
        <v>14002.467999999999</v>
      </c>
      <c r="Z64" s="177">
        <f t="shared" si="12"/>
        <v>14936.071000000002</v>
      </c>
      <c r="AA64" s="177">
        <f t="shared" si="12"/>
        <v>17215.703000000001</v>
      </c>
      <c r="AB64" s="177">
        <f t="shared" si="12"/>
        <v>17705.723000000002</v>
      </c>
      <c r="AC64" s="177">
        <f t="shared" si="12"/>
        <v>18264.3</v>
      </c>
      <c r="AD64" s="177">
        <f t="shared" si="12"/>
        <v>18867.749</v>
      </c>
      <c r="AE64" s="177">
        <f t="shared" si="12"/>
        <v>19409.796999999999</v>
      </c>
      <c r="AF64" s="177">
        <f t="shared" si="12"/>
        <v>19238.413999999997</v>
      </c>
      <c r="AG64" s="177">
        <f t="shared" si="12"/>
        <v>18428.567999999999</v>
      </c>
      <c r="AH64" s="177">
        <f t="shared" si="12"/>
        <v>18618.91</v>
      </c>
      <c r="AI64" s="177">
        <f t="shared" si="12"/>
        <v>20442.044999999998</v>
      </c>
      <c r="AJ64" s="177">
        <f t="shared" si="12"/>
        <v>20845.774999999998</v>
      </c>
      <c r="AK64" s="177">
        <f t="shared" si="12"/>
        <v>21117.748</v>
      </c>
      <c r="AL64" s="177">
        <f t="shared" si="12"/>
        <v>19389.812000000002</v>
      </c>
      <c r="AM64" s="177">
        <f>AM66-AM71</f>
        <v>25561.735000000001</v>
      </c>
      <c r="AN64" s="177">
        <f t="shared" si="12"/>
        <v>24318.398000000001</v>
      </c>
      <c r="AO64" s="177">
        <f t="shared" si="12"/>
        <v>22124.478999999999</v>
      </c>
      <c r="AP64" s="177">
        <f t="shared" si="12"/>
        <v>22383.518</v>
      </c>
      <c r="AQ64" s="177">
        <f t="shared" si="12"/>
        <v>24657.826000000001</v>
      </c>
      <c r="AR64" s="177">
        <f t="shared" si="12"/>
        <v>25413.633999999998</v>
      </c>
      <c r="AS64" s="177">
        <f t="shared" si="12"/>
        <v>26233.662000000004</v>
      </c>
      <c r="AT64" s="177">
        <f t="shared" si="12"/>
        <v>28990.351999999999</v>
      </c>
      <c r="AU64" s="177">
        <f t="shared" si="12"/>
        <v>29328.392000000003</v>
      </c>
      <c r="AV64" s="177">
        <f t="shared" si="12"/>
        <v>28954.663</v>
      </c>
      <c r="AW64" s="177">
        <f t="shared" si="12"/>
        <v>30267.010999999995</v>
      </c>
      <c r="AX64" s="177">
        <f t="shared" si="12"/>
        <v>32469.252</v>
      </c>
      <c r="AY64" s="177">
        <f t="shared" si="12"/>
        <v>38374.985000000001</v>
      </c>
      <c r="AZ64" s="177">
        <f t="shared" si="12"/>
        <v>38678.173000000003</v>
      </c>
      <c r="BA64" s="177">
        <f t="shared" si="12"/>
        <v>39585.917000000001</v>
      </c>
      <c r="BB64" s="177">
        <f t="shared" si="12"/>
        <v>41889.561000000002</v>
      </c>
      <c r="BC64" s="177">
        <f t="shared" si="12"/>
        <v>42481.917000000009</v>
      </c>
      <c r="BD64" s="177">
        <f t="shared" si="12"/>
        <v>46188.530000000006</v>
      </c>
      <c r="BE64" s="177">
        <f t="shared" si="12"/>
        <v>46628.221000000005</v>
      </c>
      <c r="BF64" s="177">
        <f t="shared" si="12"/>
        <v>47859.714999999997</v>
      </c>
      <c r="BG64" s="177">
        <f t="shared" si="12"/>
        <v>46487.48</v>
      </c>
      <c r="BH64" s="177">
        <f t="shared" si="12"/>
        <v>52492.34</v>
      </c>
      <c r="BI64" s="177">
        <f t="shared" si="12"/>
        <v>50526.044000000002</v>
      </c>
      <c r="BJ64" s="177">
        <f t="shared" si="12"/>
        <v>53686.927000000003</v>
      </c>
      <c r="BK64" s="177">
        <f>BK66-BK71</f>
        <v>58958.271999999997</v>
      </c>
      <c r="BL64" s="177">
        <f t="shared" si="12"/>
        <v>54565.029999999992</v>
      </c>
      <c r="BM64" s="177">
        <f t="shared" si="12"/>
        <v>51043.766000000011</v>
      </c>
      <c r="BN64" s="177">
        <f t="shared" si="12"/>
        <v>49005.71</v>
      </c>
      <c r="BO64" s="177">
        <f t="shared" ref="BO64:CR64" si="13">BO66-BO71</f>
        <v>48487.283000000003</v>
      </c>
      <c r="BP64" s="177">
        <f t="shared" si="13"/>
        <v>47847.306000000004</v>
      </c>
      <c r="BQ64" s="177">
        <f t="shared" si="13"/>
        <v>48710.826000000008</v>
      </c>
      <c r="BR64" s="177">
        <f t="shared" si="13"/>
        <v>50804.451000000001</v>
      </c>
      <c r="BS64" s="177">
        <f t="shared" si="13"/>
        <v>49351.315000000002</v>
      </c>
      <c r="BT64" s="177">
        <f>BT66-BT71</f>
        <v>46959.936000000002</v>
      </c>
      <c r="BU64" s="177">
        <f t="shared" si="13"/>
        <v>48230.598000000005</v>
      </c>
      <c r="BV64" s="177">
        <f t="shared" si="13"/>
        <v>50513.932000000001</v>
      </c>
      <c r="BW64" s="177">
        <f t="shared" si="13"/>
        <v>50143.176999999996</v>
      </c>
      <c r="BX64" s="177">
        <f t="shared" si="13"/>
        <v>51147.031000000003</v>
      </c>
      <c r="BY64" s="177">
        <f t="shared" si="13"/>
        <v>49320.521999999997</v>
      </c>
      <c r="BZ64" s="177">
        <f t="shared" si="13"/>
        <v>48205.991000000002</v>
      </c>
      <c r="CA64" s="177">
        <f t="shared" si="13"/>
        <v>48788.501999999993</v>
      </c>
      <c r="CB64" s="177">
        <f t="shared" si="13"/>
        <v>46376.54</v>
      </c>
      <c r="CC64" s="177">
        <f t="shared" si="13"/>
        <v>47681.817000000003</v>
      </c>
      <c r="CD64" s="177">
        <f t="shared" si="13"/>
        <v>48080.593999999997</v>
      </c>
      <c r="CE64" s="177">
        <f t="shared" si="13"/>
        <v>48572.981999999996</v>
      </c>
      <c r="CF64" s="177">
        <f t="shared" si="13"/>
        <v>51962.818000000007</v>
      </c>
      <c r="CG64" s="177">
        <f t="shared" si="13"/>
        <v>52457.755999999994</v>
      </c>
      <c r="CH64" s="177">
        <f t="shared" si="13"/>
        <v>53657.152000000002</v>
      </c>
      <c r="CI64" s="177">
        <f>CI66-CI71</f>
        <v>57219.292000000001</v>
      </c>
      <c r="CJ64" s="177">
        <f t="shared" si="13"/>
        <v>58144.099000000002</v>
      </c>
      <c r="CK64" s="179">
        <f t="shared" si="13"/>
        <v>57138.535000000003</v>
      </c>
      <c r="CL64" s="179">
        <f t="shared" si="13"/>
        <v>56867.593000000001</v>
      </c>
      <c r="CM64" s="179">
        <f t="shared" si="13"/>
        <v>60636.429000000004</v>
      </c>
      <c r="CN64" s="185">
        <f t="shared" si="13"/>
        <v>61442.961000000003</v>
      </c>
      <c r="CO64" s="185">
        <f t="shared" si="13"/>
        <v>61466.885999999999</v>
      </c>
      <c r="CP64" s="185">
        <f t="shared" si="13"/>
        <v>60497.739000000001</v>
      </c>
      <c r="CQ64" s="185">
        <f t="shared" si="13"/>
        <v>64806.320999999996</v>
      </c>
      <c r="CR64" s="185">
        <f t="shared" si="13"/>
        <v>64511.338000000003</v>
      </c>
      <c r="CS64" s="185">
        <f>CS66-CS71</f>
        <v>65674.081000000006</v>
      </c>
      <c r="CT64" s="185">
        <f>CT66-CT71</f>
        <v>65505.206000000006</v>
      </c>
      <c r="CU64" s="185">
        <f>CU66-CU71</f>
        <v>69088.190999999992</v>
      </c>
      <c r="CV64" s="177">
        <f t="shared" ref="CV64:FG64" si="14">CV65-CV71</f>
        <v>71982.136900284459</v>
      </c>
      <c r="CW64" s="177">
        <f t="shared" si="14"/>
        <v>69934.896370205635</v>
      </c>
      <c r="CX64" s="177">
        <f t="shared" si="14"/>
        <v>68220.725077595023</v>
      </c>
      <c r="CY64" s="177">
        <f t="shared" si="14"/>
        <v>71904.077746007912</v>
      </c>
      <c r="CZ64" s="177">
        <f t="shared" si="14"/>
        <v>70027.76646276837</v>
      </c>
      <c r="DA64" s="177">
        <f t="shared" si="14"/>
        <v>76179.655164563912</v>
      </c>
      <c r="DB64" s="177">
        <f t="shared" si="14"/>
        <v>74632.468224073513</v>
      </c>
      <c r="DC64" s="177">
        <f t="shared" si="14"/>
        <v>74363.99228266417</v>
      </c>
      <c r="DD64" s="177">
        <f t="shared" si="14"/>
        <v>72273.78240337428</v>
      </c>
      <c r="DE64" s="177">
        <f t="shared" si="14"/>
        <v>80836.878295781105</v>
      </c>
      <c r="DF64" s="177">
        <f t="shared" si="14"/>
        <v>77187.023390139817</v>
      </c>
      <c r="DG64" s="177">
        <f t="shared" si="14"/>
        <v>81436.146274043334</v>
      </c>
      <c r="DH64" s="177">
        <f t="shared" si="14"/>
        <v>79069.272763959802</v>
      </c>
      <c r="DI64" s="177">
        <f t="shared" si="14"/>
        <v>83562.095917843821</v>
      </c>
      <c r="DJ64" s="177">
        <f t="shared" si="14"/>
        <v>79885.293743283066</v>
      </c>
      <c r="DK64" s="177">
        <f t="shared" si="14"/>
        <v>83101.213146716793</v>
      </c>
      <c r="DL64" s="177">
        <f t="shared" si="14"/>
        <v>84544.540622651315</v>
      </c>
      <c r="DM64" s="177">
        <f t="shared" si="14"/>
        <v>83816.752538028319</v>
      </c>
      <c r="DN64" s="177">
        <f t="shared" si="14"/>
        <v>83596.936556916873</v>
      </c>
      <c r="DO64" s="177">
        <f t="shared" si="14"/>
        <v>85312.173249879474</v>
      </c>
      <c r="DP64" s="177">
        <f t="shared" si="14"/>
        <v>89183.698636717105</v>
      </c>
      <c r="DQ64" s="177">
        <f t="shared" si="14"/>
        <v>89180.94076836016</v>
      </c>
      <c r="DR64" s="177">
        <f t="shared" si="14"/>
        <v>87238.952664572629</v>
      </c>
      <c r="DS64" s="177">
        <f t="shared" si="14"/>
        <v>91731.138655481191</v>
      </c>
      <c r="DT64" s="177">
        <f t="shared" si="14"/>
        <v>90292.067394277619</v>
      </c>
      <c r="DU64" s="177">
        <f t="shared" si="14"/>
        <v>90514.722026040617</v>
      </c>
      <c r="DV64" s="177">
        <f t="shared" si="14"/>
        <v>89234.162515768345</v>
      </c>
      <c r="DW64" s="177">
        <f t="shared" si="14"/>
        <v>87592.115229014104</v>
      </c>
      <c r="DX64" s="177">
        <f t="shared" si="14"/>
        <v>96327.125937680903</v>
      </c>
      <c r="DY64" s="177">
        <f t="shared" si="14"/>
        <v>93562.205538779395</v>
      </c>
      <c r="DZ64" s="177">
        <f t="shared" si="14"/>
        <v>89983.713454423894</v>
      </c>
      <c r="EA64" s="177">
        <f t="shared" si="14"/>
        <v>89275.7516100832</v>
      </c>
      <c r="EB64" s="177">
        <f t="shared" si="14"/>
        <v>86760.61246573877</v>
      </c>
      <c r="EC64" s="177">
        <f t="shared" si="14"/>
        <v>86269.869897497498</v>
      </c>
      <c r="ED64" s="177">
        <f t="shared" si="14"/>
        <v>85792.534614366392</v>
      </c>
      <c r="EE64" s="177">
        <f t="shared" si="14"/>
        <v>78601.575960809598</v>
      </c>
      <c r="EF64" s="177">
        <f t="shared" si="14"/>
        <v>79037.619414666318</v>
      </c>
      <c r="EG64" s="177">
        <f t="shared" si="14"/>
        <v>79554.190177271215</v>
      </c>
      <c r="EH64" s="177">
        <f t="shared" si="14"/>
        <v>80573.484461938831</v>
      </c>
      <c r="EI64" s="177">
        <f t="shared" si="14"/>
        <v>80550.248064353946</v>
      </c>
      <c r="EJ64" s="177">
        <f t="shared" si="14"/>
        <v>80054.325307623978</v>
      </c>
      <c r="EK64" s="177">
        <f t="shared" si="14"/>
        <v>76810.896590704215</v>
      </c>
      <c r="EL64" s="177">
        <f t="shared" si="14"/>
        <v>73438.67370870446</v>
      </c>
      <c r="EM64" s="177">
        <f t="shared" si="14"/>
        <v>72495.095020102133</v>
      </c>
      <c r="EN64" s="177">
        <f t="shared" si="14"/>
        <v>71469.194867609243</v>
      </c>
      <c r="EO64" s="177">
        <f t="shared" si="14"/>
        <v>68996.091697808501</v>
      </c>
      <c r="EP64" s="177">
        <f t="shared" si="14"/>
        <v>63393.066916531687</v>
      </c>
      <c r="EQ64" s="177">
        <f t="shared" si="14"/>
        <v>63741.295002648556</v>
      </c>
      <c r="ER64" s="177">
        <f t="shared" si="14"/>
        <v>60799.215845957573</v>
      </c>
      <c r="ES64" s="177">
        <f t="shared" si="14"/>
        <v>59580.440016698172</v>
      </c>
      <c r="ET64" s="177">
        <f t="shared" si="14"/>
        <v>59844.078665570451</v>
      </c>
      <c r="EU64" s="177">
        <f t="shared" si="14"/>
        <v>59567.544148405774</v>
      </c>
      <c r="EV64" s="177">
        <f t="shared" si="14"/>
        <v>58899.584145593537</v>
      </c>
      <c r="EW64" s="177">
        <f t="shared" si="14"/>
        <v>56954.385552374231</v>
      </c>
      <c r="EX64" s="177">
        <f t="shared" si="14"/>
        <v>57016.871946350991</v>
      </c>
      <c r="EY64" s="177">
        <f t="shared" si="14"/>
        <v>56964.383393565869</v>
      </c>
      <c r="EZ64" s="177">
        <f t="shared" si="14"/>
        <v>56106.342424844479</v>
      </c>
      <c r="FA64" s="177">
        <f t="shared" si="14"/>
        <v>54290.960812189544</v>
      </c>
      <c r="FB64" s="177">
        <f t="shared" si="14"/>
        <v>53118.738968874139</v>
      </c>
      <c r="FC64" s="177">
        <f t="shared" si="14"/>
        <v>53534.326446373234</v>
      </c>
      <c r="FD64" s="177">
        <f t="shared" si="14"/>
        <v>53462.191936191753</v>
      </c>
      <c r="FE64" s="177">
        <f t="shared" si="14"/>
        <v>54218.148428038046</v>
      </c>
      <c r="FF64" s="177">
        <f t="shared" si="14"/>
        <v>54184.893182045591</v>
      </c>
      <c r="FG64" s="177">
        <f t="shared" si="14"/>
        <v>54180.360883643494</v>
      </c>
      <c r="FH64" s="177">
        <f t="shared" ref="FH64:HR64" si="15">FH65-FH71</f>
        <v>54059.069922998606</v>
      </c>
      <c r="FI64" s="177">
        <f t="shared" si="15"/>
        <v>54684.919190476525</v>
      </c>
      <c r="FJ64" s="177">
        <f t="shared" si="15"/>
        <v>54135.298464195308</v>
      </c>
      <c r="FK64" s="177">
        <f t="shared" si="15"/>
        <v>55628.928677672091</v>
      </c>
      <c r="FL64" s="177">
        <f t="shared" si="15"/>
        <v>56064.91620924879</v>
      </c>
      <c r="FM64" s="177">
        <f t="shared" si="15"/>
        <v>56061.874271227549</v>
      </c>
      <c r="FN64" s="177">
        <f t="shared" si="15"/>
        <v>56730.939029899368</v>
      </c>
      <c r="FO64" s="177">
        <f t="shared" si="15"/>
        <v>58302.738089923783</v>
      </c>
      <c r="FP64" s="177">
        <f t="shared" si="15"/>
        <v>59485.888936114665</v>
      </c>
      <c r="FQ64" s="177">
        <f t="shared" si="15"/>
        <v>59457.023780252624</v>
      </c>
      <c r="FR64" s="177">
        <f t="shared" si="15"/>
        <v>60858.216980885183</v>
      </c>
      <c r="FS64" s="177">
        <f t="shared" si="15"/>
        <v>62735.550417974322</v>
      </c>
      <c r="FT64" s="177">
        <f t="shared" si="15"/>
        <v>63187.939410366671</v>
      </c>
      <c r="FU64" s="177">
        <f t="shared" si="15"/>
        <v>65336.533681697278</v>
      </c>
      <c r="FV64" s="177">
        <f t="shared" si="15"/>
        <v>67283.101459575279</v>
      </c>
      <c r="FW64" s="177">
        <f t="shared" si="15"/>
        <v>69294.454905330465</v>
      </c>
      <c r="FX64" s="177">
        <f t="shared" si="15"/>
        <v>69562.608146233877</v>
      </c>
      <c r="FY64" s="177">
        <f t="shared" si="15"/>
        <v>71989.416249150556</v>
      </c>
      <c r="FZ64" s="177">
        <f t="shared" si="15"/>
        <v>74360.221312476264</v>
      </c>
      <c r="GA64" s="177">
        <f t="shared" si="15"/>
        <v>76368.479158588496</v>
      </c>
      <c r="GB64" s="92">
        <f t="shared" si="15"/>
        <v>75723.10595111626</v>
      </c>
      <c r="GC64" s="92">
        <f t="shared" si="15"/>
        <v>77234.227570817646</v>
      </c>
      <c r="GD64" s="92">
        <f t="shared" si="15"/>
        <v>78133.037856423543</v>
      </c>
      <c r="GE64" s="92">
        <f t="shared" si="15"/>
        <v>77838.850170453006</v>
      </c>
      <c r="GF64" s="92">
        <f t="shared" si="15"/>
        <v>77665.807686376153</v>
      </c>
      <c r="GG64" s="181">
        <f t="shared" si="15"/>
        <v>79887.807686376153</v>
      </c>
      <c r="GH64" s="181">
        <f t="shared" si="15"/>
        <v>80440.463620629467</v>
      </c>
      <c r="GI64" s="181">
        <f t="shared" si="15"/>
        <v>81567.261528993316</v>
      </c>
      <c r="GJ64" s="181">
        <f t="shared" si="15"/>
        <v>80294.600678675313</v>
      </c>
      <c r="GK64" s="181">
        <f t="shared" si="15"/>
        <v>80892.231345614127</v>
      </c>
      <c r="GL64" s="186">
        <f t="shared" si="15"/>
        <v>80850.056598900308</v>
      </c>
      <c r="GM64" s="186">
        <f t="shared" si="15"/>
        <v>80361.997534585709</v>
      </c>
      <c r="GN64" s="186">
        <f>GN65-GN71</f>
        <v>78648.901834728051</v>
      </c>
      <c r="GO64" s="186">
        <f t="shared" si="15"/>
        <v>78501</v>
      </c>
      <c r="GP64" s="186">
        <f t="shared" si="15"/>
        <v>79867</v>
      </c>
      <c r="GQ64" s="186">
        <f t="shared" si="15"/>
        <v>80423</v>
      </c>
      <c r="GR64" s="186">
        <f t="shared" si="15"/>
        <v>79631</v>
      </c>
      <c r="GS64" s="186">
        <f t="shared" si="15"/>
        <v>77957</v>
      </c>
      <c r="GT64" s="186">
        <f t="shared" si="15"/>
        <v>76354</v>
      </c>
      <c r="GU64" s="186">
        <f t="shared" si="15"/>
        <v>74600</v>
      </c>
      <c r="GV64" s="186">
        <f t="shared" si="15"/>
        <v>70270</v>
      </c>
      <c r="GW64" s="186">
        <f t="shared" si="15"/>
        <v>68489</v>
      </c>
      <c r="GX64" s="186">
        <f t="shared" si="15"/>
        <v>65593</v>
      </c>
      <c r="GY64" s="186">
        <f t="shared" si="15"/>
        <v>78882</v>
      </c>
      <c r="GZ64" s="186">
        <f>GZ65-GZ71</f>
        <v>80660</v>
      </c>
      <c r="HA64" s="186">
        <f>HA65-HA71</f>
        <v>82197</v>
      </c>
      <c r="HB64" s="186">
        <f t="shared" si="15"/>
        <v>85358</v>
      </c>
      <c r="HC64" s="186">
        <f t="shared" si="15"/>
        <v>86941</v>
      </c>
      <c r="HD64" s="186">
        <f>HD65-HD71</f>
        <v>89212</v>
      </c>
      <c r="HE64" s="186">
        <f t="shared" si="15"/>
        <v>87596</v>
      </c>
      <c r="HF64" s="186">
        <f t="shared" si="15"/>
        <v>87659</v>
      </c>
      <c r="HG64" s="186">
        <f t="shared" si="15"/>
        <v>87356</v>
      </c>
      <c r="HH64" s="186">
        <f t="shared" si="15"/>
        <v>86979</v>
      </c>
      <c r="HI64" s="186">
        <f t="shared" si="15"/>
        <v>91556</v>
      </c>
      <c r="HJ64" s="186">
        <f t="shared" si="15"/>
        <v>92092</v>
      </c>
      <c r="HK64" s="186">
        <f t="shared" si="15"/>
        <v>93089</v>
      </c>
      <c r="HL64" s="186">
        <f t="shared" si="15"/>
        <v>91221</v>
      </c>
      <c r="HM64" s="187">
        <f t="shared" si="15"/>
        <v>95088</v>
      </c>
      <c r="HN64" s="187">
        <f t="shared" si="15"/>
        <v>97922</v>
      </c>
      <c r="HO64" s="187">
        <f t="shared" si="15"/>
        <v>102660</v>
      </c>
      <c r="HP64" s="187">
        <f t="shared" si="15"/>
        <v>109698</v>
      </c>
      <c r="HQ64" s="186">
        <f t="shared" si="15"/>
        <v>108986</v>
      </c>
      <c r="HR64" s="186">
        <f t="shared" si="15"/>
        <v>115489</v>
      </c>
      <c r="HS64" s="186">
        <f>HS65-HS71</f>
        <v>119248</v>
      </c>
      <c r="HT64" s="186">
        <f t="shared" ref="HT64:IB64" si="16">HT65-HT71</f>
        <v>121897</v>
      </c>
      <c r="HU64" s="186">
        <f t="shared" si="16"/>
        <v>127346</v>
      </c>
      <c r="HV64" s="186">
        <f t="shared" si="16"/>
        <v>134428</v>
      </c>
      <c r="HW64" s="186">
        <f>HW65-HW71</f>
        <v>140637</v>
      </c>
      <c r="HX64" s="186">
        <f>HX65-HX71</f>
        <v>148969</v>
      </c>
      <c r="HY64" s="186">
        <f t="shared" si="16"/>
        <v>134890</v>
      </c>
      <c r="HZ64" s="186">
        <f t="shared" si="16"/>
        <v>142346</v>
      </c>
      <c r="IA64" s="186">
        <f>IA65-IA71</f>
        <v>143371</v>
      </c>
      <c r="IB64" s="186">
        <f t="shared" si="16"/>
        <v>142394</v>
      </c>
      <c r="IC64" s="186">
        <f>IC65-IC71</f>
        <v>142603</v>
      </c>
      <c r="ID64" s="186">
        <f t="shared" ref="ID64:IE64" si="17">ID65-ID71</f>
        <v>142951</v>
      </c>
      <c r="IE64" s="186">
        <f t="shared" si="17"/>
        <v>143902</v>
      </c>
      <c r="IF64" s="186">
        <f>IF65-IF71</f>
        <v>144104</v>
      </c>
      <c r="IG64" s="186">
        <f>IG65-IG71</f>
        <v>147863</v>
      </c>
      <c r="IH64" s="186">
        <f t="shared" ref="IH64:IZ64" si="18">IH65-IH71</f>
        <v>147484</v>
      </c>
      <c r="II64" s="186">
        <f t="shared" si="18"/>
        <v>145639</v>
      </c>
      <c r="IJ64" s="186">
        <f t="shared" si="18"/>
        <v>140765</v>
      </c>
      <c r="IK64" s="186">
        <f t="shared" si="18"/>
        <v>139035</v>
      </c>
      <c r="IL64" s="186">
        <f t="shared" si="18"/>
        <v>142047</v>
      </c>
      <c r="IM64" s="186">
        <f t="shared" si="18"/>
        <v>142890</v>
      </c>
      <c r="IN64" s="186">
        <f t="shared" si="18"/>
        <v>142185</v>
      </c>
      <c r="IO64" s="186">
        <f t="shared" si="18"/>
        <v>142690</v>
      </c>
      <c r="IP64" s="186">
        <f t="shared" si="18"/>
        <v>142966</v>
      </c>
      <c r="IQ64" s="186">
        <f t="shared" si="18"/>
        <v>144434</v>
      </c>
      <c r="IR64" s="186">
        <f t="shared" si="18"/>
        <v>143348</v>
      </c>
      <c r="IS64" s="188">
        <f t="shared" si="18"/>
        <v>139308</v>
      </c>
      <c r="IT64" s="188">
        <f t="shared" si="18"/>
        <v>137093</v>
      </c>
      <c r="IU64" s="188">
        <f t="shared" si="18"/>
        <v>130808</v>
      </c>
      <c r="IV64" s="188">
        <f t="shared" si="18"/>
        <v>128967</v>
      </c>
      <c r="IW64" s="188">
        <f t="shared" si="18"/>
        <v>127464</v>
      </c>
      <c r="IX64" s="188">
        <f t="shared" si="18"/>
        <v>127819</v>
      </c>
      <c r="IY64" s="186">
        <f t="shared" si="18"/>
        <v>127754</v>
      </c>
      <c r="IZ64" s="188">
        <f t="shared" si="18"/>
        <v>126315</v>
      </c>
      <c r="JA64" s="186">
        <f t="shared" ref="JA64:JB64" si="19">JA65-JA71</f>
        <v>126159</v>
      </c>
      <c r="JB64" s="186">
        <f t="shared" si="19"/>
        <v>122939</v>
      </c>
      <c r="JC64" s="186">
        <f t="shared" ref="JC64" si="20">JC65-JC71</f>
        <v>123146</v>
      </c>
      <c r="JD64" s="186">
        <f t="shared" ref="JD64:JE64" si="21">JD65-JD71</f>
        <v>127993</v>
      </c>
      <c r="JE64" s="186">
        <f t="shared" si="21"/>
        <v>127296</v>
      </c>
      <c r="JF64" s="188">
        <f t="shared" ref="JF64:JG64" si="22">JF65-JF71</f>
        <v>127915</v>
      </c>
      <c r="JG64" s="551">
        <f t="shared" si="22"/>
        <v>127147</v>
      </c>
      <c r="JH64" s="33">
        <f t="shared" ref="JH64" si="23">JH65-JH71</f>
        <v>131014</v>
      </c>
      <c r="JI64" s="33">
        <f t="shared" ref="JI64" si="24">JI65-JI71</f>
        <v>127551</v>
      </c>
      <c r="JJ64" s="274">
        <f t="shared" ref="JJ64:JK64" si="25">JJ65-JJ71</f>
        <v>128786</v>
      </c>
      <c r="JK64" s="33">
        <f t="shared" si="25"/>
        <v>128119</v>
      </c>
      <c r="JL64" s="33">
        <f t="shared" ref="JL64:JM64" si="26">JL65-JL71</f>
        <v>128727</v>
      </c>
      <c r="JM64" s="33">
        <f t="shared" si="26"/>
        <v>126490</v>
      </c>
    </row>
    <row r="65" spans="1:273" s="14" customFormat="1" ht="15" customHeight="1">
      <c r="A65" s="57"/>
      <c r="B65" s="29" t="s">
        <v>76</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G65" s="177"/>
      <c r="CH65" s="177"/>
      <c r="CI65" s="177"/>
      <c r="CJ65" s="177"/>
      <c r="CK65" s="179"/>
      <c r="CL65" s="179"/>
      <c r="CM65" s="179"/>
      <c r="CN65" s="185"/>
      <c r="CO65" s="185"/>
      <c r="CP65" s="185"/>
      <c r="CQ65" s="185"/>
      <c r="CR65" s="185"/>
      <c r="CS65" s="185"/>
      <c r="CT65" s="185"/>
      <c r="CU65" s="185"/>
      <c r="CV65" s="185">
        <f>CV66+CV70</f>
        <v>77049.854653125774</v>
      </c>
      <c r="CW65" s="185">
        <f t="shared" ref="CW65:FH65" si="27">CW66+CW70</f>
        <v>70175.588575507834</v>
      </c>
      <c r="CX65" s="185">
        <f t="shared" si="27"/>
        <v>69774.177716833641</v>
      </c>
      <c r="CY65" s="185">
        <f t="shared" si="27"/>
        <v>72465.945407976644</v>
      </c>
      <c r="CZ65" s="185">
        <f t="shared" si="27"/>
        <v>70504.401670356136</v>
      </c>
      <c r="DA65" s="185">
        <f t="shared" si="27"/>
        <v>76188.723010784131</v>
      </c>
      <c r="DB65" s="185">
        <f t="shared" si="27"/>
        <v>74859.891323011601</v>
      </c>
      <c r="DC65" s="185">
        <f t="shared" si="27"/>
        <v>75796.175527495885</v>
      </c>
      <c r="DD65" s="185">
        <f t="shared" si="27"/>
        <v>73717.238215347257</v>
      </c>
      <c r="DE65" s="185">
        <f t="shared" si="27"/>
        <v>80846.002282310437</v>
      </c>
      <c r="DF65" s="185">
        <f t="shared" si="27"/>
        <v>78721.166506751193</v>
      </c>
      <c r="DG65" s="185">
        <f>DG66+DG70</f>
        <v>83031.338678329383</v>
      </c>
      <c r="DH65" s="185">
        <f t="shared" si="27"/>
        <v>79430.592640247269</v>
      </c>
      <c r="DI65" s="185">
        <f t="shared" si="27"/>
        <v>83572.68650393319</v>
      </c>
      <c r="DJ65" s="185">
        <f t="shared" si="27"/>
        <v>81422.517778965645</v>
      </c>
      <c r="DK65" s="185">
        <f t="shared" si="27"/>
        <v>83721.192174875585</v>
      </c>
      <c r="DL65" s="185">
        <f t="shared" si="27"/>
        <v>85706.822710572218</v>
      </c>
      <c r="DM65" s="185">
        <f t="shared" si="27"/>
        <v>84646.025992955183</v>
      </c>
      <c r="DN65" s="185">
        <f t="shared" si="27"/>
        <v>84219.286572442288</v>
      </c>
      <c r="DO65" s="185">
        <f t="shared" si="27"/>
        <v>85322.817042704643</v>
      </c>
      <c r="DP65" s="185">
        <f t="shared" si="27"/>
        <v>89194.787907589169</v>
      </c>
      <c r="DQ65" s="185">
        <f t="shared" si="27"/>
        <v>89192.481957372656</v>
      </c>
      <c r="DR65" s="185">
        <f t="shared" si="27"/>
        <v>87494.615502041037</v>
      </c>
      <c r="DS65" s="185">
        <f t="shared" si="27"/>
        <v>91826.998105682156</v>
      </c>
      <c r="DT65" s="185">
        <f t="shared" si="27"/>
        <v>90304.784588717914</v>
      </c>
      <c r="DU65" s="185">
        <f t="shared" si="27"/>
        <v>90796.779598075547</v>
      </c>
      <c r="DV65" s="185">
        <f t="shared" si="27"/>
        <v>96094.52927746647</v>
      </c>
      <c r="DW65" s="185">
        <f t="shared" si="27"/>
        <v>87604.832423454398</v>
      </c>
      <c r="DX65" s="185">
        <f t="shared" si="27"/>
        <v>96339.843128232271</v>
      </c>
      <c r="DY65" s="185">
        <f t="shared" si="27"/>
        <v>93574.86772933077</v>
      </c>
      <c r="DZ65" s="185">
        <f t="shared" si="27"/>
        <v>90349.795987723483</v>
      </c>
      <c r="EA65" s="185">
        <f t="shared" si="27"/>
        <v>89378.148857975946</v>
      </c>
      <c r="EB65" s="185">
        <f t="shared" si="27"/>
        <v>87304.108547407115</v>
      </c>
      <c r="EC65" s="185">
        <f t="shared" si="27"/>
        <v>94412.565117259524</v>
      </c>
      <c r="ED65" s="185">
        <f t="shared" si="27"/>
        <v>86558.795920994744</v>
      </c>
      <c r="EE65" s="185">
        <f t="shared" si="27"/>
        <v>78627.893753831362</v>
      </c>
      <c r="EF65" s="185">
        <f t="shared" si="27"/>
        <v>79153.384435539163</v>
      </c>
      <c r="EG65" s="185">
        <f t="shared" si="27"/>
        <v>79568.769978654513</v>
      </c>
      <c r="EH65" s="185">
        <f t="shared" si="27"/>
        <v>80588.034263322115</v>
      </c>
      <c r="EI65" s="185">
        <f t="shared" si="27"/>
        <v>86150.211164185734</v>
      </c>
      <c r="EJ65" s="185">
        <f t="shared" si="27"/>
        <v>80068.875109007262</v>
      </c>
      <c r="EK65" s="185">
        <f t="shared" si="27"/>
        <v>76825.446392087499</v>
      </c>
      <c r="EL65" s="185">
        <f t="shared" si="27"/>
        <v>73453.22351009355</v>
      </c>
      <c r="EM65" s="185">
        <f t="shared" si="27"/>
        <v>72552.49541694345</v>
      </c>
      <c r="EN65" s="185">
        <f t="shared" si="27"/>
        <v>71539.099170905596</v>
      </c>
      <c r="EO65" s="185">
        <f t="shared" si="27"/>
        <v>69527.798345146948</v>
      </c>
      <c r="EP65" s="185">
        <f t="shared" si="27"/>
        <v>63407.655948218977</v>
      </c>
      <c r="EQ65" s="185">
        <f t="shared" si="27"/>
        <v>63889.228710135299</v>
      </c>
      <c r="ER65" s="185">
        <f t="shared" si="27"/>
        <v>61241.549047873064</v>
      </c>
      <c r="ES65" s="185">
        <f t="shared" si="27"/>
        <v>59597.503332492561</v>
      </c>
      <c r="ET65" s="185">
        <f t="shared" si="27"/>
        <v>59861.141981364839</v>
      </c>
      <c r="EU65" s="185">
        <f t="shared" si="27"/>
        <v>59746.982301998207</v>
      </c>
      <c r="EV65" s="185">
        <f t="shared" si="27"/>
        <v>58945.08953686255</v>
      </c>
      <c r="EW65" s="185">
        <f t="shared" si="27"/>
        <v>57066.90189512902</v>
      </c>
      <c r="EX65" s="185">
        <f t="shared" si="27"/>
        <v>57096.631587020536</v>
      </c>
      <c r="EY65" s="185">
        <f t="shared" si="27"/>
        <v>56981.410869540057</v>
      </c>
      <c r="EZ65" s="185">
        <f t="shared" si="27"/>
        <v>56123.34990081867</v>
      </c>
      <c r="FA65" s="185">
        <f t="shared" si="27"/>
        <v>54636.837859872576</v>
      </c>
      <c r="FB65" s="185">
        <f t="shared" si="27"/>
        <v>53405.84659540945</v>
      </c>
      <c r="FC65" s="185">
        <f t="shared" si="27"/>
        <v>53551.313922347428</v>
      </c>
      <c r="FD65" s="185">
        <f t="shared" si="27"/>
        <v>54325.397381698742</v>
      </c>
      <c r="FE65" s="185">
        <f t="shared" si="27"/>
        <v>54287.182334794001</v>
      </c>
      <c r="FF65" s="185">
        <f t="shared" si="27"/>
        <v>54232.906425413799</v>
      </c>
      <c r="FG65" s="185">
        <f t="shared" si="27"/>
        <v>54197.197346297682</v>
      </c>
      <c r="FH65" s="185">
        <f t="shared" si="27"/>
        <v>54875.979354524155</v>
      </c>
      <c r="FI65" s="185">
        <f t="shared" ref="FI65:HP65" si="28">FI66+FI70</f>
        <v>54701.725653130714</v>
      </c>
      <c r="FJ65" s="185">
        <f t="shared" si="28"/>
        <v>54629.47179861302</v>
      </c>
      <c r="FK65" s="185">
        <f t="shared" si="28"/>
        <v>55645.735140323501</v>
      </c>
      <c r="FL65" s="185">
        <f t="shared" si="28"/>
        <v>56081.722671900199</v>
      </c>
      <c r="FM65" s="185">
        <f t="shared" si="28"/>
        <v>56382.492734081403</v>
      </c>
      <c r="FN65" s="185">
        <f t="shared" si="28"/>
        <v>56783.267186752899</v>
      </c>
      <c r="FO65" s="185">
        <f t="shared" si="28"/>
        <v>58364.992625343715</v>
      </c>
      <c r="FP65" s="185">
        <f t="shared" si="28"/>
        <v>59709.131116525474</v>
      </c>
      <c r="FQ65" s="185">
        <f t="shared" si="28"/>
        <v>59739.455970481438</v>
      </c>
      <c r="FR65" s="185">
        <f t="shared" si="28"/>
        <v>60920.247851722357</v>
      </c>
      <c r="FS65" s="185">
        <f t="shared" si="28"/>
        <v>62797.561288811492</v>
      </c>
      <c r="FT65" s="185">
        <f t="shared" si="28"/>
        <v>63249.95028120908</v>
      </c>
      <c r="FU65" s="185">
        <f t="shared" si="28"/>
        <v>65398.524552539689</v>
      </c>
      <c r="FV65" s="185">
        <f t="shared" si="28"/>
        <v>67345.09233041128</v>
      </c>
      <c r="FW65" s="185">
        <f t="shared" si="28"/>
        <v>69356.445776166438</v>
      </c>
      <c r="FX65" s="185">
        <f t="shared" si="28"/>
        <v>69624.59901706985</v>
      </c>
      <c r="FY65" s="185">
        <f t="shared" si="28"/>
        <v>72051.398443786529</v>
      </c>
      <c r="FZ65" s="185">
        <f t="shared" si="28"/>
        <v>74422.203507102138</v>
      </c>
      <c r="GA65" s="185">
        <f t="shared" si="28"/>
        <v>76481.186403295651</v>
      </c>
      <c r="GB65" s="92">
        <f>GB66+GB70</f>
        <v>75752.6389133333</v>
      </c>
      <c r="GC65" s="92">
        <f>GC66+GC70</f>
        <v>77262.943847225848</v>
      </c>
      <c r="GD65" s="92">
        <f t="shared" si="28"/>
        <v>78152.23017004905</v>
      </c>
      <c r="GE65" s="92">
        <f t="shared" si="28"/>
        <v>77858.042484076854</v>
      </c>
      <c r="GF65" s="92">
        <f t="shared" si="28"/>
        <v>77685</v>
      </c>
      <c r="GG65" s="181">
        <f t="shared" si="28"/>
        <v>79907</v>
      </c>
      <c r="GH65" s="181">
        <f t="shared" si="28"/>
        <v>80459.675934255996</v>
      </c>
      <c r="GI65" s="181">
        <f t="shared" si="28"/>
        <v>81586.473842615829</v>
      </c>
      <c r="GJ65" s="181">
        <f t="shared" si="28"/>
        <v>80618.775285994881</v>
      </c>
      <c r="GK65" s="181">
        <f t="shared" si="28"/>
        <v>80976.469713102531</v>
      </c>
      <c r="GL65" s="186">
        <f t="shared" si="28"/>
        <v>80870.056598900308</v>
      </c>
      <c r="GM65" s="186">
        <f t="shared" si="28"/>
        <v>80383.997534585709</v>
      </c>
      <c r="GN65" s="186">
        <f t="shared" si="28"/>
        <v>79838.901834728051</v>
      </c>
      <c r="GO65" s="186">
        <f t="shared" si="28"/>
        <v>79700</v>
      </c>
      <c r="GP65" s="186">
        <f t="shared" si="28"/>
        <v>80160</v>
      </c>
      <c r="GQ65" s="186">
        <f t="shared" si="28"/>
        <v>81265</v>
      </c>
      <c r="GR65" s="186">
        <f t="shared" si="28"/>
        <v>80032</v>
      </c>
      <c r="GS65" s="186">
        <f t="shared" si="28"/>
        <v>77981</v>
      </c>
      <c r="GT65" s="186">
        <f t="shared" si="28"/>
        <v>79047</v>
      </c>
      <c r="GU65" s="186">
        <f t="shared" si="28"/>
        <v>77277</v>
      </c>
      <c r="GV65" s="186">
        <f t="shared" si="28"/>
        <v>70290</v>
      </c>
      <c r="GW65" s="186">
        <f t="shared" si="28"/>
        <v>68509</v>
      </c>
      <c r="GX65" s="186">
        <f t="shared" si="28"/>
        <v>65613</v>
      </c>
      <c r="GY65" s="186">
        <f t="shared" si="28"/>
        <v>78888</v>
      </c>
      <c r="GZ65" s="186">
        <f>GZ66+GZ70</f>
        <v>80879</v>
      </c>
      <c r="HA65" s="186">
        <f>HA66+HA70</f>
        <v>82203</v>
      </c>
      <c r="HB65" s="186">
        <f t="shared" si="28"/>
        <v>85363</v>
      </c>
      <c r="HC65" s="186">
        <f t="shared" si="28"/>
        <v>86998</v>
      </c>
      <c r="HD65" s="186">
        <f t="shared" si="28"/>
        <v>89229</v>
      </c>
      <c r="HE65" s="186">
        <f t="shared" si="28"/>
        <v>87601</v>
      </c>
      <c r="HF65" s="186">
        <f t="shared" si="28"/>
        <v>87666</v>
      </c>
      <c r="HG65" s="186">
        <f t="shared" si="28"/>
        <v>87361</v>
      </c>
      <c r="HH65" s="186">
        <f t="shared" si="28"/>
        <v>86984</v>
      </c>
      <c r="HI65" s="186">
        <f t="shared" si="28"/>
        <v>91561</v>
      </c>
      <c r="HJ65" s="186">
        <f t="shared" si="28"/>
        <v>92097</v>
      </c>
      <c r="HK65" s="186">
        <f t="shared" si="28"/>
        <v>93094</v>
      </c>
      <c r="HL65" s="186">
        <f t="shared" si="28"/>
        <v>91226</v>
      </c>
      <c r="HM65" s="186">
        <f t="shared" si="28"/>
        <v>95093</v>
      </c>
      <c r="HN65" s="187">
        <f>HN66+HN70</f>
        <v>97927</v>
      </c>
      <c r="HO65" s="187">
        <f t="shared" si="28"/>
        <v>102665</v>
      </c>
      <c r="HP65" s="186">
        <f t="shared" si="28"/>
        <v>109703</v>
      </c>
      <c r="HQ65" s="186">
        <f>HQ66+HQ70</f>
        <v>108991</v>
      </c>
      <c r="HR65" s="186">
        <f>HR66+HR70</f>
        <v>115494</v>
      </c>
      <c r="HS65" s="186">
        <f>HS66+HS70</f>
        <v>119253</v>
      </c>
      <c r="HT65" s="186">
        <f>HT66+HT70</f>
        <v>121901</v>
      </c>
      <c r="HU65" s="186">
        <f>HU66+HU70</f>
        <v>127351</v>
      </c>
      <c r="HV65" s="186">
        <f t="shared" ref="HV65:IB65" si="29">HV66+HV70</f>
        <v>134458</v>
      </c>
      <c r="HW65" s="186">
        <f>HW66+HW70</f>
        <v>140642</v>
      </c>
      <c r="HX65" s="186">
        <f>HX66+HX70</f>
        <v>148974</v>
      </c>
      <c r="HY65" s="186">
        <f t="shared" si="29"/>
        <v>134895</v>
      </c>
      <c r="HZ65" s="186">
        <f>HZ66+HZ70</f>
        <v>142351</v>
      </c>
      <c r="IA65" s="186">
        <f>IA66+IA70</f>
        <v>143622</v>
      </c>
      <c r="IB65" s="186">
        <f t="shared" si="29"/>
        <v>142399</v>
      </c>
      <c r="IC65" s="186">
        <f>IC66+IC70</f>
        <v>142608</v>
      </c>
      <c r="ID65" s="186">
        <f t="shared" ref="ID65:IE65" si="30">ID66+ID70</f>
        <v>142956</v>
      </c>
      <c r="IE65" s="186">
        <f t="shared" si="30"/>
        <v>143907</v>
      </c>
      <c r="IF65" s="186">
        <f>IF66+IF70</f>
        <v>144109</v>
      </c>
      <c r="IG65" s="186">
        <f>IG66+IG70</f>
        <v>148820</v>
      </c>
      <c r="IH65" s="186">
        <f t="shared" ref="IH65:IM65" si="31">IH66+IH70</f>
        <v>147557</v>
      </c>
      <c r="II65" s="186">
        <f t="shared" si="31"/>
        <v>145762</v>
      </c>
      <c r="IJ65" s="186">
        <f t="shared" si="31"/>
        <v>141030</v>
      </c>
      <c r="IK65" s="186">
        <f t="shared" si="31"/>
        <v>139072</v>
      </c>
      <c r="IL65" s="186">
        <f t="shared" si="31"/>
        <v>142180</v>
      </c>
      <c r="IM65" s="186">
        <f t="shared" si="31"/>
        <v>143018</v>
      </c>
      <c r="IN65" s="186">
        <f>IN66+IN70</f>
        <v>142215</v>
      </c>
      <c r="IO65" s="186">
        <f>IO66+IO70</f>
        <v>142759</v>
      </c>
      <c r="IP65" s="186">
        <f t="shared" ref="IP65:IZ65" si="32">IP66+IP70</f>
        <v>145077</v>
      </c>
      <c r="IQ65" s="186">
        <f t="shared" si="32"/>
        <v>144462</v>
      </c>
      <c r="IR65" s="186">
        <f t="shared" si="32"/>
        <v>143457</v>
      </c>
      <c r="IS65" s="188">
        <f t="shared" si="32"/>
        <v>140188</v>
      </c>
      <c r="IT65" s="188">
        <f t="shared" si="32"/>
        <v>137372</v>
      </c>
      <c r="IU65" s="188">
        <f t="shared" si="32"/>
        <v>130839</v>
      </c>
      <c r="IV65" s="188">
        <f t="shared" si="32"/>
        <v>129373</v>
      </c>
      <c r="IW65" s="188">
        <f t="shared" si="32"/>
        <v>127692</v>
      </c>
      <c r="IX65" s="188">
        <f t="shared" si="32"/>
        <v>128015</v>
      </c>
      <c r="IY65" s="186">
        <f t="shared" si="32"/>
        <v>128026</v>
      </c>
      <c r="IZ65" s="188">
        <f t="shared" si="32"/>
        <v>126347</v>
      </c>
      <c r="JA65" s="186">
        <f t="shared" ref="JA65:JB65" si="33">JA66+JA70</f>
        <v>126641</v>
      </c>
      <c r="JB65" s="186">
        <f t="shared" si="33"/>
        <v>123639</v>
      </c>
      <c r="JC65" s="186">
        <f t="shared" ref="JC65" si="34">JC66+JC70</f>
        <v>123547</v>
      </c>
      <c r="JD65" s="186">
        <f t="shared" ref="JD65:JE65" si="35">JD66+JD70</f>
        <v>128116</v>
      </c>
      <c r="JE65" s="186">
        <f t="shared" si="35"/>
        <v>127369</v>
      </c>
      <c r="JF65" s="188">
        <f t="shared" ref="JF65:JG65" si="36">JF66+JF70</f>
        <v>128063</v>
      </c>
      <c r="JG65" s="551">
        <f t="shared" si="36"/>
        <v>127176</v>
      </c>
      <c r="JH65" s="33">
        <f t="shared" ref="JH65" si="37">JH66+JH70</f>
        <v>131043</v>
      </c>
      <c r="JI65" s="33">
        <f t="shared" ref="JI65" si="38">JI66+JI70</f>
        <v>127580</v>
      </c>
      <c r="JJ65" s="274">
        <f t="shared" ref="JJ65:JK65" si="39">JJ66+JJ70</f>
        <v>128815</v>
      </c>
      <c r="JK65" s="33">
        <f t="shared" si="39"/>
        <v>128148</v>
      </c>
      <c r="JL65" s="33">
        <f t="shared" ref="JL65:JM65" si="40">JL66+JL70</f>
        <v>128756</v>
      </c>
      <c r="JM65" s="33">
        <f t="shared" si="40"/>
        <v>126519</v>
      </c>
    </row>
    <row r="66" spans="1:273" s="14" customFormat="1" ht="15" customHeight="1">
      <c r="A66" s="57"/>
      <c r="B66" s="158" t="s">
        <v>77</v>
      </c>
      <c r="C66" s="189">
        <f>C67+C68+C69</f>
        <v>1916</v>
      </c>
      <c r="D66" s="189">
        <f t="shared" ref="D66:BL66" si="41">D67+D68+D69</f>
        <v>2134</v>
      </c>
      <c r="E66" s="189">
        <f t="shared" si="41"/>
        <v>2952</v>
      </c>
      <c r="F66" s="189">
        <f t="shared" si="41"/>
        <v>2606</v>
      </c>
      <c r="G66" s="189">
        <f t="shared" si="41"/>
        <v>3251</v>
      </c>
      <c r="H66" s="189">
        <f t="shared" si="41"/>
        <v>4150</v>
      </c>
      <c r="I66" s="189">
        <f t="shared" si="41"/>
        <v>4662</v>
      </c>
      <c r="J66" s="189">
        <f t="shared" si="41"/>
        <v>6444</v>
      </c>
      <c r="K66" s="189">
        <f t="shared" si="41"/>
        <v>6515</v>
      </c>
      <c r="L66" s="189">
        <f t="shared" si="41"/>
        <v>7439</v>
      </c>
      <c r="M66" s="189">
        <f t="shared" si="41"/>
        <v>6911</v>
      </c>
      <c r="N66" s="189">
        <f t="shared" si="41"/>
        <v>8292</v>
      </c>
      <c r="O66" s="189">
        <f t="shared" si="41"/>
        <v>10109.16</v>
      </c>
      <c r="P66" s="189">
        <f t="shared" si="41"/>
        <v>12098.916000000001</v>
      </c>
      <c r="Q66" s="189">
        <f t="shared" si="41"/>
        <v>13106.091</v>
      </c>
      <c r="R66" s="189">
        <f t="shared" si="41"/>
        <v>13625.727999999999</v>
      </c>
      <c r="S66" s="189">
        <f t="shared" si="41"/>
        <v>12154.321</v>
      </c>
      <c r="T66" s="189">
        <f t="shared" si="41"/>
        <v>13541.184000000001</v>
      </c>
      <c r="U66" s="189">
        <f t="shared" si="41"/>
        <v>12985.04</v>
      </c>
      <c r="V66" s="189">
        <f t="shared" si="41"/>
        <v>13000.11</v>
      </c>
      <c r="W66" s="189">
        <f t="shared" si="41"/>
        <v>12274.365000000002</v>
      </c>
      <c r="X66" s="189">
        <f t="shared" si="41"/>
        <v>13485.722</v>
      </c>
      <c r="Y66" s="189">
        <f t="shared" si="41"/>
        <v>14648.467999999999</v>
      </c>
      <c r="Z66" s="189">
        <f t="shared" si="41"/>
        <v>15582.071000000002</v>
      </c>
      <c r="AA66" s="189">
        <f>AA67+AA68+AA69</f>
        <v>17845.703000000001</v>
      </c>
      <c r="AB66" s="189">
        <f t="shared" si="41"/>
        <v>18335.723000000002</v>
      </c>
      <c r="AC66" s="189">
        <f t="shared" si="41"/>
        <v>18894.3</v>
      </c>
      <c r="AD66" s="189">
        <f t="shared" si="41"/>
        <v>19497.749</v>
      </c>
      <c r="AE66" s="189">
        <f t="shared" si="41"/>
        <v>20039.796999999999</v>
      </c>
      <c r="AF66" s="189">
        <f t="shared" si="41"/>
        <v>19868.413999999997</v>
      </c>
      <c r="AG66" s="189">
        <f t="shared" si="41"/>
        <v>19058.567999999999</v>
      </c>
      <c r="AH66" s="189">
        <f t="shared" si="41"/>
        <v>19248.91</v>
      </c>
      <c r="AI66" s="189">
        <f t="shared" si="41"/>
        <v>21072.044999999998</v>
      </c>
      <c r="AJ66" s="189">
        <f t="shared" si="41"/>
        <v>21475.774999999998</v>
      </c>
      <c r="AK66" s="189">
        <f t="shared" si="41"/>
        <v>21747.748</v>
      </c>
      <c r="AL66" s="189">
        <f t="shared" si="41"/>
        <v>20019.812000000002</v>
      </c>
      <c r="AM66" s="189">
        <f t="shared" si="41"/>
        <v>26157.735000000001</v>
      </c>
      <c r="AN66" s="190">
        <f t="shared" si="41"/>
        <v>24914.398000000001</v>
      </c>
      <c r="AO66" s="190">
        <f t="shared" si="41"/>
        <v>22720.478999999999</v>
      </c>
      <c r="AP66" s="190">
        <f t="shared" si="41"/>
        <v>22979.518</v>
      </c>
      <c r="AQ66" s="190">
        <f t="shared" si="41"/>
        <v>25253.826000000001</v>
      </c>
      <c r="AR66" s="190">
        <f t="shared" si="41"/>
        <v>26009.633999999998</v>
      </c>
      <c r="AS66" s="190">
        <f t="shared" si="41"/>
        <v>26829.662000000004</v>
      </c>
      <c r="AT66" s="190">
        <f t="shared" si="41"/>
        <v>29586.351999999999</v>
      </c>
      <c r="AU66" s="190">
        <f t="shared" si="41"/>
        <v>29924.392000000003</v>
      </c>
      <c r="AV66" s="190">
        <f t="shared" si="41"/>
        <v>29550.663</v>
      </c>
      <c r="AW66" s="185">
        <f t="shared" si="41"/>
        <v>30863.010999999995</v>
      </c>
      <c r="AX66" s="190">
        <f t="shared" si="41"/>
        <v>33065.252</v>
      </c>
      <c r="AY66" s="190">
        <f t="shared" si="41"/>
        <v>38375.008999999998</v>
      </c>
      <c r="AZ66" s="185">
        <f t="shared" si="41"/>
        <v>38678.197</v>
      </c>
      <c r="BA66" s="185">
        <f t="shared" si="41"/>
        <v>39585.940999999999</v>
      </c>
      <c r="BB66" s="185">
        <f t="shared" si="41"/>
        <v>41889.584999999999</v>
      </c>
      <c r="BC66" s="185">
        <f t="shared" si="41"/>
        <v>42481.941000000006</v>
      </c>
      <c r="BD66" s="185">
        <f t="shared" si="41"/>
        <v>46188.554000000004</v>
      </c>
      <c r="BE66" s="185">
        <f t="shared" si="41"/>
        <v>46628.245000000003</v>
      </c>
      <c r="BF66" s="185">
        <f t="shared" si="41"/>
        <v>47859.738999999994</v>
      </c>
      <c r="BG66" s="185">
        <f t="shared" si="41"/>
        <v>46487.504000000001</v>
      </c>
      <c r="BH66" s="185">
        <f t="shared" si="41"/>
        <v>52492.363999999994</v>
      </c>
      <c r="BI66" s="185">
        <f t="shared" si="41"/>
        <v>50526.067999999999</v>
      </c>
      <c r="BJ66" s="185">
        <f t="shared" si="41"/>
        <v>53686.951000000001</v>
      </c>
      <c r="BK66" s="185">
        <f>BK67+BK68+BK69</f>
        <v>58958.295999999995</v>
      </c>
      <c r="BL66" s="185">
        <f t="shared" si="41"/>
        <v>54565.053999999989</v>
      </c>
      <c r="BM66" s="185">
        <f>BM67+BM68+BM69</f>
        <v>51043.790000000008</v>
      </c>
      <c r="BN66" s="185">
        <f t="shared" ref="BN66:DY66" si="42">BN67+BN68+BN69</f>
        <v>49005.733999999997</v>
      </c>
      <c r="BO66" s="185">
        <f t="shared" si="42"/>
        <v>48487.307000000001</v>
      </c>
      <c r="BP66" s="185">
        <f t="shared" si="42"/>
        <v>47847.33</v>
      </c>
      <c r="BQ66" s="185">
        <f t="shared" si="42"/>
        <v>48710.848000000005</v>
      </c>
      <c r="BR66" s="185">
        <f t="shared" si="42"/>
        <v>50804.472999999998</v>
      </c>
      <c r="BS66" s="185">
        <f t="shared" si="42"/>
        <v>49351.337</v>
      </c>
      <c r="BT66" s="185">
        <f>BT67+BT68+BT69</f>
        <v>46959.957999999999</v>
      </c>
      <c r="BU66" s="185">
        <f t="shared" si="42"/>
        <v>50337.598000000005</v>
      </c>
      <c r="BV66" s="185">
        <f t="shared" si="42"/>
        <v>52652.932000000001</v>
      </c>
      <c r="BW66" s="185">
        <f t="shared" si="42"/>
        <v>52224.176999999996</v>
      </c>
      <c r="BX66" s="185">
        <f t="shared" si="42"/>
        <v>53210.031000000003</v>
      </c>
      <c r="BY66" s="185">
        <f t="shared" si="42"/>
        <v>51354.521999999997</v>
      </c>
      <c r="BZ66" s="185">
        <f t="shared" si="42"/>
        <v>50220.991000000002</v>
      </c>
      <c r="CA66" s="185">
        <f t="shared" si="42"/>
        <v>50790.501999999993</v>
      </c>
      <c r="CB66" s="185">
        <f t="shared" si="42"/>
        <v>48333.54</v>
      </c>
      <c r="CC66" s="185">
        <f t="shared" si="42"/>
        <v>49644.817000000003</v>
      </c>
      <c r="CD66" s="185">
        <f>CD67+CD68+CD69</f>
        <v>50100.593999999997</v>
      </c>
      <c r="CE66" s="185">
        <f t="shared" si="42"/>
        <v>50575.981999999996</v>
      </c>
      <c r="CF66" s="185">
        <f t="shared" si="42"/>
        <v>54028.818000000007</v>
      </c>
      <c r="CG66" s="185">
        <f t="shared" si="42"/>
        <v>54540.755999999994</v>
      </c>
      <c r="CH66" s="185">
        <f t="shared" si="42"/>
        <v>55682.152000000002</v>
      </c>
      <c r="CI66" s="185">
        <f t="shared" si="42"/>
        <v>59263.292000000001</v>
      </c>
      <c r="CJ66" s="185">
        <f t="shared" si="42"/>
        <v>60217.099000000002</v>
      </c>
      <c r="CK66" s="179">
        <f t="shared" si="42"/>
        <v>59226.535000000003</v>
      </c>
      <c r="CL66" s="179">
        <f t="shared" si="42"/>
        <v>58972.593000000001</v>
      </c>
      <c r="CM66" s="179">
        <f t="shared" si="42"/>
        <v>62788.429000000004</v>
      </c>
      <c r="CN66" s="185">
        <f t="shared" si="42"/>
        <v>63567.961000000003</v>
      </c>
      <c r="CO66" s="185">
        <f t="shared" si="42"/>
        <v>63590.885999999999</v>
      </c>
      <c r="CP66" s="185">
        <f t="shared" si="42"/>
        <v>62619.739000000001</v>
      </c>
      <c r="CQ66" s="185">
        <f t="shared" si="42"/>
        <v>66947.320999999996</v>
      </c>
      <c r="CR66" s="185">
        <f t="shared" si="42"/>
        <v>66591.338000000003</v>
      </c>
      <c r="CS66" s="185">
        <f t="shared" si="42"/>
        <v>67779.081000000006</v>
      </c>
      <c r="CT66" s="185">
        <f t="shared" si="42"/>
        <v>67565.206000000006</v>
      </c>
      <c r="CU66" s="185">
        <f t="shared" si="42"/>
        <v>71119.190999999992</v>
      </c>
      <c r="CV66" s="185">
        <f t="shared" si="42"/>
        <v>75370.480116823688</v>
      </c>
      <c r="CW66" s="185">
        <f t="shared" si="42"/>
        <v>68490.67069578798</v>
      </c>
      <c r="CX66" s="185">
        <f t="shared" si="42"/>
        <v>68052.092195942518</v>
      </c>
      <c r="CY66" s="185">
        <f t="shared" si="42"/>
        <v>70742.754432871792</v>
      </c>
      <c r="CZ66" s="185">
        <f t="shared" si="42"/>
        <v>68796.833797203944</v>
      </c>
      <c r="DA66" s="185">
        <f t="shared" si="42"/>
        <v>74480.947717298972</v>
      </c>
      <c r="DB66" s="185">
        <f t="shared" si="42"/>
        <v>73154.57496897837</v>
      </c>
      <c r="DC66" s="185">
        <f t="shared" si="42"/>
        <v>74085.796564534859</v>
      </c>
      <c r="DD66" s="177">
        <f t="shared" si="42"/>
        <v>71999.038348732734</v>
      </c>
      <c r="DE66" s="177">
        <f t="shared" si="42"/>
        <v>79127.043981581621</v>
      </c>
      <c r="DF66" s="177">
        <f t="shared" si="42"/>
        <v>77002.873061609513</v>
      </c>
      <c r="DG66" s="177">
        <f t="shared" si="42"/>
        <v>81312.072453933099</v>
      </c>
      <c r="DH66" s="177">
        <f t="shared" si="42"/>
        <v>77705.52072146791</v>
      </c>
      <c r="DI66" s="177">
        <f t="shared" si="42"/>
        <v>81855.823416184139</v>
      </c>
      <c r="DJ66" s="92">
        <f t="shared" si="42"/>
        <v>79712.030800872977</v>
      </c>
      <c r="DK66" s="92">
        <f t="shared" si="42"/>
        <v>82006.384499874475</v>
      </c>
      <c r="DL66" s="92">
        <f t="shared" si="42"/>
        <v>83995.119557212543</v>
      </c>
      <c r="DM66" s="92">
        <f t="shared" si="42"/>
        <v>82931.315468603643</v>
      </c>
      <c r="DN66" s="92">
        <f t="shared" si="42"/>
        <v>82500.929236597847</v>
      </c>
      <c r="DO66" s="92">
        <f t="shared" si="42"/>
        <v>83602.74170569233</v>
      </c>
      <c r="DP66" s="92">
        <f t="shared" si="42"/>
        <v>87471.218137867123</v>
      </c>
      <c r="DQ66" s="92">
        <f t="shared" si="42"/>
        <v>87467.153374262591</v>
      </c>
      <c r="DR66" s="92">
        <f t="shared" si="42"/>
        <v>85766.049476936401</v>
      </c>
      <c r="DS66" s="92">
        <f t="shared" si="42"/>
        <v>90097.21668555103</v>
      </c>
      <c r="DT66" s="92">
        <f t="shared" si="42"/>
        <v>88578.466473895285</v>
      </c>
      <c r="DU66" s="92">
        <f t="shared" si="42"/>
        <v>89068.859227257359</v>
      </c>
      <c r="DV66" s="92">
        <f>DV67+DV68+DV69</f>
        <v>94364.283929509402</v>
      </c>
      <c r="DW66" s="92">
        <f t="shared" si="42"/>
        <v>85873.97263261312</v>
      </c>
      <c r="DX66" s="92">
        <f t="shared" si="42"/>
        <v>94612.790562306225</v>
      </c>
      <c r="DY66" s="92">
        <f t="shared" si="42"/>
        <v>91846.850212792167</v>
      </c>
      <c r="DZ66" s="92">
        <f t="shared" ref="DZ66:GK66" si="43">DZ67+DZ68+DZ69</f>
        <v>88647.342087538913</v>
      </c>
      <c r="EA66" s="92">
        <f>EA67+EA68+EA69</f>
        <v>87681.504480656731</v>
      </c>
      <c r="EB66" s="92">
        <f t="shared" si="43"/>
        <v>85640.143819343532</v>
      </c>
      <c r="EC66" s="92">
        <f t="shared" si="43"/>
        <v>92748.317266048864</v>
      </c>
      <c r="ED66" s="92">
        <f t="shared" si="43"/>
        <v>84897.513119348092</v>
      </c>
      <c r="EE66" s="92">
        <f t="shared" si="43"/>
        <v>76972.722994388983</v>
      </c>
      <c r="EF66" s="92">
        <f t="shared" si="43"/>
        <v>77511.050865349258</v>
      </c>
      <c r="EG66" s="92">
        <f t="shared" si="43"/>
        <v>77926.732218803139</v>
      </c>
      <c r="EH66" s="191">
        <f t="shared" si="43"/>
        <v>78955.617013122624</v>
      </c>
      <c r="EI66" s="191">
        <f>EI67+EI68+EI69</f>
        <v>84509.716681954611</v>
      </c>
      <c r="EJ66" s="92">
        <f t="shared" si="43"/>
        <v>78433.042306663658</v>
      </c>
      <c r="EK66" s="92">
        <f t="shared" si="43"/>
        <v>75185.678940762227</v>
      </c>
      <c r="EL66" s="92">
        <f t="shared" si="43"/>
        <v>71816.459446107765</v>
      </c>
      <c r="EM66" s="92">
        <f t="shared" si="43"/>
        <v>70912.522624485995</v>
      </c>
      <c r="EN66" s="92">
        <f t="shared" si="43"/>
        <v>69899.311917510931</v>
      </c>
      <c r="EO66" s="92">
        <f t="shared" si="43"/>
        <v>69074.085938909295</v>
      </c>
      <c r="EP66" s="92">
        <f t="shared" si="43"/>
        <v>62962.878046519843</v>
      </c>
      <c r="EQ66" s="92">
        <f t="shared" si="43"/>
        <v>63434.707107311166</v>
      </c>
      <c r="ER66" s="92">
        <f t="shared" si="43"/>
        <v>60787.482253144946</v>
      </c>
      <c r="ES66" s="92">
        <f t="shared" si="43"/>
        <v>59143.862574733728</v>
      </c>
      <c r="ET66" s="92">
        <f t="shared" si="43"/>
        <v>59398.726952908313</v>
      </c>
      <c r="EU66" s="92">
        <f t="shared" si="43"/>
        <v>59284.916021069454</v>
      </c>
      <c r="EV66" s="92">
        <f t="shared" si="43"/>
        <v>58486.514462544023</v>
      </c>
      <c r="EW66" s="92">
        <f t="shared" si="43"/>
        <v>56608.245533513342</v>
      </c>
      <c r="EX66" s="92">
        <f t="shared" si="43"/>
        <v>56638.044145546737</v>
      </c>
      <c r="EY66" s="92">
        <f t="shared" si="43"/>
        <v>56522.410726666771</v>
      </c>
      <c r="EZ66" s="92">
        <f t="shared" si="43"/>
        <v>55662.524574667157</v>
      </c>
      <c r="FA66" s="92">
        <f t="shared" si="43"/>
        <v>54181.363003104678</v>
      </c>
      <c r="FB66" s="92">
        <f t="shared" si="43"/>
        <v>52956.635752474758</v>
      </c>
      <c r="FC66" s="92">
        <f t="shared" si="43"/>
        <v>53105.75723577242</v>
      </c>
      <c r="FD66" s="92">
        <f t="shared" si="43"/>
        <v>53871.371580929685</v>
      </c>
      <c r="FE66" s="177">
        <f t="shared" si="43"/>
        <v>53836.753316740251</v>
      </c>
      <c r="FF66" s="177">
        <f t="shared" si="43"/>
        <v>53779.911734170884</v>
      </c>
      <c r="FG66" s="177">
        <f t="shared" si="43"/>
        <v>53740.953213946479</v>
      </c>
      <c r="FH66" s="177">
        <f t="shared" si="43"/>
        <v>54414.796437863421</v>
      </c>
      <c r="FI66" s="177">
        <f t="shared" si="43"/>
        <v>54241.465398703564</v>
      </c>
      <c r="FJ66" s="177">
        <f t="shared" si="43"/>
        <v>54159.842048425213</v>
      </c>
      <c r="FK66" s="177">
        <f t="shared" si="43"/>
        <v>55172.921735214048</v>
      </c>
      <c r="FL66" s="177">
        <f t="shared" si="43"/>
        <v>55611.486473723475</v>
      </c>
      <c r="FM66" s="177">
        <f t="shared" si="43"/>
        <v>55915.309534145694</v>
      </c>
      <c r="FN66" s="177">
        <f t="shared" si="43"/>
        <v>56312.614638126339</v>
      </c>
      <c r="FO66" s="177">
        <f t="shared" si="43"/>
        <v>57892.790484442143</v>
      </c>
      <c r="FP66" s="177">
        <f t="shared" si="43"/>
        <v>59227.340741523622</v>
      </c>
      <c r="FQ66" s="177">
        <f t="shared" si="43"/>
        <v>59261.642896442172</v>
      </c>
      <c r="FR66" s="177">
        <f t="shared" si="43"/>
        <v>60440.650384185705</v>
      </c>
      <c r="FS66" s="177">
        <f t="shared" si="43"/>
        <v>62322.582735170596</v>
      </c>
      <c r="FT66" s="177">
        <f t="shared" si="43"/>
        <v>62780.345063428249</v>
      </c>
      <c r="FU66" s="177">
        <f t="shared" si="43"/>
        <v>64931.111136624182</v>
      </c>
      <c r="FV66" s="177">
        <f t="shared" si="43"/>
        <v>66875.187476393519</v>
      </c>
      <c r="FW66" s="177">
        <f t="shared" si="43"/>
        <v>68888.860378625977</v>
      </c>
      <c r="FX66" s="177">
        <f t="shared" si="43"/>
        <v>69159.083912333052</v>
      </c>
      <c r="FY66" s="177">
        <f t="shared" si="43"/>
        <v>71590.408867400838</v>
      </c>
      <c r="FZ66" s="177">
        <f t="shared" si="43"/>
        <v>73960.009450191195</v>
      </c>
      <c r="GA66" s="177">
        <f t="shared" si="43"/>
        <v>76017.209859106137</v>
      </c>
      <c r="GB66" s="177">
        <f t="shared" si="43"/>
        <v>75288.198777176498</v>
      </c>
      <c r="GC66" s="177">
        <f t="shared" si="43"/>
        <v>76799.943847225848</v>
      </c>
      <c r="GD66" s="177">
        <f t="shared" si="43"/>
        <v>77692.289761096545</v>
      </c>
      <c r="GE66" s="177">
        <f t="shared" si="43"/>
        <v>77398.66494340745</v>
      </c>
      <c r="GF66" s="177">
        <f t="shared" si="43"/>
        <v>77227</v>
      </c>
      <c r="GG66" s="186">
        <f t="shared" si="43"/>
        <v>79444</v>
      </c>
      <c r="GH66" s="186">
        <f t="shared" si="43"/>
        <v>80000.937510514588</v>
      </c>
      <c r="GI66" s="186">
        <f t="shared" si="43"/>
        <v>81128.631036029386</v>
      </c>
      <c r="GJ66" s="186">
        <f t="shared" si="43"/>
        <v>80157.943071115355</v>
      </c>
      <c r="GK66" s="186">
        <f t="shared" si="43"/>
        <v>80511.647760627762</v>
      </c>
      <c r="GL66" s="186">
        <f t="shared" ref="GL66:HT66" si="44">GL67+GL68+GL69</f>
        <v>80408.056598900308</v>
      </c>
      <c r="GM66" s="186">
        <f t="shared" si="44"/>
        <v>79917.997534585709</v>
      </c>
      <c r="GN66" s="186">
        <f t="shared" si="44"/>
        <v>79375.901834728051</v>
      </c>
      <c r="GO66" s="186">
        <f t="shared" si="44"/>
        <v>79238</v>
      </c>
      <c r="GP66" s="186">
        <f t="shared" si="44"/>
        <v>79698</v>
      </c>
      <c r="GQ66" s="186">
        <f t="shared" si="44"/>
        <v>80804</v>
      </c>
      <c r="GR66" s="186">
        <f t="shared" si="44"/>
        <v>79567</v>
      </c>
      <c r="GS66" s="186">
        <f t="shared" si="44"/>
        <v>77515</v>
      </c>
      <c r="GT66" s="186">
        <f t="shared" si="44"/>
        <v>78570</v>
      </c>
      <c r="GU66" s="186">
        <f t="shared" si="44"/>
        <v>76797</v>
      </c>
      <c r="GV66" s="186">
        <f t="shared" si="44"/>
        <v>69814</v>
      </c>
      <c r="GW66" s="186">
        <f t="shared" si="44"/>
        <v>68032</v>
      </c>
      <c r="GX66" s="186">
        <f t="shared" si="44"/>
        <v>65132</v>
      </c>
      <c r="GY66" s="186">
        <f t="shared" si="44"/>
        <v>78293</v>
      </c>
      <c r="GZ66" s="186">
        <f>GZ67+GZ68+GZ69</f>
        <v>80286</v>
      </c>
      <c r="HA66" s="186">
        <f>HA67+HA68+HA69</f>
        <v>81609</v>
      </c>
      <c r="HB66" s="186">
        <f t="shared" si="44"/>
        <v>84779</v>
      </c>
      <c r="HC66" s="186">
        <f t="shared" si="44"/>
        <v>86406</v>
      </c>
      <c r="HD66" s="186">
        <f t="shared" si="44"/>
        <v>88642</v>
      </c>
      <c r="HE66" s="186">
        <f t="shared" si="44"/>
        <v>87020</v>
      </c>
      <c r="HF66" s="186">
        <f t="shared" si="44"/>
        <v>87085</v>
      </c>
      <c r="HG66" s="186">
        <f t="shared" si="44"/>
        <v>86781</v>
      </c>
      <c r="HH66" s="186">
        <f>HH67+HH68+HH69</f>
        <v>86409</v>
      </c>
      <c r="HI66" s="186">
        <f t="shared" si="44"/>
        <v>90985</v>
      </c>
      <c r="HJ66" s="186">
        <f t="shared" si="44"/>
        <v>91526</v>
      </c>
      <c r="HK66" s="186">
        <f>HK67+HK68+HK69</f>
        <v>92526</v>
      </c>
      <c r="HL66" s="186">
        <f>HL67+HL68+HL69</f>
        <v>90658</v>
      </c>
      <c r="HM66" s="186">
        <f t="shared" si="44"/>
        <v>94525</v>
      </c>
      <c r="HN66" s="186">
        <f t="shared" si="44"/>
        <v>97361</v>
      </c>
      <c r="HO66" s="186">
        <f t="shared" si="44"/>
        <v>102112</v>
      </c>
      <c r="HP66" s="186">
        <f t="shared" si="44"/>
        <v>109145</v>
      </c>
      <c r="HQ66" s="186">
        <f t="shared" si="44"/>
        <v>108440</v>
      </c>
      <c r="HR66" s="186">
        <f>HR67+HR68+HR69</f>
        <v>114948</v>
      </c>
      <c r="HS66" s="186">
        <f t="shared" si="44"/>
        <v>118709</v>
      </c>
      <c r="HT66" s="186">
        <f t="shared" si="44"/>
        <v>121363</v>
      </c>
      <c r="HU66" s="186">
        <f>HU67+HU68+HU69</f>
        <v>126810</v>
      </c>
      <c r="HV66" s="186">
        <f>HV67+HV68+HV69</f>
        <v>133908</v>
      </c>
      <c r="HW66" s="186">
        <f>HW67+HW68+HW69</f>
        <v>140086</v>
      </c>
      <c r="HX66" s="186">
        <f>HX67+HX68+HX69</f>
        <v>148414</v>
      </c>
      <c r="HY66" s="186">
        <f t="shared" ref="HY66:IE66" si="45">HY67+HY68+HY69</f>
        <v>134397</v>
      </c>
      <c r="HZ66" s="186">
        <f t="shared" si="45"/>
        <v>141849</v>
      </c>
      <c r="IA66" s="186">
        <f>IA67+IA68+IA69</f>
        <v>143118</v>
      </c>
      <c r="IB66" s="186">
        <f t="shared" si="45"/>
        <v>141900</v>
      </c>
      <c r="IC66" s="186">
        <f t="shared" si="45"/>
        <v>142105</v>
      </c>
      <c r="ID66" s="186">
        <f t="shared" si="45"/>
        <v>142451</v>
      </c>
      <c r="IE66" s="186">
        <f t="shared" si="45"/>
        <v>143406</v>
      </c>
      <c r="IF66" s="186">
        <f>IF67+IF68+IF69</f>
        <v>143614</v>
      </c>
      <c r="IG66" s="186">
        <f t="shared" ref="IG66:IM66" si="46">IG67+IG68+IG69</f>
        <v>148323</v>
      </c>
      <c r="IH66" s="186">
        <f t="shared" si="46"/>
        <v>147055</v>
      </c>
      <c r="II66" s="186">
        <f t="shared" si="46"/>
        <v>145257</v>
      </c>
      <c r="IJ66" s="186">
        <f t="shared" si="46"/>
        <v>140529</v>
      </c>
      <c r="IK66" s="186">
        <f>IK67+IK68+IK69</f>
        <v>138572</v>
      </c>
      <c r="IL66" s="186">
        <f t="shared" si="46"/>
        <v>141693</v>
      </c>
      <c r="IM66" s="186">
        <f t="shared" si="46"/>
        <v>142533</v>
      </c>
      <c r="IN66" s="186">
        <f>IN67+IN68+IN69</f>
        <v>141728</v>
      </c>
      <c r="IO66" s="186">
        <f t="shared" ref="IO66:IZ66" si="47">IO67+IO68+IO69</f>
        <v>142274</v>
      </c>
      <c r="IP66" s="186">
        <f t="shared" si="47"/>
        <v>144577</v>
      </c>
      <c r="IQ66" s="186">
        <f t="shared" si="47"/>
        <v>143957</v>
      </c>
      <c r="IR66" s="186">
        <f t="shared" si="47"/>
        <v>142950</v>
      </c>
      <c r="IS66" s="188">
        <f t="shared" si="47"/>
        <v>139687</v>
      </c>
      <c r="IT66" s="188">
        <f t="shared" si="47"/>
        <v>136877</v>
      </c>
      <c r="IU66" s="188">
        <f t="shared" si="47"/>
        <v>130347</v>
      </c>
      <c r="IV66" s="188">
        <f t="shared" si="47"/>
        <v>128880</v>
      </c>
      <c r="IW66" s="188">
        <f t="shared" si="47"/>
        <v>127198</v>
      </c>
      <c r="IX66" s="188">
        <f t="shared" si="47"/>
        <v>127516</v>
      </c>
      <c r="IY66" s="186">
        <f t="shared" si="47"/>
        <v>127516</v>
      </c>
      <c r="IZ66" s="188">
        <f t="shared" si="47"/>
        <v>125839</v>
      </c>
      <c r="JA66" s="186">
        <f t="shared" ref="JA66:JE66" si="48">JA67+JA68+JA69</f>
        <v>126125</v>
      </c>
      <c r="JB66" s="186">
        <f t="shared" si="48"/>
        <v>123128</v>
      </c>
      <c r="JC66" s="186">
        <f t="shared" ref="JC66" si="49">JC67+JC68+JC69</f>
        <v>123033</v>
      </c>
      <c r="JD66" s="186">
        <f t="shared" si="48"/>
        <v>127601</v>
      </c>
      <c r="JE66" s="186">
        <f t="shared" si="48"/>
        <v>126857</v>
      </c>
      <c r="JF66" s="188">
        <f t="shared" ref="JF66:JG66" si="50">JF67+JF68+JF69</f>
        <v>127550</v>
      </c>
      <c r="JG66" s="551">
        <f t="shared" si="50"/>
        <v>126661</v>
      </c>
      <c r="JH66" s="33">
        <f t="shared" ref="JH66" si="51">JH67+JH68+JH69</f>
        <v>130528</v>
      </c>
      <c r="JI66" s="33">
        <f t="shared" ref="JI66" si="52">JI67+JI68+JI69</f>
        <v>127065</v>
      </c>
      <c r="JJ66" s="274">
        <f t="shared" ref="JJ66:JK66" si="53">JJ67+JJ68+JJ69</f>
        <v>128300</v>
      </c>
      <c r="JK66" s="33">
        <f t="shared" si="53"/>
        <v>127633</v>
      </c>
      <c r="JL66" s="33">
        <f t="shared" ref="JL66:JM66" si="54">JL67+JL68+JL69</f>
        <v>128241</v>
      </c>
      <c r="JM66" s="33">
        <f t="shared" si="54"/>
        <v>126004</v>
      </c>
    </row>
    <row r="67" spans="1:273" ht="15.75" customHeight="1">
      <c r="A67" s="57"/>
      <c r="B67" s="162" t="s">
        <v>162</v>
      </c>
      <c r="C67" s="159">
        <v>114</v>
      </c>
      <c r="D67" s="159">
        <v>88</v>
      </c>
      <c r="E67" s="159">
        <v>91</v>
      </c>
      <c r="F67" s="159">
        <v>91</v>
      </c>
      <c r="G67" s="159">
        <v>92</v>
      </c>
      <c r="H67" s="159">
        <v>94</v>
      </c>
      <c r="I67" s="159">
        <v>94</v>
      </c>
      <c r="J67" s="159">
        <v>105</v>
      </c>
      <c r="K67" s="159">
        <v>111</v>
      </c>
      <c r="L67" s="159">
        <v>114</v>
      </c>
      <c r="M67" s="159">
        <v>118</v>
      </c>
      <c r="N67" s="159">
        <v>511</v>
      </c>
      <c r="O67" s="159">
        <v>1176</v>
      </c>
      <c r="P67" s="159">
        <v>1158</v>
      </c>
      <c r="Q67" s="159">
        <v>1164</v>
      </c>
      <c r="R67" s="159">
        <v>1159</v>
      </c>
      <c r="S67" s="159">
        <v>1158</v>
      </c>
      <c r="T67" s="159">
        <v>1129</v>
      </c>
      <c r="U67" s="159">
        <v>1114</v>
      </c>
      <c r="V67" s="159">
        <v>1118</v>
      </c>
      <c r="W67" s="159">
        <v>1125</v>
      </c>
      <c r="X67" s="159">
        <v>1129</v>
      </c>
      <c r="Y67" s="159">
        <v>1123</v>
      </c>
      <c r="Z67" s="159">
        <v>1114</v>
      </c>
      <c r="AA67" s="159">
        <v>1122</v>
      </c>
      <c r="AB67" s="159">
        <v>1150</v>
      </c>
      <c r="AC67" s="159">
        <v>1139</v>
      </c>
      <c r="AD67" s="159">
        <v>1150</v>
      </c>
      <c r="AE67" s="159">
        <v>1188</v>
      </c>
      <c r="AF67" s="159">
        <v>1204</v>
      </c>
      <c r="AG67" s="159">
        <v>1184</v>
      </c>
      <c r="AH67" s="159">
        <v>1192</v>
      </c>
      <c r="AI67" s="159">
        <v>1190</v>
      </c>
      <c r="AJ67" s="159">
        <v>1174</v>
      </c>
      <c r="AK67" s="159">
        <v>1175</v>
      </c>
      <c r="AL67" s="88">
        <v>1178</v>
      </c>
      <c r="AM67" s="159">
        <v>1081</v>
      </c>
      <c r="AN67" s="192">
        <v>1049</v>
      </c>
      <c r="AO67" s="159">
        <v>1052</v>
      </c>
      <c r="AP67" s="159">
        <v>1047</v>
      </c>
      <c r="AQ67" s="159">
        <v>1053</v>
      </c>
      <c r="AR67" s="159">
        <v>1039</v>
      </c>
      <c r="AS67" s="159">
        <v>1027</v>
      </c>
      <c r="AT67" s="159">
        <v>1034</v>
      </c>
      <c r="AU67" s="159">
        <v>1030</v>
      </c>
      <c r="AV67" s="159">
        <v>1058</v>
      </c>
      <c r="AW67" s="78">
        <v>1076</v>
      </c>
      <c r="AX67" s="159">
        <v>1073</v>
      </c>
      <c r="AY67" s="159">
        <v>689</v>
      </c>
      <c r="AZ67" s="78">
        <v>711</v>
      </c>
      <c r="BA67" s="78">
        <v>726</v>
      </c>
      <c r="BB67" s="78">
        <v>729</v>
      </c>
      <c r="BC67" s="78">
        <v>711</v>
      </c>
      <c r="BD67" s="78">
        <v>714</v>
      </c>
      <c r="BE67" s="78">
        <v>727</v>
      </c>
      <c r="BF67" s="78">
        <v>717</v>
      </c>
      <c r="BG67" s="78">
        <v>675</v>
      </c>
      <c r="BH67" s="78">
        <v>680</v>
      </c>
      <c r="BI67" s="78">
        <v>627</v>
      </c>
      <c r="BJ67" s="78">
        <v>643</v>
      </c>
      <c r="BK67" s="78">
        <v>668</v>
      </c>
      <c r="BL67" s="78">
        <v>668</v>
      </c>
      <c r="BM67" s="78">
        <v>666</v>
      </c>
      <c r="BN67" s="78">
        <v>665</v>
      </c>
      <c r="BO67" s="58">
        <v>658</v>
      </c>
      <c r="BP67" s="58">
        <v>695</v>
      </c>
      <c r="BQ67" s="58">
        <v>686</v>
      </c>
      <c r="BR67" s="58">
        <v>687</v>
      </c>
      <c r="BS67" s="58">
        <v>696</v>
      </c>
      <c r="BT67" s="58">
        <v>710</v>
      </c>
      <c r="BU67" s="86">
        <v>2701</v>
      </c>
      <c r="BV67" s="86">
        <v>2769</v>
      </c>
      <c r="BW67" s="86">
        <v>2685</v>
      </c>
      <c r="BX67" s="86">
        <v>2658</v>
      </c>
      <c r="BY67" s="86">
        <v>2631</v>
      </c>
      <c r="BZ67" s="86">
        <v>2606</v>
      </c>
      <c r="CA67" s="86">
        <v>2604</v>
      </c>
      <c r="CB67" s="86">
        <v>2557</v>
      </c>
      <c r="CC67" s="86">
        <v>2572</v>
      </c>
      <c r="CD67" s="86">
        <v>2622</v>
      </c>
      <c r="CE67" s="86">
        <v>2618</v>
      </c>
      <c r="CF67" s="86">
        <v>2703</v>
      </c>
      <c r="CG67" s="86">
        <v>2732</v>
      </c>
      <c r="CH67" s="88">
        <v>2670</v>
      </c>
      <c r="CI67" s="76">
        <v>2695</v>
      </c>
      <c r="CJ67" s="86">
        <v>2710</v>
      </c>
      <c r="CK67" s="88">
        <v>2747</v>
      </c>
      <c r="CL67" s="88">
        <v>2763</v>
      </c>
      <c r="CM67" s="76">
        <v>2837</v>
      </c>
      <c r="CN67" s="86">
        <v>2807</v>
      </c>
      <c r="CO67" s="75">
        <v>2794</v>
      </c>
      <c r="CP67" s="193">
        <v>2818</v>
      </c>
      <c r="CQ67" s="193">
        <v>2873</v>
      </c>
      <c r="CR67" s="193">
        <v>2760</v>
      </c>
      <c r="CS67" s="193">
        <v>2812</v>
      </c>
      <c r="CT67" s="193">
        <v>2757</v>
      </c>
      <c r="CU67" s="193">
        <v>2687</v>
      </c>
      <c r="CV67" s="88">
        <v>2438.3360281456321</v>
      </c>
      <c r="CW67" s="88">
        <v>2450.5959253515921</v>
      </c>
      <c r="CX67" s="193">
        <v>2396.484767142847</v>
      </c>
      <c r="CY67" s="86">
        <v>2410.2441477821931</v>
      </c>
      <c r="CZ67" s="86">
        <v>2331.2630806229022</v>
      </c>
      <c r="DA67" s="193">
        <v>2340.6174863969268</v>
      </c>
      <c r="DB67" s="193">
        <v>2340.1508409322423</v>
      </c>
      <c r="DC67" s="193">
        <v>3834.8556669887848</v>
      </c>
      <c r="DD67" s="86">
        <v>4005.9190148238899</v>
      </c>
      <c r="DE67" s="86">
        <v>3940.1423963397101</v>
      </c>
      <c r="DF67" s="86">
        <v>4556.6935388699903</v>
      </c>
      <c r="DG67" s="86">
        <v>3869.0168612169691</v>
      </c>
      <c r="DH67" s="88">
        <v>3875.6360982598562</v>
      </c>
      <c r="DI67" s="88">
        <v>3750.7226809403192</v>
      </c>
      <c r="DJ67" s="88">
        <v>3741.2153004870761</v>
      </c>
      <c r="DK67" s="88">
        <v>3609.4405792965636</v>
      </c>
      <c r="DL67" s="88">
        <v>3505.3811986133219</v>
      </c>
      <c r="DM67" s="88">
        <v>3288.6074083639769</v>
      </c>
      <c r="DN67" s="88">
        <v>3437.507762057945</v>
      </c>
      <c r="DO67" s="88">
        <v>3525.960870888186</v>
      </c>
      <c r="DP67" s="88">
        <v>3340.1132330058972</v>
      </c>
      <c r="DQ67" s="88">
        <v>3357.7833939933521</v>
      </c>
      <c r="DR67" s="88">
        <v>3270.1558115373136</v>
      </c>
      <c r="DS67" s="88">
        <v>3712.1305319155567</v>
      </c>
      <c r="DT67" s="88">
        <v>4117.1965255444484</v>
      </c>
      <c r="DU67" s="88">
        <v>4263.9107427667368</v>
      </c>
      <c r="DV67" s="88">
        <v>5253.3037337968008</v>
      </c>
      <c r="DW67" s="88">
        <v>5826.0001973838025</v>
      </c>
      <c r="DX67" s="88">
        <v>5732.3672434784385</v>
      </c>
      <c r="DY67" s="88">
        <v>5820.7193594682803</v>
      </c>
      <c r="DZ67" s="88">
        <v>5606.7771749864141</v>
      </c>
      <c r="EA67" s="88">
        <v>5588.5339147394525</v>
      </c>
      <c r="EB67" s="88">
        <v>5197.2676807764155</v>
      </c>
      <c r="EC67" s="88">
        <v>4917.3991949329256</v>
      </c>
      <c r="ED67" s="88">
        <v>4965.7077597133302</v>
      </c>
      <c r="EE67" s="88">
        <v>4885.5118295430384</v>
      </c>
      <c r="EF67" s="88">
        <v>4969.979812470503</v>
      </c>
      <c r="EG67" s="88">
        <v>4814.7512893015655</v>
      </c>
      <c r="EH67" s="194">
        <v>4586.5358052437532</v>
      </c>
      <c r="EI67" s="194">
        <v>4477.874379762935</v>
      </c>
      <c r="EJ67" s="88">
        <v>4508.0889850187723</v>
      </c>
      <c r="EK67" s="88">
        <v>4384.2225632734226</v>
      </c>
      <c r="EL67" s="88">
        <v>4040.437095162752</v>
      </c>
      <c r="EM67" s="88">
        <v>4156.399577869508</v>
      </c>
      <c r="EN67" s="88">
        <v>4024.88826460979</v>
      </c>
      <c r="EO67" s="88">
        <v>4022.4262760774</v>
      </c>
      <c r="EP67" s="88">
        <v>3575.7384431741912</v>
      </c>
      <c r="EQ67" s="88">
        <v>3625.9199956857174</v>
      </c>
      <c r="ER67" s="88">
        <v>3795.0556377532425</v>
      </c>
      <c r="ES67" s="88">
        <v>4215.2493317696399</v>
      </c>
      <c r="ET67" s="88">
        <v>4222.4175426342608</v>
      </c>
      <c r="EU67" s="88">
        <v>4388.4810943312405</v>
      </c>
      <c r="EV67" s="88">
        <v>4137.4230423823601</v>
      </c>
      <c r="EW67" s="88">
        <v>4508.2926187801095</v>
      </c>
      <c r="EX67" s="88">
        <v>4580.8280858625521</v>
      </c>
      <c r="EY67" s="88">
        <v>4469.0381307119706</v>
      </c>
      <c r="EZ67" s="88">
        <v>4514.2661278339656</v>
      </c>
      <c r="FA67" s="86">
        <v>4341.8877237086317</v>
      </c>
      <c r="FB67" s="86">
        <v>4021.3662950478765</v>
      </c>
      <c r="FC67" s="86">
        <v>3956.5110538918025</v>
      </c>
      <c r="FD67" s="86">
        <v>4146.8172047931994</v>
      </c>
      <c r="FE67" s="86">
        <v>4293.1593686827637</v>
      </c>
      <c r="FF67" s="86">
        <v>4256.4028672385357</v>
      </c>
      <c r="FG67" s="86">
        <v>4330.2577910706532</v>
      </c>
      <c r="FH67" s="86">
        <v>4329.4029887114766</v>
      </c>
      <c r="FI67" s="86">
        <v>4247.5129227031812</v>
      </c>
      <c r="FJ67" s="86">
        <v>4334.0189214509919</v>
      </c>
      <c r="FK67" s="86">
        <v>4403.2579125435986</v>
      </c>
      <c r="FL67" s="86">
        <v>4387.1876281912382</v>
      </c>
      <c r="FM67" s="86">
        <v>4342.9088659863337</v>
      </c>
      <c r="FN67" s="86">
        <v>4377.2719208248845</v>
      </c>
      <c r="FO67" s="86">
        <v>4433.0050346426369</v>
      </c>
      <c r="FP67" s="86">
        <v>4599.0076527930614</v>
      </c>
      <c r="FQ67" s="170">
        <v>4506.0051561155915</v>
      </c>
      <c r="FR67" s="170">
        <v>4526.5204127356228</v>
      </c>
      <c r="FS67" s="170">
        <v>4490.1058322350618</v>
      </c>
      <c r="FT67" s="86">
        <v>4455.7257391062449</v>
      </c>
      <c r="FU67" s="86">
        <v>4268.3282265026646</v>
      </c>
      <c r="FV67" s="86">
        <v>4167.6319310235167</v>
      </c>
      <c r="FW67" s="86">
        <v>4104.4834067399761</v>
      </c>
      <c r="FX67" s="86">
        <v>4343.6336657490683</v>
      </c>
      <c r="FY67" s="86">
        <v>4444.9759715324499</v>
      </c>
      <c r="FZ67" s="86">
        <v>4454.4882457215035</v>
      </c>
      <c r="GA67" s="86">
        <v>4689.0023901516461</v>
      </c>
      <c r="GB67" s="86">
        <v>4841.1987771765034</v>
      </c>
      <c r="GC67" s="86">
        <v>4826.198652493772</v>
      </c>
      <c r="GD67" s="86">
        <v>4739.3076863437645</v>
      </c>
      <c r="GE67" s="88">
        <v>4691.3804586989081</v>
      </c>
      <c r="GF67" s="195">
        <v>4740</v>
      </c>
      <c r="GG67" s="195">
        <v>5155</v>
      </c>
      <c r="GH67" s="88">
        <v>5222.7873148374038</v>
      </c>
      <c r="GI67" s="88">
        <v>5591.753796362832</v>
      </c>
      <c r="GJ67" s="88">
        <v>5434.0695588442859</v>
      </c>
      <c r="GK67" s="88">
        <v>5527.9118022862976</v>
      </c>
      <c r="GL67" s="88">
        <v>5342.0565989003053</v>
      </c>
      <c r="GM67" s="88">
        <v>5571.9975345857056</v>
      </c>
      <c r="GN67" s="88">
        <v>5795.901834728058</v>
      </c>
      <c r="GO67" s="88">
        <v>5890</v>
      </c>
      <c r="GP67" s="88">
        <v>5886</v>
      </c>
      <c r="GQ67" s="88">
        <v>6230</v>
      </c>
      <c r="GR67" s="88">
        <v>6325</v>
      </c>
      <c r="GS67" s="88">
        <v>6469</v>
      </c>
      <c r="GT67" s="88">
        <v>7189</v>
      </c>
      <c r="GU67" s="88">
        <v>7161</v>
      </c>
      <c r="GV67" s="88">
        <v>6903</v>
      </c>
      <c r="GW67" s="88">
        <v>6885</v>
      </c>
      <c r="GX67" s="88">
        <v>6448</v>
      </c>
      <c r="GY67" s="88">
        <v>8487</v>
      </c>
      <c r="GZ67" s="196">
        <v>8365</v>
      </c>
      <c r="HA67" s="196">
        <v>7822</v>
      </c>
      <c r="HB67" s="196">
        <v>7590</v>
      </c>
      <c r="HC67" s="88">
        <v>7933</v>
      </c>
      <c r="HD67" s="88">
        <v>8527</v>
      </c>
      <c r="HE67" s="88">
        <v>7913</v>
      </c>
      <c r="HF67" s="88">
        <v>8194</v>
      </c>
      <c r="HG67" s="88">
        <v>8145</v>
      </c>
      <c r="HH67" s="88">
        <v>7822</v>
      </c>
      <c r="HI67" s="88">
        <v>7940</v>
      </c>
      <c r="HJ67" s="88">
        <v>8098</v>
      </c>
      <c r="HK67" s="88">
        <v>8169</v>
      </c>
      <c r="HL67" s="88">
        <v>8057</v>
      </c>
      <c r="HM67" s="88">
        <v>8572</v>
      </c>
      <c r="HN67" s="88">
        <v>8716</v>
      </c>
      <c r="HO67" s="88">
        <v>8578</v>
      </c>
      <c r="HP67" s="88">
        <v>8252</v>
      </c>
      <c r="HQ67" s="88">
        <v>11045</v>
      </c>
      <c r="HR67" s="88">
        <v>10660</v>
      </c>
      <c r="HS67" s="88">
        <v>10431</v>
      </c>
      <c r="HT67" s="88">
        <v>10163</v>
      </c>
      <c r="HU67" s="88">
        <v>9964</v>
      </c>
      <c r="HV67" s="88">
        <v>10660</v>
      </c>
      <c r="HW67" s="88">
        <v>11018</v>
      </c>
      <c r="HX67" s="88">
        <v>11696</v>
      </c>
      <c r="HY67" s="88">
        <v>9960</v>
      </c>
      <c r="HZ67" s="88">
        <v>10740</v>
      </c>
      <c r="IA67" s="88">
        <v>10849</v>
      </c>
      <c r="IB67" s="88">
        <v>10891</v>
      </c>
      <c r="IC67" s="88">
        <v>10653</v>
      </c>
      <c r="ID67" s="88">
        <v>10907</v>
      </c>
      <c r="IE67" s="88">
        <v>10955</v>
      </c>
      <c r="IF67" s="88">
        <v>10697</v>
      </c>
      <c r="IG67" s="88">
        <v>11818</v>
      </c>
      <c r="IH67" s="88">
        <v>12131</v>
      </c>
      <c r="II67" s="88">
        <v>12293</v>
      </c>
      <c r="IJ67" s="88">
        <v>12142</v>
      </c>
      <c r="IK67" s="88">
        <v>12438</v>
      </c>
      <c r="IL67" s="88">
        <v>13590</v>
      </c>
      <c r="IM67" s="88">
        <v>13913</v>
      </c>
      <c r="IN67" s="88">
        <v>14474</v>
      </c>
      <c r="IO67" s="88">
        <v>14724</v>
      </c>
      <c r="IP67" s="88">
        <v>15611</v>
      </c>
      <c r="IQ67" s="88">
        <v>15978</v>
      </c>
      <c r="IR67" s="88">
        <v>16817</v>
      </c>
      <c r="IS67" s="117">
        <v>18660</v>
      </c>
      <c r="IT67" s="197">
        <v>18036</v>
      </c>
      <c r="IU67" s="197">
        <v>17834</v>
      </c>
      <c r="IV67" s="197">
        <v>19039</v>
      </c>
      <c r="IW67" s="197">
        <v>19430</v>
      </c>
      <c r="IX67" s="197">
        <v>21228</v>
      </c>
      <c r="IY67" s="88">
        <v>22492</v>
      </c>
      <c r="IZ67" s="117">
        <v>22502</v>
      </c>
      <c r="JA67" s="88">
        <v>22817</v>
      </c>
      <c r="JB67" s="88">
        <v>23152</v>
      </c>
      <c r="JC67" s="88">
        <v>24614</v>
      </c>
      <c r="JD67" s="88">
        <v>27552</v>
      </c>
      <c r="JE67" s="88">
        <v>29208</v>
      </c>
      <c r="JF67" s="117">
        <v>30876</v>
      </c>
      <c r="JG67" s="534">
        <v>31488</v>
      </c>
      <c r="JH67" s="77">
        <v>39375</v>
      </c>
      <c r="JI67" s="77">
        <v>36695</v>
      </c>
      <c r="JJ67" s="255">
        <v>38074</v>
      </c>
      <c r="JK67" s="88">
        <v>37265</v>
      </c>
      <c r="JL67" s="88">
        <v>37282</v>
      </c>
      <c r="JM67" s="88">
        <v>34120</v>
      </c>
    </row>
    <row r="68" spans="1:273" s="203" customFormat="1" ht="15" customHeight="1">
      <c r="A68" s="198"/>
      <c r="B68" s="162" t="s">
        <v>163</v>
      </c>
      <c r="C68" s="78"/>
      <c r="D68" s="78"/>
      <c r="E68" s="78"/>
      <c r="F68" s="78"/>
      <c r="G68" s="78"/>
      <c r="H68" s="78"/>
      <c r="I68" s="78"/>
      <c r="J68" s="78"/>
      <c r="K68" s="78"/>
      <c r="L68" s="78">
        <v>1826</v>
      </c>
      <c r="M68" s="78">
        <v>3065</v>
      </c>
      <c r="N68" s="78">
        <v>5765</v>
      </c>
      <c r="O68" s="78">
        <v>6137.5560000000005</v>
      </c>
      <c r="P68" s="78">
        <v>7168.4380000000001</v>
      </c>
      <c r="Q68" s="78">
        <v>8685.6959999999999</v>
      </c>
      <c r="R68" s="78">
        <v>10476.222</v>
      </c>
      <c r="S68" s="78">
        <v>8961.7060000000001</v>
      </c>
      <c r="T68" s="78">
        <v>11831.854000000001</v>
      </c>
      <c r="U68" s="78">
        <v>9747.2430000000004</v>
      </c>
      <c r="V68" s="78">
        <v>10797.847000000002</v>
      </c>
      <c r="W68" s="78">
        <v>9921.8870000000006</v>
      </c>
      <c r="X68" s="78">
        <v>9214.027</v>
      </c>
      <c r="Y68" s="78">
        <v>11752.904999999999</v>
      </c>
      <c r="Z68" s="78">
        <v>11683.327000000001</v>
      </c>
      <c r="AA68" s="78">
        <v>12775.858</v>
      </c>
      <c r="AB68" s="78">
        <v>14390.583000000001</v>
      </c>
      <c r="AC68" s="78">
        <v>16360.011</v>
      </c>
      <c r="AD68" s="78">
        <v>16220.34</v>
      </c>
      <c r="AE68" s="78">
        <v>17777.055</v>
      </c>
      <c r="AF68" s="78">
        <v>16260.790999999999</v>
      </c>
      <c r="AG68" s="78">
        <v>16072.725999999999</v>
      </c>
      <c r="AH68" s="78">
        <v>16517.477999999999</v>
      </c>
      <c r="AI68" s="78">
        <v>17472.491999999998</v>
      </c>
      <c r="AJ68" s="78">
        <v>18903.547999999999</v>
      </c>
      <c r="AK68" s="78">
        <v>17883.361000000001</v>
      </c>
      <c r="AL68" s="88">
        <v>16704.629000000001</v>
      </c>
      <c r="AM68" s="78">
        <v>21170.424999999999</v>
      </c>
      <c r="AN68" s="199">
        <v>20382.173000000003</v>
      </c>
      <c r="AO68" s="78">
        <v>18629.220999999998</v>
      </c>
      <c r="AP68" s="78">
        <v>19258.322</v>
      </c>
      <c r="AQ68" s="78">
        <v>21763.633000000002</v>
      </c>
      <c r="AR68" s="78">
        <v>22828.845999999998</v>
      </c>
      <c r="AS68" s="78">
        <v>24032.887000000002</v>
      </c>
      <c r="AT68" s="78">
        <v>27021.714</v>
      </c>
      <c r="AU68" s="78">
        <v>27662.297000000002</v>
      </c>
      <c r="AV68" s="78">
        <v>26917.781999999999</v>
      </c>
      <c r="AW68" s="78">
        <v>28419.268999999997</v>
      </c>
      <c r="AX68" s="78">
        <v>30749.391000000003</v>
      </c>
      <c r="AY68" s="78">
        <v>36028.794000000002</v>
      </c>
      <c r="AZ68" s="78">
        <v>36493.222000000002</v>
      </c>
      <c r="BA68" s="78">
        <v>37518.447999999997</v>
      </c>
      <c r="BB68" s="78">
        <v>39942.133000000002</v>
      </c>
      <c r="BC68" s="78">
        <v>40849.215000000004</v>
      </c>
      <c r="BD68" s="78">
        <v>44664.697000000007</v>
      </c>
      <c r="BE68" s="78">
        <v>44868.086000000003</v>
      </c>
      <c r="BF68" s="78">
        <v>45441.468999999997</v>
      </c>
      <c r="BG68" s="78">
        <v>43884.248</v>
      </c>
      <c r="BH68" s="78">
        <v>50212.117999999995</v>
      </c>
      <c r="BI68" s="78">
        <v>48549.762999999999</v>
      </c>
      <c r="BJ68" s="78">
        <v>51526.156999999999</v>
      </c>
      <c r="BK68" s="78">
        <v>54472.184999999998</v>
      </c>
      <c r="BL68" s="78">
        <v>48554.372999999992</v>
      </c>
      <c r="BM68" s="78">
        <v>45081.324000000008</v>
      </c>
      <c r="BN68" s="78">
        <v>43931.055</v>
      </c>
      <c r="BO68" s="88">
        <v>43670.387999999999</v>
      </c>
      <c r="BP68" s="88">
        <v>43712.798000000003</v>
      </c>
      <c r="BQ68" s="88">
        <v>45190.520000000004</v>
      </c>
      <c r="BR68" s="88">
        <v>47601.120999999999</v>
      </c>
      <c r="BS68" s="88">
        <v>46337.540999999997</v>
      </c>
      <c r="BT68" s="88">
        <v>44091.517</v>
      </c>
      <c r="BU68" s="88">
        <v>45477.082000000002</v>
      </c>
      <c r="BV68" s="88">
        <v>47708.084999999999</v>
      </c>
      <c r="BW68" s="88">
        <v>47627.440999999999</v>
      </c>
      <c r="BX68" s="88">
        <v>48900.779000000002</v>
      </c>
      <c r="BY68" s="88">
        <v>47301.53</v>
      </c>
      <c r="BZ68" s="86">
        <v>46477.490000000005</v>
      </c>
      <c r="CA68" s="88">
        <v>46712.125999999997</v>
      </c>
      <c r="CB68" s="88">
        <v>44500.945</v>
      </c>
      <c r="CC68" s="88">
        <v>45432.262000000002</v>
      </c>
      <c r="CD68" s="88">
        <v>46259.71</v>
      </c>
      <c r="CE68" s="86">
        <v>46667.163999999997</v>
      </c>
      <c r="CF68" s="86">
        <v>49957.960000000006</v>
      </c>
      <c r="CG68" s="86">
        <v>50056.896999999997</v>
      </c>
      <c r="CH68" s="88">
        <v>51321.714</v>
      </c>
      <c r="CI68" s="193">
        <v>55035.214</v>
      </c>
      <c r="CJ68" s="86">
        <v>56144.47</v>
      </c>
      <c r="CK68" s="88">
        <v>55242.9</v>
      </c>
      <c r="CL68" s="88">
        <v>55167.41</v>
      </c>
      <c r="CM68" s="199">
        <v>58546.557000000001</v>
      </c>
      <c r="CN68" s="86">
        <v>59598.468000000001</v>
      </c>
      <c r="CO68" s="76">
        <v>59553.061999999998</v>
      </c>
      <c r="CP68" s="199">
        <v>58245.464</v>
      </c>
      <c r="CQ68" s="199">
        <v>62777.72</v>
      </c>
      <c r="CR68" s="199">
        <v>62859.789000000004</v>
      </c>
      <c r="CS68" s="193">
        <v>63773.925000000003</v>
      </c>
      <c r="CT68" s="193">
        <v>63403.705999999998</v>
      </c>
      <c r="CU68" s="193">
        <v>66886.687999999995</v>
      </c>
      <c r="CV68" s="88">
        <v>71368.674445640791</v>
      </c>
      <c r="CW68" s="88">
        <v>64732.274222564592</v>
      </c>
      <c r="CX68" s="193">
        <v>64066.479027628164</v>
      </c>
      <c r="CY68" s="193">
        <v>66357.81355687484</v>
      </c>
      <c r="CZ68" s="86">
        <v>64712.671869785416</v>
      </c>
      <c r="DA68" s="193">
        <v>70052.812914720096</v>
      </c>
      <c r="DB68" s="193">
        <v>69145.285533005808</v>
      </c>
      <c r="DC68" s="193">
        <v>67228.016094820705</v>
      </c>
      <c r="DD68" s="86">
        <v>66080.528779450455</v>
      </c>
      <c r="DE68" s="86">
        <v>73401.368076618426</v>
      </c>
      <c r="DF68" s="86">
        <v>69510.151121133065</v>
      </c>
      <c r="DG68" s="86">
        <v>75132.933187664399</v>
      </c>
      <c r="DH68" s="88">
        <v>71029.182879153683</v>
      </c>
      <c r="DI68" s="88">
        <v>75382.8456971204</v>
      </c>
      <c r="DJ68" s="88">
        <v>72810.457368633521</v>
      </c>
      <c r="DK68" s="88">
        <v>75394.636067974221</v>
      </c>
      <c r="DL68" s="88">
        <v>75868.003110760794</v>
      </c>
      <c r="DM68" s="88">
        <v>72896.507478930711</v>
      </c>
      <c r="DN68" s="88">
        <v>72621.025485571721</v>
      </c>
      <c r="DO68" s="88">
        <v>74334.701511241845</v>
      </c>
      <c r="DP68" s="88">
        <v>78294.122016171794</v>
      </c>
      <c r="DQ68" s="88">
        <v>78492.049865600173</v>
      </c>
      <c r="DR68" s="88">
        <v>77008.492093337743</v>
      </c>
      <c r="DS68" s="88">
        <v>81040.369324711603</v>
      </c>
      <c r="DT68" s="88">
        <v>79295.213404284936</v>
      </c>
      <c r="DU68" s="88">
        <v>78838.834400481253</v>
      </c>
      <c r="DV68" s="88">
        <v>81383.545880385165</v>
      </c>
      <c r="DW68" s="88">
        <v>73157.697326106296</v>
      </c>
      <c r="DX68" s="88">
        <v>81984.540173560643</v>
      </c>
      <c r="DY68" s="88">
        <v>79536.489621625326</v>
      </c>
      <c r="DZ68" s="88">
        <v>77487.474753774004</v>
      </c>
      <c r="EA68" s="88">
        <v>77755.677775470263</v>
      </c>
      <c r="EB68" s="88">
        <v>76600.935471047036</v>
      </c>
      <c r="EC68" s="88">
        <v>84218.395144150738</v>
      </c>
      <c r="ED68" s="88">
        <v>75016.789785871821</v>
      </c>
      <c r="EE68" s="88">
        <v>65903.693370464243</v>
      </c>
      <c r="EF68" s="88">
        <v>67057.725439233211</v>
      </c>
      <c r="EG68" s="88">
        <v>67947.246091342546</v>
      </c>
      <c r="EH68" s="194">
        <v>69676.536987551168</v>
      </c>
      <c r="EI68" s="194">
        <v>76238.428311029871</v>
      </c>
      <c r="EJ68" s="88">
        <v>71060.918579398305</v>
      </c>
      <c r="EK68" s="88">
        <v>69063.726408794057</v>
      </c>
      <c r="EL68" s="88">
        <v>67184.511112027132</v>
      </c>
      <c r="EM68" s="88">
        <v>66271.735827576398</v>
      </c>
      <c r="EN68" s="88">
        <v>64440.364931555858</v>
      </c>
      <c r="EO68" s="88">
        <v>62701.150889747245</v>
      </c>
      <c r="EP68" s="88">
        <v>56332.367936685012</v>
      </c>
      <c r="EQ68" s="88">
        <v>57590.438129041584</v>
      </c>
      <c r="ER68" s="88">
        <v>55135.90674298205</v>
      </c>
      <c r="ES68" s="88">
        <v>52535.235120685044</v>
      </c>
      <c r="ET68" s="88">
        <v>52733.44696878572</v>
      </c>
      <c r="EU68" s="88">
        <v>51827.189899392542</v>
      </c>
      <c r="EV68" s="88">
        <v>51913.144571002602</v>
      </c>
      <c r="EW68" s="88">
        <v>49166.268481274143</v>
      </c>
      <c r="EX68" s="88">
        <v>49036.230647442659</v>
      </c>
      <c r="EY68" s="88">
        <v>49231.997171823336</v>
      </c>
      <c r="EZ68" s="88">
        <v>48850.999231242262</v>
      </c>
      <c r="FA68" s="86">
        <v>47688.87077457548</v>
      </c>
      <c r="FB68" s="86">
        <v>46937.609190211719</v>
      </c>
      <c r="FC68" s="86">
        <v>46723.357026045756</v>
      </c>
      <c r="FD68" s="86">
        <v>47741.633284929019</v>
      </c>
      <c r="FE68" s="86">
        <v>47949.704640948163</v>
      </c>
      <c r="FF68" s="86">
        <v>47967.456737672073</v>
      </c>
      <c r="FG68" s="86">
        <v>48451.549743604657</v>
      </c>
      <c r="FH68" s="86">
        <v>48615.672958937204</v>
      </c>
      <c r="FI68" s="86">
        <v>48138.302370048812</v>
      </c>
      <c r="FJ68" s="86">
        <v>47896.992684452896</v>
      </c>
      <c r="FK68" s="86">
        <v>48840.471085406607</v>
      </c>
      <c r="FL68" s="86">
        <v>48939.911364989268</v>
      </c>
      <c r="FM68" s="86">
        <v>49213.064470937934</v>
      </c>
      <c r="FN68" s="86">
        <v>49386.558370979437</v>
      </c>
      <c r="FO68" s="86">
        <v>51625.8328112694</v>
      </c>
      <c r="FP68" s="170">
        <v>52814.334297982597</v>
      </c>
      <c r="FQ68" s="170">
        <v>52747.49667464658</v>
      </c>
      <c r="FR68" s="170">
        <v>53779.836646335141</v>
      </c>
      <c r="FS68" s="170">
        <v>55631.093491265492</v>
      </c>
      <c r="FT68" s="86">
        <v>56151.559145281055</v>
      </c>
      <c r="FU68" s="86">
        <v>58971.111674455577</v>
      </c>
      <c r="FV68" s="86">
        <v>60897.26747079812</v>
      </c>
      <c r="FW68" s="86">
        <v>62591.710765539487</v>
      </c>
      <c r="FX68" s="86">
        <v>62259.661221047958</v>
      </c>
      <c r="FY68" s="86">
        <v>64264.588413564677</v>
      </c>
      <c r="FZ68" s="200">
        <v>66270.056670617079</v>
      </c>
      <c r="GA68" s="200">
        <v>68875.275667952723</v>
      </c>
      <c r="GB68" s="200">
        <v>68154</v>
      </c>
      <c r="GC68" s="200">
        <v>69812</v>
      </c>
      <c r="GD68" s="86">
        <v>70351.67683875229</v>
      </c>
      <c r="GE68" s="88">
        <v>70290.382116512628</v>
      </c>
      <c r="GF68" s="88">
        <v>70170</v>
      </c>
      <c r="GG68" s="78">
        <v>71382</v>
      </c>
      <c r="GH68" s="88">
        <v>72090.984368185222</v>
      </c>
      <c r="GI68" s="88">
        <v>72910.08851377308</v>
      </c>
      <c r="GJ68" s="88">
        <v>71682.899084133445</v>
      </c>
      <c r="GK68" s="88">
        <v>72168.754691506387</v>
      </c>
      <c r="GL68" s="88">
        <v>73071</v>
      </c>
      <c r="GM68" s="88">
        <v>73184</v>
      </c>
      <c r="GN68" s="88">
        <v>72284</v>
      </c>
      <c r="GO68" s="88">
        <v>72344</v>
      </c>
      <c r="GP68" s="88">
        <v>72709</v>
      </c>
      <c r="GQ68" s="88">
        <v>73220</v>
      </c>
      <c r="GR68" s="88">
        <v>71502</v>
      </c>
      <c r="GS68" s="88">
        <v>67918</v>
      </c>
      <c r="GT68" s="88">
        <v>68019</v>
      </c>
      <c r="GU68" s="88">
        <v>66700</v>
      </c>
      <c r="GV68" s="88">
        <v>60535</v>
      </c>
      <c r="GW68" s="88">
        <v>59252</v>
      </c>
      <c r="GX68" s="88">
        <v>56709</v>
      </c>
      <c r="GY68" s="88">
        <v>64919</v>
      </c>
      <c r="GZ68" s="195">
        <v>67001</v>
      </c>
      <c r="HA68" s="196">
        <v>68816</v>
      </c>
      <c r="HB68" s="196">
        <v>72060</v>
      </c>
      <c r="HC68" s="88">
        <v>73898</v>
      </c>
      <c r="HD68" s="88">
        <v>76218</v>
      </c>
      <c r="HE68" s="88">
        <v>76386</v>
      </c>
      <c r="HF68" s="88">
        <v>76426</v>
      </c>
      <c r="HG68" s="88">
        <v>76425</v>
      </c>
      <c r="HH68" s="88">
        <v>75651</v>
      </c>
      <c r="HI68" s="88">
        <v>80005</v>
      </c>
      <c r="HJ68" s="88">
        <v>80621</v>
      </c>
      <c r="HK68" s="88">
        <v>81638</v>
      </c>
      <c r="HL68" s="88">
        <v>79936</v>
      </c>
      <c r="HM68" s="88">
        <v>83114</v>
      </c>
      <c r="HN68" s="88">
        <v>86713</v>
      </c>
      <c r="HO68" s="88">
        <v>91514</v>
      </c>
      <c r="HP68" s="88">
        <v>98628</v>
      </c>
      <c r="HQ68" s="88">
        <v>95795</v>
      </c>
      <c r="HR68" s="88">
        <v>102837</v>
      </c>
      <c r="HS68" s="88">
        <v>107350</v>
      </c>
      <c r="HT68" s="88">
        <v>109222</v>
      </c>
      <c r="HU68" s="88">
        <v>114633</v>
      </c>
      <c r="HV68" s="88">
        <v>121350</v>
      </c>
      <c r="HW68" s="88">
        <v>127383</v>
      </c>
      <c r="HX68" s="88">
        <v>135097</v>
      </c>
      <c r="HY68" s="88">
        <v>122559</v>
      </c>
      <c r="HZ68" s="88">
        <v>130351</v>
      </c>
      <c r="IA68" s="88">
        <v>131542</v>
      </c>
      <c r="IB68" s="88">
        <v>130529</v>
      </c>
      <c r="IC68" s="88">
        <v>130752</v>
      </c>
      <c r="ID68" s="88">
        <v>130486</v>
      </c>
      <c r="IE68" s="88">
        <v>132144</v>
      </c>
      <c r="IF68" s="88">
        <v>132682</v>
      </c>
      <c r="IG68" s="88">
        <v>136067</v>
      </c>
      <c r="IH68" s="88">
        <v>134481</v>
      </c>
      <c r="II68" s="88">
        <v>132641</v>
      </c>
      <c r="IJ68" s="88">
        <v>127363</v>
      </c>
      <c r="IK68" s="88">
        <v>125111</v>
      </c>
      <c r="IL68" s="88">
        <v>126909</v>
      </c>
      <c r="IM68" s="88">
        <v>126676</v>
      </c>
      <c r="IN68" s="88">
        <v>125427</v>
      </c>
      <c r="IO68" s="88">
        <v>125539</v>
      </c>
      <c r="IP68" s="88">
        <v>126783</v>
      </c>
      <c r="IQ68" s="88">
        <v>125597</v>
      </c>
      <c r="IR68" s="88">
        <v>123666</v>
      </c>
      <c r="IS68" s="117">
        <v>118441</v>
      </c>
      <c r="IT68" s="197">
        <v>116050</v>
      </c>
      <c r="IU68" s="197">
        <v>110421</v>
      </c>
      <c r="IV68" s="197">
        <v>107635</v>
      </c>
      <c r="IW68" s="197">
        <v>105490</v>
      </c>
      <c r="IX68" s="197">
        <v>104514</v>
      </c>
      <c r="IY68" s="201">
        <v>103706</v>
      </c>
      <c r="IZ68" s="202">
        <v>101895</v>
      </c>
      <c r="JA68" s="201">
        <v>102085</v>
      </c>
      <c r="JB68" s="201">
        <v>98617</v>
      </c>
      <c r="JC68" s="201">
        <v>96814</v>
      </c>
      <c r="JD68" s="201">
        <v>98308</v>
      </c>
      <c r="JE68" s="201">
        <v>96313</v>
      </c>
      <c r="JF68" s="202">
        <v>94984</v>
      </c>
      <c r="JG68" s="534">
        <v>93266</v>
      </c>
      <c r="JH68" s="88">
        <v>89629</v>
      </c>
      <c r="JI68" s="88">
        <v>89254</v>
      </c>
      <c r="JJ68" s="197">
        <v>89221</v>
      </c>
      <c r="JK68" s="77">
        <v>89417</v>
      </c>
      <c r="JL68" s="77">
        <v>90016</v>
      </c>
      <c r="JM68" s="77">
        <v>90968</v>
      </c>
    </row>
    <row r="69" spans="1:273" ht="15" customHeight="1">
      <c r="A69" s="57"/>
      <c r="B69" s="162" t="s">
        <v>78</v>
      </c>
      <c r="C69" s="195">
        <v>1802</v>
      </c>
      <c r="D69" s="195">
        <v>2046</v>
      </c>
      <c r="E69" s="195">
        <v>2861</v>
      </c>
      <c r="F69" s="195">
        <v>2515</v>
      </c>
      <c r="G69" s="195">
        <v>3159</v>
      </c>
      <c r="H69" s="195">
        <v>4056</v>
      </c>
      <c r="I69" s="195">
        <v>4568</v>
      </c>
      <c r="J69" s="195">
        <v>6339</v>
      </c>
      <c r="K69" s="195">
        <v>6404</v>
      </c>
      <c r="L69" s="195">
        <v>5499</v>
      </c>
      <c r="M69" s="195">
        <v>3728</v>
      </c>
      <c r="N69" s="195">
        <v>2016</v>
      </c>
      <c r="O69" s="195">
        <v>2795.6039999999998</v>
      </c>
      <c r="P69" s="195">
        <v>3772.4780000000001</v>
      </c>
      <c r="Q69" s="195">
        <v>3256.395</v>
      </c>
      <c r="R69" s="195">
        <v>1990.5060000000001</v>
      </c>
      <c r="S69" s="195">
        <v>2034.615</v>
      </c>
      <c r="T69" s="195">
        <v>580.33000000000004</v>
      </c>
      <c r="U69" s="195">
        <v>2123.797</v>
      </c>
      <c r="V69" s="195">
        <v>1084.2629999999999</v>
      </c>
      <c r="W69" s="195">
        <v>1227.4780000000001</v>
      </c>
      <c r="X69" s="195">
        <v>3142.6950000000002</v>
      </c>
      <c r="Y69" s="195">
        <v>1772.5630000000001</v>
      </c>
      <c r="Z69" s="195">
        <v>2784.7440000000001</v>
      </c>
      <c r="AA69" s="195">
        <v>3947.8449999999998</v>
      </c>
      <c r="AB69" s="195">
        <v>2795.14</v>
      </c>
      <c r="AC69" s="195">
        <v>1395.289</v>
      </c>
      <c r="AD69" s="195">
        <v>2127.4090000000001</v>
      </c>
      <c r="AE69" s="195">
        <v>1074.742</v>
      </c>
      <c r="AF69" s="195">
        <v>2403.623</v>
      </c>
      <c r="AG69" s="195">
        <v>1801.8420000000001</v>
      </c>
      <c r="AH69" s="195">
        <v>1539.432</v>
      </c>
      <c r="AI69" s="195">
        <v>2409.5529999999999</v>
      </c>
      <c r="AJ69" s="195">
        <v>1398.2270000000001</v>
      </c>
      <c r="AK69" s="195">
        <v>2689.3870000000002</v>
      </c>
      <c r="AL69" s="88">
        <v>2137.183</v>
      </c>
      <c r="AM69" s="195">
        <v>3906.31</v>
      </c>
      <c r="AN69" s="86">
        <v>3483.2249999999999</v>
      </c>
      <c r="AO69" s="195">
        <v>3039.2579999999998</v>
      </c>
      <c r="AP69" s="195">
        <v>2674.1959999999999</v>
      </c>
      <c r="AQ69" s="195">
        <v>2437.1930000000002</v>
      </c>
      <c r="AR69" s="159">
        <v>2141.788</v>
      </c>
      <c r="AS69" s="159">
        <v>1769.7750000000001</v>
      </c>
      <c r="AT69" s="159">
        <v>1530.6379999999999</v>
      </c>
      <c r="AU69" s="159">
        <v>1232.095</v>
      </c>
      <c r="AV69" s="159">
        <v>1574.8810000000001</v>
      </c>
      <c r="AW69" s="78">
        <v>1367.742</v>
      </c>
      <c r="AX69" s="159">
        <v>1242.8610000000001</v>
      </c>
      <c r="AY69" s="159">
        <v>1657.2149999999999</v>
      </c>
      <c r="AZ69" s="78">
        <v>1473.9749999999999</v>
      </c>
      <c r="BA69" s="78">
        <v>1341.4929999999999</v>
      </c>
      <c r="BB69" s="78">
        <v>1218.452</v>
      </c>
      <c r="BC69" s="76">
        <v>921.726</v>
      </c>
      <c r="BD69" s="78">
        <v>809.85699999999997</v>
      </c>
      <c r="BE69" s="78">
        <v>1033.1590000000001</v>
      </c>
      <c r="BF69" s="78">
        <v>1701.27</v>
      </c>
      <c r="BG69" s="78">
        <v>1928.2560000000001</v>
      </c>
      <c r="BH69" s="78">
        <v>1600.2460000000001</v>
      </c>
      <c r="BI69" s="78">
        <v>1349.3050000000001</v>
      </c>
      <c r="BJ69" s="78">
        <v>1517.7940000000001</v>
      </c>
      <c r="BK69" s="78">
        <v>3818.1109999999999</v>
      </c>
      <c r="BL69" s="78">
        <v>5342.6809999999996</v>
      </c>
      <c r="BM69" s="78">
        <v>5296.4660000000003</v>
      </c>
      <c r="BN69" s="78">
        <v>4409.6790000000001</v>
      </c>
      <c r="BO69" s="86">
        <v>4158.9189999999999</v>
      </c>
      <c r="BP69" s="86">
        <v>3439.5320000000002</v>
      </c>
      <c r="BQ69" s="86">
        <v>2834.328</v>
      </c>
      <c r="BR69" s="86">
        <v>2516.3519999999999</v>
      </c>
      <c r="BS69" s="86">
        <v>2317.7959999999998</v>
      </c>
      <c r="BT69" s="88">
        <v>2158.4409999999998</v>
      </c>
      <c r="BU69" s="86">
        <v>2159.5160000000001</v>
      </c>
      <c r="BV69" s="86">
        <v>2175.8470000000002</v>
      </c>
      <c r="BW69" s="86">
        <v>1911.7360000000001</v>
      </c>
      <c r="BX69" s="86">
        <v>1651.252</v>
      </c>
      <c r="BY69" s="86">
        <v>1421.992</v>
      </c>
      <c r="BZ69" s="86">
        <v>1137.501</v>
      </c>
      <c r="CA69" s="86">
        <v>1474.376</v>
      </c>
      <c r="CB69" s="86">
        <v>1275.595</v>
      </c>
      <c r="CC69" s="86">
        <v>1640.5550000000001</v>
      </c>
      <c r="CD69" s="86">
        <v>1218.884</v>
      </c>
      <c r="CE69" s="86">
        <v>1290.818</v>
      </c>
      <c r="CF69" s="86">
        <v>1367.8579999999999</v>
      </c>
      <c r="CG69" s="86">
        <v>1751.8589999999999</v>
      </c>
      <c r="CH69" s="88">
        <v>1690.4380000000001</v>
      </c>
      <c r="CI69" s="76">
        <v>1533.078</v>
      </c>
      <c r="CJ69" s="86">
        <v>1362.6289999999999</v>
      </c>
      <c r="CK69" s="88">
        <v>1236.635</v>
      </c>
      <c r="CL69" s="88">
        <v>1042.183</v>
      </c>
      <c r="CM69" s="199">
        <v>1404.8720000000001</v>
      </c>
      <c r="CN69" s="86">
        <v>1162.4929999999999</v>
      </c>
      <c r="CO69" s="75">
        <v>1243.8240000000001</v>
      </c>
      <c r="CP69" s="193">
        <v>1556.2750000000001</v>
      </c>
      <c r="CQ69" s="193">
        <v>1296.6010000000001</v>
      </c>
      <c r="CR69" s="193">
        <v>971.54899999999998</v>
      </c>
      <c r="CS69" s="193">
        <v>1193.1559999999999</v>
      </c>
      <c r="CT69" s="193">
        <v>1404.5</v>
      </c>
      <c r="CU69" s="193">
        <v>1545.5029999999999</v>
      </c>
      <c r="CV69" s="88">
        <v>1563.4696430372669</v>
      </c>
      <c r="CW69" s="88">
        <v>1307.800547871796</v>
      </c>
      <c r="CX69" s="193">
        <v>1589.1284011715011</v>
      </c>
      <c r="CY69" s="193">
        <v>1974.6967282147509</v>
      </c>
      <c r="CZ69" s="86">
        <v>1752.898846795619</v>
      </c>
      <c r="DA69" s="193">
        <v>2087.517316181948</v>
      </c>
      <c r="DB69" s="193">
        <v>1669.138595040323</v>
      </c>
      <c r="DC69" s="193">
        <v>3022.9248027253675</v>
      </c>
      <c r="DD69" s="86">
        <v>1912.5905544583879</v>
      </c>
      <c r="DE69" s="86">
        <v>1785.53350862348</v>
      </c>
      <c r="DF69" s="86">
        <v>2936.0284016064516</v>
      </c>
      <c r="DG69" s="86">
        <v>2310.122405051728</v>
      </c>
      <c r="DH69" s="88">
        <v>2800.7017440543641</v>
      </c>
      <c r="DI69" s="88">
        <v>2722.2550381234173</v>
      </c>
      <c r="DJ69" s="88">
        <v>3160.3581317523731</v>
      </c>
      <c r="DK69" s="88">
        <v>3002.3078526036811</v>
      </c>
      <c r="DL69" s="88">
        <v>4621.73524783842</v>
      </c>
      <c r="DM69" s="88">
        <v>6746.2005813089472</v>
      </c>
      <c r="DN69" s="88">
        <v>6442.395988968191</v>
      </c>
      <c r="DO69" s="88">
        <v>5742.079323562305</v>
      </c>
      <c r="DP69" s="88">
        <v>5836.9828886894311</v>
      </c>
      <c r="DQ69" s="88">
        <v>5617.3201146690635</v>
      </c>
      <c r="DR69" s="88">
        <v>5487.4015720613415</v>
      </c>
      <c r="DS69" s="88">
        <v>5344.7168289238753</v>
      </c>
      <c r="DT69" s="88">
        <v>5166.0565440659002</v>
      </c>
      <c r="DU69" s="88">
        <v>5966.1140840093749</v>
      </c>
      <c r="DV69" s="88">
        <v>7727.4343153274431</v>
      </c>
      <c r="DW69" s="88">
        <v>6890.2751091230102</v>
      </c>
      <c r="DX69" s="88">
        <v>6895.8831452671457</v>
      </c>
      <c r="DY69" s="88">
        <v>6489.6412316985643</v>
      </c>
      <c r="DZ69" s="88">
        <v>5553.0901587784829</v>
      </c>
      <c r="EA69" s="88">
        <v>4337.2927904470098</v>
      </c>
      <c r="EB69" s="88">
        <v>3841.9406675200712</v>
      </c>
      <c r="EC69" s="88">
        <v>3612.5229269652082</v>
      </c>
      <c r="ED69" s="88">
        <v>4915.0155737629384</v>
      </c>
      <c r="EE69" s="77">
        <v>6183.5177943817016</v>
      </c>
      <c r="EF69" s="86">
        <v>5483.3456136455543</v>
      </c>
      <c r="EG69" s="86">
        <v>5164.7348381590227</v>
      </c>
      <c r="EH69" s="194">
        <v>4692.5442203277007</v>
      </c>
      <c r="EI69" s="194">
        <v>3793.4139911618117</v>
      </c>
      <c r="EJ69" s="88">
        <v>2864.0347422465788</v>
      </c>
      <c r="EK69" s="88">
        <v>1737.7299686947531</v>
      </c>
      <c r="EL69" s="88">
        <v>591.51123891788495</v>
      </c>
      <c r="EM69" s="88">
        <v>484.38721904009299</v>
      </c>
      <c r="EN69" s="88">
        <v>1434.0587213452752</v>
      </c>
      <c r="EO69" s="88">
        <v>2350.5087730846431</v>
      </c>
      <c r="EP69" s="88">
        <v>3054.7716666606429</v>
      </c>
      <c r="EQ69" s="77">
        <v>2218.3489825838619</v>
      </c>
      <c r="ER69" s="88">
        <v>1856.519872409652</v>
      </c>
      <c r="ES69" s="88">
        <v>2393.3781222790408</v>
      </c>
      <c r="ET69" s="88">
        <v>2442.862441488332</v>
      </c>
      <c r="EU69" s="88">
        <v>3069.2450273456702</v>
      </c>
      <c r="EV69" s="88">
        <v>2435.9468491590569</v>
      </c>
      <c r="EW69" s="88">
        <v>2933.6844334590883</v>
      </c>
      <c r="EX69" s="88">
        <v>3020.985412241524</v>
      </c>
      <c r="EY69" s="88">
        <v>2821.3754241314709</v>
      </c>
      <c r="EZ69" s="88">
        <v>2297.259215590931</v>
      </c>
      <c r="FA69" s="86">
        <v>2150.6045048205633</v>
      </c>
      <c r="FB69" s="86">
        <v>1997.660267215163</v>
      </c>
      <c r="FC69" s="86">
        <v>2425.8891558348628</v>
      </c>
      <c r="FD69" s="86">
        <v>1982.9210912074641</v>
      </c>
      <c r="FE69" s="86">
        <v>1593.889307109328</v>
      </c>
      <c r="FF69" s="86">
        <v>1556.0521292602721</v>
      </c>
      <c r="FG69" s="86">
        <v>959.14567927116798</v>
      </c>
      <c r="FH69" s="86">
        <v>1469.720490214745</v>
      </c>
      <c r="FI69" s="86">
        <v>1855.6501059515749</v>
      </c>
      <c r="FJ69" s="86">
        <v>1928.830442521328</v>
      </c>
      <c r="FK69" s="86">
        <v>1929.1927372638402</v>
      </c>
      <c r="FL69" s="86">
        <v>2284.3874805429632</v>
      </c>
      <c r="FM69" s="86">
        <v>2359.3361972214229</v>
      </c>
      <c r="FN69" s="86">
        <v>2548.7843463220233</v>
      </c>
      <c r="FO69" s="86">
        <v>1833.9526385301092</v>
      </c>
      <c r="FP69" s="170">
        <v>1813.998790747959</v>
      </c>
      <c r="FQ69" s="170">
        <v>2008.1410656799972</v>
      </c>
      <c r="FR69" s="170">
        <v>2134.2933251149352</v>
      </c>
      <c r="FS69" s="170">
        <v>2201.3834116700427</v>
      </c>
      <c r="FT69" s="86">
        <v>2173.0601790409487</v>
      </c>
      <c r="FU69" s="86">
        <v>1691.67123566594</v>
      </c>
      <c r="FV69" s="86">
        <v>1810.288074571884</v>
      </c>
      <c r="FW69" s="86">
        <v>2192.6662063465187</v>
      </c>
      <c r="FX69" s="86">
        <v>2555.7890255360207</v>
      </c>
      <c r="FY69" s="86">
        <v>2880.8444823037139</v>
      </c>
      <c r="FZ69" s="86">
        <v>3235.464533852617</v>
      </c>
      <c r="GA69" s="86">
        <v>2452.9318010017741</v>
      </c>
      <c r="GB69" s="86">
        <v>2293</v>
      </c>
      <c r="GC69" s="86">
        <v>2161.7451947320769</v>
      </c>
      <c r="GD69" s="86">
        <v>2601.3052360004958</v>
      </c>
      <c r="GE69" s="88">
        <v>2416.902368195912</v>
      </c>
      <c r="GF69" s="77">
        <v>2317</v>
      </c>
      <c r="GG69" s="159">
        <v>2907</v>
      </c>
      <c r="GH69" s="88">
        <v>2687.1658274919678</v>
      </c>
      <c r="GI69" s="88">
        <v>2626.7887258934852</v>
      </c>
      <c r="GJ69" s="88">
        <v>3040.9744281376202</v>
      </c>
      <c r="GK69" s="88">
        <v>2814.9812668350801</v>
      </c>
      <c r="GL69" s="88">
        <v>1995</v>
      </c>
      <c r="GM69" s="88">
        <v>1162</v>
      </c>
      <c r="GN69" s="88">
        <v>1296</v>
      </c>
      <c r="GO69" s="88">
        <v>1004</v>
      </c>
      <c r="GP69" s="88">
        <v>1103</v>
      </c>
      <c r="GQ69" s="88">
        <v>1354</v>
      </c>
      <c r="GR69" s="88">
        <v>1740</v>
      </c>
      <c r="GS69" s="88">
        <v>3128</v>
      </c>
      <c r="GT69" s="88">
        <v>3362</v>
      </c>
      <c r="GU69" s="88">
        <v>2936</v>
      </c>
      <c r="GV69" s="88">
        <v>2376</v>
      </c>
      <c r="GW69" s="88">
        <v>1895</v>
      </c>
      <c r="GX69" s="88">
        <v>1975</v>
      </c>
      <c r="GY69" s="88">
        <v>4887</v>
      </c>
      <c r="GZ69" s="196">
        <v>4920</v>
      </c>
      <c r="HA69" s="196">
        <v>4971</v>
      </c>
      <c r="HB69" s="196">
        <v>5129</v>
      </c>
      <c r="HC69" s="88">
        <v>4575</v>
      </c>
      <c r="HD69" s="88">
        <v>3897</v>
      </c>
      <c r="HE69" s="88">
        <v>2721</v>
      </c>
      <c r="HF69" s="88">
        <v>2465</v>
      </c>
      <c r="HG69" s="88">
        <v>2211</v>
      </c>
      <c r="HH69" s="88">
        <v>2936</v>
      </c>
      <c r="HI69" s="88">
        <v>3040</v>
      </c>
      <c r="HJ69" s="88">
        <v>2807</v>
      </c>
      <c r="HK69" s="88">
        <v>2719</v>
      </c>
      <c r="HL69" s="88">
        <v>2665</v>
      </c>
      <c r="HM69" s="88">
        <v>2839</v>
      </c>
      <c r="HN69" s="88">
        <v>1932</v>
      </c>
      <c r="HO69" s="88">
        <v>2020</v>
      </c>
      <c r="HP69" s="88">
        <v>2265</v>
      </c>
      <c r="HQ69" s="88">
        <v>1600</v>
      </c>
      <c r="HR69" s="88">
        <v>1451</v>
      </c>
      <c r="HS69" s="88">
        <v>928</v>
      </c>
      <c r="HT69" s="88">
        <v>1978</v>
      </c>
      <c r="HU69" s="88">
        <v>2213</v>
      </c>
      <c r="HV69" s="88">
        <v>1898</v>
      </c>
      <c r="HW69" s="88">
        <v>1685</v>
      </c>
      <c r="HX69" s="88">
        <v>1621</v>
      </c>
      <c r="HY69" s="88">
        <v>1878</v>
      </c>
      <c r="HZ69" s="88">
        <v>758</v>
      </c>
      <c r="IA69" s="88">
        <v>727</v>
      </c>
      <c r="IB69" s="88">
        <v>480</v>
      </c>
      <c r="IC69" s="88">
        <v>700</v>
      </c>
      <c r="ID69" s="88">
        <v>1058</v>
      </c>
      <c r="IE69" s="88">
        <v>307</v>
      </c>
      <c r="IF69" s="88">
        <v>235</v>
      </c>
      <c r="IG69" s="88">
        <v>438</v>
      </c>
      <c r="IH69" s="88">
        <v>443</v>
      </c>
      <c r="II69" s="88">
        <v>323</v>
      </c>
      <c r="IJ69" s="88">
        <v>1024</v>
      </c>
      <c r="IK69" s="88">
        <v>1023</v>
      </c>
      <c r="IL69" s="88">
        <v>1194</v>
      </c>
      <c r="IM69" s="88">
        <v>1944</v>
      </c>
      <c r="IN69" s="88">
        <v>1827</v>
      </c>
      <c r="IO69" s="88">
        <v>2011</v>
      </c>
      <c r="IP69" s="88">
        <v>2183</v>
      </c>
      <c r="IQ69" s="88">
        <v>2382</v>
      </c>
      <c r="IR69" s="88">
        <v>2467</v>
      </c>
      <c r="IS69" s="117">
        <v>2586</v>
      </c>
      <c r="IT69" s="197">
        <v>2791</v>
      </c>
      <c r="IU69" s="197">
        <v>2092</v>
      </c>
      <c r="IV69" s="197">
        <v>2206</v>
      </c>
      <c r="IW69" s="197">
        <v>2278</v>
      </c>
      <c r="IX69" s="197">
        <v>1774</v>
      </c>
      <c r="IY69" s="88">
        <v>1318</v>
      </c>
      <c r="IZ69" s="117">
        <v>1442</v>
      </c>
      <c r="JA69" s="88">
        <v>1223</v>
      </c>
      <c r="JB69" s="88">
        <v>1359</v>
      </c>
      <c r="JC69" s="88">
        <v>1605</v>
      </c>
      <c r="JD69" s="88">
        <v>1741</v>
      </c>
      <c r="JE69" s="88">
        <v>1336</v>
      </c>
      <c r="JF69" s="117">
        <v>1690</v>
      </c>
      <c r="JG69" s="534">
        <v>1907</v>
      </c>
      <c r="JH69" s="88">
        <v>1524</v>
      </c>
      <c r="JI69" s="88">
        <v>1116</v>
      </c>
      <c r="JJ69" s="197">
        <v>1005</v>
      </c>
      <c r="JK69" s="88">
        <v>951</v>
      </c>
      <c r="JL69" s="88">
        <v>943</v>
      </c>
      <c r="JM69" s="88">
        <v>916</v>
      </c>
    </row>
    <row r="70" spans="1:273" s="14" customFormat="1" ht="14.25" customHeight="1">
      <c r="A70" s="57"/>
      <c r="B70" s="204" t="s">
        <v>79</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92"/>
      <c r="AM70" s="186"/>
      <c r="AN70" s="177"/>
      <c r="AO70" s="186"/>
      <c r="AP70" s="186"/>
      <c r="AQ70" s="186"/>
      <c r="AR70" s="205"/>
      <c r="AS70" s="205"/>
      <c r="AT70" s="205"/>
      <c r="AU70" s="205"/>
      <c r="AV70" s="205"/>
      <c r="AW70" s="181"/>
      <c r="AX70" s="205"/>
      <c r="AY70" s="205"/>
      <c r="AZ70" s="181"/>
      <c r="BA70" s="181"/>
      <c r="BB70" s="181"/>
      <c r="BC70" s="178"/>
      <c r="BD70" s="181"/>
      <c r="BE70" s="181"/>
      <c r="BF70" s="181"/>
      <c r="BG70" s="181"/>
      <c r="BH70" s="181"/>
      <c r="BI70" s="181"/>
      <c r="BJ70" s="181"/>
      <c r="BK70" s="181"/>
      <c r="BL70" s="181"/>
      <c r="BM70" s="181"/>
      <c r="BN70" s="181"/>
      <c r="BO70" s="177"/>
      <c r="BP70" s="177"/>
      <c r="BQ70" s="177"/>
      <c r="BR70" s="177"/>
      <c r="BS70" s="177"/>
      <c r="BT70" s="92"/>
      <c r="BU70" s="177"/>
      <c r="BV70" s="177"/>
      <c r="BW70" s="177"/>
      <c r="BX70" s="177"/>
      <c r="BY70" s="177"/>
      <c r="BZ70" s="177"/>
      <c r="CA70" s="177"/>
      <c r="CB70" s="177"/>
      <c r="CC70" s="177"/>
      <c r="CD70" s="177"/>
      <c r="CE70" s="177"/>
      <c r="CF70" s="177"/>
      <c r="CG70" s="177"/>
      <c r="CH70" s="92"/>
      <c r="CI70" s="178"/>
      <c r="CJ70" s="177"/>
      <c r="CK70" s="92"/>
      <c r="CL70" s="92"/>
      <c r="CM70" s="179"/>
      <c r="CN70" s="177"/>
      <c r="CO70" s="189"/>
      <c r="CP70" s="185"/>
      <c r="CQ70" s="185"/>
      <c r="CR70" s="185"/>
      <c r="CS70" s="185"/>
      <c r="CT70" s="185"/>
      <c r="CU70" s="185"/>
      <c r="CV70" s="92">
        <v>1679.3745363020921</v>
      </c>
      <c r="CW70" s="92">
        <v>1684.9178797198481</v>
      </c>
      <c r="CX70" s="185">
        <v>1722.0855208911282</v>
      </c>
      <c r="CY70" s="185">
        <v>1723.190975104849</v>
      </c>
      <c r="CZ70" s="177">
        <v>1707.5678731521941</v>
      </c>
      <c r="DA70" s="185">
        <v>1707.775293485154</v>
      </c>
      <c r="DB70" s="185">
        <v>1705.3163540332271</v>
      </c>
      <c r="DC70" s="185">
        <v>1710.3789629610251</v>
      </c>
      <c r="DD70" s="177">
        <v>1718.1998666145298</v>
      </c>
      <c r="DE70" s="177">
        <v>1718.958300728817</v>
      </c>
      <c r="DF70" s="177">
        <v>1718.2934451416741</v>
      </c>
      <c r="DG70" s="177">
        <v>1719.266224396283</v>
      </c>
      <c r="DH70" s="92">
        <v>1725.0719187793632</v>
      </c>
      <c r="DI70" s="92">
        <v>1716.863087749055</v>
      </c>
      <c r="DJ70" s="92">
        <v>1710.486978092669</v>
      </c>
      <c r="DK70" s="92">
        <v>1714.8076750011091</v>
      </c>
      <c r="DL70" s="92">
        <v>1711.703153359673</v>
      </c>
      <c r="DM70" s="92">
        <v>1714.7105243515339</v>
      </c>
      <c r="DN70" s="92">
        <v>1718.357335844446</v>
      </c>
      <c r="DO70" s="92">
        <v>1720.0753370123111</v>
      </c>
      <c r="DP70" s="92">
        <v>1723.569769722051</v>
      </c>
      <c r="DQ70" s="92">
        <v>1725.3285831100691</v>
      </c>
      <c r="DR70" s="92">
        <v>1728.5660251046399</v>
      </c>
      <c r="DS70" s="92">
        <v>1729.7814201311289</v>
      </c>
      <c r="DT70" s="92">
        <v>1726.3181148226329</v>
      </c>
      <c r="DU70" s="92">
        <v>1727.9203708181919</v>
      </c>
      <c r="DV70" s="92">
        <v>1730.2453479570752</v>
      </c>
      <c r="DW70" s="92">
        <v>1730.8597908412789</v>
      </c>
      <c r="DX70" s="92">
        <v>1727.0525659260511</v>
      </c>
      <c r="DY70" s="92">
        <v>1728.0175165386031</v>
      </c>
      <c r="DZ70" s="92">
        <v>1702.453900184576</v>
      </c>
      <c r="EA70" s="92">
        <v>1696.6443773192191</v>
      </c>
      <c r="EB70" s="92">
        <v>1663.9647280635829</v>
      </c>
      <c r="EC70" s="92">
        <v>1664.247851210665</v>
      </c>
      <c r="ED70" s="92">
        <v>1661.2828016466551</v>
      </c>
      <c r="EE70" s="33">
        <v>1655.1707594423822</v>
      </c>
      <c r="EF70" s="177">
        <v>1642.3335701899121</v>
      </c>
      <c r="EG70" s="177">
        <v>1642.037759851379</v>
      </c>
      <c r="EH70" s="191">
        <v>1632.4172501994949</v>
      </c>
      <c r="EI70" s="191">
        <v>1640.4944822311231</v>
      </c>
      <c r="EJ70" s="92">
        <v>1635.8328023436081</v>
      </c>
      <c r="EK70" s="92">
        <v>1639.7674513252721</v>
      </c>
      <c r="EL70" s="92">
        <v>1636.764063985783</v>
      </c>
      <c r="EM70" s="92">
        <v>1639.9727924574611</v>
      </c>
      <c r="EN70" s="92">
        <v>1639.787253394662</v>
      </c>
      <c r="EO70" s="92">
        <v>453.71240623764902</v>
      </c>
      <c r="EP70" s="92">
        <v>444.77790169913294</v>
      </c>
      <c r="EQ70" s="33">
        <v>454.52160282413405</v>
      </c>
      <c r="ER70" s="92">
        <v>454.06679472811902</v>
      </c>
      <c r="ES70" s="92">
        <v>453.64075775883197</v>
      </c>
      <c r="ET70" s="92">
        <v>462.41502845652695</v>
      </c>
      <c r="EU70" s="92">
        <v>462.06628092875297</v>
      </c>
      <c r="EV70" s="92">
        <v>458.575074318524</v>
      </c>
      <c r="EW70" s="92">
        <v>458.65636161567699</v>
      </c>
      <c r="EX70" s="92">
        <v>458.58744147379599</v>
      </c>
      <c r="EY70" s="92">
        <v>459.00014287328503</v>
      </c>
      <c r="EZ70" s="92">
        <v>460.82532615151302</v>
      </c>
      <c r="FA70" s="177">
        <v>455.47485676789643</v>
      </c>
      <c r="FB70" s="177">
        <v>449.21084293469198</v>
      </c>
      <c r="FC70" s="177">
        <v>445.55668657500803</v>
      </c>
      <c r="FD70" s="177">
        <v>454.025800769054</v>
      </c>
      <c r="FE70" s="177">
        <v>450.429018053748</v>
      </c>
      <c r="FF70" s="177">
        <v>452.99469124291392</v>
      </c>
      <c r="FG70" s="177">
        <v>456.24413235120596</v>
      </c>
      <c r="FH70" s="177">
        <v>461.182916660736</v>
      </c>
      <c r="FI70" s="177">
        <v>460.26025442714695</v>
      </c>
      <c r="FJ70" s="177">
        <v>469.629750187806</v>
      </c>
      <c r="FK70" s="177">
        <v>472.81340510945</v>
      </c>
      <c r="FL70" s="177">
        <v>470.23619817672596</v>
      </c>
      <c r="FM70" s="177">
        <v>467.18319993570594</v>
      </c>
      <c r="FN70" s="177">
        <v>470.65254862656093</v>
      </c>
      <c r="FO70" s="177">
        <v>472.20214090157498</v>
      </c>
      <c r="FP70" s="180">
        <v>481.79037500185001</v>
      </c>
      <c r="FQ70" s="180">
        <v>477.81307403926502</v>
      </c>
      <c r="FR70" s="180">
        <v>479.59746753665002</v>
      </c>
      <c r="FS70" s="180">
        <v>474.97855364089804</v>
      </c>
      <c r="FT70" s="177">
        <v>469.60521778083006</v>
      </c>
      <c r="FU70" s="177">
        <v>467.41341591550508</v>
      </c>
      <c r="FV70" s="177">
        <v>469.90485401776101</v>
      </c>
      <c r="FW70" s="177">
        <v>467.58539754045904</v>
      </c>
      <c r="FX70" s="177">
        <v>465.51510473680406</v>
      </c>
      <c r="FY70" s="177">
        <v>460.98957638568402</v>
      </c>
      <c r="FZ70" s="177">
        <v>462.19405691094005</v>
      </c>
      <c r="GA70" s="177">
        <v>463.97654418951601</v>
      </c>
      <c r="GB70" s="177">
        <v>464.44013615679506</v>
      </c>
      <c r="GC70" s="177">
        <v>463</v>
      </c>
      <c r="GD70" s="177">
        <v>459.94040895249901</v>
      </c>
      <c r="GE70" s="92">
        <v>459.37754066939902</v>
      </c>
      <c r="GF70" s="92">
        <v>458</v>
      </c>
      <c r="GG70" s="181">
        <v>463</v>
      </c>
      <c r="GH70" s="92">
        <v>458.73842374140804</v>
      </c>
      <c r="GI70" s="92">
        <v>457.84280658644695</v>
      </c>
      <c r="GJ70" s="92">
        <v>460.83221487953102</v>
      </c>
      <c r="GK70" s="92">
        <v>464.82195247477</v>
      </c>
      <c r="GL70" s="92">
        <v>462</v>
      </c>
      <c r="GM70" s="92">
        <v>466</v>
      </c>
      <c r="GN70" s="92">
        <v>463</v>
      </c>
      <c r="GO70" s="92">
        <v>462</v>
      </c>
      <c r="GP70" s="92">
        <v>462</v>
      </c>
      <c r="GQ70" s="92">
        <v>461</v>
      </c>
      <c r="GR70" s="92">
        <v>465</v>
      </c>
      <c r="GS70" s="92">
        <v>466</v>
      </c>
      <c r="GT70" s="92">
        <v>477</v>
      </c>
      <c r="GU70" s="92">
        <v>480</v>
      </c>
      <c r="GV70" s="92">
        <v>476</v>
      </c>
      <c r="GW70" s="92">
        <v>477</v>
      </c>
      <c r="GX70" s="92">
        <v>481</v>
      </c>
      <c r="GY70" s="92">
        <v>595</v>
      </c>
      <c r="GZ70" s="92">
        <v>593</v>
      </c>
      <c r="HA70" s="92">
        <v>594</v>
      </c>
      <c r="HB70" s="92">
        <v>584</v>
      </c>
      <c r="HC70" s="92">
        <v>592</v>
      </c>
      <c r="HD70" s="92">
        <v>587</v>
      </c>
      <c r="HE70" s="92">
        <v>581</v>
      </c>
      <c r="HF70" s="92">
        <v>581</v>
      </c>
      <c r="HG70" s="92">
        <v>580</v>
      </c>
      <c r="HH70" s="92">
        <v>575</v>
      </c>
      <c r="HI70" s="92">
        <v>576</v>
      </c>
      <c r="HJ70" s="92">
        <v>571</v>
      </c>
      <c r="HK70" s="92">
        <v>568</v>
      </c>
      <c r="HL70" s="92">
        <v>568</v>
      </c>
      <c r="HM70" s="92">
        <v>568</v>
      </c>
      <c r="HN70" s="92">
        <v>566</v>
      </c>
      <c r="HO70" s="92">
        <v>553</v>
      </c>
      <c r="HP70" s="92">
        <v>558</v>
      </c>
      <c r="HQ70" s="92">
        <v>551</v>
      </c>
      <c r="HR70" s="92">
        <v>546</v>
      </c>
      <c r="HS70" s="92">
        <v>544</v>
      </c>
      <c r="HT70" s="92">
        <v>538</v>
      </c>
      <c r="HU70" s="92">
        <v>541</v>
      </c>
      <c r="HV70" s="92">
        <v>550</v>
      </c>
      <c r="HW70" s="92">
        <v>556</v>
      </c>
      <c r="HX70" s="92">
        <v>560</v>
      </c>
      <c r="HY70" s="92">
        <v>498</v>
      </c>
      <c r="HZ70" s="92">
        <v>502</v>
      </c>
      <c r="IA70" s="92">
        <v>504</v>
      </c>
      <c r="IB70" s="92">
        <v>499</v>
      </c>
      <c r="IC70" s="92">
        <v>503</v>
      </c>
      <c r="ID70" s="92">
        <v>505</v>
      </c>
      <c r="IE70" s="92">
        <v>501</v>
      </c>
      <c r="IF70" s="92">
        <v>495</v>
      </c>
      <c r="IG70" s="92">
        <v>497</v>
      </c>
      <c r="IH70" s="92">
        <v>502</v>
      </c>
      <c r="II70" s="92">
        <v>505</v>
      </c>
      <c r="IJ70" s="92">
        <v>501</v>
      </c>
      <c r="IK70" s="92">
        <v>500</v>
      </c>
      <c r="IL70" s="92">
        <v>487</v>
      </c>
      <c r="IM70" s="92">
        <v>485</v>
      </c>
      <c r="IN70" s="92">
        <v>487</v>
      </c>
      <c r="IO70" s="92">
        <v>485</v>
      </c>
      <c r="IP70" s="92">
        <v>500</v>
      </c>
      <c r="IQ70" s="92">
        <v>505</v>
      </c>
      <c r="IR70" s="92">
        <v>507</v>
      </c>
      <c r="IS70" s="206">
        <v>501</v>
      </c>
      <c r="IT70" s="206">
        <v>495</v>
      </c>
      <c r="IU70" s="207">
        <v>492</v>
      </c>
      <c r="IV70" s="207">
        <v>493</v>
      </c>
      <c r="IW70" s="207">
        <v>494</v>
      </c>
      <c r="IX70" s="207">
        <v>499</v>
      </c>
      <c r="IY70" s="208">
        <v>510</v>
      </c>
      <c r="IZ70" s="209">
        <v>508</v>
      </c>
      <c r="JA70" s="208">
        <v>516</v>
      </c>
      <c r="JB70" s="208">
        <v>511</v>
      </c>
      <c r="JC70" s="208">
        <v>514</v>
      </c>
      <c r="JD70" s="208">
        <v>515</v>
      </c>
      <c r="JE70" s="208">
        <v>512</v>
      </c>
      <c r="JF70" s="209">
        <v>513</v>
      </c>
      <c r="JG70" s="535">
        <v>515</v>
      </c>
      <c r="JH70" s="547">
        <v>515</v>
      </c>
      <c r="JI70" s="547">
        <v>515</v>
      </c>
      <c r="JJ70" s="208">
        <v>515</v>
      </c>
      <c r="JK70" s="208">
        <v>515</v>
      </c>
      <c r="JL70" s="208">
        <v>515</v>
      </c>
      <c r="JM70" s="208">
        <v>515</v>
      </c>
    </row>
    <row r="71" spans="1:273" s="225" customFormat="1" ht="15" customHeight="1">
      <c r="A71" s="210"/>
      <c r="B71" s="211" t="s">
        <v>164</v>
      </c>
      <c r="C71" s="212">
        <f t="shared" ref="C71:BN71" si="55">SUM(C72)</f>
        <v>316</v>
      </c>
      <c r="D71" s="212">
        <f t="shared" si="55"/>
        <v>247</v>
      </c>
      <c r="E71" s="212">
        <f t="shared" si="55"/>
        <v>251</v>
      </c>
      <c r="F71" s="212">
        <f t="shared" si="55"/>
        <v>253</v>
      </c>
      <c r="G71" s="212">
        <f t="shared" si="55"/>
        <v>251</v>
      </c>
      <c r="H71" s="212">
        <f t="shared" si="55"/>
        <v>258</v>
      </c>
      <c r="I71" s="212">
        <f t="shared" si="55"/>
        <v>257</v>
      </c>
      <c r="J71" s="212">
        <f t="shared" si="55"/>
        <v>256</v>
      </c>
      <c r="K71" s="212">
        <f t="shared" si="55"/>
        <v>256</v>
      </c>
      <c r="L71" s="212">
        <f t="shared" si="55"/>
        <v>147</v>
      </c>
      <c r="M71" s="212">
        <f t="shared" si="55"/>
        <v>150</v>
      </c>
      <c r="N71" s="212">
        <f t="shared" si="55"/>
        <v>790</v>
      </c>
      <c r="O71" s="212">
        <f t="shared" si="55"/>
        <v>795</v>
      </c>
      <c r="P71" s="212">
        <f t="shared" si="55"/>
        <v>792</v>
      </c>
      <c r="Q71" s="212">
        <f t="shared" si="55"/>
        <v>799</v>
      </c>
      <c r="R71" s="212">
        <f t="shared" si="55"/>
        <v>798</v>
      </c>
      <c r="S71" s="212">
        <f t="shared" si="55"/>
        <v>798</v>
      </c>
      <c r="T71" s="212">
        <f t="shared" si="55"/>
        <v>794</v>
      </c>
      <c r="U71" s="212">
        <f t="shared" si="55"/>
        <v>646</v>
      </c>
      <c r="V71" s="212">
        <f t="shared" si="55"/>
        <v>646</v>
      </c>
      <c r="W71" s="212">
        <f t="shared" si="55"/>
        <v>646</v>
      </c>
      <c r="X71" s="212">
        <f t="shared" si="55"/>
        <v>646</v>
      </c>
      <c r="Y71" s="212">
        <f t="shared" si="55"/>
        <v>646</v>
      </c>
      <c r="Z71" s="212">
        <f t="shared" si="55"/>
        <v>646</v>
      </c>
      <c r="AA71" s="212">
        <f t="shared" si="55"/>
        <v>630</v>
      </c>
      <c r="AB71" s="212">
        <f t="shared" si="55"/>
        <v>630</v>
      </c>
      <c r="AC71" s="212">
        <f t="shared" si="55"/>
        <v>630</v>
      </c>
      <c r="AD71" s="212">
        <f t="shared" si="55"/>
        <v>630</v>
      </c>
      <c r="AE71" s="212">
        <f t="shared" si="55"/>
        <v>630</v>
      </c>
      <c r="AF71" s="212">
        <f t="shared" si="55"/>
        <v>630</v>
      </c>
      <c r="AG71" s="213">
        <f t="shared" si="55"/>
        <v>630</v>
      </c>
      <c r="AH71" s="213">
        <f t="shared" si="55"/>
        <v>630</v>
      </c>
      <c r="AI71" s="213">
        <f t="shared" si="55"/>
        <v>630</v>
      </c>
      <c r="AJ71" s="213">
        <f t="shared" si="55"/>
        <v>630</v>
      </c>
      <c r="AK71" s="213">
        <f t="shared" si="55"/>
        <v>630</v>
      </c>
      <c r="AL71" s="213">
        <f t="shared" si="55"/>
        <v>630</v>
      </c>
      <c r="AM71" s="213">
        <f t="shared" si="55"/>
        <v>596</v>
      </c>
      <c r="AN71" s="214">
        <f t="shared" si="55"/>
        <v>596</v>
      </c>
      <c r="AO71" s="214">
        <f t="shared" si="55"/>
        <v>596</v>
      </c>
      <c r="AP71" s="214">
        <f t="shared" si="55"/>
        <v>596</v>
      </c>
      <c r="AQ71" s="214">
        <f t="shared" si="55"/>
        <v>596</v>
      </c>
      <c r="AR71" s="214">
        <f t="shared" si="55"/>
        <v>596</v>
      </c>
      <c r="AS71" s="214">
        <f t="shared" si="55"/>
        <v>596</v>
      </c>
      <c r="AT71" s="214">
        <f t="shared" si="55"/>
        <v>596</v>
      </c>
      <c r="AU71" s="214">
        <f t="shared" si="55"/>
        <v>596</v>
      </c>
      <c r="AV71" s="214">
        <f t="shared" si="55"/>
        <v>596</v>
      </c>
      <c r="AW71" s="214">
        <f t="shared" si="55"/>
        <v>596</v>
      </c>
      <c r="AX71" s="214">
        <f t="shared" si="55"/>
        <v>596</v>
      </c>
      <c r="AY71" s="215">
        <f t="shared" si="55"/>
        <v>2.4E-2</v>
      </c>
      <c r="AZ71" s="215">
        <f t="shared" si="55"/>
        <v>2.4E-2</v>
      </c>
      <c r="BA71" s="215">
        <f t="shared" si="55"/>
        <v>2.4E-2</v>
      </c>
      <c r="BB71" s="215">
        <f t="shared" si="55"/>
        <v>2.4E-2</v>
      </c>
      <c r="BC71" s="215">
        <f t="shared" si="55"/>
        <v>2.4E-2</v>
      </c>
      <c r="BD71" s="215">
        <f t="shared" si="55"/>
        <v>2.4E-2</v>
      </c>
      <c r="BE71" s="215">
        <f t="shared" si="55"/>
        <v>2.4E-2</v>
      </c>
      <c r="BF71" s="215">
        <f t="shared" si="55"/>
        <v>2.4E-2</v>
      </c>
      <c r="BG71" s="215">
        <f t="shared" si="55"/>
        <v>2.4E-2</v>
      </c>
      <c r="BH71" s="215">
        <f t="shared" si="55"/>
        <v>2.4E-2</v>
      </c>
      <c r="BI71" s="215">
        <f t="shared" si="55"/>
        <v>2.4E-2</v>
      </c>
      <c r="BJ71" s="215">
        <f t="shared" si="55"/>
        <v>2.4E-2</v>
      </c>
      <c r="BK71" s="215">
        <f t="shared" si="55"/>
        <v>2.4E-2</v>
      </c>
      <c r="BL71" s="215">
        <f t="shared" si="55"/>
        <v>2.4E-2</v>
      </c>
      <c r="BM71" s="215">
        <f t="shared" si="55"/>
        <v>2.4E-2</v>
      </c>
      <c r="BN71" s="215">
        <f t="shared" si="55"/>
        <v>2.4E-2</v>
      </c>
      <c r="BO71" s="215">
        <f t="shared" ref="BO71:DZ71" si="56">SUM(BO72)</f>
        <v>2.4E-2</v>
      </c>
      <c r="BP71" s="215">
        <f t="shared" si="56"/>
        <v>2.4E-2</v>
      </c>
      <c r="BQ71" s="215">
        <f t="shared" si="56"/>
        <v>2.1999999999999999E-2</v>
      </c>
      <c r="BR71" s="215">
        <f t="shared" si="56"/>
        <v>2.1999999999999999E-2</v>
      </c>
      <c r="BS71" s="215">
        <f t="shared" si="56"/>
        <v>2.1999999999999999E-2</v>
      </c>
      <c r="BT71" s="215">
        <f t="shared" si="56"/>
        <v>2.1999999999999999E-2</v>
      </c>
      <c r="BU71" s="214">
        <f t="shared" si="56"/>
        <v>2107</v>
      </c>
      <c r="BV71" s="214">
        <f t="shared" si="56"/>
        <v>2139</v>
      </c>
      <c r="BW71" s="214">
        <f t="shared" si="56"/>
        <v>2081</v>
      </c>
      <c r="BX71" s="214">
        <f t="shared" si="56"/>
        <v>2063</v>
      </c>
      <c r="BY71" s="214">
        <f t="shared" si="56"/>
        <v>2034</v>
      </c>
      <c r="BZ71" s="214">
        <f t="shared" si="56"/>
        <v>2015</v>
      </c>
      <c r="CA71" s="214">
        <f t="shared" si="56"/>
        <v>2002</v>
      </c>
      <c r="CB71" s="214">
        <f t="shared" si="56"/>
        <v>1957</v>
      </c>
      <c r="CC71" s="214">
        <f t="shared" si="56"/>
        <v>1963</v>
      </c>
      <c r="CD71" s="214">
        <f t="shared" si="56"/>
        <v>2020</v>
      </c>
      <c r="CE71" s="214">
        <f t="shared" si="56"/>
        <v>2003</v>
      </c>
      <c r="CF71" s="214">
        <f t="shared" si="56"/>
        <v>2066</v>
      </c>
      <c r="CG71" s="214">
        <f t="shared" si="56"/>
        <v>2083</v>
      </c>
      <c r="CH71" s="214">
        <f t="shared" si="56"/>
        <v>2025</v>
      </c>
      <c r="CI71" s="214">
        <f t="shared" si="56"/>
        <v>2044</v>
      </c>
      <c r="CJ71" s="214">
        <f t="shared" si="56"/>
        <v>2073</v>
      </c>
      <c r="CK71" s="216">
        <f t="shared" si="56"/>
        <v>2088</v>
      </c>
      <c r="CL71" s="216">
        <f t="shared" si="56"/>
        <v>2105</v>
      </c>
      <c r="CM71" s="216">
        <f t="shared" si="56"/>
        <v>2152</v>
      </c>
      <c r="CN71" s="217">
        <f t="shared" si="56"/>
        <v>2125</v>
      </c>
      <c r="CO71" s="217">
        <f>SUM(CO72)</f>
        <v>2124</v>
      </c>
      <c r="CP71" s="217">
        <f t="shared" si="56"/>
        <v>2122</v>
      </c>
      <c r="CQ71" s="217">
        <f t="shared" si="56"/>
        <v>2141</v>
      </c>
      <c r="CR71" s="217">
        <f t="shared" si="56"/>
        <v>2080</v>
      </c>
      <c r="CS71" s="217">
        <f t="shared" si="56"/>
        <v>2105</v>
      </c>
      <c r="CT71" s="217">
        <f t="shared" si="56"/>
        <v>2060</v>
      </c>
      <c r="CU71" s="217">
        <f t="shared" si="56"/>
        <v>2031</v>
      </c>
      <c r="CV71" s="217">
        <f t="shared" si="56"/>
        <v>5067.7177528413131</v>
      </c>
      <c r="CW71" s="217">
        <f t="shared" si="56"/>
        <v>240.69220530219303</v>
      </c>
      <c r="CX71" s="217">
        <f t="shared" si="56"/>
        <v>1553.4526392386131</v>
      </c>
      <c r="CY71" s="217">
        <f t="shared" si="56"/>
        <v>561.86766196873305</v>
      </c>
      <c r="CZ71" s="217">
        <f t="shared" si="56"/>
        <v>476.63520758777304</v>
      </c>
      <c r="DA71" s="217">
        <f t="shared" si="56"/>
        <v>9.0678462202129992</v>
      </c>
      <c r="DB71" s="217">
        <f t="shared" si="56"/>
        <v>227.42309893809002</v>
      </c>
      <c r="DC71" s="217">
        <f t="shared" si="56"/>
        <v>1432.1832448317132</v>
      </c>
      <c r="DD71" s="217">
        <f t="shared" si="56"/>
        <v>1443.4558119729729</v>
      </c>
      <c r="DE71" s="217">
        <f t="shared" si="56"/>
        <v>9.1239865293329991</v>
      </c>
      <c r="DF71" s="217">
        <f t="shared" si="56"/>
        <v>1534.1431166113732</v>
      </c>
      <c r="DG71" s="217">
        <f t="shared" si="56"/>
        <v>1595.1924042860533</v>
      </c>
      <c r="DH71" s="217">
        <f t="shared" si="56"/>
        <v>361.31987628747299</v>
      </c>
      <c r="DI71" s="217">
        <f t="shared" si="56"/>
        <v>10.590586089373001</v>
      </c>
      <c r="DJ71" s="217">
        <f t="shared" si="56"/>
        <v>1537.2240356825803</v>
      </c>
      <c r="DK71" s="217">
        <f t="shared" si="56"/>
        <v>619.97902815879604</v>
      </c>
      <c r="DL71" s="217">
        <f t="shared" si="56"/>
        <v>1162.2820879209</v>
      </c>
      <c r="DM71" s="217">
        <f t="shared" si="56"/>
        <v>829.27345492685993</v>
      </c>
      <c r="DN71" s="217">
        <f t="shared" si="56"/>
        <v>622.35001552542008</v>
      </c>
      <c r="DO71" s="217">
        <f t="shared" si="56"/>
        <v>10.643792825167999</v>
      </c>
      <c r="DP71" s="217">
        <f t="shared" si="56"/>
        <v>11.089270872061</v>
      </c>
      <c r="DQ71" s="217">
        <f t="shared" si="56"/>
        <v>11.541189012501</v>
      </c>
      <c r="DR71" s="217">
        <f t="shared" si="56"/>
        <v>255.66283746840099</v>
      </c>
      <c r="DS71" s="216">
        <f t="shared" si="56"/>
        <v>95.859450200967999</v>
      </c>
      <c r="DT71" s="216">
        <f t="shared" si="56"/>
        <v>12.717194440287999</v>
      </c>
      <c r="DU71" s="216">
        <f t="shared" si="56"/>
        <v>282.05757203492806</v>
      </c>
      <c r="DV71" s="216">
        <f t="shared" si="56"/>
        <v>6860.3667616981274</v>
      </c>
      <c r="DW71" s="216">
        <f t="shared" si="56"/>
        <v>12.717194440287999</v>
      </c>
      <c r="DX71" s="216">
        <f>SUM(DX72)</f>
        <v>12.717190551370999</v>
      </c>
      <c r="DY71" s="216">
        <f t="shared" si="56"/>
        <v>12.662190551370999</v>
      </c>
      <c r="DZ71" s="216">
        <f t="shared" si="56"/>
        <v>366.08253329959098</v>
      </c>
      <c r="EA71" s="216">
        <f t="shared" ref="EA71:GL71" si="57">SUM(EA72)</f>
        <v>102.397247892751</v>
      </c>
      <c r="EB71" s="216">
        <f t="shared" si="57"/>
        <v>543.49608166835105</v>
      </c>
      <c r="EC71" s="216">
        <f t="shared" si="57"/>
        <v>8142.6952197620312</v>
      </c>
      <c r="ED71" s="216">
        <f t="shared" si="57"/>
        <v>766.26130662835794</v>
      </c>
      <c r="EE71" s="218">
        <f t="shared" si="57"/>
        <v>26.317793021771003</v>
      </c>
      <c r="EF71" s="219">
        <f t="shared" si="57"/>
        <v>115.765020872851</v>
      </c>
      <c r="EG71" s="220">
        <f t="shared" si="57"/>
        <v>14.579801383291001</v>
      </c>
      <c r="EH71" s="221">
        <f t="shared" si="57"/>
        <v>14.549801383291001</v>
      </c>
      <c r="EI71" s="221">
        <f t="shared" si="57"/>
        <v>5599.9630998317916</v>
      </c>
      <c r="EJ71" s="220">
        <f t="shared" si="57"/>
        <v>14.549801383291001</v>
      </c>
      <c r="EK71" s="220">
        <f t="shared" si="57"/>
        <v>14.549801383291001</v>
      </c>
      <c r="EL71" s="220">
        <f t="shared" si="57"/>
        <v>14.549801389091002</v>
      </c>
      <c r="EM71" s="220">
        <f t="shared" si="57"/>
        <v>57.400396841311007</v>
      </c>
      <c r="EN71" s="220">
        <f t="shared" si="57"/>
        <v>69.904303296351003</v>
      </c>
      <c r="EO71" s="220">
        <f t="shared" si="57"/>
        <v>531.70664733844501</v>
      </c>
      <c r="EP71" s="220">
        <f t="shared" si="57"/>
        <v>14.589031687291001</v>
      </c>
      <c r="EQ71" s="220">
        <f t="shared" si="57"/>
        <v>147.933707486744</v>
      </c>
      <c r="ER71" s="220">
        <f t="shared" si="57"/>
        <v>442.33320191549097</v>
      </c>
      <c r="ES71" s="220">
        <f t="shared" si="57"/>
        <v>17.063315794390999</v>
      </c>
      <c r="ET71" s="220">
        <f t="shared" si="57"/>
        <v>17.063315794390999</v>
      </c>
      <c r="EU71" s="220">
        <f t="shared" si="57"/>
        <v>179.43815359243101</v>
      </c>
      <c r="EV71" s="220">
        <f t="shared" si="57"/>
        <v>45.505391269011</v>
      </c>
      <c r="EW71" s="220">
        <f t="shared" si="57"/>
        <v>112.51634275479101</v>
      </c>
      <c r="EX71" s="220">
        <f t="shared" si="57"/>
        <v>79.759640669547011</v>
      </c>
      <c r="EY71" s="220">
        <f t="shared" si="57"/>
        <v>17.027475974190999</v>
      </c>
      <c r="EZ71" s="220">
        <f t="shared" si="57"/>
        <v>17.007475974190999</v>
      </c>
      <c r="FA71" s="220">
        <f t="shared" si="57"/>
        <v>345.87704768303104</v>
      </c>
      <c r="FB71" s="220">
        <f t="shared" si="57"/>
        <v>287.107626535311</v>
      </c>
      <c r="FC71" s="220">
        <f t="shared" si="57"/>
        <v>16.987475974191</v>
      </c>
      <c r="FD71" s="220">
        <f t="shared" si="57"/>
        <v>863.20544550699105</v>
      </c>
      <c r="FE71" s="220">
        <f t="shared" si="57"/>
        <v>69.033906755951008</v>
      </c>
      <c r="FF71" s="220">
        <f t="shared" si="57"/>
        <v>48.013243368206993</v>
      </c>
      <c r="FG71" s="220">
        <f t="shared" si="57"/>
        <v>16.836462654190999</v>
      </c>
      <c r="FH71" s="220">
        <f t="shared" si="57"/>
        <v>816.90943152555099</v>
      </c>
      <c r="FI71" s="220">
        <f t="shared" si="57"/>
        <v>16.806462654191002</v>
      </c>
      <c r="FJ71" s="220">
        <f t="shared" si="57"/>
        <v>494.17333441771103</v>
      </c>
      <c r="FK71" s="220">
        <f t="shared" si="57"/>
        <v>16.806462651411</v>
      </c>
      <c r="FL71" s="220">
        <f t="shared" si="57"/>
        <v>16.806462651411</v>
      </c>
      <c r="FM71" s="220">
        <f t="shared" si="57"/>
        <v>320.61846285385099</v>
      </c>
      <c r="FN71" s="220">
        <f t="shared" si="57"/>
        <v>52.328156853530999</v>
      </c>
      <c r="FO71" s="220">
        <f t="shared" si="57"/>
        <v>62.254535419930995</v>
      </c>
      <c r="FP71" s="220">
        <f t="shared" si="57"/>
        <v>223.24218041081096</v>
      </c>
      <c r="FQ71" s="220">
        <f t="shared" si="57"/>
        <v>282.43219022881101</v>
      </c>
      <c r="FR71" s="220">
        <f t="shared" si="57"/>
        <v>62.030870837170994</v>
      </c>
      <c r="FS71" s="220">
        <f t="shared" si="57"/>
        <v>62.010870837170998</v>
      </c>
      <c r="FT71" s="220">
        <f t="shared" si="57"/>
        <v>62.010870842410995</v>
      </c>
      <c r="FU71" s="220">
        <f t="shared" si="57"/>
        <v>61.990870842410999</v>
      </c>
      <c r="FV71" s="220">
        <f t="shared" si="57"/>
        <v>61.990870836000994</v>
      </c>
      <c r="FW71" s="220">
        <f t="shared" si="57"/>
        <v>61.990870835970995</v>
      </c>
      <c r="FX71" s="220">
        <f t="shared" si="57"/>
        <v>61.990870835970995</v>
      </c>
      <c r="FY71" s="220">
        <f t="shared" si="57"/>
        <v>61.982194635970998</v>
      </c>
      <c r="FZ71" s="220">
        <f t="shared" si="57"/>
        <v>61.982194625870996</v>
      </c>
      <c r="GA71" s="220">
        <f t="shared" si="57"/>
        <v>112.70724470715101</v>
      </c>
      <c r="GB71" s="220">
        <f t="shared" si="57"/>
        <v>29.532962217043</v>
      </c>
      <c r="GC71" s="220">
        <f t="shared" si="57"/>
        <v>28.716276408198997</v>
      </c>
      <c r="GD71" s="220">
        <f t="shared" si="57"/>
        <v>19.192313625511002</v>
      </c>
      <c r="GE71" s="220">
        <f t="shared" si="57"/>
        <v>19.192313623851</v>
      </c>
      <c r="GF71" s="220">
        <f t="shared" si="57"/>
        <v>19.192313623851</v>
      </c>
      <c r="GG71" s="219">
        <f t="shared" si="57"/>
        <v>19.192313623851</v>
      </c>
      <c r="GH71" s="219">
        <f t="shared" si="57"/>
        <v>19.212313626530999</v>
      </c>
      <c r="GI71" s="219">
        <f t="shared" si="57"/>
        <v>19.212313622510997</v>
      </c>
      <c r="GJ71" s="219">
        <f t="shared" si="57"/>
        <v>324.17460731957101</v>
      </c>
      <c r="GK71" s="219">
        <f t="shared" si="57"/>
        <v>84.238367488411015</v>
      </c>
      <c r="GL71" s="219">
        <f t="shared" si="57"/>
        <v>20</v>
      </c>
      <c r="GM71" s="219">
        <f>SUM(GM72)</f>
        <v>22</v>
      </c>
      <c r="GN71" s="219">
        <f t="shared" ref="GN71:JG71" si="58">SUM(GN72)</f>
        <v>1190</v>
      </c>
      <c r="GO71" s="219">
        <f t="shared" si="58"/>
        <v>1199</v>
      </c>
      <c r="GP71" s="219">
        <f t="shared" si="58"/>
        <v>293</v>
      </c>
      <c r="GQ71" s="219">
        <f t="shared" si="58"/>
        <v>842</v>
      </c>
      <c r="GR71" s="219">
        <f t="shared" si="58"/>
        <v>401</v>
      </c>
      <c r="GS71" s="219">
        <f t="shared" si="58"/>
        <v>24</v>
      </c>
      <c r="GT71" s="219">
        <f t="shared" si="58"/>
        <v>2693</v>
      </c>
      <c r="GU71" s="219">
        <f t="shared" si="58"/>
        <v>2677</v>
      </c>
      <c r="GV71" s="219">
        <f t="shared" si="58"/>
        <v>20</v>
      </c>
      <c r="GW71" s="219">
        <f t="shared" si="58"/>
        <v>20</v>
      </c>
      <c r="GX71" s="219">
        <f>SUM(GX72)</f>
        <v>20</v>
      </c>
      <c r="GY71" s="219">
        <f t="shared" si="58"/>
        <v>6</v>
      </c>
      <c r="GZ71" s="219">
        <f t="shared" si="58"/>
        <v>219</v>
      </c>
      <c r="HA71" s="219">
        <f t="shared" si="58"/>
        <v>6</v>
      </c>
      <c r="HB71" s="219">
        <f t="shared" si="58"/>
        <v>5</v>
      </c>
      <c r="HC71" s="219">
        <f t="shared" si="58"/>
        <v>57</v>
      </c>
      <c r="HD71" s="219">
        <f t="shared" si="58"/>
        <v>17</v>
      </c>
      <c r="HE71" s="219">
        <f t="shared" si="58"/>
        <v>5</v>
      </c>
      <c r="HF71" s="219">
        <f t="shared" si="58"/>
        <v>7</v>
      </c>
      <c r="HG71" s="219">
        <f t="shared" si="58"/>
        <v>5</v>
      </c>
      <c r="HH71" s="219">
        <f t="shared" si="58"/>
        <v>5</v>
      </c>
      <c r="HI71" s="219">
        <f t="shared" si="58"/>
        <v>5</v>
      </c>
      <c r="HJ71" s="219">
        <f t="shared" si="58"/>
        <v>5</v>
      </c>
      <c r="HK71" s="219">
        <f t="shared" si="58"/>
        <v>5</v>
      </c>
      <c r="HL71" s="219">
        <f t="shared" si="58"/>
        <v>5</v>
      </c>
      <c r="HM71" s="219">
        <f t="shared" si="58"/>
        <v>5</v>
      </c>
      <c r="HN71" s="219">
        <f t="shared" si="58"/>
        <v>5</v>
      </c>
      <c r="HO71" s="219">
        <f t="shared" si="58"/>
        <v>5</v>
      </c>
      <c r="HP71" s="219">
        <f t="shared" si="58"/>
        <v>5</v>
      </c>
      <c r="HQ71" s="219">
        <f t="shared" si="58"/>
        <v>5</v>
      </c>
      <c r="HR71" s="219">
        <f t="shared" si="58"/>
        <v>5</v>
      </c>
      <c r="HS71" s="219">
        <f t="shared" si="58"/>
        <v>5</v>
      </c>
      <c r="HT71" s="219">
        <f t="shared" si="58"/>
        <v>4</v>
      </c>
      <c r="HU71" s="219">
        <f t="shared" si="58"/>
        <v>5</v>
      </c>
      <c r="HV71" s="219">
        <f t="shared" si="58"/>
        <v>30</v>
      </c>
      <c r="HW71" s="219">
        <f t="shared" si="58"/>
        <v>5</v>
      </c>
      <c r="HX71" s="219">
        <f t="shared" si="58"/>
        <v>5</v>
      </c>
      <c r="HY71" s="219">
        <f t="shared" si="58"/>
        <v>5</v>
      </c>
      <c r="HZ71" s="219">
        <f t="shared" si="58"/>
        <v>5</v>
      </c>
      <c r="IA71" s="219">
        <f t="shared" si="58"/>
        <v>251</v>
      </c>
      <c r="IB71" s="219">
        <f t="shared" si="58"/>
        <v>5</v>
      </c>
      <c r="IC71" s="219">
        <f t="shared" si="58"/>
        <v>5</v>
      </c>
      <c r="ID71" s="219">
        <f t="shared" si="58"/>
        <v>5</v>
      </c>
      <c r="IE71" s="219">
        <f t="shared" si="58"/>
        <v>5</v>
      </c>
      <c r="IF71" s="219">
        <f t="shared" si="58"/>
        <v>5</v>
      </c>
      <c r="IG71" s="219">
        <f t="shared" si="58"/>
        <v>957</v>
      </c>
      <c r="IH71" s="219">
        <f t="shared" si="58"/>
        <v>73</v>
      </c>
      <c r="II71" s="219">
        <f t="shared" si="58"/>
        <v>123</v>
      </c>
      <c r="IJ71" s="219">
        <f t="shared" si="58"/>
        <v>265</v>
      </c>
      <c r="IK71" s="219">
        <f t="shared" si="58"/>
        <v>37</v>
      </c>
      <c r="IL71" s="219">
        <f t="shared" si="58"/>
        <v>133</v>
      </c>
      <c r="IM71" s="219">
        <f t="shared" si="58"/>
        <v>128</v>
      </c>
      <c r="IN71" s="219">
        <f t="shared" si="58"/>
        <v>30</v>
      </c>
      <c r="IO71" s="219">
        <f t="shared" si="58"/>
        <v>69</v>
      </c>
      <c r="IP71" s="219">
        <f t="shared" si="58"/>
        <v>2111</v>
      </c>
      <c r="IQ71" s="219">
        <f t="shared" si="58"/>
        <v>28</v>
      </c>
      <c r="IR71" s="219">
        <f t="shared" si="58"/>
        <v>109</v>
      </c>
      <c r="IS71" s="222">
        <f t="shared" si="58"/>
        <v>880</v>
      </c>
      <c r="IT71" s="222">
        <f t="shared" si="58"/>
        <v>279</v>
      </c>
      <c r="IU71" s="223">
        <f t="shared" si="58"/>
        <v>31</v>
      </c>
      <c r="IV71" s="223">
        <f t="shared" si="58"/>
        <v>406</v>
      </c>
      <c r="IW71" s="223">
        <f t="shared" si="58"/>
        <v>228</v>
      </c>
      <c r="IX71" s="223">
        <f t="shared" si="58"/>
        <v>196</v>
      </c>
      <c r="IY71" s="224">
        <f t="shared" si="58"/>
        <v>272</v>
      </c>
      <c r="IZ71" s="223">
        <f t="shared" si="58"/>
        <v>32</v>
      </c>
      <c r="JA71" s="224">
        <f t="shared" si="58"/>
        <v>482</v>
      </c>
      <c r="JB71" s="224">
        <f t="shared" si="58"/>
        <v>700</v>
      </c>
      <c r="JC71" s="224">
        <f t="shared" si="58"/>
        <v>401</v>
      </c>
      <c r="JD71" s="224">
        <f t="shared" si="58"/>
        <v>123</v>
      </c>
      <c r="JE71" s="224">
        <f t="shared" si="58"/>
        <v>73</v>
      </c>
      <c r="JF71" s="223">
        <f t="shared" si="58"/>
        <v>148</v>
      </c>
      <c r="JG71" s="552">
        <f t="shared" si="58"/>
        <v>29</v>
      </c>
      <c r="JH71" s="224">
        <f t="shared" ref="JH71:JM71" si="59">SUM(JH72)</f>
        <v>29</v>
      </c>
      <c r="JI71" s="224">
        <f t="shared" si="59"/>
        <v>29</v>
      </c>
      <c r="JJ71" s="224">
        <f t="shared" si="59"/>
        <v>29</v>
      </c>
      <c r="JK71" s="224">
        <f t="shared" si="59"/>
        <v>29</v>
      </c>
      <c r="JL71" s="224">
        <f t="shared" si="59"/>
        <v>29</v>
      </c>
      <c r="JM71" s="224">
        <f t="shared" si="59"/>
        <v>29</v>
      </c>
    </row>
    <row r="72" spans="1:273" s="244" customFormat="1" ht="15" customHeight="1">
      <c r="A72" s="210"/>
      <c r="B72" s="226" t="s">
        <v>80</v>
      </c>
      <c r="C72" s="227">
        <v>316</v>
      </c>
      <c r="D72" s="228">
        <v>247</v>
      </c>
      <c r="E72" s="228">
        <v>251</v>
      </c>
      <c r="F72" s="228">
        <v>253</v>
      </c>
      <c r="G72" s="228">
        <v>251</v>
      </c>
      <c r="H72" s="228">
        <v>258</v>
      </c>
      <c r="I72" s="228">
        <v>257</v>
      </c>
      <c r="J72" s="228">
        <v>256</v>
      </c>
      <c r="K72" s="228">
        <v>256</v>
      </c>
      <c r="L72" s="228">
        <v>147</v>
      </c>
      <c r="M72" s="228">
        <v>150</v>
      </c>
      <c r="N72" s="228">
        <v>790</v>
      </c>
      <c r="O72" s="228">
        <v>795</v>
      </c>
      <c r="P72" s="228">
        <v>792</v>
      </c>
      <c r="Q72" s="228">
        <v>799</v>
      </c>
      <c r="R72" s="228">
        <v>798</v>
      </c>
      <c r="S72" s="228">
        <v>798</v>
      </c>
      <c r="T72" s="228">
        <v>794</v>
      </c>
      <c r="U72" s="228">
        <v>646</v>
      </c>
      <c r="V72" s="228">
        <v>646</v>
      </c>
      <c r="W72" s="228">
        <v>646</v>
      </c>
      <c r="X72" s="228">
        <v>646</v>
      </c>
      <c r="Y72" s="228">
        <v>646</v>
      </c>
      <c r="Z72" s="228">
        <v>646</v>
      </c>
      <c r="AA72" s="228">
        <v>630</v>
      </c>
      <c r="AB72" s="228">
        <v>630</v>
      </c>
      <c r="AC72" s="228">
        <v>630</v>
      </c>
      <c r="AD72" s="228">
        <v>630</v>
      </c>
      <c r="AE72" s="228">
        <v>630</v>
      </c>
      <c r="AF72" s="228">
        <v>630</v>
      </c>
      <c r="AG72" s="228">
        <v>630</v>
      </c>
      <c r="AH72" s="228">
        <v>630</v>
      </c>
      <c r="AI72" s="228">
        <v>630</v>
      </c>
      <c r="AJ72" s="228">
        <v>630</v>
      </c>
      <c r="AK72" s="228">
        <v>630</v>
      </c>
      <c r="AL72" s="228">
        <v>630</v>
      </c>
      <c r="AM72" s="228">
        <v>596</v>
      </c>
      <c r="AN72" s="228">
        <v>596</v>
      </c>
      <c r="AO72" s="228">
        <v>596</v>
      </c>
      <c r="AP72" s="228">
        <v>596</v>
      </c>
      <c r="AQ72" s="228">
        <v>596</v>
      </c>
      <c r="AR72" s="228">
        <v>596</v>
      </c>
      <c r="AS72" s="228">
        <v>596</v>
      </c>
      <c r="AT72" s="228">
        <v>596</v>
      </c>
      <c r="AU72" s="228">
        <v>596</v>
      </c>
      <c r="AV72" s="228">
        <v>596</v>
      </c>
      <c r="AW72" s="228">
        <v>596</v>
      </c>
      <c r="AX72" s="228">
        <v>596</v>
      </c>
      <c r="AY72" s="229">
        <v>2.4E-2</v>
      </c>
      <c r="AZ72" s="229">
        <v>2.4E-2</v>
      </c>
      <c r="BA72" s="229">
        <v>2.4E-2</v>
      </c>
      <c r="BB72" s="229">
        <v>2.4E-2</v>
      </c>
      <c r="BC72" s="229">
        <v>2.4E-2</v>
      </c>
      <c r="BD72" s="229">
        <v>2.4E-2</v>
      </c>
      <c r="BE72" s="229">
        <v>2.4E-2</v>
      </c>
      <c r="BF72" s="229">
        <v>2.4E-2</v>
      </c>
      <c r="BG72" s="229">
        <v>2.4E-2</v>
      </c>
      <c r="BH72" s="229">
        <v>2.4E-2</v>
      </c>
      <c r="BI72" s="229">
        <v>2.4E-2</v>
      </c>
      <c r="BJ72" s="229">
        <v>2.4E-2</v>
      </c>
      <c r="BK72" s="229">
        <v>2.4E-2</v>
      </c>
      <c r="BL72" s="229">
        <v>2.4E-2</v>
      </c>
      <c r="BM72" s="229">
        <v>2.4E-2</v>
      </c>
      <c r="BN72" s="229">
        <v>2.4E-2</v>
      </c>
      <c r="BO72" s="229">
        <v>2.4E-2</v>
      </c>
      <c r="BP72" s="229">
        <v>2.4E-2</v>
      </c>
      <c r="BQ72" s="229">
        <v>2.1999999999999999E-2</v>
      </c>
      <c r="BR72" s="229">
        <v>2.1999999999999999E-2</v>
      </c>
      <c r="BS72" s="229">
        <v>2.1999999999999999E-2</v>
      </c>
      <c r="BT72" s="229">
        <v>2.1999999999999999E-2</v>
      </c>
      <c r="BU72" s="228">
        <v>2107</v>
      </c>
      <c r="BV72" s="228">
        <v>2139</v>
      </c>
      <c r="BW72" s="228">
        <v>2081</v>
      </c>
      <c r="BX72" s="228">
        <v>2063</v>
      </c>
      <c r="BY72" s="228">
        <v>2034</v>
      </c>
      <c r="BZ72" s="228">
        <v>2015</v>
      </c>
      <c r="CA72" s="228">
        <v>2002</v>
      </c>
      <c r="CB72" s="228">
        <v>1957</v>
      </c>
      <c r="CC72" s="228">
        <v>1963</v>
      </c>
      <c r="CD72" s="228">
        <v>2020</v>
      </c>
      <c r="CE72" s="228">
        <v>2003</v>
      </c>
      <c r="CF72" s="228">
        <v>2066</v>
      </c>
      <c r="CG72" s="228">
        <v>2083</v>
      </c>
      <c r="CH72" s="228">
        <v>2025</v>
      </c>
      <c r="CI72" s="228">
        <v>2044</v>
      </c>
      <c r="CJ72" s="228">
        <v>2073</v>
      </c>
      <c r="CK72" s="230">
        <v>2088</v>
      </c>
      <c r="CL72" s="230">
        <v>2105</v>
      </c>
      <c r="CM72" s="230">
        <v>2152</v>
      </c>
      <c r="CN72" s="231">
        <v>2125</v>
      </c>
      <c r="CO72" s="231">
        <v>2124</v>
      </c>
      <c r="CP72" s="232">
        <v>2122</v>
      </c>
      <c r="CQ72" s="232">
        <v>2141</v>
      </c>
      <c r="CR72" s="232">
        <v>2080</v>
      </c>
      <c r="CS72" s="232">
        <v>2105</v>
      </c>
      <c r="CT72" s="232">
        <v>2060</v>
      </c>
      <c r="CU72" s="232">
        <v>2031</v>
      </c>
      <c r="CV72" s="232">
        <v>5067.7177528413131</v>
      </c>
      <c r="CW72" s="232">
        <v>240.69220530219303</v>
      </c>
      <c r="CX72" s="232">
        <v>1553.4526392386131</v>
      </c>
      <c r="CY72" s="232">
        <v>561.86766196873305</v>
      </c>
      <c r="CZ72" s="232">
        <v>476.63520758777304</v>
      </c>
      <c r="DA72" s="232">
        <v>9.0678462202129992</v>
      </c>
      <c r="DB72" s="232">
        <v>227.42309893809002</v>
      </c>
      <c r="DC72" s="232">
        <v>1432.1832448317132</v>
      </c>
      <c r="DD72" s="232">
        <v>1443.4558119729729</v>
      </c>
      <c r="DE72" s="232">
        <v>9.1239865293329991</v>
      </c>
      <c r="DF72" s="232">
        <v>1534.1431166113732</v>
      </c>
      <c r="DG72" s="232">
        <v>1595.1924042860533</v>
      </c>
      <c r="DH72" s="232">
        <v>361.31987628747299</v>
      </c>
      <c r="DI72" s="232">
        <v>10.590586089373001</v>
      </c>
      <c r="DJ72" s="232">
        <v>1537.2240356825803</v>
      </c>
      <c r="DK72" s="232">
        <v>619.97902815879604</v>
      </c>
      <c r="DL72" s="232">
        <v>1162.2820879209</v>
      </c>
      <c r="DM72" s="232">
        <v>829.27345492685993</v>
      </c>
      <c r="DN72" s="232">
        <v>622.35001552542008</v>
      </c>
      <c r="DO72" s="232">
        <v>10.643792825167999</v>
      </c>
      <c r="DP72" s="232">
        <v>11.089270872061</v>
      </c>
      <c r="DQ72" s="232">
        <v>11.541189012501</v>
      </c>
      <c r="DR72" s="232">
        <v>255.66283746840099</v>
      </c>
      <c r="DS72" s="233">
        <v>95.859450200967999</v>
      </c>
      <c r="DT72" s="233">
        <v>12.717194440287999</v>
      </c>
      <c r="DU72" s="233">
        <v>282.05757203492806</v>
      </c>
      <c r="DV72" s="233">
        <v>6860.3667616981274</v>
      </c>
      <c r="DW72" s="233">
        <v>12.717194440287999</v>
      </c>
      <c r="DX72" s="233">
        <v>12.717190551370999</v>
      </c>
      <c r="DY72" s="233">
        <v>12.662190551370999</v>
      </c>
      <c r="DZ72" s="233">
        <v>366.08253329959098</v>
      </c>
      <c r="EA72" s="233">
        <v>102.397247892751</v>
      </c>
      <c r="EB72" s="233">
        <v>543.49608166835105</v>
      </c>
      <c r="EC72" s="233">
        <v>8142.6952197620312</v>
      </c>
      <c r="ED72" s="233">
        <v>766.26130662835794</v>
      </c>
      <c r="EE72" s="234">
        <v>26.317793021771003</v>
      </c>
      <c r="EF72" s="235">
        <v>115.765020872851</v>
      </c>
      <c r="EG72" s="230">
        <v>14.579801383291001</v>
      </c>
      <c r="EH72" s="236">
        <v>14.549801383291001</v>
      </c>
      <c r="EI72" s="236">
        <v>5599.9630998317916</v>
      </c>
      <c r="EJ72" s="230">
        <v>14.549801383291001</v>
      </c>
      <c r="EK72" s="230">
        <v>14.549801383291001</v>
      </c>
      <c r="EL72" s="230">
        <v>14.549801389091002</v>
      </c>
      <c r="EM72" s="230">
        <v>57.400396841311007</v>
      </c>
      <c r="EN72" s="230">
        <v>69.904303296351003</v>
      </c>
      <c r="EO72" s="230">
        <v>531.70664733844501</v>
      </c>
      <c r="EP72" s="230">
        <v>14.589031687291001</v>
      </c>
      <c r="EQ72" s="230">
        <v>147.933707486744</v>
      </c>
      <c r="ER72" s="230">
        <v>442.33320191549097</v>
      </c>
      <c r="ES72" s="230">
        <v>17.063315794390999</v>
      </c>
      <c r="ET72" s="230">
        <v>17.063315794390999</v>
      </c>
      <c r="EU72" s="230">
        <v>179.43815359243101</v>
      </c>
      <c r="EV72" s="230">
        <v>45.505391269011</v>
      </c>
      <c r="EW72" s="230">
        <v>112.51634275479101</v>
      </c>
      <c r="EX72" s="230">
        <v>79.759640669547011</v>
      </c>
      <c r="EY72" s="230">
        <v>17.027475974190999</v>
      </c>
      <c r="EZ72" s="230">
        <v>17.007475974190999</v>
      </c>
      <c r="FA72" s="230">
        <v>345.87704768303104</v>
      </c>
      <c r="FB72" s="230">
        <v>287.107626535311</v>
      </c>
      <c r="FC72" s="230">
        <v>16.987475974191</v>
      </c>
      <c r="FD72" s="230">
        <v>863.20544550699105</v>
      </c>
      <c r="FE72" s="230">
        <v>69.033906755951008</v>
      </c>
      <c r="FF72" s="230">
        <v>48.013243368206993</v>
      </c>
      <c r="FG72" s="230">
        <v>16.836462654190999</v>
      </c>
      <c r="FH72" s="230">
        <v>816.90943152555099</v>
      </c>
      <c r="FI72" s="230">
        <v>16.806462654191002</v>
      </c>
      <c r="FJ72" s="230">
        <v>494.17333441771103</v>
      </c>
      <c r="FK72" s="230">
        <v>16.806462651411</v>
      </c>
      <c r="FL72" s="230">
        <v>16.806462651411</v>
      </c>
      <c r="FM72" s="230">
        <v>320.61846285385099</v>
      </c>
      <c r="FN72" s="230">
        <v>52.328156853530999</v>
      </c>
      <c r="FO72" s="230">
        <v>62.254535419930995</v>
      </c>
      <c r="FP72" s="230">
        <v>223.24218041081096</v>
      </c>
      <c r="FQ72" s="230">
        <v>282.43219022881101</v>
      </c>
      <c r="FR72" s="230">
        <v>62.030870837170994</v>
      </c>
      <c r="FS72" s="230">
        <v>62.010870837170998</v>
      </c>
      <c r="FT72" s="230">
        <v>62.010870842410995</v>
      </c>
      <c r="FU72" s="230">
        <v>61.990870842410999</v>
      </c>
      <c r="FV72" s="230">
        <v>61.990870836000994</v>
      </c>
      <c r="FW72" s="230">
        <v>61.990870835970995</v>
      </c>
      <c r="FX72" s="230">
        <v>61.990870835970995</v>
      </c>
      <c r="FY72" s="230">
        <v>61.982194635970998</v>
      </c>
      <c r="FZ72" s="230">
        <v>61.982194625870996</v>
      </c>
      <c r="GA72" s="230">
        <v>112.70724470715101</v>
      </c>
      <c r="GB72" s="230">
        <v>29.532962217043</v>
      </c>
      <c r="GC72" s="230">
        <v>28.716276408198997</v>
      </c>
      <c r="GD72" s="230">
        <v>19.192313625511002</v>
      </c>
      <c r="GE72" s="230">
        <v>19.192313623851</v>
      </c>
      <c r="GF72" s="230">
        <v>19.192313623851</v>
      </c>
      <c r="GG72" s="235">
        <v>19.192313623851</v>
      </c>
      <c r="GH72" s="230">
        <v>19.212313626530999</v>
      </c>
      <c r="GI72" s="230">
        <v>19.212313622510997</v>
      </c>
      <c r="GJ72" s="230">
        <v>324.17460731957101</v>
      </c>
      <c r="GK72" s="230">
        <v>84.238367488411015</v>
      </c>
      <c r="GL72" s="230">
        <v>20</v>
      </c>
      <c r="GM72" s="230">
        <v>22</v>
      </c>
      <c r="GN72" s="230">
        <v>1190</v>
      </c>
      <c r="GO72" s="230">
        <v>1199</v>
      </c>
      <c r="GP72" s="230">
        <v>293</v>
      </c>
      <c r="GQ72" s="230">
        <v>842</v>
      </c>
      <c r="GR72" s="230">
        <v>401</v>
      </c>
      <c r="GS72" s="230">
        <v>24</v>
      </c>
      <c r="GT72" s="230">
        <v>2693</v>
      </c>
      <c r="GU72" s="230">
        <v>2677</v>
      </c>
      <c r="GV72" s="230">
        <v>20</v>
      </c>
      <c r="GW72" s="230">
        <v>20</v>
      </c>
      <c r="GX72" s="230">
        <v>20</v>
      </c>
      <c r="GY72" s="230">
        <v>6</v>
      </c>
      <c r="GZ72" s="230">
        <v>219</v>
      </c>
      <c r="HA72" s="230">
        <v>6</v>
      </c>
      <c r="HB72" s="230">
        <v>5</v>
      </c>
      <c r="HC72" s="230">
        <v>57</v>
      </c>
      <c r="HD72" s="230">
        <v>17</v>
      </c>
      <c r="HE72" s="230">
        <v>5</v>
      </c>
      <c r="HF72" s="230">
        <v>7</v>
      </c>
      <c r="HG72" s="230">
        <v>5</v>
      </c>
      <c r="HH72" s="230">
        <v>5</v>
      </c>
      <c r="HI72" s="230">
        <v>5</v>
      </c>
      <c r="HJ72" s="230">
        <v>5</v>
      </c>
      <c r="HK72" s="230">
        <v>5</v>
      </c>
      <c r="HL72" s="230">
        <v>5</v>
      </c>
      <c r="HM72" s="230">
        <v>5</v>
      </c>
      <c r="HN72" s="230">
        <v>5</v>
      </c>
      <c r="HO72" s="230">
        <v>5</v>
      </c>
      <c r="HP72" s="230">
        <v>5</v>
      </c>
      <c r="HQ72" s="230">
        <v>5</v>
      </c>
      <c r="HR72" s="230">
        <v>5</v>
      </c>
      <c r="HS72" s="230">
        <v>5</v>
      </c>
      <c r="HT72" s="230">
        <v>4</v>
      </c>
      <c r="HU72" s="230">
        <v>5</v>
      </c>
      <c r="HV72" s="230">
        <v>30</v>
      </c>
      <c r="HW72" s="230">
        <v>5</v>
      </c>
      <c r="HX72" s="230">
        <v>5</v>
      </c>
      <c r="HY72" s="230">
        <v>5</v>
      </c>
      <c r="HZ72" s="230">
        <v>5</v>
      </c>
      <c r="IA72" s="230">
        <v>251</v>
      </c>
      <c r="IB72" s="230">
        <v>5</v>
      </c>
      <c r="IC72" s="230">
        <v>5</v>
      </c>
      <c r="ID72" s="230">
        <v>5</v>
      </c>
      <c r="IE72" s="230">
        <v>5</v>
      </c>
      <c r="IF72" s="230">
        <v>5</v>
      </c>
      <c r="IG72" s="230">
        <v>957</v>
      </c>
      <c r="IH72" s="230">
        <v>73</v>
      </c>
      <c r="II72" s="230">
        <v>123</v>
      </c>
      <c r="IJ72" s="237">
        <v>265</v>
      </c>
      <c r="IK72" s="237">
        <v>37</v>
      </c>
      <c r="IL72" s="237">
        <v>133</v>
      </c>
      <c r="IM72" s="238">
        <v>128</v>
      </c>
      <c r="IN72" s="238">
        <v>30</v>
      </c>
      <c r="IO72" s="238">
        <v>69</v>
      </c>
      <c r="IP72" s="239">
        <v>2111</v>
      </c>
      <c r="IQ72" s="239">
        <v>28</v>
      </c>
      <c r="IR72" s="239">
        <v>109</v>
      </c>
      <c r="IS72" s="240">
        <v>880</v>
      </c>
      <c r="IT72" s="240">
        <v>279</v>
      </c>
      <c r="IU72" s="241">
        <v>31</v>
      </c>
      <c r="IV72" s="241">
        <v>406</v>
      </c>
      <c r="IW72" s="241">
        <v>228</v>
      </c>
      <c r="IX72" s="241">
        <v>196</v>
      </c>
      <c r="IY72" s="242">
        <v>272</v>
      </c>
      <c r="IZ72" s="243">
        <v>32</v>
      </c>
      <c r="JA72" s="242">
        <v>482</v>
      </c>
      <c r="JB72" s="242">
        <v>700</v>
      </c>
      <c r="JC72" s="242">
        <v>401</v>
      </c>
      <c r="JD72" s="242">
        <v>123</v>
      </c>
      <c r="JE72" s="242">
        <v>73</v>
      </c>
      <c r="JF72" s="243">
        <v>148</v>
      </c>
      <c r="JG72" s="536">
        <v>29</v>
      </c>
      <c r="JH72" s="548">
        <v>29</v>
      </c>
      <c r="JI72" s="548">
        <v>29</v>
      </c>
      <c r="JJ72" s="242">
        <v>29</v>
      </c>
      <c r="JK72" s="224">
        <v>29</v>
      </c>
      <c r="JL72" s="224">
        <v>29</v>
      </c>
      <c r="JM72" s="224">
        <v>29</v>
      </c>
    </row>
    <row r="73" spans="1:273" s="14" customFormat="1" ht="15" customHeight="1">
      <c r="A73" s="57"/>
      <c r="B73" s="29" t="s">
        <v>81</v>
      </c>
      <c r="C73" s="178">
        <f t="shared" ref="C73:BN73" si="60">C100-C64</f>
        <v>5108</v>
      </c>
      <c r="D73" s="178">
        <f t="shared" si="60"/>
        <v>5261</v>
      </c>
      <c r="E73" s="178">
        <f t="shared" si="60"/>
        <v>4640</v>
      </c>
      <c r="F73" s="178">
        <f t="shared" si="60"/>
        <v>5018</v>
      </c>
      <c r="G73" s="178">
        <f t="shared" si="60"/>
        <v>4827</v>
      </c>
      <c r="H73" s="178">
        <f t="shared" si="60"/>
        <v>4459</v>
      </c>
      <c r="I73" s="178">
        <f t="shared" si="60"/>
        <v>4637</v>
      </c>
      <c r="J73" s="178">
        <f t="shared" si="60"/>
        <v>4305</v>
      </c>
      <c r="K73" s="178">
        <f t="shared" si="60"/>
        <v>4514</v>
      </c>
      <c r="L73" s="178">
        <f t="shared" si="60"/>
        <v>3551</v>
      </c>
      <c r="M73" s="178">
        <f t="shared" si="60"/>
        <v>4017</v>
      </c>
      <c r="N73" s="178">
        <f t="shared" si="60"/>
        <v>4065</v>
      </c>
      <c r="O73" s="178">
        <f>O100-O64</f>
        <v>2904.84</v>
      </c>
      <c r="P73" s="178">
        <f t="shared" si="60"/>
        <v>1598.0839999999989</v>
      </c>
      <c r="Q73" s="178">
        <f t="shared" si="60"/>
        <v>1756.9089999999997</v>
      </c>
      <c r="R73" s="178">
        <f t="shared" si="60"/>
        <v>1071.3730000000014</v>
      </c>
      <c r="S73" s="178">
        <f t="shared" si="60"/>
        <v>1884.018</v>
      </c>
      <c r="T73" s="178">
        <f t="shared" si="60"/>
        <v>556.71399999999994</v>
      </c>
      <c r="U73" s="178">
        <f t="shared" si="60"/>
        <v>1497.7729999999992</v>
      </c>
      <c r="V73" s="178">
        <f t="shared" si="60"/>
        <v>799.88999999999942</v>
      </c>
      <c r="W73" s="178">
        <f t="shared" si="60"/>
        <v>1392.4839999999986</v>
      </c>
      <c r="X73" s="178">
        <f t="shared" si="60"/>
        <v>349.27800000000025</v>
      </c>
      <c r="Y73" s="178">
        <f t="shared" si="60"/>
        <v>-777.46799999999894</v>
      </c>
      <c r="Z73" s="178">
        <f t="shared" si="60"/>
        <v>-1290.0710000000017</v>
      </c>
      <c r="AA73" s="178">
        <f t="shared" si="60"/>
        <v>-3420.7030000000013</v>
      </c>
      <c r="AB73" s="178">
        <f t="shared" si="60"/>
        <v>-3815.7230000000018</v>
      </c>
      <c r="AC73" s="178">
        <f t="shared" si="60"/>
        <v>-4124.2999999999993</v>
      </c>
      <c r="AD73" s="178">
        <f t="shared" si="60"/>
        <v>-4407.7489999999998</v>
      </c>
      <c r="AE73" s="178">
        <f t="shared" si="60"/>
        <v>-4776.7969999999987</v>
      </c>
      <c r="AF73" s="178">
        <f t="shared" si="60"/>
        <v>-4131.413999999997</v>
      </c>
      <c r="AG73" s="178">
        <f t="shared" si="60"/>
        <v>-2976.5679999999993</v>
      </c>
      <c r="AH73" s="178">
        <f t="shared" si="60"/>
        <v>-2730.91</v>
      </c>
      <c r="AI73" s="178">
        <f t="shared" si="60"/>
        <v>-4534.0449999999983</v>
      </c>
      <c r="AJ73" s="178">
        <f t="shared" si="60"/>
        <v>-5098.7749999999978</v>
      </c>
      <c r="AK73" s="178">
        <f t="shared" si="60"/>
        <v>-5241.7479999999996</v>
      </c>
      <c r="AL73" s="178">
        <f t="shared" si="60"/>
        <v>-2918.8120000000017</v>
      </c>
      <c r="AM73" s="178">
        <f t="shared" si="60"/>
        <v>-8040.7350000000006</v>
      </c>
      <c r="AN73" s="178">
        <f t="shared" si="60"/>
        <v>-6600.398000000001</v>
      </c>
      <c r="AO73" s="178">
        <f t="shared" si="60"/>
        <v>-4970.4789999999994</v>
      </c>
      <c r="AP73" s="178">
        <f t="shared" si="60"/>
        <v>-4740.518</v>
      </c>
      <c r="AQ73" s="178">
        <f t="shared" si="60"/>
        <v>-6191.8260000000009</v>
      </c>
      <c r="AR73" s="178">
        <f t="shared" si="60"/>
        <v>-5963.6339999999982</v>
      </c>
      <c r="AS73" s="178">
        <f t="shared" si="60"/>
        <v>-5810.6620000000039</v>
      </c>
      <c r="AT73" s="178">
        <f t="shared" si="60"/>
        <v>-9008.351999999999</v>
      </c>
      <c r="AU73" s="178">
        <f t="shared" si="60"/>
        <v>-9213.3920000000035</v>
      </c>
      <c r="AV73" s="178">
        <f t="shared" si="60"/>
        <v>-3038.6630000000005</v>
      </c>
      <c r="AW73" s="178">
        <f t="shared" si="60"/>
        <v>-4040.010999999995</v>
      </c>
      <c r="AX73" s="178">
        <f t="shared" si="60"/>
        <v>-4896.2520000000004</v>
      </c>
      <c r="AY73" s="178">
        <f t="shared" si="60"/>
        <v>-9566.9850000000006</v>
      </c>
      <c r="AZ73" s="178">
        <f t="shared" si="60"/>
        <v>-8805.1730000000025</v>
      </c>
      <c r="BA73" s="178">
        <f t="shared" si="60"/>
        <v>-7041.9170000000013</v>
      </c>
      <c r="BB73" s="178">
        <f t="shared" si="60"/>
        <v>-8488.5610000000015</v>
      </c>
      <c r="BC73" s="178">
        <f t="shared" si="60"/>
        <v>-10875.917000000009</v>
      </c>
      <c r="BD73" s="178">
        <f t="shared" si="60"/>
        <v>-13097.530000000006</v>
      </c>
      <c r="BE73" s="178">
        <f t="shared" si="60"/>
        <v>-10111.221000000005</v>
      </c>
      <c r="BF73" s="178">
        <f t="shared" si="60"/>
        <v>-9512.7149999999965</v>
      </c>
      <c r="BG73" s="178">
        <f t="shared" si="60"/>
        <v>-8005.4800000000032</v>
      </c>
      <c r="BH73" s="178">
        <f t="shared" si="60"/>
        <v>-15461.339999999997</v>
      </c>
      <c r="BI73" s="178">
        <f t="shared" si="60"/>
        <v>-11961.044000000002</v>
      </c>
      <c r="BJ73" s="178">
        <f t="shared" si="60"/>
        <v>-13885.927000000003</v>
      </c>
      <c r="BK73" s="178">
        <f t="shared" si="60"/>
        <v>-16099.271999999997</v>
      </c>
      <c r="BL73" s="178">
        <f t="shared" si="60"/>
        <v>-12037.029999999992</v>
      </c>
      <c r="BM73" s="178">
        <f t="shared" si="60"/>
        <v>-8072.7660000000105</v>
      </c>
      <c r="BN73" s="178">
        <f t="shared" si="60"/>
        <v>-6972.7099999999991</v>
      </c>
      <c r="BO73" s="178">
        <f t="shared" ref="BO73:DZ73" si="61">BO100-BO64</f>
        <v>-6466.2830000000031</v>
      </c>
      <c r="BP73" s="178">
        <f t="shared" si="61"/>
        <v>-5867.3060000000041</v>
      </c>
      <c r="BQ73" s="178">
        <f t="shared" si="61"/>
        <v>-6559.8260000000082</v>
      </c>
      <c r="BR73" s="178">
        <f t="shared" si="61"/>
        <v>-7359.4510000000009</v>
      </c>
      <c r="BS73" s="178">
        <f t="shared" si="61"/>
        <v>-8400.3150000000023</v>
      </c>
      <c r="BT73" s="178">
        <f t="shared" si="61"/>
        <v>-5404.9360000000015</v>
      </c>
      <c r="BU73" s="178">
        <f t="shared" si="61"/>
        <v>-5636.5980000000054</v>
      </c>
      <c r="BV73" s="178">
        <f t="shared" si="61"/>
        <v>-6868.9320000000007</v>
      </c>
      <c r="BW73" s="178">
        <f t="shared" si="61"/>
        <v>-4873.176999999996</v>
      </c>
      <c r="BX73" s="178">
        <f t="shared" si="61"/>
        <v>-8348.0310000000027</v>
      </c>
      <c r="BY73" s="178">
        <f t="shared" si="61"/>
        <v>-6266.5219999999972</v>
      </c>
      <c r="BZ73" s="178">
        <f t="shared" si="61"/>
        <v>-7540.9910000000018</v>
      </c>
      <c r="CA73" s="178">
        <f t="shared" si="61"/>
        <v>-8010.5019999999931</v>
      </c>
      <c r="CB73" s="178">
        <f t="shared" si="61"/>
        <v>-3391.5400000000009</v>
      </c>
      <c r="CC73" s="178">
        <f t="shared" si="61"/>
        <v>-2825.8170000000027</v>
      </c>
      <c r="CD73" s="178">
        <f t="shared" si="61"/>
        <v>-2903.5939999999973</v>
      </c>
      <c r="CE73" s="178">
        <f t="shared" si="61"/>
        <v>-2652.9819999999963</v>
      </c>
      <c r="CF73" s="178">
        <f t="shared" si="61"/>
        <v>-5646.8180000000066</v>
      </c>
      <c r="CG73" s="178">
        <f t="shared" si="61"/>
        <v>-5632.7559999999939</v>
      </c>
      <c r="CH73" s="178">
        <f t="shared" si="61"/>
        <v>-5330.1520000000019</v>
      </c>
      <c r="CI73" s="178">
        <f t="shared" si="61"/>
        <v>-3409.2920000000013</v>
      </c>
      <c r="CJ73" s="178">
        <f t="shared" si="61"/>
        <v>-6402.099000000002</v>
      </c>
      <c r="CK73" s="178">
        <f t="shared" si="61"/>
        <v>-7214.5350000000035</v>
      </c>
      <c r="CL73" s="178">
        <f t="shared" si="61"/>
        <v>-8498.5930000000008</v>
      </c>
      <c r="CM73" s="178">
        <f t="shared" si="61"/>
        <v>-7622.4290000000037</v>
      </c>
      <c r="CN73" s="178">
        <f t="shared" si="61"/>
        <v>-8870.961000000003</v>
      </c>
      <c r="CO73" s="178">
        <f t="shared" si="61"/>
        <v>-8171.8859999999986</v>
      </c>
      <c r="CP73" s="178">
        <f t="shared" si="61"/>
        <v>-5867.7390000000014</v>
      </c>
      <c r="CQ73" s="178">
        <f t="shared" si="61"/>
        <v>-9456.3209999999963</v>
      </c>
      <c r="CR73" s="178">
        <f t="shared" si="61"/>
        <v>-9271.3380000000034</v>
      </c>
      <c r="CS73" s="178">
        <f t="shared" si="61"/>
        <v>-8724.0810000000056</v>
      </c>
      <c r="CT73" s="178">
        <f t="shared" si="61"/>
        <v>-7277.2060000000056</v>
      </c>
      <c r="CU73" s="178">
        <f t="shared" si="61"/>
        <v>-10390.190999999992</v>
      </c>
      <c r="CV73" s="178">
        <f t="shared" si="61"/>
        <v>-10396.739157542994</v>
      </c>
      <c r="CW73" s="178">
        <f t="shared" si="61"/>
        <v>-7900.9880927687555</v>
      </c>
      <c r="CX73" s="178">
        <f t="shared" si="61"/>
        <v>-5395.2655022486579</v>
      </c>
      <c r="CY73" s="178">
        <f t="shared" si="61"/>
        <v>-5755.256946161986</v>
      </c>
      <c r="CZ73" s="178">
        <f t="shared" si="61"/>
        <v>-4024.1320622423227</v>
      </c>
      <c r="DA73" s="178">
        <f t="shared" si="61"/>
        <v>-8941.6525402123807</v>
      </c>
      <c r="DB73" s="178">
        <f t="shared" si="61"/>
        <v>-8395.8049998890638</v>
      </c>
      <c r="DC73" s="178">
        <f t="shared" si="61"/>
        <v>-7520.6759885131323</v>
      </c>
      <c r="DD73" s="177">
        <f t="shared" si="61"/>
        <v>-6743.0883904408402</v>
      </c>
      <c r="DE73" s="177">
        <f t="shared" si="61"/>
        <v>-14494.447434480142</v>
      </c>
      <c r="DF73" s="177">
        <f t="shared" si="61"/>
        <v>-9208.8817690634605</v>
      </c>
      <c r="DG73" s="177">
        <f t="shared" si="61"/>
        <v>-10934.740974006476</v>
      </c>
      <c r="DH73" s="185">
        <f t="shared" si="61"/>
        <v>-8578.1650839086797</v>
      </c>
      <c r="DI73" s="185">
        <f t="shared" si="61"/>
        <v>-10427.334807411986</v>
      </c>
      <c r="DJ73" s="185">
        <f t="shared" si="61"/>
        <v>-5836.7904576217989</v>
      </c>
      <c r="DK73" s="185">
        <f t="shared" si="61"/>
        <v>-7010.2260902818234</v>
      </c>
      <c r="DL73" s="185">
        <f t="shared" si="61"/>
        <v>-6591.2555940491002</v>
      </c>
      <c r="DM73" s="180">
        <f t="shared" si="61"/>
        <v>-6067.3838489972695</v>
      </c>
      <c r="DN73" s="180">
        <f t="shared" si="61"/>
        <v>-5848.7986420653906</v>
      </c>
      <c r="DO73" s="180">
        <f t="shared" si="61"/>
        <v>-6449.2619273788587</v>
      </c>
      <c r="DP73" s="180">
        <f t="shared" si="61"/>
        <v>-9388.3405683420133</v>
      </c>
      <c r="DQ73" s="185">
        <f t="shared" si="61"/>
        <v>-10445.270396296692</v>
      </c>
      <c r="DR73" s="185">
        <f t="shared" si="61"/>
        <v>-7742.4651617285854</v>
      </c>
      <c r="DS73" s="185">
        <f t="shared" si="61"/>
        <v>-8926.2560304196959</v>
      </c>
      <c r="DT73" s="185">
        <f t="shared" si="61"/>
        <v>-8281.4048952851881</v>
      </c>
      <c r="DU73" s="185">
        <f t="shared" si="61"/>
        <v>-9758.6326535598055</v>
      </c>
      <c r="DV73" s="185">
        <f t="shared" si="61"/>
        <v>-9884.7354806753865</v>
      </c>
      <c r="DW73" s="185">
        <f t="shared" si="61"/>
        <v>-10519.82616474446</v>
      </c>
      <c r="DX73" s="185">
        <f t="shared" si="61"/>
        <v>-22337.231448508697</v>
      </c>
      <c r="DY73" s="185">
        <f t="shared" si="61"/>
        <v>-20253.205538779395</v>
      </c>
      <c r="DZ73" s="185">
        <f t="shared" si="61"/>
        <v>-16574.522785602472</v>
      </c>
      <c r="EA73" s="185">
        <f t="shared" ref="EA73:GL73" si="62">EA100-EA64</f>
        <v>-18069.7516100832</v>
      </c>
      <c r="EB73" s="185">
        <f t="shared" si="62"/>
        <v>-14278.61246573877</v>
      </c>
      <c r="EC73" s="185">
        <f t="shared" si="62"/>
        <v>-14860.869897497498</v>
      </c>
      <c r="ED73" s="185">
        <f t="shared" si="62"/>
        <v>-14959.747202054103</v>
      </c>
      <c r="EE73" s="180">
        <f t="shared" si="62"/>
        <v>-7073.4435700622998</v>
      </c>
      <c r="EF73" s="180">
        <f t="shared" si="62"/>
        <v>-12933.619414666318</v>
      </c>
      <c r="EG73" s="180">
        <f t="shared" si="62"/>
        <v>-12316.190177271215</v>
      </c>
      <c r="EH73" s="180">
        <f t="shared" si="62"/>
        <v>-9473.4844619388314</v>
      </c>
      <c r="EI73" s="180">
        <f t="shared" si="62"/>
        <v>-9538.2480643539457</v>
      </c>
      <c r="EJ73" s="180">
        <f t="shared" si="62"/>
        <v>-8932.325307623978</v>
      </c>
      <c r="EK73" s="180">
        <f t="shared" si="62"/>
        <v>-7313.8965907042148</v>
      </c>
      <c r="EL73" s="180">
        <f t="shared" si="62"/>
        <v>-6971.6737087044603</v>
      </c>
      <c r="EM73" s="180">
        <f t="shared" si="62"/>
        <v>-8012.0950201021333</v>
      </c>
      <c r="EN73" s="180">
        <f t="shared" si="62"/>
        <v>-6826.1948676092434</v>
      </c>
      <c r="EO73" s="180">
        <f t="shared" si="62"/>
        <v>-5072.0916978085006</v>
      </c>
      <c r="EP73" s="180">
        <f t="shared" si="62"/>
        <v>-51.066916531686729</v>
      </c>
      <c r="EQ73" s="180">
        <f t="shared" si="62"/>
        <v>-692.29500264855596</v>
      </c>
      <c r="ER73" s="180">
        <f t="shared" si="62"/>
        <v>766.78415404242696</v>
      </c>
      <c r="ES73" s="245">
        <f t="shared" si="62"/>
        <v>3218.5599833018277</v>
      </c>
      <c r="ET73" s="245">
        <f t="shared" si="62"/>
        <v>4799.9213344295495</v>
      </c>
      <c r="EU73" s="245">
        <f t="shared" si="62"/>
        <v>5719.4558515942263</v>
      </c>
      <c r="EV73" s="245">
        <f t="shared" si="62"/>
        <v>6681.415854406463</v>
      </c>
      <c r="EW73" s="245">
        <f t="shared" si="62"/>
        <v>8617.6144476257687</v>
      </c>
      <c r="EX73" s="245">
        <f t="shared" si="62"/>
        <v>9094.1280536490085</v>
      </c>
      <c r="EY73" s="245">
        <f t="shared" si="62"/>
        <v>9406.6166064341305</v>
      </c>
      <c r="EZ73" s="180">
        <f t="shared" si="62"/>
        <v>11301.657575155521</v>
      </c>
      <c r="FA73" s="180">
        <f t="shared" si="62"/>
        <v>13893.039187810456</v>
      </c>
      <c r="FB73" s="180">
        <f t="shared" si="62"/>
        <v>14829.261031125861</v>
      </c>
      <c r="FC73" s="180">
        <f t="shared" si="62"/>
        <v>15182.552035735149</v>
      </c>
      <c r="FD73" s="180">
        <f t="shared" si="62"/>
        <v>14298.764486831453</v>
      </c>
      <c r="FE73" s="180">
        <f t="shared" si="62"/>
        <v>12692.851571961954</v>
      </c>
      <c r="FF73" s="180">
        <f t="shared" si="62"/>
        <v>11483.106817954409</v>
      </c>
      <c r="FG73" s="180">
        <f t="shared" si="62"/>
        <v>9396.6391163565058</v>
      </c>
      <c r="FH73" s="180">
        <f t="shared" si="62"/>
        <v>9870.9300770013942</v>
      </c>
      <c r="FI73" s="180">
        <f t="shared" si="62"/>
        <v>10009.080809523475</v>
      </c>
      <c r="FJ73" s="180">
        <f t="shared" si="62"/>
        <v>9864.701535804692</v>
      </c>
      <c r="FK73" s="180">
        <f t="shared" si="62"/>
        <v>7955.071322327909</v>
      </c>
      <c r="FL73" s="180">
        <f t="shared" si="62"/>
        <v>7747.3408463950691</v>
      </c>
      <c r="FM73" s="180">
        <f t="shared" si="62"/>
        <v>6541.1257287724511</v>
      </c>
      <c r="FN73" s="180">
        <f t="shared" si="62"/>
        <v>5759.2500157206159</v>
      </c>
      <c r="FO73" s="180">
        <f t="shared" si="62"/>
        <v>7388.2619100762167</v>
      </c>
      <c r="FP73" s="180">
        <f t="shared" si="62"/>
        <v>3975.1110638853352</v>
      </c>
      <c r="FQ73" s="180">
        <f t="shared" si="62"/>
        <v>2811.3734245531523</v>
      </c>
      <c r="FR73" s="180">
        <f t="shared" si="62"/>
        <v>891.78301911481685</v>
      </c>
      <c r="FS73" s="180">
        <f t="shared" si="62"/>
        <v>-1579.550417974322</v>
      </c>
      <c r="FT73" s="180">
        <f t="shared" si="62"/>
        <v>-1176.9394103666709</v>
      </c>
      <c r="FU73" s="180">
        <f t="shared" si="62"/>
        <v>-1927.4134144472409</v>
      </c>
      <c r="FV73" s="180">
        <f t="shared" si="62"/>
        <v>-2602.6329400138784</v>
      </c>
      <c r="FW73" s="180">
        <f t="shared" si="62"/>
        <v>-3158.8327509552619</v>
      </c>
      <c r="FX73" s="180">
        <f t="shared" si="62"/>
        <v>-2177.6965099126392</v>
      </c>
      <c r="FY73" s="180">
        <f t="shared" si="62"/>
        <v>-4885.5272107193596</v>
      </c>
      <c r="FZ73" s="180">
        <f t="shared" si="62"/>
        <v>-6562.3638024985412</v>
      </c>
      <c r="GA73" s="180">
        <f t="shared" si="62"/>
        <v>-9207.1024387646175</v>
      </c>
      <c r="GB73" s="180">
        <f t="shared" si="62"/>
        <v>-8846.9311059687898</v>
      </c>
      <c r="GC73" s="180">
        <f t="shared" si="62"/>
        <v>-9873.8860045721376</v>
      </c>
      <c r="GD73" s="180">
        <f t="shared" si="62"/>
        <v>-9627.399551045979</v>
      </c>
      <c r="GE73" s="180">
        <f t="shared" si="62"/>
        <v>-6426.4701262670133</v>
      </c>
      <c r="GF73" s="180">
        <f t="shared" si="62"/>
        <v>-5831.2309820780938</v>
      </c>
      <c r="GG73" s="180">
        <f t="shared" si="62"/>
        <v>-6413.1964318119572</v>
      </c>
      <c r="GH73" s="180">
        <f t="shared" si="62"/>
        <v>-5896.2988352376997</v>
      </c>
      <c r="GI73" s="180">
        <f t="shared" si="62"/>
        <v>-5495.8303820371511</v>
      </c>
      <c r="GJ73" s="180">
        <f t="shared" si="62"/>
        <v>-6061.6611539446167</v>
      </c>
      <c r="GK73" s="180">
        <f t="shared" si="62"/>
        <v>-5787.2798929193814</v>
      </c>
      <c r="GL73" s="180">
        <f t="shared" si="62"/>
        <v>-3600.056598900308</v>
      </c>
      <c r="GM73" s="180">
        <f t="shared" ref="GM73:IU73" si="63">GM100-GM64</f>
        <v>-2108.9975345857092</v>
      </c>
      <c r="GN73" s="180">
        <f>GN100-GN64</f>
        <v>-3874.9018347280507</v>
      </c>
      <c r="GO73" s="180">
        <f>GO100-GO64</f>
        <v>-4070</v>
      </c>
      <c r="GP73" s="180">
        <f t="shared" si="63"/>
        <v>-1573</v>
      </c>
      <c r="GQ73" s="180">
        <f t="shared" si="63"/>
        <v>-418</v>
      </c>
      <c r="GR73" s="180">
        <f t="shared" si="63"/>
        <v>-484</v>
      </c>
      <c r="GS73" s="180">
        <f t="shared" si="63"/>
        <v>3787</v>
      </c>
      <c r="GT73" s="180">
        <f t="shared" si="63"/>
        <v>8108</v>
      </c>
      <c r="GU73" s="180">
        <f t="shared" si="63"/>
        <v>10349</v>
      </c>
      <c r="GV73" s="180">
        <f t="shared" si="63"/>
        <v>10432</v>
      </c>
      <c r="GW73" s="180">
        <f t="shared" si="63"/>
        <v>11926</v>
      </c>
      <c r="GX73" s="180">
        <f>GX100-GX64</f>
        <v>17957</v>
      </c>
      <c r="GY73" s="180">
        <f t="shared" si="63"/>
        <v>9979</v>
      </c>
      <c r="GZ73" s="246">
        <f t="shared" si="63"/>
        <v>11577</v>
      </c>
      <c r="HA73" s="180">
        <f t="shared" si="63"/>
        <v>13351</v>
      </c>
      <c r="HB73" s="180">
        <f>HB100-HB64</f>
        <v>14078</v>
      </c>
      <c r="HC73" s="180">
        <f t="shared" si="63"/>
        <v>13981</v>
      </c>
      <c r="HD73" s="180">
        <f t="shared" si="63"/>
        <v>12882</v>
      </c>
      <c r="HE73" s="177">
        <f t="shared" si="63"/>
        <v>12853</v>
      </c>
      <c r="HF73" s="177">
        <f t="shared" si="63"/>
        <v>13872</v>
      </c>
      <c r="HG73" s="177">
        <f t="shared" si="63"/>
        <v>16867</v>
      </c>
      <c r="HH73" s="177">
        <f t="shared" si="63"/>
        <v>16983</v>
      </c>
      <c r="HI73" s="177">
        <f t="shared" si="63"/>
        <v>14381</v>
      </c>
      <c r="HJ73" s="177">
        <f t="shared" si="63"/>
        <v>14831</v>
      </c>
      <c r="HK73" s="177">
        <f t="shared" si="63"/>
        <v>17048</v>
      </c>
      <c r="HL73" s="247">
        <f t="shared" si="63"/>
        <v>19918</v>
      </c>
      <c r="HM73" s="247">
        <f t="shared" si="63"/>
        <v>16710</v>
      </c>
      <c r="HN73" s="247">
        <f t="shared" si="63"/>
        <v>16481</v>
      </c>
      <c r="HO73" s="247">
        <f t="shared" si="63"/>
        <v>12078</v>
      </c>
      <c r="HP73" s="247">
        <f t="shared" si="63"/>
        <v>8165</v>
      </c>
      <c r="HQ73" s="247">
        <f t="shared" si="63"/>
        <v>9504</v>
      </c>
      <c r="HR73" s="247">
        <f t="shared" si="63"/>
        <v>5576</v>
      </c>
      <c r="HS73" s="247">
        <f t="shared" si="63"/>
        <v>2911</v>
      </c>
      <c r="HT73" s="247">
        <f t="shared" si="63"/>
        <v>-249</v>
      </c>
      <c r="HU73" s="247">
        <f t="shared" si="63"/>
        <v>-2647</v>
      </c>
      <c r="HV73" s="247">
        <f t="shared" si="63"/>
        <v>-5084</v>
      </c>
      <c r="HW73" s="247">
        <f>HW100-HW64</f>
        <v>4605</v>
      </c>
      <c r="HX73" s="247">
        <f>HX100-HX64</f>
        <v>83</v>
      </c>
      <c r="HY73" s="247">
        <f t="shared" si="63"/>
        <v>15131</v>
      </c>
      <c r="HZ73" s="247">
        <f t="shared" si="63"/>
        <v>10381</v>
      </c>
      <c r="IA73" s="247">
        <f>IA100-IA64</f>
        <v>9960</v>
      </c>
      <c r="IB73" s="247">
        <f t="shared" si="63"/>
        <v>13210</v>
      </c>
      <c r="IC73" s="247">
        <f>IC100-IC64</f>
        <v>13538</v>
      </c>
      <c r="ID73" s="247">
        <f t="shared" si="63"/>
        <v>4755</v>
      </c>
      <c r="IE73" s="247">
        <f t="shared" si="63"/>
        <v>5886</v>
      </c>
      <c r="IF73" s="247">
        <f t="shared" si="63"/>
        <v>11565</v>
      </c>
      <c r="IG73" s="247">
        <f t="shared" si="63"/>
        <v>15891</v>
      </c>
      <c r="IH73" s="247">
        <f t="shared" si="63"/>
        <v>9054</v>
      </c>
      <c r="II73" s="247">
        <f t="shared" si="63"/>
        <v>19517</v>
      </c>
      <c r="IJ73" s="247">
        <f t="shared" si="63"/>
        <v>8718</v>
      </c>
      <c r="IK73" s="247">
        <f>IK100-IK64</f>
        <v>6237</v>
      </c>
      <c r="IL73" s="247">
        <f>IL100-IL64</f>
        <v>2620</v>
      </c>
      <c r="IM73" s="247">
        <f t="shared" si="63"/>
        <v>170</v>
      </c>
      <c r="IN73" s="247">
        <f t="shared" si="63"/>
        <v>3223</v>
      </c>
      <c r="IO73" s="247">
        <f t="shared" si="63"/>
        <v>12984</v>
      </c>
      <c r="IP73" s="247">
        <f t="shared" si="63"/>
        <v>13268</v>
      </c>
      <c r="IQ73" s="247">
        <f t="shared" si="63"/>
        <v>10576</v>
      </c>
      <c r="IR73" s="247">
        <f t="shared" si="63"/>
        <v>7480</v>
      </c>
      <c r="IS73" s="248">
        <f t="shared" si="63"/>
        <v>7806</v>
      </c>
      <c r="IT73" s="248">
        <f>IT100-IT64</f>
        <v>3651</v>
      </c>
      <c r="IU73" s="249">
        <f t="shared" si="63"/>
        <v>11512.203968749993</v>
      </c>
      <c r="IV73" s="249">
        <f t="shared" ref="IV73:IZ73" si="64">IV100-IV64</f>
        <v>7908</v>
      </c>
      <c r="IW73" s="249">
        <f t="shared" si="64"/>
        <v>7913</v>
      </c>
      <c r="IX73" s="249">
        <f t="shared" si="64"/>
        <v>9106</v>
      </c>
      <c r="IY73" s="250">
        <f t="shared" si="64"/>
        <v>4048</v>
      </c>
      <c r="IZ73" s="250">
        <f t="shared" si="64"/>
        <v>3836</v>
      </c>
      <c r="JA73" s="250">
        <f t="shared" ref="JA73:JE73" si="65">JA100-JA64</f>
        <v>6784</v>
      </c>
      <c r="JB73" s="250">
        <f t="shared" si="65"/>
        <v>7274</v>
      </c>
      <c r="JC73" s="250">
        <f t="shared" si="65"/>
        <v>6533</v>
      </c>
      <c r="JD73" s="250">
        <f t="shared" si="65"/>
        <v>330</v>
      </c>
      <c r="JE73" s="250">
        <f t="shared" si="65"/>
        <v>3672</v>
      </c>
      <c r="JF73" s="249">
        <f t="shared" ref="JF73:JG73" si="66">JF100-JF64</f>
        <v>1448</v>
      </c>
      <c r="JG73" s="553">
        <f t="shared" si="66"/>
        <v>4933</v>
      </c>
      <c r="JH73" s="250"/>
      <c r="JI73" s="29"/>
      <c r="JJ73" s="29"/>
      <c r="JK73" s="242"/>
      <c r="JL73" s="242"/>
      <c r="JM73" s="242"/>
    </row>
    <row r="74" spans="1:273" ht="15" customHeight="1">
      <c r="A74" s="57"/>
      <c r="B74" s="73" t="s">
        <v>82</v>
      </c>
      <c r="C74" s="59"/>
      <c r="D74" s="59"/>
      <c r="E74" s="59"/>
      <c r="F74" s="74"/>
      <c r="G74" s="74"/>
      <c r="H74" s="74"/>
      <c r="I74" s="74"/>
      <c r="J74" s="74"/>
      <c r="K74" s="74"/>
      <c r="L74" s="74"/>
      <c r="M74" s="74"/>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77"/>
      <c r="AS74" s="77"/>
      <c r="AT74" s="77"/>
      <c r="AU74" s="77"/>
      <c r="AV74" s="77"/>
      <c r="AW74" s="88"/>
      <c r="AX74" s="77"/>
      <c r="AY74" s="77"/>
      <c r="AZ74" s="77"/>
      <c r="BA74" s="77"/>
      <c r="BB74" s="88"/>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58"/>
      <c r="CB74" s="58"/>
      <c r="CC74" s="58"/>
      <c r="CD74" s="58"/>
      <c r="CE74" s="58"/>
      <c r="CF74" s="58"/>
      <c r="CG74" s="58"/>
      <c r="CH74" s="88"/>
      <c r="CI74" s="60"/>
      <c r="CJ74" s="60"/>
      <c r="CK74" s="60"/>
      <c r="CL74" s="60"/>
      <c r="CM74" s="60"/>
      <c r="CN74" s="60"/>
      <c r="CO74" s="60"/>
      <c r="CP74" s="60"/>
      <c r="CQ74" s="60"/>
      <c r="CR74" s="60"/>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88"/>
      <c r="EA74" s="88"/>
      <c r="EB74" s="88"/>
      <c r="EC74" s="88"/>
      <c r="ED74" s="88"/>
      <c r="EE74" s="88"/>
      <c r="EF74" s="77"/>
      <c r="EG74" s="88"/>
      <c r="EH74" s="88"/>
      <c r="EI74" s="88"/>
      <c r="EJ74" s="88"/>
      <c r="EK74" s="88"/>
      <c r="EL74" s="88"/>
      <c r="EM74" s="88"/>
      <c r="EN74" s="88"/>
      <c r="EO74" s="88"/>
      <c r="EP74" s="88"/>
      <c r="EQ74" s="88"/>
      <c r="ER74" s="88"/>
      <c r="ES74" s="88"/>
      <c r="ET74" s="88"/>
      <c r="EU74" s="88"/>
      <c r="EV74" s="88"/>
      <c r="EW74" s="88"/>
      <c r="EX74" s="88"/>
      <c r="EY74" s="251"/>
      <c r="EZ74" s="251"/>
      <c r="FA74" s="251"/>
      <c r="FB74" s="251"/>
      <c r="FC74" s="251"/>
      <c r="FD74" s="251"/>
      <c r="FE74" s="251"/>
      <c r="FF74" s="251"/>
      <c r="FG74" s="251"/>
      <c r="FH74" s="251"/>
      <c r="FI74" s="251"/>
      <c r="FJ74" s="251"/>
      <c r="FK74" s="251"/>
      <c r="FL74" s="251"/>
      <c r="FM74" s="251"/>
      <c r="FN74" s="251"/>
      <c r="FO74" s="251"/>
      <c r="FP74" s="251"/>
      <c r="FQ74" s="251"/>
      <c r="FR74" s="251"/>
      <c r="FS74" s="251"/>
      <c r="FT74" s="251"/>
      <c r="FU74" s="251"/>
      <c r="FV74" s="251"/>
      <c r="FW74" s="251"/>
      <c r="FX74" s="251"/>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230"/>
      <c r="HA74" s="230"/>
      <c r="HB74" s="230"/>
      <c r="HC74" s="89"/>
      <c r="HD74" s="89"/>
      <c r="HE74" s="89"/>
      <c r="HF74" s="89"/>
      <c r="HG74" s="89"/>
      <c r="HH74" s="89"/>
      <c r="HI74" s="89"/>
      <c r="HJ74" s="89"/>
      <c r="HK74" s="89"/>
      <c r="HL74" s="89"/>
      <c r="HM74" s="89"/>
      <c r="HN74" s="89"/>
      <c r="HO74" s="89"/>
      <c r="HP74" s="89"/>
      <c r="HQ74" s="89"/>
      <c r="HR74" s="196"/>
      <c r="HS74" s="89"/>
      <c r="HT74" s="89"/>
      <c r="HU74" s="89"/>
      <c r="HV74" s="89"/>
      <c r="HW74" s="89"/>
      <c r="HX74" s="89"/>
      <c r="HY74" s="89"/>
      <c r="HZ74" s="89"/>
      <c r="IA74" s="89"/>
      <c r="IB74" s="89"/>
      <c r="IC74" s="89"/>
      <c r="ID74" s="89"/>
      <c r="IE74" s="89"/>
      <c r="IF74" s="89"/>
      <c r="IG74" s="89"/>
      <c r="IH74" s="89"/>
      <c r="II74" s="89"/>
      <c r="IJ74" s="60"/>
      <c r="IK74" s="60"/>
      <c r="IL74" s="60"/>
      <c r="IM74" s="60"/>
      <c r="IN74" s="60"/>
      <c r="IO74" s="60"/>
      <c r="IP74" s="60"/>
      <c r="IQ74" s="60"/>
      <c r="IR74" s="60"/>
      <c r="IS74" s="148"/>
      <c r="IT74" s="149"/>
      <c r="IU74" s="149"/>
      <c r="IV74" s="149"/>
      <c r="IW74" s="149"/>
      <c r="IX74" s="149"/>
      <c r="IY74" s="60"/>
      <c r="IZ74" s="60"/>
      <c r="JA74" s="60"/>
      <c r="JB74" s="60"/>
      <c r="JC74" s="60"/>
      <c r="JD74" s="60"/>
      <c r="JE74" s="60"/>
      <c r="JF74" s="148"/>
      <c r="JG74" s="537"/>
      <c r="JH74" s="58"/>
      <c r="JI74" s="77"/>
      <c r="JJ74" s="77"/>
      <c r="JK74" s="29"/>
      <c r="JL74" s="29"/>
      <c r="JM74" s="29"/>
    </row>
    <row r="75" spans="1:273" s="14" customFormat="1" ht="14.25" customHeight="1">
      <c r="A75" s="57"/>
      <c r="B75" s="29" t="s">
        <v>154</v>
      </c>
      <c r="C75" s="186">
        <f>C77+C78+C80-C81-C82</f>
        <v>3975</v>
      </c>
      <c r="D75" s="186">
        <f>D77+D78+D80-D81-D82</f>
        <v>3794</v>
      </c>
      <c r="E75" s="186">
        <f t="shared" ref="E75:K75" si="67">E77+E78+E80-E81-E82</f>
        <v>4320</v>
      </c>
      <c r="F75" s="186">
        <f t="shared" si="67"/>
        <v>3346.7999999999993</v>
      </c>
      <c r="G75" s="186">
        <f t="shared" si="67"/>
        <v>4339</v>
      </c>
      <c r="H75" s="186">
        <f t="shared" si="67"/>
        <v>4604</v>
      </c>
      <c r="I75" s="178">
        <f t="shared" si="67"/>
        <v>3059</v>
      </c>
      <c r="J75" s="178">
        <f t="shared" si="67"/>
        <v>3095</v>
      </c>
      <c r="K75" s="178">
        <f t="shared" si="67"/>
        <v>3666</v>
      </c>
      <c r="L75" s="178">
        <f>L77+L78+L80-L81-L82</f>
        <v>2902</v>
      </c>
      <c r="M75" s="178">
        <f>M77+M78+M80-M81-M82</f>
        <v>3438</v>
      </c>
      <c r="N75" s="186">
        <f>N77+N78+N80-N81-N82</f>
        <v>2495</v>
      </c>
      <c r="O75" s="186">
        <f t="shared" ref="O75:AC75" si="68">O77+O78+O80-O81-O82</f>
        <v>4273</v>
      </c>
      <c r="P75" s="186">
        <f t="shared" si="68"/>
        <v>2870.1140000000005</v>
      </c>
      <c r="Q75" s="186">
        <f t="shared" si="68"/>
        <v>3112.8859999999995</v>
      </c>
      <c r="R75" s="186">
        <f t="shared" si="68"/>
        <v>3567.2879999999996</v>
      </c>
      <c r="S75" s="186">
        <f t="shared" si="68"/>
        <v>4536.5060000000003</v>
      </c>
      <c r="T75" s="186">
        <f t="shared" si="68"/>
        <v>3781.3140000000003</v>
      </c>
      <c r="U75" s="186">
        <f t="shared" si="68"/>
        <v>3191.1319999999996</v>
      </c>
      <c r="V75" s="186">
        <f t="shared" si="68"/>
        <v>2731.875</v>
      </c>
      <c r="W75" s="186">
        <f t="shared" si="68"/>
        <v>3088.5380000000005</v>
      </c>
      <c r="X75" s="186">
        <f t="shared" si="68"/>
        <v>3240.0220000000004</v>
      </c>
      <c r="Y75" s="186">
        <f t="shared" si="68"/>
        <v>2003.8740000000003</v>
      </c>
      <c r="Z75" s="186">
        <f t="shared" si="68"/>
        <v>1373.8609999999999</v>
      </c>
      <c r="AA75" s="186">
        <f t="shared" si="68"/>
        <v>1372.443</v>
      </c>
      <c r="AB75" s="186">
        <f t="shared" si="68"/>
        <v>1502.914</v>
      </c>
      <c r="AC75" s="186">
        <f t="shared" si="68"/>
        <v>2596.5630000000001</v>
      </c>
      <c r="AD75" s="186">
        <f>AD77+AD78+AD80-AD81-AD82</f>
        <v>1513.1489999999999</v>
      </c>
      <c r="AE75" s="186">
        <f>AE76-AE81-AE82</f>
        <v>2475.2914931506853</v>
      </c>
      <c r="AF75" s="186">
        <f t="shared" ref="AF75:CQ75" si="69">AF76-AF81-AF82</f>
        <v>3273.9895205479456</v>
      </c>
      <c r="AG75" s="186">
        <f t="shared" si="69"/>
        <v>3713.9956438356171</v>
      </c>
      <c r="AH75" s="186">
        <f t="shared" si="69"/>
        <v>4581.5396712328766</v>
      </c>
      <c r="AI75" s="186">
        <f t="shared" si="69"/>
        <v>2817.6316986301367</v>
      </c>
      <c r="AJ75" s="186">
        <f t="shared" si="69"/>
        <v>2658.9978219178083</v>
      </c>
      <c r="AK75" s="186">
        <f t="shared" si="69"/>
        <v>2226.5548493150682</v>
      </c>
      <c r="AL75" s="186">
        <f t="shared" si="69"/>
        <v>3398.5559726027404</v>
      </c>
      <c r="AM75" s="186">
        <f t="shared" si="69"/>
        <v>877.3249999999997</v>
      </c>
      <c r="AN75" s="186">
        <f t="shared" si="69"/>
        <v>2708.9560273972597</v>
      </c>
      <c r="AO75" s="186">
        <f t="shared" si="69"/>
        <v>3316.6343424657534</v>
      </c>
      <c r="AP75" s="186">
        <f t="shared" si="69"/>
        <v>3710.6611917808223</v>
      </c>
      <c r="AQ75" s="186">
        <f t="shared" si="69"/>
        <v>2271.7995890410962</v>
      </c>
      <c r="AR75" s="178">
        <f t="shared" si="69"/>
        <v>2914.4932328767127</v>
      </c>
      <c r="AS75" s="178">
        <f t="shared" si="69"/>
        <v>2733.2016164383563</v>
      </c>
      <c r="AT75" s="178">
        <f t="shared" si="69"/>
        <v>1797.2408767123288</v>
      </c>
      <c r="AU75" s="178">
        <f t="shared" si="69"/>
        <v>1989.7981369863014</v>
      </c>
      <c r="AV75" s="178">
        <f t="shared" si="69"/>
        <v>2718.7896986301371</v>
      </c>
      <c r="AW75" s="178">
        <f t="shared" si="69"/>
        <v>1960.1458219178089</v>
      </c>
      <c r="AX75" s="178">
        <f t="shared" si="69"/>
        <v>607.20187671232861</v>
      </c>
      <c r="AY75" s="178">
        <f t="shared" si="69"/>
        <v>-1927.558</v>
      </c>
      <c r="AZ75" s="178">
        <f t="shared" si="69"/>
        <v>-2142.8562602739726</v>
      </c>
      <c r="BA75" s="178">
        <f t="shared" si="69"/>
        <v>-2661.5783424657534</v>
      </c>
      <c r="BB75" s="178">
        <f t="shared" si="69"/>
        <v>-2831.4864383561635</v>
      </c>
      <c r="BC75" s="178">
        <f t="shared" si="69"/>
        <v>-3398.187835616438</v>
      </c>
      <c r="BD75" s="178">
        <f t="shared" si="69"/>
        <v>-6657.0134794520545</v>
      </c>
      <c r="BE75" s="178">
        <f t="shared" si="69"/>
        <v>-1823.1055479452057</v>
      </c>
      <c r="BF75" s="178">
        <f t="shared" si="69"/>
        <v>-2946.1115753424665</v>
      </c>
      <c r="BG75" s="178">
        <f t="shared" si="69"/>
        <v>-1501.0536027397256</v>
      </c>
      <c r="BH75" s="178">
        <f t="shared" si="69"/>
        <v>-6143.4688904109589</v>
      </c>
      <c r="BI75" s="178">
        <f t="shared" si="69"/>
        <v>-4303.1913013698631</v>
      </c>
      <c r="BJ75" s="178">
        <f t="shared" si="69"/>
        <v>-7455.3261506849312</v>
      </c>
      <c r="BK75" s="178">
        <f>BK76-BK81-BK82</f>
        <v>-8736.2730821917812</v>
      </c>
      <c r="BL75" s="178">
        <f t="shared" si="69"/>
        <v>-5448.2216301369872</v>
      </c>
      <c r="BM75" s="178">
        <f t="shared" si="69"/>
        <v>-2734.8919315068492</v>
      </c>
      <c r="BN75" s="178">
        <f t="shared" si="69"/>
        <v>-478.91047945205423</v>
      </c>
      <c r="BO75" s="178">
        <f t="shared" si="69"/>
        <v>173.24405479452093</v>
      </c>
      <c r="BP75" s="178">
        <f t="shared" si="69"/>
        <v>2381.1535068493154</v>
      </c>
      <c r="BQ75" s="178">
        <f t="shared" si="69"/>
        <v>2842.6540410958905</v>
      </c>
      <c r="BR75" s="178">
        <f t="shared" si="69"/>
        <v>506.16249315068501</v>
      </c>
      <c r="BS75" s="178">
        <f t="shared" si="69"/>
        <v>-126.14505479452032</v>
      </c>
      <c r="BT75" s="178">
        <f t="shared" si="69"/>
        <v>3505.4274794520547</v>
      </c>
      <c r="BU75" s="178">
        <f t="shared" si="69"/>
        <v>3770.383931506849</v>
      </c>
      <c r="BV75" s="178">
        <f t="shared" si="69"/>
        <v>3125.8804657534242</v>
      </c>
      <c r="BW75" s="178">
        <f t="shared" si="69"/>
        <v>3533.227917808219</v>
      </c>
      <c r="BX75" s="178">
        <f t="shared" si="69"/>
        <v>969.3413698630136</v>
      </c>
      <c r="BY75" s="178">
        <f t="shared" si="69"/>
        <v>2412.1280684931517</v>
      </c>
      <c r="BZ75" s="178">
        <f t="shared" si="69"/>
        <v>836.14452054794549</v>
      </c>
      <c r="CA75" s="178">
        <f t="shared" si="69"/>
        <v>-187.43194520547922</v>
      </c>
      <c r="CB75" s="178">
        <f t="shared" si="69"/>
        <v>2261.0905068493157</v>
      </c>
      <c r="CC75" s="178">
        <f t="shared" si="69"/>
        <v>1232.9960410958906</v>
      </c>
      <c r="CD75" s="178">
        <f t="shared" si="69"/>
        <v>3042.8454931506853</v>
      </c>
      <c r="CE75" s="178">
        <f t="shared" si="69"/>
        <v>3091.7699452054794</v>
      </c>
      <c r="CF75" s="178">
        <f t="shared" si="69"/>
        <v>2889.1354794520548</v>
      </c>
      <c r="CG75" s="178">
        <f t="shared" si="69"/>
        <v>2442.4279315068488</v>
      </c>
      <c r="CH75" s="178">
        <f t="shared" si="69"/>
        <v>545.11046575342471</v>
      </c>
      <c r="CI75" s="178">
        <f>CI76-CI81-CI82</f>
        <v>3021.5099178082191</v>
      </c>
      <c r="CJ75" s="178">
        <f t="shared" si="69"/>
        <v>1426.4953698630136</v>
      </c>
      <c r="CK75" s="178">
        <f t="shared" si="69"/>
        <v>1740.7410684931501</v>
      </c>
      <c r="CL75" s="178">
        <f t="shared" si="69"/>
        <v>1554.682945205479</v>
      </c>
      <c r="CM75" s="178">
        <f t="shared" si="69"/>
        <v>3252.8775205479451</v>
      </c>
      <c r="CN75" s="178">
        <f t="shared" si="69"/>
        <v>1430.8393150684931</v>
      </c>
      <c r="CO75" s="178">
        <f t="shared" si="69"/>
        <v>1542.3367397260276</v>
      </c>
      <c r="CP75" s="178">
        <f t="shared" si="69"/>
        <v>3982.7678767123284</v>
      </c>
      <c r="CQ75" s="178">
        <f t="shared" si="69"/>
        <v>1342.6550136986307</v>
      </c>
      <c r="CR75" s="178">
        <f t="shared" ref="CR75:DW75" si="70">CR76-CR81-CR82</f>
        <v>-237.48936986301419</v>
      </c>
      <c r="CS75" s="178">
        <f t="shared" si="70"/>
        <v>1989.5636849315067</v>
      </c>
      <c r="CT75" s="178">
        <f t="shared" si="70"/>
        <v>2384.3583424657531</v>
      </c>
      <c r="CU75" s="178">
        <f t="shared" si="70"/>
        <v>-1324.3928767123289</v>
      </c>
      <c r="CV75" s="178">
        <f t="shared" si="70"/>
        <v>-4864.4541575003477</v>
      </c>
      <c r="CW75" s="178">
        <f t="shared" si="70"/>
        <v>-1303.6323346975598</v>
      </c>
      <c r="CX75" s="178">
        <f t="shared" si="70"/>
        <v>381.23249030060799</v>
      </c>
      <c r="CY75" s="178">
        <f t="shared" si="70"/>
        <v>489.47866254957364</v>
      </c>
      <c r="CZ75" s="178">
        <f t="shared" si="70"/>
        <v>622.85836345847179</v>
      </c>
      <c r="DA75" s="178">
        <f t="shared" si="70"/>
        <v>-3839.2564983064058</v>
      </c>
      <c r="DB75" s="178">
        <f>DB76-DB81-DB82</f>
        <v>-3253.4571966635503</v>
      </c>
      <c r="DC75" s="178">
        <f t="shared" si="70"/>
        <v>-1509.8449504395899</v>
      </c>
      <c r="DD75" s="177">
        <f t="shared" si="70"/>
        <v>150.36649770321503</v>
      </c>
      <c r="DE75" s="177">
        <f t="shared" si="70"/>
        <v>-7326.7578000435296</v>
      </c>
      <c r="DF75" s="177">
        <f t="shared" si="70"/>
        <v>-1584.5748920345272</v>
      </c>
      <c r="DG75" s="177">
        <f t="shared" si="70"/>
        <v>-3675.5177719375879</v>
      </c>
      <c r="DH75" s="177">
        <f t="shared" si="70"/>
        <v>-891.46667842580223</v>
      </c>
      <c r="DI75" s="177">
        <f t="shared" si="70"/>
        <v>-3514.6584843662145</v>
      </c>
      <c r="DJ75" s="177">
        <f t="shared" si="70"/>
        <v>719.62646611120317</v>
      </c>
      <c r="DK75" s="177">
        <f t="shared" si="70"/>
        <v>682.66556014126104</v>
      </c>
      <c r="DL75" s="177">
        <f t="shared" si="70"/>
        <v>1012.8909732595732</v>
      </c>
      <c r="DM75" s="177">
        <f t="shared" si="70"/>
        <v>1518.285213178814</v>
      </c>
      <c r="DN75" s="177">
        <f t="shared" si="70"/>
        <v>1707.7617014434402</v>
      </c>
      <c r="DO75" s="177">
        <f t="shared" si="70"/>
        <v>1091.8064793981871</v>
      </c>
      <c r="DP75" s="177">
        <f t="shared" si="70"/>
        <v>-1155.3855392431547</v>
      </c>
      <c r="DQ75" s="177">
        <f t="shared" si="70"/>
        <v>-1531.7060464421984</v>
      </c>
      <c r="DR75" s="177">
        <f t="shared" si="70"/>
        <v>1445.6554115222093</v>
      </c>
      <c r="DS75" s="177">
        <f t="shared" si="70"/>
        <v>751.59674378981708</v>
      </c>
      <c r="DT75" s="252">
        <f>DT76-DT81-DT82</f>
        <v>1279.191665868605</v>
      </c>
      <c r="DU75" s="186">
        <f t="shared" si="70"/>
        <v>322.54793442556166</v>
      </c>
      <c r="DV75" s="186">
        <f t="shared" si="70"/>
        <v>370.17473487454492</v>
      </c>
      <c r="DW75" s="186">
        <f t="shared" si="70"/>
        <v>55.912698549550626</v>
      </c>
      <c r="DX75" s="186">
        <f>DX76-DX81-DX82</f>
        <v>-12471.122422524506</v>
      </c>
      <c r="DY75" s="186">
        <f>DY76-DY81-DY82</f>
        <v>-9935.1024968113543</v>
      </c>
      <c r="DZ75" s="186">
        <f>DZ76-DZ81-DZ82</f>
        <v>-6574.7468717158981</v>
      </c>
      <c r="EA75" s="186">
        <f>+EA76-EA81-EA82</f>
        <v>-8543.3167756660587</v>
      </c>
      <c r="EB75" s="186">
        <f>+EB76-EB81-EB82</f>
        <v>-5879.8598770450117</v>
      </c>
      <c r="EC75" s="186">
        <f>+EC76-EC81-EC82</f>
        <v>-6125.1855463849852</v>
      </c>
      <c r="ED75" s="186">
        <f>+ED76-ED81-ED82</f>
        <v>-6461.0962953959915</v>
      </c>
      <c r="EE75" s="178">
        <f>+EE76-EE81-EE82</f>
        <v>482.04974562796599</v>
      </c>
      <c r="EF75" s="178">
        <f>+EF76+EF78-EF81-EF82</f>
        <v>-5933.6333756234562</v>
      </c>
      <c r="EG75" s="178">
        <f>+EG76+EG78-EG81-EG82</f>
        <v>-5464.5104784372543</v>
      </c>
      <c r="EH75" s="180">
        <f t="shared" ref="EH75:EW75" si="71">+EH76+EH78-EH81-EH82</f>
        <v>-4001.5368360029715</v>
      </c>
      <c r="EI75" s="180">
        <f t="shared" si="71"/>
        <v>-2864.8603775194197</v>
      </c>
      <c r="EJ75" s="180">
        <f t="shared" si="71"/>
        <v>-2501.1695302284302</v>
      </c>
      <c r="EK75" s="180">
        <f t="shared" si="71"/>
        <v>-318.5816387814848</v>
      </c>
      <c r="EL75" s="180">
        <f t="shared" si="71"/>
        <v>-322.6486203140139</v>
      </c>
      <c r="EM75" s="180">
        <f t="shared" si="71"/>
        <v>-1262.3901465949712</v>
      </c>
      <c r="EN75" s="180">
        <f t="shared" si="71"/>
        <v>-34.600511923559679</v>
      </c>
      <c r="EO75" s="180">
        <f t="shared" si="71"/>
        <v>623.93383992542931</v>
      </c>
      <c r="EP75" s="180">
        <f t="shared" si="71"/>
        <v>2550.0660480550896</v>
      </c>
      <c r="EQ75" s="180">
        <f t="shared" si="71"/>
        <v>2936.4035497884233</v>
      </c>
      <c r="ER75" s="180">
        <f t="shared" si="71"/>
        <v>3903.8547976362097</v>
      </c>
      <c r="ES75" s="177">
        <f t="shared" si="71"/>
        <v>6304.8574921241207</v>
      </c>
      <c r="ET75" s="177">
        <f t="shared" si="71"/>
        <v>8425.259262231064</v>
      </c>
      <c r="EU75" s="177">
        <f t="shared" si="71"/>
        <v>9548.7791056765909</v>
      </c>
      <c r="EV75" s="177">
        <f t="shared" si="71"/>
        <v>10095.396267688162</v>
      </c>
      <c r="EW75" s="177">
        <f t="shared" si="71"/>
        <v>11782.76016241431</v>
      </c>
      <c r="EX75" s="177">
        <f>+EX76+EX78-EX81-EX82</f>
        <v>11277.227328800609</v>
      </c>
      <c r="EY75" s="177">
        <f>+EY76+EY78-EY81-EY82</f>
        <v>11553.266288086292</v>
      </c>
      <c r="EZ75" s="177">
        <f>+EZ76+EZ78+EZ79-EZ81-EZ82</f>
        <v>13660.992298793233</v>
      </c>
      <c r="FA75" s="177">
        <f>+FA76+FA78+FA79-FA81-FA82</f>
        <v>15061.956018958133</v>
      </c>
      <c r="FB75" s="177">
        <f t="shared" ref="FB75:HM75" si="72">+FB76+FB78+FB79-FB81-FB82</f>
        <v>15585.03345641699</v>
      </c>
      <c r="FC75" s="177">
        <f t="shared" si="72"/>
        <v>15688.460396731101</v>
      </c>
      <c r="FD75" s="177">
        <f t="shared" si="72"/>
        <v>15530.113633578901</v>
      </c>
      <c r="FE75" s="177">
        <f t="shared" si="72"/>
        <v>14054.853775100324</v>
      </c>
      <c r="FF75" s="177">
        <f t="shared" si="72"/>
        <v>13341.218781132058</v>
      </c>
      <c r="FG75" s="177">
        <f t="shared" si="72"/>
        <v>11348.285885843492</v>
      </c>
      <c r="FH75" s="177">
        <f t="shared" si="72"/>
        <v>12155.222016057292</v>
      </c>
      <c r="FI75" s="177">
        <f t="shared" si="72"/>
        <v>12032.992756078813</v>
      </c>
      <c r="FJ75" s="177">
        <f t="shared" si="72"/>
        <v>12835.915921237502</v>
      </c>
      <c r="FK75" s="177">
        <f t="shared" si="72"/>
        <v>11395.356961360734</v>
      </c>
      <c r="FL75" s="177">
        <f t="shared" si="72"/>
        <v>11488.100052291828</v>
      </c>
      <c r="FM75" s="177">
        <f t="shared" si="72"/>
        <v>10622.488147023887</v>
      </c>
      <c r="FN75" s="177">
        <f t="shared" si="72"/>
        <v>10050.822194617147</v>
      </c>
      <c r="FO75" s="177">
        <f t="shared" si="72"/>
        <v>12341.092818898162</v>
      </c>
      <c r="FP75" s="177">
        <f t="shared" si="72"/>
        <v>9733.1036941729217</v>
      </c>
      <c r="FQ75" s="177">
        <f t="shared" si="72"/>
        <v>7885.2049885425977</v>
      </c>
      <c r="FR75" s="177">
        <f t="shared" si="72"/>
        <v>5955.0511478342469</v>
      </c>
      <c r="FS75" s="177">
        <f t="shared" si="72"/>
        <v>4489.0324730277025</v>
      </c>
      <c r="FT75" s="177">
        <f t="shared" si="72"/>
        <v>3999.5965269967746</v>
      </c>
      <c r="FU75" s="177">
        <f t="shared" si="72"/>
        <v>2926.1785988583561</v>
      </c>
      <c r="FV75" s="177">
        <f t="shared" si="72"/>
        <v>2313.5230839124015</v>
      </c>
      <c r="FW75" s="177">
        <f t="shared" si="72"/>
        <v>1452.7959891551891</v>
      </c>
      <c r="FX75" s="177">
        <f t="shared" si="72"/>
        <v>2855.5336802164402</v>
      </c>
      <c r="FY75" s="177">
        <f t="shared" si="72"/>
        <v>106.71669158963232</v>
      </c>
      <c r="FZ75" s="177">
        <f t="shared" si="72"/>
        <v>-1260.7809502838918</v>
      </c>
      <c r="GA75" s="177">
        <f t="shared" si="72"/>
        <v>-2378.3444188957474</v>
      </c>
      <c r="GB75" s="177">
        <f t="shared" si="72"/>
        <v>-1475.8203093516295</v>
      </c>
      <c r="GC75" s="177">
        <f t="shared" si="72"/>
        <v>-2593.892798106046</v>
      </c>
      <c r="GD75" s="177">
        <f t="shared" si="72"/>
        <v>-2372.3167889756696</v>
      </c>
      <c r="GE75" s="177">
        <f t="shared" si="72"/>
        <v>962.90440568214763</v>
      </c>
      <c r="GF75" s="177">
        <f t="shared" si="72"/>
        <v>1669.45674534522</v>
      </c>
      <c r="GG75" s="177">
        <f t="shared" si="72"/>
        <v>1746.9543194662092</v>
      </c>
      <c r="GH75" s="177">
        <f t="shared" si="72"/>
        <v>2236.5948464896755</v>
      </c>
      <c r="GI75" s="177">
        <f t="shared" si="72"/>
        <v>3125.1024939578601</v>
      </c>
      <c r="GJ75" s="177">
        <f t="shared" si="72"/>
        <v>2903.2905350333676</v>
      </c>
      <c r="GK75" s="177">
        <f t="shared" si="72"/>
        <v>3257.4484207682672</v>
      </c>
      <c r="GL75" s="177">
        <f t="shared" si="72"/>
        <v>5310</v>
      </c>
      <c r="GM75" s="177">
        <f t="shared" si="72"/>
        <v>7580</v>
      </c>
      <c r="GN75" s="177">
        <f>+GN76+GN78+GN79-GN81-GN82</f>
        <v>6437</v>
      </c>
      <c r="GO75" s="177">
        <f t="shared" si="72"/>
        <v>6076</v>
      </c>
      <c r="GP75" s="177">
        <f t="shared" si="72"/>
        <v>9055</v>
      </c>
      <c r="GQ75" s="177">
        <f t="shared" si="72"/>
        <v>10433</v>
      </c>
      <c r="GR75" s="177">
        <f t="shared" si="72"/>
        <v>10936</v>
      </c>
      <c r="GS75" s="177">
        <f t="shared" si="72"/>
        <v>15260</v>
      </c>
      <c r="GT75" s="177">
        <f t="shared" si="72"/>
        <v>20342</v>
      </c>
      <c r="GU75" s="177">
        <f t="shared" si="72"/>
        <v>22687</v>
      </c>
      <c r="GV75" s="177">
        <f t="shared" si="72"/>
        <v>22229</v>
      </c>
      <c r="GW75" s="177">
        <f t="shared" si="72"/>
        <v>23778</v>
      </c>
      <c r="GX75" s="177">
        <f t="shared" si="72"/>
        <v>29527</v>
      </c>
      <c r="GY75" s="177">
        <f t="shared" si="72"/>
        <v>34687</v>
      </c>
      <c r="GZ75" s="177">
        <f t="shared" si="72"/>
        <v>36643</v>
      </c>
      <c r="HA75" s="177">
        <f t="shared" si="72"/>
        <v>37282</v>
      </c>
      <c r="HB75" s="177">
        <f t="shared" si="72"/>
        <v>37253</v>
      </c>
      <c r="HC75" s="177">
        <f t="shared" si="72"/>
        <v>37808</v>
      </c>
      <c r="HD75" s="177">
        <f t="shared" si="72"/>
        <v>37313</v>
      </c>
      <c r="HE75" s="177">
        <f t="shared" si="72"/>
        <v>36312</v>
      </c>
      <c r="HF75" s="177">
        <f t="shared" si="72"/>
        <v>37682</v>
      </c>
      <c r="HG75" s="177">
        <f t="shared" si="72"/>
        <v>39923</v>
      </c>
      <c r="HH75" s="177">
        <f t="shared" si="72"/>
        <v>39516</v>
      </c>
      <c r="HI75" s="177">
        <f t="shared" si="72"/>
        <v>36538</v>
      </c>
      <c r="HJ75" s="177">
        <f t="shared" si="72"/>
        <v>38139</v>
      </c>
      <c r="HK75" s="177">
        <f t="shared" si="72"/>
        <v>40202</v>
      </c>
      <c r="HL75" s="177">
        <f t="shared" si="72"/>
        <v>40756</v>
      </c>
      <c r="HM75" s="177">
        <f t="shared" si="72"/>
        <v>38096</v>
      </c>
      <c r="HN75" s="177">
        <f t="shared" ref="HN75:IZ75" si="73">+HN76+HN78+HN79-HN81-HN82</f>
        <v>37550</v>
      </c>
      <c r="HO75" s="177">
        <f t="shared" si="73"/>
        <v>32634</v>
      </c>
      <c r="HP75" s="177">
        <f t="shared" si="73"/>
        <v>27640</v>
      </c>
      <c r="HQ75" s="177">
        <f t="shared" si="73"/>
        <v>28483</v>
      </c>
      <c r="HR75" s="177">
        <f>+HR76+HR78+HR79-HR81-HR82</f>
        <v>24074</v>
      </c>
      <c r="HS75" s="177">
        <f t="shared" si="73"/>
        <v>21969</v>
      </c>
      <c r="HT75" s="177">
        <f t="shared" si="73"/>
        <v>17627</v>
      </c>
      <c r="HU75" s="177">
        <f t="shared" si="73"/>
        <v>15455</v>
      </c>
      <c r="HV75" s="177">
        <f t="shared" si="73"/>
        <v>11909</v>
      </c>
      <c r="HW75" s="177">
        <f>+HW76+HW78+HW79-HW81-HW82</f>
        <v>22321</v>
      </c>
      <c r="HX75" s="177">
        <f t="shared" si="73"/>
        <v>20060</v>
      </c>
      <c r="HY75" s="177">
        <f t="shared" si="73"/>
        <v>23112</v>
      </c>
      <c r="HZ75" s="177">
        <f t="shared" si="73"/>
        <v>18695</v>
      </c>
      <c r="IA75" s="177">
        <f t="shared" si="73"/>
        <v>18372</v>
      </c>
      <c r="IB75" s="177">
        <f t="shared" si="73"/>
        <v>22866</v>
      </c>
      <c r="IC75" s="177">
        <f t="shared" si="73"/>
        <v>22013</v>
      </c>
      <c r="ID75" s="177">
        <f t="shared" si="73"/>
        <v>20687</v>
      </c>
      <c r="IE75" s="177">
        <f t="shared" si="73"/>
        <v>22517</v>
      </c>
      <c r="IF75" s="177">
        <f t="shared" si="73"/>
        <v>21638</v>
      </c>
      <c r="IG75" s="177">
        <f t="shared" si="73"/>
        <v>29383</v>
      </c>
      <c r="IH75" s="177">
        <f t="shared" si="73"/>
        <v>28362</v>
      </c>
      <c r="II75" s="177">
        <f t="shared" si="73"/>
        <v>33374</v>
      </c>
      <c r="IJ75" s="177">
        <f>+IJ76+IJ78+IJ79-IJ81-IJ82</f>
        <v>29602</v>
      </c>
      <c r="IK75" s="177">
        <f t="shared" si="73"/>
        <v>28068</v>
      </c>
      <c r="IL75" s="177">
        <f t="shared" si="73"/>
        <v>27111</v>
      </c>
      <c r="IM75" s="177">
        <f t="shared" si="73"/>
        <v>25104</v>
      </c>
      <c r="IN75" s="177">
        <f t="shared" si="73"/>
        <v>28801</v>
      </c>
      <c r="IO75" s="177">
        <f t="shared" si="73"/>
        <v>31408</v>
      </c>
      <c r="IP75" s="177">
        <f t="shared" si="73"/>
        <v>33359</v>
      </c>
      <c r="IQ75" s="177">
        <f t="shared" si="73"/>
        <v>31760</v>
      </c>
      <c r="IR75" s="177">
        <f t="shared" si="73"/>
        <v>29448</v>
      </c>
      <c r="IS75" s="253">
        <f t="shared" si="73"/>
        <v>31163</v>
      </c>
      <c r="IT75" s="253">
        <f t="shared" si="73"/>
        <v>29585</v>
      </c>
      <c r="IU75" s="253">
        <f t="shared" si="73"/>
        <v>35102</v>
      </c>
      <c r="IV75" s="253">
        <f t="shared" si="73"/>
        <v>36318</v>
      </c>
      <c r="IW75" s="253">
        <f t="shared" si="73"/>
        <v>36823</v>
      </c>
      <c r="IX75" s="253">
        <f t="shared" si="73"/>
        <v>37130</v>
      </c>
      <c r="IY75" s="177">
        <f t="shared" si="73"/>
        <v>36203</v>
      </c>
      <c r="IZ75" s="177">
        <f t="shared" si="73"/>
        <v>36154</v>
      </c>
      <c r="JA75" s="177">
        <f t="shared" ref="JA75:JD75" si="74">+JA76+JA78+JA79-JA81-JA82</f>
        <v>37824</v>
      </c>
      <c r="JB75" s="177">
        <f t="shared" si="74"/>
        <v>38187</v>
      </c>
      <c r="JC75" s="177">
        <f t="shared" ref="JC75" si="75">+JC76+JC78+JC79-JC81-JC82</f>
        <v>39030</v>
      </c>
      <c r="JD75" s="177">
        <f t="shared" si="74"/>
        <v>35076</v>
      </c>
      <c r="JE75" s="177">
        <f t="shared" ref="JE75" si="76">+JE76+JE78+JE79-JE81-JE82</f>
        <v>39996</v>
      </c>
      <c r="JF75" s="253">
        <f t="shared" ref="JF75" si="77">+JF76+JF78+JF79-JF81-JF82</f>
        <v>41090</v>
      </c>
      <c r="JG75" s="554">
        <f t="shared" ref="JG75:JI75" si="78">+JG76+JG78+JG79-JG81-JG82</f>
        <v>42980</v>
      </c>
      <c r="JH75" s="33">
        <f t="shared" si="78"/>
        <v>41393</v>
      </c>
      <c r="JI75" s="33">
        <f t="shared" si="78"/>
        <v>41332</v>
      </c>
      <c r="JJ75" s="33">
        <f t="shared" ref="JJ75:JK75" si="79">+JJ76+JJ78+JJ79-JJ81-JJ82</f>
        <v>43450</v>
      </c>
      <c r="JK75" s="33">
        <f t="shared" si="79"/>
        <v>43389</v>
      </c>
      <c r="JL75" s="33">
        <f t="shared" ref="JL75:JM75" si="80">+JL76+JL78+JL79-JL81-JL82</f>
        <v>42585</v>
      </c>
      <c r="JM75" s="33">
        <f t="shared" si="80"/>
        <v>40532</v>
      </c>
    </row>
    <row r="76" spans="1:273" ht="15" customHeight="1">
      <c r="A76" s="57"/>
      <c r="B76" s="254" t="s">
        <v>83</v>
      </c>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f>5394+(5394*0.05*(120/365))</f>
        <v>5482.6684931506852</v>
      </c>
      <c r="AF76" s="75">
        <f>5394+(5394*0.05*(151/365))</f>
        <v>5505.5745205479452</v>
      </c>
      <c r="AG76" s="75">
        <f>5394+(5394*0.05*(181/365))</f>
        <v>5527.7416438356167</v>
      </c>
      <c r="AH76" s="75">
        <f>5394+(5394*0.05*(212/365))</f>
        <v>5550.6476712328767</v>
      </c>
      <c r="AI76" s="75">
        <f>5394+(5394*0.05*(243/365))</f>
        <v>5573.5536986301368</v>
      </c>
      <c r="AJ76" s="75">
        <f>5394+(5394*0.05*(273/365))</f>
        <v>5595.7208219178083</v>
      </c>
      <c r="AK76" s="75">
        <f>5394+(5394*0.05*(304/365))</f>
        <v>5618.6268493150683</v>
      </c>
      <c r="AL76" s="75">
        <f>5394+(5394*0.05*(334/365))</f>
        <v>5640.7939726027398</v>
      </c>
      <c r="AM76" s="75">
        <f>5394+(5394*0.05*(365/365))</f>
        <v>5663.7</v>
      </c>
      <c r="AN76" s="75">
        <f>5394+(5394*0.05*(396/365))</f>
        <v>5686.6060273972598</v>
      </c>
      <c r="AO76" s="75">
        <f>5394+(5394*0.05*(424/365))</f>
        <v>5707.2953424657535</v>
      </c>
      <c r="AP76" s="75">
        <f>5214+(5214*0.05*(455/365))</f>
        <v>5538.9821917808222</v>
      </c>
      <c r="AQ76" s="75">
        <f>5214+(5214*0.05*(485/365))</f>
        <v>5560.4095890410963</v>
      </c>
      <c r="AR76" s="159">
        <f>5214+(5214*0.05*(516/365))</f>
        <v>5582.5512328767127</v>
      </c>
      <c r="AS76" s="159">
        <f>5034+(5034*0.05*(546/365))</f>
        <v>5410.5156164383561</v>
      </c>
      <c r="AT76" s="159">
        <f>5034+(5034*0.05*(577/365))</f>
        <v>5431.8928767123289</v>
      </c>
      <c r="AU76" s="159">
        <f>5034+(5034*0.05*(608/365))</f>
        <v>5453.2701369863016</v>
      </c>
      <c r="AV76" s="78">
        <f>4855+(4855*0.05*(638/365))</f>
        <v>5279.313698630137</v>
      </c>
      <c r="AW76" s="78">
        <f>4855+(4855*0.05*(669/365))</f>
        <v>5299.9308219178083</v>
      </c>
      <c r="AX76" s="78">
        <f>4855+(4855*0.05*(699/365))</f>
        <v>5319.8828767123287</v>
      </c>
      <c r="AY76" s="78">
        <f>4675+(4675*0.05*(730/365))</f>
        <v>5142.5</v>
      </c>
      <c r="AZ76" s="78">
        <f>4675+(4675*0.05*(761/365))</f>
        <v>5162.3527397260277</v>
      </c>
      <c r="BA76" s="78">
        <f>4675+(4675*0.05*(790/365))</f>
        <v>5180.9246575342468</v>
      </c>
      <c r="BB76" s="78">
        <f>4495+(4495*0.05*(821/365))</f>
        <v>5000.533561643836</v>
      </c>
      <c r="BC76" s="78">
        <f>4495+(4495*0.05*(851/365))</f>
        <v>5019.0061643835616</v>
      </c>
      <c r="BD76" s="78">
        <f>4495+(4495*0.05*(882/365))</f>
        <v>5038.0945205479456</v>
      </c>
      <c r="BE76" s="78">
        <f>4315+(4315*0.05*(912/365))</f>
        <v>4854.0794520547943</v>
      </c>
      <c r="BF76" s="78">
        <f>4315+(4315*0.05*(943/365))</f>
        <v>4872.4034246575338</v>
      </c>
      <c r="BG76" s="78">
        <f>4315+(4315*0.05*(974/365))</f>
        <v>4890.7273972602743</v>
      </c>
      <c r="BH76" s="78">
        <f>4135+(4135*0.05*(1004/365))</f>
        <v>4703.7041095890409</v>
      </c>
      <c r="BI76" s="78">
        <f>4135+(4135*0.05*(1035/365))</f>
        <v>4721.2636986301368</v>
      </c>
      <c r="BJ76" s="78">
        <f>4135+(4135*0.05*(1065/365))</f>
        <v>4738.2568493150684</v>
      </c>
      <c r="BK76" s="78">
        <f>3956+(3956*0.05*(1096/365))</f>
        <v>4549.9419178082189</v>
      </c>
      <c r="BL76" s="78">
        <f>3956+(3956*0.05*(1127/365))</f>
        <v>4566.7413698630135</v>
      </c>
      <c r="BM76" s="78">
        <f>3956+(3956*0.05*(1155/365))</f>
        <v>4581.915068493151</v>
      </c>
      <c r="BN76" s="78">
        <f>3956+(3956*0.05*(1186/365))</f>
        <v>4598.7145205479455</v>
      </c>
      <c r="BO76" s="78">
        <f>3956+(3956*0.05*(1216/365))</f>
        <v>4614.9720547945208</v>
      </c>
      <c r="BP76" s="78">
        <f>3956+(3956*0.05*(1247/365))</f>
        <v>4631.7715068493153</v>
      </c>
      <c r="BQ76" s="78">
        <f>3956+(3956*0.05*(1277/365))</f>
        <v>4648.0290410958905</v>
      </c>
      <c r="BR76" s="78">
        <f>3956+(3956*0.05*(1308/365))</f>
        <v>4664.8284931506851</v>
      </c>
      <c r="BS76" s="78">
        <f>3956+(3956*0.05*(1339/365))</f>
        <v>4681.6279452054796</v>
      </c>
      <c r="BT76" s="78">
        <f>3956+(3956*0.05*(1369/365))</f>
        <v>4697.8854794520548</v>
      </c>
      <c r="BU76" s="78">
        <f>3956+(3956*0.05*(1400/365))</f>
        <v>4714.6849315068494</v>
      </c>
      <c r="BV76" s="78">
        <f>3956+(3956*0.05*(1430/365))</f>
        <v>4730.9424657534246</v>
      </c>
      <c r="BW76" s="78">
        <f>3956+(3956*0.05*(1461/365))</f>
        <v>4747.7419178082191</v>
      </c>
      <c r="BX76" s="78">
        <f>3956+(3956*0.05*(1492/365))</f>
        <v>4764.5413698630136</v>
      </c>
      <c r="BY76" s="78">
        <f>3956+(3956*0.05*(1520/365))</f>
        <v>4779.7150684931512</v>
      </c>
      <c r="BZ76" s="78">
        <f>3956+(3956*0.05*(1551/365))</f>
        <v>4796.5145205479457</v>
      </c>
      <c r="CA76" s="76">
        <f>3956+(3956*0.05*(1581/365))</f>
        <v>4812.772054794521</v>
      </c>
      <c r="CB76" s="76">
        <f>3956+(3956*0.05*(1612/365))</f>
        <v>4829.5715068493155</v>
      </c>
      <c r="CC76" s="76">
        <f>3956+(3956*0.05*(1642/365))</f>
        <v>4845.8290410958907</v>
      </c>
      <c r="CD76" s="76">
        <f>3956+(3956*0.05*(1673/365))</f>
        <v>4862.6284931506852</v>
      </c>
      <c r="CE76" s="76">
        <f>3956+(3956*0.05*(1704/365))</f>
        <v>4879.4279452054798</v>
      </c>
      <c r="CF76" s="76">
        <f>3956+(3956*0.05*(1734/365))</f>
        <v>4895.685479452055</v>
      </c>
      <c r="CG76" s="76">
        <f>3956+(3956*0.05*(1765/365))</f>
        <v>4912.4849315068495</v>
      </c>
      <c r="CH76" s="76">
        <f>3956+(3956*0.05*(1795/365))</f>
        <v>4928.7424657534248</v>
      </c>
      <c r="CI76" s="76">
        <f>3956+(3956*0.05*(1826/365))</f>
        <v>4945.5419178082193</v>
      </c>
      <c r="CJ76" s="76">
        <f>3956+(3956*0.05*(1857/365))</f>
        <v>4962.3413698630138</v>
      </c>
      <c r="CK76" s="76">
        <f>3956+(3956*0.05*(1885/365))</f>
        <v>4977.5150684931505</v>
      </c>
      <c r="CL76" s="76">
        <f>3856+(3856*0.05*(1916/365))</f>
        <v>4868.0679452054792</v>
      </c>
      <c r="CM76" s="76">
        <f>3856+(3856*0.05*(1946/365))</f>
        <v>4883.9145205479454</v>
      </c>
      <c r="CN76" s="76">
        <f>3856+(3856*0.05*(1977/365))</f>
        <v>4900.2893150684931</v>
      </c>
      <c r="CO76" s="76">
        <f>3756+(3756*0.05*(2007/365))</f>
        <v>4788.6427397260277</v>
      </c>
      <c r="CP76" s="76">
        <f>3756+(3756*0.05*(2038/365))</f>
        <v>4804.5928767123287</v>
      </c>
      <c r="CQ76" s="76">
        <f>3756+(3756*0.05*(2069/365))</f>
        <v>4820.5430136986306</v>
      </c>
      <c r="CR76" s="76">
        <f>3756+(3756*0.05*(2099/365))</f>
        <v>4835.9786301369859</v>
      </c>
      <c r="CS76" s="76">
        <f>3656+(3656*0.05*(2130/365))</f>
        <v>4722.7506849315068</v>
      </c>
      <c r="CT76" s="76">
        <f>3656+(3656*0.05*(2160/365))</f>
        <v>4737.7753424657531</v>
      </c>
      <c r="CU76" s="76">
        <f>3556+(3556*0.05*(2191/365))</f>
        <v>4623.2871232876714</v>
      </c>
      <c r="CV76" s="76">
        <v>3236</v>
      </c>
      <c r="CW76" s="76">
        <v>3236</v>
      </c>
      <c r="CX76" s="76">
        <v>3236</v>
      </c>
      <c r="CY76" s="76">
        <v>3236</v>
      </c>
      <c r="CZ76" s="76">
        <v>3236</v>
      </c>
      <c r="DA76" s="76">
        <v>3236</v>
      </c>
      <c r="DB76" s="76">
        <v>3236</v>
      </c>
      <c r="DC76" s="76">
        <v>3236</v>
      </c>
      <c r="DD76" s="86">
        <v>3236</v>
      </c>
      <c r="DE76" s="86">
        <v>3236</v>
      </c>
      <c r="DF76" s="86">
        <v>3236</v>
      </c>
      <c r="DG76" s="86">
        <v>3156</v>
      </c>
      <c r="DH76" s="86">
        <v>3156</v>
      </c>
      <c r="DI76" s="86">
        <v>3156</v>
      </c>
      <c r="DJ76" s="77">
        <v>3056</v>
      </c>
      <c r="DK76" s="77">
        <v>3056</v>
      </c>
      <c r="DL76" s="77">
        <v>3056</v>
      </c>
      <c r="DM76" s="77">
        <v>2956</v>
      </c>
      <c r="DN76" s="77">
        <v>2956</v>
      </c>
      <c r="DO76" s="77">
        <v>2956</v>
      </c>
      <c r="DP76" s="77">
        <v>2856</v>
      </c>
      <c r="DQ76" s="77">
        <v>2856</v>
      </c>
      <c r="DR76" s="77">
        <v>2856</v>
      </c>
      <c r="DS76" s="77">
        <v>2756</v>
      </c>
      <c r="DT76" s="88">
        <v>2756</v>
      </c>
      <c r="DU76" s="77">
        <v>2756</v>
      </c>
      <c r="DV76" s="77">
        <v>2656</v>
      </c>
      <c r="DW76" s="77">
        <v>2656</v>
      </c>
      <c r="DX76" s="77">
        <v>2656</v>
      </c>
      <c r="DY76" s="77">
        <v>2556</v>
      </c>
      <c r="DZ76" s="77">
        <v>2556</v>
      </c>
      <c r="EA76" s="77">
        <v>2556</v>
      </c>
      <c r="EB76" s="77">
        <v>2456</v>
      </c>
      <c r="EC76" s="77">
        <v>2456</v>
      </c>
      <c r="ED76" s="77">
        <v>2456</v>
      </c>
      <c r="EE76" s="77">
        <v>2456</v>
      </c>
      <c r="EF76" s="77">
        <v>2456</v>
      </c>
      <c r="EG76" s="77">
        <v>2456</v>
      </c>
      <c r="EH76" s="88">
        <v>2456</v>
      </c>
      <c r="EI76" s="88">
        <v>2356</v>
      </c>
      <c r="EJ76" s="88">
        <v>2356</v>
      </c>
      <c r="EK76" s="88">
        <v>2356</v>
      </c>
      <c r="EL76" s="88">
        <v>2356</v>
      </c>
      <c r="EM76" s="88">
        <v>2413</v>
      </c>
      <c r="EN76" s="88">
        <v>2413</v>
      </c>
      <c r="EO76" s="88">
        <v>2440</v>
      </c>
      <c r="EP76" s="88">
        <v>2440</v>
      </c>
      <c r="EQ76" s="88">
        <v>2466</v>
      </c>
      <c r="ER76" s="170">
        <v>2466</v>
      </c>
      <c r="ES76" s="86">
        <v>2466</v>
      </c>
      <c r="ET76" s="86">
        <v>2466</v>
      </c>
      <c r="EU76" s="86">
        <v>2466</v>
      </c>
      <c r="EV76" s="86">
        <v>2466</v>
      </c>
      <c r="EW76" s="86">
        <v>2466</v>
      </c>
      <c r="EX76" s="86">
        <v>2466</v>
      </c>
      <c r="EY76" s="86">
        <v>2466</v>
      </c>
      <c r="EZ76" s="86">
        <v>2466</v>
      </c>
      <c r="FA76" s="86">
        <v>2466</v>
      </c>
      <c r="FB76" s="86">
        <v>2466</v>
      </c>
      <c r="FC76" s="86">
        <v>2466</v>
      </c>
      <c r="FD76" s="86">
        <v>2466</v>
      </c>
      <c r="FE76" s="86">
        <v>2466</v>
      </c>
      <c r="FF76" s="86">
        <v>2466</v>
      </c>
      <c r="FG76" s="86">
        <v>2466</v>
      </c>
      <c r="FH76" s="86">
        <v>2466</v>
      </c>
      <c r="FI76" s="86">
        <v>2266</v>
      </c>
      <c r="FJ76" s="86">
        <v>2266</v>
      </c>
      <c r="FK76" s="86">
        <v>2266</v>
      </c>
      <c r="FL76" s="86">
        <v>2266</v>
      </c>
      <c r="FM76" s="86">
        <v>2266</v>
      </c>
      <c r="FN76" s="86">
        <v>2266</v>
      </c>
      <c r="FO76" s="86">
        <v>2266</v>
      </c>
      <c r="FP76" s="86">
        <v>2271</v>
      </c>
      <c r="FQ76" s="86">
        <v>2271</v>
      </c>
      <c r="FR76" s="86">
        <v>2271</v>
      </c>
      <c r="FS76" s="86">
        <v>2271</v>
      </c>
      <c r="FT76" s="86">
        <v>2071</v>
      </c>
      <c r="FU76" s="86">
        <v>2071</v>
      </c>
      <c r="FV76" s="86">
        <v>2071</v>
      </c>
      <c r="FW76" s="86">
        <v>2071</v>
      </c>
      <c r="FX76" s="86">
        <v>2071</v>
      </c>
      <c r="FY76" s="86">
        <v>2071</v>
      </c>
      <c r="FZ76" s="86">
        <v>2071</v>
      </c>
      <c r="GA76" s="86">
        <v>2016</v>
      </c>
      <c r="GB76" s="86">
        <v>1960</v>
      </c>
      <c r="GC76" s="86">
        <v>1960</v>
      </c>
      <c r="GD76" s="86">
        <v>1960</v>
      </c>
      <c r="GE76" s="86">
        <v>1960</v>
      </c>
      <c r="GF76" s="86">
        <v>1960</v>
      </c>
      <c r="GG76" s="86">
        <v>1760</v>
      </c>
      <c r="GH76" s="86">
        <v>1756</v>
      </c>
      <c r="GI76" s="86">
        <v>1756</v>
      </c>
      <c r="GJ76" s="86">
        <v>1756</v>
      </c>
      <c r="GK76" s="86">
        <v>1756</v>
      </c>
      <c r="GL76" s="86">
        <v>1756</v>
      </c>
      <c r="GM76" s="86">
        <v>1755</v>
      </c>
      <c r="GN76" s="86">
        <v>1755</v>
      </c>
      <c r="GO76" s="86">
        <v>1755</v>
      </c>
      <c r="GP76" s="86">
        <v>1755</v>
      </c>
      <c r="GQ76" s="86">
        <v>1760</v>
      </c>
      <c r="GR76" s="86">
        <v>1760</v>
      </c>
      <c r="GS76" s="86">
        <v>1760</v>
      </c>
      <c r="GT76" s="86">
        <v>1560</v>
      </c>
      <c r="GU76" s="86">
        <v>1560</v>
      </c>
      <c r="GV76" s="86">
        <v>1560</v>
      </c>
      <c r="GW76" s="86">
        <v>1560</v>
      </c>
      <c r="GX76" s="86">
        <v>1560</v>
      </c>
      <c r="GY76" s="86">
        <v>1560</v>
      </c>
      <c r="GZ76" s="86">
        <v>1560</v>
      </c>
      <c r="HA76" s="86">
        <v>1560</v>
      </c>
      <c r="HB76" s="86">
        <v>1559</v>
      </c>
      <c r="HC76" s="86">
        <v>1559</v>
      </c>
      <c r="HD76" s="86">
        <v>1560</v>
      </c>
      <c r="HE76" s="86">
        <v>1559</v>
      </c>
      <c r="HF76" s="86">
        <v>1560</v>
      </c>
      <c r="HG76" s="86">
        <v>1559</v>
      </c>
      <c r="HH76" s="86">
        <v>1559</v>
      </c>
      <c r="HI76" s="86">
        <v>1560</v>
      </c>
      <c r="HJ76" s="86">
        <v>1559</v>
      </c>
      <c r="HK76" s="86">
        <v>1567</v>
      </c>
      <c r="HL76" s="86">
        <v>1567</v>
      </c>
      <c r="HM76" s="86">
        <v>1567</v>
      </c>
      <c r="HN76" s="86">
        <v>1567</v>
      </c>
      <c r="HO76" s="86">
        <v>1567</v>
      </c>
      <c r="HP76" s="86">
        <v>1567</v>
      </c>
      <c r="HQ76" s="86">
        <v>1567</v>
      </c>
      <c r="HR76" s="86">
        <v>1367</v>
      </c>
      <c r="HS76" s="86">
        <v>1367</v>
      </c>
      <c r="HT76" s="86">
        <v>1367</v>
      </c>
      <c r="HU76" s="86">
        <v>1367</v>
      </c>
      <c r="HV76" s="86">
        <v>1567</v>
      </c>
      <c r="HW76" s="86">
        <v>1570</v>
      </c>
      <c r="HX76" s="86">
        <v>1570</v>
      </c>
      <c r="HY76" s="86">
        <v>1570</v>
      </c>
      <c r="HZ76" s="86">
        <v>1575</v>
      </c>
      <c r="IA76" s="86">
        <v>1575</v>
      </c>
      <c r="IB76" s="86">
        <v>1575</v>
      </c>
      <c r="IC76" s="86">
        <v>1575</v>
      </c>
      <c r="ID76" s="86">
        <v>1575</v>
      </c>
      <c r="IE76" s="86">
        <v>1575</v>
      </c>
      <c r="IF76" s="86">
        <v>1575</v>
      </c>
      <c r="IG76" s="86">
        <v>1275</v>
      </c>
      <c r="IH76" s="86">
        <v>1275</v>
      </c>
      <c r="II76" s="86">
        <v>1262</v>
      </c>
      <c r="IJ76" s="86">
        <v>1262</v>
      </c>
      <c r="IK76" s="86">
        <v>1262</v>
      </c>
      <c r="IL76" s="86">
        <v>1262</v>
      </c>
      <c r="IM76" s="86">
        <v>1262</v>
      </c>
      <c r="IN76" s="86">
        <v>1262</v>
      </c>
      <c r="IO76" s="77">
        <v>1265</v>
      </c>
      <c r="IP76" s="77">
        <v>756</v>
      </c>
      <c r="IQ76" s="77">
        <v>756</v>
      </c>
      <c r="IR76" s="77">
        <v>756</v>
      </c>
      <c r="IS76" s="77">
        <v>756</v>
      </c>
      <c r="IT76" s="255">
        <v>756</v>
      </c>
      <c r="IU76" s="255">
        <v>756</v>
      </c>
      <c r="IV76" s="255">
        <v>756</v>
      </c>
      <c r="IW76" s="255">
        <v>756</v>
      </c>
      <c r="IX76" s="255">
        <v>756</v>
      </c>
      <c r="IY76" s="77">
        <v>756</v>
      </c>
      <c r="IZ76" s="77">
        <v>756</v>
      </c>
      <c r="JA76" s="77">
        <v>756</v>
      </c>
      <c r="JB76" s="77">
        <v>756</v>
      </c>
      <c r="JC76" s="77">
        <v>556</v>
      </c>
      <c r="JD76" s="77">
        <v>556</v>
      </c>
      <c r="JE76" s="77">
        <v>556</v>
      </c>
      <c r="JF76" s="255">
        <v>556</v>
      </c>
      <c r="JG76" s="534">
        <v>556</v>
      </c>
      <c r="JH76" s="58">
        <v>556</v>
      </c>
      <c r="JI76" s="58">
        <v>556</v>
      </c>
      <c r="JJ76" s="58">
        <v>556</v>
      </c>
      <c r="JK76" s="58">
        <v>556</v>
      </c>
      <c r="JL76" s="58">
        <v>556</v>
      </c>
      <c r="JM76" s="58">
        <v>556</v>
      </c>
    </row>
    <row r="77" spans="1:273" ht="15" customHeight="1">
      <c r="A77" s="57"/>
      <c r="B77" s="58" t="s">
        <v>84</v>
      </c>
      <c r="C77" s="195">
        <v>2874</v>
      </c>
      <c r="D77" s="195">
        <v>2891</v>
      </c>
      <c r="E77" s="195">
        <v>2852</v>
      </c>
      <c r="F77" s="75">
        <v>2767</v>
      </c>
      <c r="G77" s="75">
        <v>2789</v>
      </c>
      <c r="H77" s="75">
        <v>2594</v>
      </c>
      <c r="I77" s="75">
        <v>2528</v>
      </c>
      <c r="J77" s="75">
        <v>2528</v>
      </c>
      <c r="K77" s="75">
        <v>2528</v>
      </c>
      <c r="L77" s="75">
        <v>2528</v>
      </c>
      <c r="M77" s="75">
        <v>2528</v>
      </c>
      <c r="N77" s="195">
        <v>2528</v>
      </c>
      <c r="O77" s="195">
        <v>2528</v>
      </c>
      <c r="P77" s="195">
        <v>2528</v>
      </c>
      <c r="Q77" s="195">
        <v>2528</v>
      </c>
      <c r="R77" s="195">
        <v>2528</v>
      </c>
      <c r="S77" s="195">
        <v>2528</v>
      </c>
      <c r="T77" s="195">
        <v>2528</v>
      </c>
      <c r="U77" s="195">
        <v>2528</v>
      </c>
      <c r="V77" s="195">
        <v>2528</v>
      </c>
      <c r="W77" s="195">
        <v>2528</v>
      </c>
      <c r="X77" s="195">
        <v>2528</v>
      </c>
      <c r="Y77" s="88">
        <v>2528</v>
      </c>
      <c r="Z77" s="88">
        <v>2528</v>
      </c>
      <c r="AA77" s="88">
        <v>2528</v>
      </c>
      <c r="AB77" s="88">
        <v>2528</v>
      </c>
      <c r="AC77" s="88">
        <v>2528</v>
      </c>
      <c r="AD77" s="77">
        <v>2528</v>
      </c>
      <c r="AE77" s="77"/>
      <c r="AF77" s="77"/>
      <c r="AG77" s="77"/>
      <c r="AH77" s="77"/>
      <c r="AI77" s="77"/>
      <c r="AJ77" s="77"/>
      <c r="AK77" s="77"/>
      <c r="AL77" s="77"/>
      <c r="AM77" s="77"/>
      <c r="AN77" s="77"/>
      <c r="AO77" s="77"/>
      <c r="AP77" s="77"/>
      <c r="AQ77" s="77"/>
      <c r="AR77" s="77"/>
      <c r="AS77" s="77"/>
      <c r="AT77" s="77"/>
      <c r="AU77" s="77"/>
      <c r="AV77" s="77"/>
      <c r="AW77" s="88"/>
      <c r="AX77" s="77"/>
      <c r="AY77" s="77"/>
      <c r="AZ77" s="77"/>
      <c r="BA77" s="77"/>
      <c r="BB77" s="77"/>
      <c r="BC77" s="77"/>
      <c r="BD77" s="77"/>
      <c r="BE77" s="77"/>
      <c r="BF77" s="77"/>
      <c r="BG77" s="77"/>
      <c r="BH77" s="77"/>
      <c r="BI77" s="77"/>
      <c r="BJ77" s="77"/>
      <c r="BK77" s="77"/>
      <c r="BL77" s="77"/>
      <c r="BM77" s="77"/>
      <c r="BN77" s="77"/>
      <c r="BO77" s="88"/>
      <c r="BP77" s="88"/>
      <c r="BQ77" s="88"/>
      <c r="BR77" s="88"/>
      <c r="BS77" s="88"/>
      <c r="BT77" s="88"/>
      <c r="BU77" s="88"/>
      <c r="BV77" s="88"/>
      <c r="BW77" s="88"/>
      <c r="BX77" s="88"/>
      <c r="BY77" s="88"/>
      <c r="BZ77" s="88"/>
      <c r="CA77" s="58"/>
      <c r="CB77" s="58"/>
      <c r="CC77" s="58"/>
      <c r="CD77" s="58"/>
      <c r="CE77" s="58"/>
      <c r="CF77" s="58"/>
      <c r="CG77" s="58"/>
      <c r="CH77" s="88"/>
      <c r="CI77" s="60"/>
      <c r="CJ77" s="60"/>
      <c r="CK77" s="60"/>
      <c r="CL77" s="60"/>
      <c r="CM77" s="60"/>
      <c r="CN77" s="60"/>
      <c r="CO77" s="60"/>
      <c r="CP77" s="60"/>
      <c r="CQ77" s="60"/>
      <c r="CR77" s="60"/>
      <c r="CS77" s="60"/>
      <c r="CT77" s="60"/>
      <c r="CU77" s="60"/>
      <c r="CV77" s="60"/>
      <c r="CW77" s="60"/>
      <c r="CX77" s="60"/>
      <c r="CY77" s="58"/>
      <c r="CZ77" s="58"/>
      <c r="DA77" s="58"/>
      <c r="DB77" s="58"/>
      <c r="DC77" s="58"/>
      <c r="DD77" s="58"/>
      <c r="DE77" s="58"/>
      <c r="DF77" s="58"/>
      <c r="DG77" s="58"/>
      <c r="DH77" s="58"/>
      <c r="DI77" s="58"/>
      <c r="DJ77" s="58"/>
      <c r="DK77" s="58"/>
      <c r="DL77" s="58"/>
      <c r="DM77" s="147"/>
      <c r="DN77" s="58"/>
      <c r="DO77" s="58"/>
      <c r="DP77" s="58"/>
      <c r="DQ77" s="58"/>
      <c r="DR77" s="58"/>
      <c r="DS77" s="58"/>
      <c r="DT77" s="58"/>
      <c r="DU77" s="58"/>
      <c r="DV77" s="58"/>
      <c r="DW77" s="58"/>
      <c r="DX77" s="58"/>
      <c r="DY77" s="58"/>
      <c r="DZ77" s="77"/>
      <c r="EA77" s="88"/>
      <c r="EB77" s="88"/>
      <c r="EC77" s="88"/>
      <c r="ED77" s="88"/>
      <c r="EE77" s="88"/>
      <c r="EF77" s="77"/>
      <c r="EG77" s="77"/>
      <c r="EH77" s="77"/>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58"/>
      <c r="FR77" s="58"/>
      <c r="FS77" s="58"/>
      <c r="FT77" s="58"/>
      <c r="FU77" s="58"/>
      <c r="FV77" s="58"/>
      <c r="FW77" s="58"/>
      <c r="FX77" s="58"/>
      <c r="FY77" s="151"/>
      <c r="FZ77" s="256"/>
      <c r="GA77" s="151"/>
      <c r="GB77" s="151"/>
      <c r="GC77" s="151"/>
      <c r="GD77" s="151"/>
      <c r="GE77" s="151"/>
      <c r="GF77" s="151"/>
      <c r="GG77" s="151"/>
      <c r="GH77" s="151"/>
      <c r="GI77" s="151"/>
      <c r="GJ77" s="151"/>
      <c r="GK77" s="151"/>
      <c r="GL77" s="151"/>
      <c r="GM77" s="151"/>
      <c r="GN77" s="151"/>
      <c r="GO77" s="151"/>
      <c r="GP77" s="151"/>
      <c r="GQ77" s="151"/>
      <c r="GR77" s="151"/>
      <c r="GS77" s="151"/>
      <c r="GT77" s="151"/>
      <c r="GU77" s="151"/>
      <c r="GV77" s="151"/>
      <c r="GW77" s="151"/>
      <c r="GX77" s="151"/>
      <c r="GY77" s="151"/>
      <c r="GZ77" s="151"/>
      <c r="HA77" s="151"/>
      <c r="HB77" s="151"/>
      <c r="HC77" s="151"/>
      <c r="HD77" s="151"/>
      <c r="HE77" s="151"/>
      <c r="HF77" s="151"/>
      <c r="HG77" s="151"/>
      <c r="HH77" s="151"/>
      <c r="HI77" s="151"/>
      <c r="HJ77" s="151"/>
      <c r="HK77" s="151"/>
      <c r="HL77" s="151"/>
      <c r="HM77" s="151"/>
      <c r="HN77" s="151"/>
      <c r="HO77" s="151"/>
      <c r="HP77" s="151"/>
      <c r="HQ77" s="151"/>
      <c r="HR77" s="151"/>
      <c r="HS77" s="151"/>
      <c r="HT77" s="151"/>
      <c r="HU77" s="151"/>
      <c r="HV77" s="151"/>
      <c r="HW77" s="151"/>
      <c r="HX77" s="151"/>
      <c r="HY77" s="151"/>
      <c r="HZ77" s="151"/>
      <c r="IA77" s="151"/>
      <c r="IB77" s="151"/>
      <c r="IC77" s="151"/>
      <c r="ID77" s="151"/>
      <c r="IE77" s="151" t="s">
        <v>46</v>
      </c>
      <c r="IF77" s="151"/>
      <c r="IG77" s="151"/>
      <c r="IH77" s="151"/>
      <c r="II77" s="151"/>
      <c r="IJ77" s="77"/>
      <c r="IK77" s="77"/>
      <c r="IL77" s="77"/>
      <c r="IM77" s="77"/>
      <c r="IN77" s="77"/>
      <c r="IO77" s="77"/>
      <c r="IP77" s="77"/>
      <c r="IQ77" s="77"/>
      <c r="IR77" s="77"/>
      <c r="IS77" s="257"/>
      <c r="IT77" s="255"/>
      <c r="IU77" s="255"/>
      <c r="IV77" s="255"/>
      <c r="IW77" s="255"/>
      <c r="IX77" s="255"/>
      <c r="IY77" s="77"/>
      <c r="IZ77" s="77"/>
      <c r="JA77" s="77"/>
      <c r="JB77" s="77"/>
      <c r="JC77" s="77"/>
      <c r="JD77" s="77"/>
      <c r="JE77" s="77"/>
      <c r="JF77" s="257"/>
      <c r="JG77" s="534"/>
      <c r="JH77" s="58"/>
      <c r="JI77" s="58"/>
      <c r="JJ77" s="58"/>
      <c r="JK77" s="58"/>
      <c r="JL77" s="58"/>
      <c r="JM77" s="58"/>
    </row>
    <row r="78" spans="1:273" ht="15" customHeight="1">
      <c r="A78" s="57"/>
      <c r="B78" s="58" t="s">
        <v>165</v>
      </c>
      <c r="C78" s="195">
        <v>206</v>
      </c>
      <c r="D78" s="195">
        <v>586</v>
      </c>
      <c r="E78" s="195">
        <v>622</v>
      </c>
      <c r="F78" s="75">
        <v>636</v>
      </c>
      <c r="G78" s="75">
        <v>664</v>
      </c>
      <c r="H78" s="75">
        <v>678</v>
      </c>
      <c r="I78" s="75">
        <v>707</v>
      </c>
      <c r="J78" s="75">
        <v>707</v>
      </c>
      <c r="K78" s="75">
        <v>707</v>
      </c>
      <c r="L78" s="75">
        <v>707</v>
      </c>
      <c r="M78" s="75">
        <v>707</v>
      </c>
      <c r="N78" s="195">
        <v>707</v>
      </c>
      <c r="O78" s="195">
        <v>707</v>
      </c>
      <c r="P78" s="195">
        <v>707</v>
      </c>
      <c r="Q78" s="195">
        <v>707</v>
      </c>
      <c r="R78" s="195">
        <v>707</v>
      </c>
      <c r="S78" s="195">
        <v>707</v>
      </c>
      <c r="T78" s="195">
        <v>707</v>
      </c>
      <c r="U78" s="195">
        <v>707</v>
      </c>
      <c r="V78" s="195">
        <v>707</v>
      </c>
      <c r="W78" s="195">
        <v>707</v>
      </c>
      <c r="X78" s="195">
        <v>707</v>
      </c>
      <c r="Y78" s="88">
        <v>707</v>
      </c>
      <c r="Z78" s="88">
        <v>707</v>
      </c>
      <c r="AA78" s="88">
        <v>707</v>
      </c>
      <c r="AB78" s="88">
        <v>707</v>
      </c>
      <c r="AC78" s="88">
        <v>707</v>
      </c>
      <c r="AD78" s="77">
        <v>707</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58"/>
      <c r="CI78" s="86"/>
      <c r="CJ78" s="60"/>
      <c r="CK78" s="60"/>
      <c r="CL78" s="60"/>
      <c r="CM78" s="60"/>
      <c r="CN78" s="60"/>
      <c r="CO78" s="60"/>
      <c r="CP78" s="60"/>
      <c r="CQ78" s="60"/>
      <c r="CR78" s="60"/>
      <c r="CS78" s="60"/>
      <c r="CT78" s="60"/>
      <c r="CU78" s="60"/>
      <c r="CV78" s="60"/>
      <c r="CW78" s="60"/>
      <c r="CX78" s="60"/>
      <c r="CY78" s="60"/>
      <c r="CZ78" s="60"/>
      <c r="DA78" s="60"/>
      <c r="DB78" s="60"/>
      <c r="DC78" s="60"/>
      <c r="DD78" s="58"/>
      <c r="DE78" s="58"/>
      <c r="DF78" s="58"/>
      <c r="DG78" s="58"/>
      <c r="DH78" s="58"/>
      <c r="DI78" s="58"/>
      <c r="DJ78" s="86"/>
      <c r="DK78" s="58"/>
      <c r="DL78" s="58"/>
      <c r="DM78" s="58"/>
      <c r="DN78" s="58"/>
      <c r="DO78" s="58"/>
      <c r="DP78" s="58"/>
      <c r="DQ78" s="58"/>
      <c r="DR78" s="58"/>
      <c r="DS78" s="58"/>
      <c r="DT78" s="58"/>
      <c r="DU78" s="58"/>
      <c r="DV78" s="58"/>
      <c r="DW78" s="58"/>
      <c r="DX78" s="131"/>
      <c r="DY78" s="131"/>
      <c r="DZ78" s="258"/>
      <c r="EA78" s="259"/>
      <c r="EB78" s="259"/>
      <c r="EC78" s="259"/>
      <c r="ED78" s="259"/>
      <c r="EE78" s="259"/>
      <c r="EF78" s="260"/>
      <c r="EG78" s="77">
        <v>1000</v>
      </c>
      <c r="EH78" s="77">
        <v>4425</v>
      </c>
      <c r="EI78" s="88">
        <v>4425</v>
      </c>
      <c r="EJ78" s="88">
        <v>4425</v>
      </c>
      <c r="EK78" s="88">
        <v>4425</v>
      </c>
      <c r="EL78" s="88">
        <v>4425</v>
      </c>
      <c r="EM78" s="88">
        <v>5425</v>
      </c>
      <c r="EN78" s="88">
        <v>5425</v>
      </c>
      <c r="EO78" s="88">
        <v>5425</v>
      </c>
      <c r="EP78" s="88">
        <v>6025</v>
      </c>
      <c r="EQ78" s="88">
        <v>6225</v>
      </c>
      <c r="ER78" s="170">
        <v>8225</v>
      </c>
      <c r="ES78" s="86">
        <v>10225</v>
      </c>
      <c r="ET78" s="86">
        <v>11225</v>
      </c>
      <c r="EU78" s="77">
        <v>11225</v>
      </c>
      <c r="EV78" s="77">
        <v>11225</v>
      </c>
      <c r="EW78" s="77">
        <v>13225</v>
      </c>
      <c r="EX78" s="77">
        <v>13225</v>
      </c>
      <c r="EY78" s="77">
        <v>13225</v>
      </c>
      <c r="EZ78" s="77">
        <v>13225</v>
      </c>
      <c r="FA78" s="77">
        <v>14725</v>
      </c>
      <c r="FB78" s="77">
        <v>14725</v>
      </c>
      <c r="FC78" s="77">
        <v>16225</v>
      </c>
      <c r="FD78" s="77">
        <v>16225</v>
      </c>
      <c r="FE78" s="77">
        <v>16225</v>
      </c>
      <c r="FF78" s="77">
        <v>16225</v>
      </c>
      <c r="FG78" s="77">
        <v>16225</v>
      </c>
      <c r="FH78" s="77">
        <v>16225</v>
      </c>
      <c r="FI78" s="77">
        <v>16225</v>
      </c>
      <c r="FJ78" s="77">
        <v>16225</v>
      </c>
      <c r="FK78" s="77">
        <v>16225</v>
      </c>
      <c r="FL78" s="77">
        <v>16225</v>
      </c>
      <c r="FM78" s="77">
        <v>16225</v>
      </c>
      <c r="FN78" s="77">
        <v>16225</v>
      </c>
      <c r="FO78" s="77">
        <v>16225</v>
      </c>
      <c r="FP78" s="77">
        <v>16225</v>
      </c>
      <c r="FQ78" s="77">
        <v>16225</v>
      </c>
      <c r="FR78" s="77">
        <v>16225</v>
      </c>
      <c r="FS78" s="77">
        <v>16225</v>
      </c>
      <c r="FT78" s="77">
        <v>16225</v>
      </c>
      <c r="FU78" s="77">
        <v>16225</v>
      </c>
      <c r="FV78" s="77">
        <v>16225</v>
      </c>
      <c r="FW78" s="77">
        <v>16225</v>
      </c>
      <c r="FX78" s="77">
        <v>15225</v>
      </c>
      <c r="FY78" s="77">
        <v>15125</v>
      </c>
      <c r="FZ78" s="77">
        <v>15125</v>
      </c>
      <c r="GA78" s="77">
        <v>14925</v>
      </c>
      <c r="GB78" s="77">
        <v>14925</v>
      </c>
      <c r="GC78" s="77">
        <v>14925</v>
      </c>
      <c r="GD78" s="77">
        <v>14925</v>
      </c>
      <c r="GE78" s="77">
        <v>14925</v>
      </c>
      <c r="GF78" s="77">
        <v>14925</v>
      </c>
      <c r="GG78" s="77">
        <v>14425</v>
      </c>
      <c r="GH78" s="77">
        <v>14425</v>
      </c>
      <c r="GI78" s="77">
        <v>14425</v>
      </c>
      <c r="GJ78" s="77">
        <v>14125</v>
      </c>
      <c r="GK78" s="77">
        <v>14125</v>
      </c>
      <c r="GL78" s="77">
        <v>14125</v>
      </c>
      <c r="GM78" s="77">
        <v>14125</v>
      </c>
      <c r="GN78" s="88">
        <v>14125</v>
      </c>
      <c r="GO78" s="88">
        <v>14125</v>
      </c>
      <c r="GP78" s="88">
        <v>14125</v>
      </c>
      <c r="GQ78" s="88">
        <v>14125</v>
      </c>
      <c r="GR78" s="88">
        <v>14125</v>
      </c>
      <c r="GS78" s="88">
        <v>18435</v>
      </c>
      <c r="GT78" s="88">
        <v>23452</v>
      </c>
      <c r="GU78" s="88">
        <v>28452</v>
      </c>
      <c r="GV78" s="88">
        <v>28452</v>
      </c>
      <c r="GW78" s="88">
        <v>28452</v>
      </c>
      <c r="GX78" s="88">
        <v>36452</v>
      </c>
      <c r="GY78" s="88">
        <v>40452</v>
      </c>
      <c r="GZ78" s="88">
        <v>40452</v>
      </c>
      <c r="HA78" s="88">
        <v>40452</v>
      </c>
      <c r="HB78" s="88">
        <v>40452</v>
      </c>
      <c r="HC78" s="88">
        <v>40452</v>
      </c>
      <c r="HD78" s="88">
        <v>40452</v>
      </c>
      <c r="HE78" s="88">
        <v>40452</v>
      </c>
      <c r="HF78" s="88">
        <v>40452</v>
      </c>
      <c r="HG78" s="88">
        <v>42452</v>
      </c>
      <c r="HH78" s="88">
        <v>42452</v>
      </c>
      <c r="HI78" s="88">
        <v>42452</v>
      </c>
      <c r="HJ78" s="88">
        <v>42452</v>
      </c>
      <c r="HK78" s="88">
        <v>44452</v>
      </c>
      <c r="HL78" s="88">
        <v>44452</v>
      </c>
      <c r="HM78" s="88">
        <v>44252</v>
      </c>
      <c r="HN78" s="88">
        <v>44252</v>
      </c>
      <c r="HO78" s="88">
        <v>44252</v>
      </c>
      <c r="HP78" s="88">
        <v>44252</v>
      </c>
      <c r="HQ78" s="88">
        <v>44252</v>
      </c>
      <c r="HR78" s="88">
        <v>44118</v>
      </c>
      <c r="HS78" s="88">
        <v>41878</v>
      </c>
      <c r="HT78" s="88">
        <v>41878</v>
      </c>
      <c r="HU78" s="88">
        <v>41878</v>
      </c>
      <c r="HV78" s="88">
        <v>44452</v>
      </c>
      <c r="HW78" s="88">
        <v>44452</v>
      </c>
      <c r="HX78" s="88">
        <v>44452</v>
      </c>
      <c r="HY78" s="88">
        <v>44452</v>
      </c>
      <c r="HZ78" s="88">
        <v>44452</v>
      </c>
      <c r="IA78" s="88">
        <v>44202</v>
      </c>
      <c r="IB78" s="88">
        <v>44202</v>
      </c>
      <c r="IC78" s="88">
        <v>44202</v>
      </c>
      <c r="ID78" s="88">
        <v>44202</v>
      </c>
      <c r="IE78" s="88">
        <v>44202</v>
      </c>
      <c r="IF78" s="88">
        <v>43602</v>
      </c>
      <c r="IG78" s="88">
        <v>43543</v>
      </c>
      <c r="IH78" s="88">
        <v>42643</v>
      </c>
      <c r="II78" s="88">
        <v>42643</v>
      </c>
      <c r="IJ78" s="77">
        <v>42393</v>
      </c>
      <c r="IK78" s="77">
        <v>41893</v>
      </c>
      <c r="IL78" s="77">
        <v>41393</v>
      </c>
      <c r="IM78" s="77">
        <v>40893</v>
      </c>
      <c r="IN78" s="77">
        <v>40893</v>
      </c>
      <c r="IO78" s="77">
        <v>40893</v>
      </c>
      <c r="IP78" s="88">
        <v>40143</v>
      </c>
      <c r="IQ78" s="88">
        <v>40084</v>
      </c>
      <c r="IR78" s="88">
        <v>39144</v>
      </c>
      <c r="IS78" s="117">
        <v>39571</v>
      </c>
      <c r="IT78" s="197">
        <v>40144</v>
      </c>
      <c r="IU78" s="197">
        <v>42144</v>
      </c>
      <c r="IV78" s="197">
        <v>42144</v>
      </c>
      <c r="IW78" s="197">
        <v>42144</v>
      </c>
      <c r="IX78" s="197">
        <v>42144</v>
      </c>
      <c r="IY78" s="88">
        <v>42144</v>
      </c>
      <c r="IZ78" s="88">
        <v>42144</v>
      </c>
      <c r="JA78" s="88">
        <v>42144</v>
      </c>
      <c r="JB78" s="88">
        <v>42144</v>
      </c>
      <c r="JC78" s="88">
        <v>42144</v>
      </c>
      <c r="JD78" s="88">
        <v>43144</v>
      </c>
      <c r="JE78" s="88">
        <v>43144</v>
      </c>
      <c r="JF78" s="197">
        <v>43144</v>
      </c>
      <c r="JG78" s="534">
        <v>45144</v>
      </c>
      <c r="JH78" s="88">
        <v>45144</v>
      </c>
      <c r="JI78" s="88">
        <v>45144</v>
      </c>
      <c r="JJ78" s="88">
        <v>45144</v>
      </c>
      <c r="JK78" s="88">
        <v>45144</v>
      </c>
      <c r="JL78" s="88">
        <v>45144</v>
      </c>
      <c r="JM78" s="88">
        <v>45144</v>
      </c>
    </row>
    <row r="79" spans="1:273" ht="15" customHeight="1">
      <c r="A79" s="57"/>
      <c r="B79" s="58" t="s">
        <v>166</v>
      </c>
      <c r="C79" s="195"/>
      <c r="D79" s="195"/>
      <c r="E79" s="195"/>
      <c r="F79" s="75"/>
      <c r="G79" s="75"/>
      <c r="H79" s="75"/>
      <c r="I79" s="75"/>
      <c r="J79" s="75"/>
      <c r="K79" s="75"/>
      <c r="L79" s="75"/>
      <c r="M79" s="75"/>
      <c r="N79" s="195"/>
      <c r="O79" s="195"/>
      <c r="P79" s="195"/>
      <c r="Q79" s="195"/>
      <c r="R79" s="195"/>
      <c r="S79" s="195"/>
      <c r="T79" s="195"/>
      <c r="U79" s="195"/>
      <c r="V79" s="195"/>
      <c r="W79" s="195"/>
      <c r="X79" s="195"/>
      <c r="Y79" s="88"/>
      <c r="Z79" s="88"/>
      <c r="AA79" s="88"/>
      <c r="AB79" s="88"/>
      <c r="AC79" s="88"/>
      <c r="AD79" s="77"/>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c r="EH79" s="77"/>
      <c r="EI79" s="88"/>
      <c r="EJ79" s="88"/>
      <c r="EK79" s="88"/>
      <c r="EL79" s="88"/>
      <c r="EM79" s="88"/>
      <c r="EN79" s="88"/>
      <c r="EO79" s="88"/>
      <c r="EP79" s="88"/>
      <c r="EQ79" s="88"/>
      <c r="ER79" s="170"/>
      <c r="ES79" s="86"/>
      <c r="ET79" s="86"/>
      <c r="EU79" s="77"/>
      <c r="EV79" s="77"/>
      <c r="EW79" s="77"/>
      <c r="EX79" s="77"/>
      <c r="EY79" s="77"/>
      <c r="EZ79" s="77">
        <v>953</v>
      </c>
      <c r="FA79" s="77">
        <v>953</v>
      </c>
      <c r="FB79" s="77">
        <v>953</v>
      </c>
      <c r="FC79" s="77">
        <v>953</v>
      </c>
      <c r="FD79" s="77">
        <v>953</v>
      </c>
      <c r="FE79" s="77">
        <v>953</v>
      </c>
      <c r="FF79" s="77">
        <v>953</v>
      </c>
      <c r="FG79" s="77">
        <v>953</v>
      </c>
      <c r="FH79" s="77">
        <v>953</v>
      </c>
      <c r="FI79" s="77">
        <v>953</v>
      </c>
      <c r="FJ79" s="77">
        <v>953</v>
      </c>
      <c r="FK79" s="77">
        <v>953</v>
      </c>
      <c r="FL79" s="77">
        <v>953</v>
      </c>
      <c r="FM79" s="77">
        <v>953</v>
      </c>
      <c r="FN79" s="77">
        <v>953</v>
      </c>
      <c r="FO79" s="77">
        <v>953</v>
      </c>
      <c r="FP79" s="77">
        <v>953</v>
      </c>
      <c r="FQ79" s="77">
        <v>953</v>
      </c>
      <c r="FR79" s="77">
        <v>953</v>
      </c>
      <c r="FS79" s="77">
        <v>953</v>
      </c>
      <c r="FT79" s="77">
        <v>953</v>
      </c>
      <c r="FU79" s="77">
        <v>953</v>
      </c>
      <c r="FV79" s="77">
        <v>953</v>
      </c>
      <c r="FW79" s="77">
        <v>953</v>
      </c>
      <c r="FX79" s="77">
        <v>953</v>
      </c>
      <c r="FY79" s="77">
        <v>953</v>
      </c>
      <c r="FZ79" s="77">
        <v>953</v>
      </c>
      <c r="GA79" s="77">
        <v>953</v>
      </c>
      <c r="GB79" s="77">
        <v>953</v>
      </c>
      <c r="GC79" s="77">
        <v>953</v>
      </c>
      <c r="GD79" s="77">
        <v>953</v>
      </c>
      <c r="GE79" s="77">
        <v>953</v>
      </c>
      <c r="GF79" s="77">
        <v>953</v>
      </c>
      <c r="GG79" s="77">
        <v>953</v>
      </c>
      <c r="GH79" s="77">
        <v>953</v>
      </c>
      <c r="GI79" s="77">
        <v>953</v>
      </c>
      <c r="GJ79" s="77">
        <v>953</v>
      </c>
      <c r="GK79" s="77">
        <v>0</v>
      </c>
      <c r="GL79" s="77">
        <v>0</v>
      </c>
      <c r="GM79" s="77">
        <v>0</v>
      </c>
      <c r="GN79" s="88">
        <v>0</v>
      </c>
      <c r="GO79" s="88">
        <v>0</v>
      </c>
      <c r="GP79" s="88">
        <v>0</v>
      </c>
      <c r="GQ79" s="88">
        <v>0</v>
      </c>
      <c r="GR79" s="88">
        <v>0</v>
      </c>
      <c r="GS79" s="88">
        <v>0</v>
      </c>
      <c r="GT79" s="77">
        <v>0</v>
      </c>
      <c r="GU79" s="77">
        <v>0</v>
      </c>
      <c r="GV79" s="77">
        <v>0</v>
      </c>
      <c r="GW79" s="77">
        <v>0</v>
      </c>
      <c r="GX79" s="77">
        <v>0</v>
      </c>
      <c r="GY79" s="77">
        <v>0</v>
      </c>
      <c r="GZ79" s="77">
        <v>0</v>
      </c>
      <c r="HA79" s="77">
        <v>0</v>
      </c>
      <c r="HB79" s="77">
        <v>0</v>
      </c>
      <c r="HC79" s="77">
        <v>0</v>
      </c>
      <c r="HD79" s="77">
        <v>0</v>
      </c>
      <c r="HE79" s="77">
        <v>0</v>
      </c>
      <c r="HF79" s="88">
        <v>0</v>
      </c>
      <c r="HG79" s="88">
        <v>0</v>
      </c>
      <c r="HH79" s="88">
        <v>0</v>
      </c>
      <c r="HI79" s="88">
        <v>0</v>
      </c>
      <c r="HJ79" s="88">
        <v>0</v>
      </c>
      <c r="HK79" s="88">
        <v>0</v>
      </c>
      <c r="HL79" s="88">
        <v>0</v>
      </c>
      <c r="HM79" s="88">
        <v>0</v>
      </c>
      <c r="HN79" s="88">
        <v>0</v>
      </c>
      <c r="HO79" s="88">
        <v>0</v>
      </c>
      <c r="HP79" s="88">
        <v>0</v>
      </c>
      <c r="HQ79" s="88">
        <v>0</v>
      </c>
      <c r="HR79" s="88">
        <v>0</v>
      </c>
      <c r="HS79" s="88">
        <v>0</v>
      </c>
      <c r="HT79" s="88">
        <v>0</v>
      </c>
      <c r="HU79" s="88">
        <v>0</v>
      </c>
      <c r="HV79" s="88">
        <v>0</v>
      </c>
      <c r="HW79" s="92">
        <v>0</v>
      </c>
      <c r="HX79" s="92">
        <v>0</v>
      </c>
      <c r="HY79" s="92">
        <v>0</v>
      </c>
      <c r="HZ79" s="92">
        <v>0</v>
      </c>
      <c r="IA79" s="92">
        <v>0</v>
      </c>
      <c r="IB79" s="92">
        <v>0</v>
      </c>
      <c r="IC79" s="92">
        <v>0</v>
      </c>
      <c r="ID79" s="92">
        <v>0</v>
      </c>
      <c r="IE79" s="92">
        <v>0</v>
      </c>
      <c r="IF79" s="92">
        <v>0</v>
      </c>
      <c r="IG79" s="92">
        <v>0</v>
      </c>
      <c r="IH79" s="92">
        <v>0</v>
      </c>
      <c r="II79" s="92">
        <v>0</v>
      </c>
      <c r="IJ79" s="92"/>
      <c r="IK79" s="92"/>
      <c r="IL79" s="92"/>
      <c r="IM79" s="92"/>
      <c r="IN79" s="92"/>
      <c r="IO79" s="92"/>
      <c r="IP79" s="92"/>
      <c r="IQ79" s="92"/>
      <c r="IR79" s="92"/>
      <c r="IS79" s="206"/>
      <c r="IT79" s="206"/>
      <c r="IU79" s="206"/>
      <c r="IV79" s="206"/>
      <c r="IW79" s="206"/>
      <c r="IX79" s="206"/>
      <c r="IY79" s="92"/>
      <c r="IZ79" s="92"/>
      <c r="JA79" s="92"/>
      <c r="JB79" s="92"/>
      <c r="JC79" s="92"/>
      <c r="JD79" s="92"/>
      <c r="JE79" s="92"/>
      <c r="JF79" s="261"/>
      <c r="JG79" s="538"/>
      <c r="JH79" s="88"/>
      <c r="JI79" s="58"/>
      <c r="JJ79" s="58"/>
      <c r="JK79" s="88"/>
      <c r="JL79" s="88"/>
      <c r="JM79" s="88"/>
    </row>
    <row r="80" spans="1:273" ht="15" customHeight="1">
      <c r="A80" s="57"/>
      <c r="B80" s="58" t="s">
        <v>85</v>
      </c>
      <c r="C80" s="195">
        <v>909</v>
      </c>
      <c r="D80" s="195">
        <v>922</v>
      </c>
      <c r="E80" s="195">
        <v>1216</v>
      </c>
      <c r="F80" s="75">
        <v>1263.4000000000001</v>
      </c>
      <c r="G80" s="75">
        <v>1597</v>
      </c>
      <c r="H80" s="75">
        <v>1513</v>
      </c>
      <c r="I80" s="75">
        <v>1458</v>
      </c>
      <c r="J80" s="75">
        <v>1436</v>
      </c>
      <c r="K80" s="75">
        <v>1420</v>
      </c>
      <c r="L80" s="75">
        <v>1412</v>
      </c>
      <c r="M80" s="75">
        <v>1423</v>
      </c>
      <c r="N80" s="195">
        <v>1434</v>
      </c>
      <c r="O80" s="195">
        <v>1448</v>
      </c>
      <c r="P80" s="195">
        <v>1851</v>
      </c>
      <c r="Q80" s="195">
        <v>1821</v>
      </c>
      <c r="R80" s="195">
        <v>1821</v>
      </c>
      <c r="S80" s="195">
        <v>1821</v>
      </c>
      <c r="T80" s="195">
        <v>1821</v>
      </c>
      <c r="U80" s="195">
        <v>1821</v>
      </c>
      <c r="V80" s="195">
        <v>1821</v>
      </c>
      <c r="W80" s="195">
        <v>1821</v>
      </c>
      <c r="X80" s="195">
        <v>1821</v>
      </c>
      <c r="Y80" s="88">
        <v>1821</v>
      </c>
      <c r="Z80" s="88">
        <v>1821</v>
      </c>
      <c r="AA80" s="88">
        <v>1821</v>
      </c>
      <c r="AB80" s="88">
        <v>1821</v>
      </c>
      <c r="AC80" s="88">
        <v>1821</v>
      </c>
      <c r="AD80" s="77">
        <v>1821</v>
      </c>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58"/>
      <c r="BS80" s="58"/>
      <c r="BT80" s="58"/>
      <c r="BU80" s="58"/>
      <c r="BV80" s="58"/>
      <c r="BW80" s="58"/>
      <c r="BX80" s="58"/>
      <c r="BY80" s="58"/>
      <c r="BZ80" s="58"/>
      <c r="CA80" s="58"/>
      <c r="CB80" s="58"/>
      <c r="CC80" s="58"/>
      <c r="CD80" s="58"/>
      <c r="CE80" s="58"/>
      <c r="CF80" s="58"/>
      <c r="CG80" s="58"/>
      <c r="CH80" s="58"/>
      <c r="CI80" s="58"/>
      <c r="CJ80" s="58"/>
      <c r="CK80" s="58"/>
      <c r="CL80" s="58"/>
      <c r="CM80" s="58"/>
      <c r="CN80" s="60"/>
      <c r="CO80" s="60"/>
      <c r="CP80" s="60"/>
      <c r="CQ80" s="60"/>
      <c r="CR80" s="60"/>
      <c r="CS80" s="60"/>
      <c r="CT80" s="60"/>
      <c r="CU80" s="60"/>
      <c r="CV80" s="60"/>
      <c r="CW80" s="60"/>
      <c r="CX80" s="60"/>
      <c r="CY80" s="60"/>
      <c r="CZ80" s="60"/>
      <c r="DA80" s="60"/>
      <c r="DB80" s="60"/>
      <c r="DC80" s="88"/>
      <c r="DD80" s="58"/>
      <c r="DE80" s="58"/>
      <c r="DF80" s="58"/>
      <c r="DG80" s="58"/>
      <c r="DH80" s="58"/>
      <c r="DI80" s="58"/>
      <c r="DJ80" s="58"/>
      <c r="DK80" s="58"/>
      <c r="DL80" s="58"/>
      <c r="DM80" s="58"/>
      <c r="DN80" s="58"/>
      <c r="DO80" s="58"/>
      <c r="DP80" s="58"/>
      <c r="DQ80" s="58"/>
      <c r="DR80" s="58"/>
      <c r="DS80" s="58"/>
      <c r="DT80" s="58"/>
      <c r="DU80" s="58"/>
      <c r="DV80" s="58"/>
      <c r="DW80" s="58"/>
      <c r="DX80" s="131"/>
      <c r="DY80" s="131"/>
      <c r="DZ80" s="131"/>
      <c r="EA80" s="131"/>
      <c r="EB80" s="131"/>
      <c r="EC80" s="131"/>
      <c r="ED80" s="131"/>
      <c r="EE80" s="131"/>
      <c r="EF80" s="258"/>
      <c r="EG80" s="77"/>
      <c r="EH80" s="258"/>
      <c r="EI80" s="259"/>
      <c r="EJ80" s="259"/>
      <c r="EK80" s="88"/>
      <c r="EL80" s="88"/>
      <c r="EM80" s="88"/>
      <c r="EN80" s="88"/>
      <c r="EO80" s="88"/>
      <c r="EP80" s="88"/>
      <c r="EQ80" s="88"/>
      <c r="ER80" s="88"/>
      <c r="ES80" s="88"/>
      <c r="ET80" s="88"/>
      <c r="EU80" s="88"/>
      <c r="EV80" s="88" t="s">
        <v>86</v>
      </c>
      <c r="EW80" s="251"/>
      <c r="EX80" s="88"/>
      <c r="EY80" s="251"/>
      <c r="EZ80" s="251"/>
      <c r="FA80" s="251"/>
      <c r="FB80" s="251"/>
      <c r="FC80" s="251"/>
      <c r="FD80" s="251"/>
      <c r="FE80" s="251"/>
      <c r="FF80" s="251"/>
      <c r="FG80" s="251"/>
      <c r="FH80" s="251"/>
      <c r="FI80" s="251"/>
      <c r="FJ80" s="251"/>
      <c r="FK80" s="251"/>
      <c r="FL80" s="251"/>
      <c r="FM80" s="251"/>
      <c r="FN80" s="251"/>
      <c r="FO80" s="262"/>
      <c r="FP80" s="262"/>
      <c r="FQ80" s="262"/>
      <c r="FR80" s="262"/>
      <c r="FS80" s="262"/>
      <c r="FT80" s="262"/>
      <c r="FU80" s="262"/>
      <c r="FV80" s="262"/>
      <c r="FW80" s="262"/>
      <c r="FX80" s="262"/>
      <c r="FY80" s="262"/>
      <c r="FZ80" s="262"/>
      <c r="GA80" s="262"/>
      <c r="GB80" s="262"/>
      <c r="GC80" s="262"/>
      <c r="GD80" s="262"/>
      <c r="GE80" s="262"/>
      <c r="GF80" s="262"/>
      <c r="GG80" s="262"/>
      <c r="GH80" s="262"/>
      <c r="GI80" s="262"/>
      <c r="GJ80" s="262"/>
      <c r="GK80" s="262"/>
      <c r="GL80" s="262"/>
      <c r="GM80" s="262"/>
      <c r="GN80" s="89"/>
      <c r="GO80" s="89"/>
      <c r="GP80" s="89"/>
      <c r="GQ80" s="89"/>
      <c r="GR80" s="89"/>
      <c r="GS80" s="89"/>
      <c r="GT80" s="262"/>
      <c r="GU80" s="262"/>
      <c r="GV80" s="262"/>
      <c r="GW80" s="262"/>
      <c r="GX80" s="262"/>
      <c r="GY80" s="262"/>
      <c r="GZ80" s="262"/>
      <c r="HA80" s="262"/>
      <c r="HB80" s="262"/>
      <c r="HC80" s="262"/>
      <c r="HD80" s="262"/>
      <c r="HE80" s="262"/>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77"/>
      <c r="IK80" s="77"/>
      <c r="IL80" s="77"/>
      <c r="IM80" s="77"/>
      <c r="IN80" s="77"/>
      <c r="IO80" s="77"/>
      <c r="IP80" s="77"/>
      <c r="IQ80" s="77"/>
      <c r="IR80" s="77"/>
      <c r="IS80" s="257"/>
      <c r="IT80" s="255"/>
      <c r="IU80" s="255"/>
      <c r="IV80" s="255"/>
      <c r="IW80" s="255"/>
      <c r="IX80" s="255"/>
      <c r="IY80" s="77"/>
      <c r="IZ80" s="77"/>
      <c r="JA80" s="77"/>
      <c r="JB80" s="77"/>
      <c r="JC80" s="77"/>
      <c r="JD80" s="77"/>
      <c r="JE80" s="77"/>
      <c r="JF80" s="257"/>
      <c r="JG80" s="534"/>
      <c r="JH80" s="58"/>
      <c r="JI80" s="58"/>
      <c r="JJ80" s="58"/>
      <c r="JK80" s="58"/>
      <c r="JL80" s="58"/>
      <c r="JM80" s="58"/>
    </row>
    <row r="81" spans="1:273" s="244" customFormat="1" ht="15" customHeight="1">
      <c r="A81" s="210" t="s">
        <v>46</v>
      </c>
      <c r="B81" s="263" t="s">
        <v>87</v>
      </c>
      <c r="C81" s="264">
        <v>14</v>
      </c>
      <c r="D81" s="264">
        <v>10</v>
      </c>
      <c r="E81" s="264">
        <v>19</v>
      </c>
      <c r="F81" s="265">
        <v>36.6</v>
      </c>
      <c r="G81" s="265">
        <v>30</v>
      </c>
      <c r="H81" s="265">
        <v>122</v>
      </c>
      <c r="I81" s="265">
        <v>157</v>
      </c>
      <c r="J81" s="265">
        <v>686</v>
      </c>
      <c r="K81" s="265">
        <v>830</v>
      </c>
      <c r="L81" s="265">
        <v>1709</v>
      </c>
      <c r="M81" s="265">
        <v>667</v>
      </c>
      <c r="N81" s="264">
        <v>1724</v>
      </c>
      <c r="O81" s="264">
        <v>595</v>
      </c>
      <c r="P81" s="264">
        <v>595.96699999999998</v>
      </c>
      <c r="Q81" s="264">
        <v>182.511</v>
      </c>
      <c r="R81" s="264">
        <v>494.39400000000001</v>
      </c>
      <c r="S81" s="264">
        <v>181.547</v>
      </c>
      <c r="T81" s="264">
        <v>261.33699999999999</v>
      </c>
      <c r="U81" s="264">
        <v>373.06400000000002</v>
      </c>
      <c r="V81" s="264">
        <v>451.80399999999997</v>
      </c>
      <c r="W81" s="264">
        <v>651.69500000000005</v>
      </c>
      <c r="X81" s="264">
        <v>365.19</v>
      </c>
      <c r="Y81" s="231">
        <v>1598.4590000000001</v>
      </c>
      <c r="Z81" s="231">
        <v>2251.855</v>
      </c>
      <c r="AA81" s="231">
        <v>2335.337</v>
      </c>
      <c r="AB81" s="231">
        <v>2011.5830000000001</v>
      </c>
      <c r="AC81" s="231">
        <v>1760.6179999999999</v>
      </c>
      <c r="AD81" s="231">
        <v>2989.038</v>
      </c>
      <c r="AE81" s="231">
        <v>2392.232</v>
      </c>
      <c r="AF81" s="231">
        <v>1614.954</v>
      </c>
      <c r="AG81" s="231">
        <v>1176.298</v>
      </c>
      <c r="AH81" s="231">
        <v>320.74200000000002</v>
      </c>
      <c r="AI81" s="266">
        <v>1955.5450000000001</v>
      </c>
      <c r="AJ81" s="266">
        <v>2203.069</v>
      </c>
      <c r="AK81" s="266">
        <v>2677.7910000000002</v>
      </c>
      <c r="AL81" s="266">
        <v>1456.9169999999999</v>
      </c>
      <c r="AM81" s="266">
        <v>4256.8980000000001</v>
      </c>
      <c r="AN81" s="266">
        <v>2463.2930000000001</v>
      </c>
      <c r="AO81" s="266">
        <v>1871.69</v>
      </c>
      <c r="AP81" s="266">
        <v>714.23099999999999</v>
      </c>
      <c r="AQ81" s="266">
        <v>1659.864</v>
      </c>
      <c r="AR81" s="266">
        <v>965.005</v>
      </c>
      <c r="AS81" s="266">
        <v>57.317</v>
      </c>
      <c r="AT81" s="266">
        <v>1315.8219999999999</v>
      </c>
      <c r="AU81" s="266">
        <v>1080.96</v>
      </c>
      <c r="AV81" s="266">
        <v>313.512</v>
      </c>
      <c r="AW81" s="231">
        <v>807.31500000000005</v>
      </c>
      <c r="AX81" s="266">
        <v>1880.693</v>
      </c>
      <c r="AY81" s="266">
        <v>3529.5929999999998</v>
      </c>
      <c r="AZ81" s="266">
        <v>2681.422</v>
      </c>
      <c r="BA81" s="266">
        <v>2989.32</v>
      </c>
      <c r="BB81" s="266">
        <v>2817.4549999999999</v>
      </c>
      <c r="BC81" s="266">
        <v>3384.0659999999998</v>
      </c>
      <c r="BD81" s="266">
        <v>6260.2460000000001</v>
      </c>
      <c r="BE81" s="266">
        <v>985.33699999999999</v>
      </c>
      <c r="BF81" s="266">
        <v>2570.0990000000002</v>
      </c>
      <c r="BG81" s="266">
        <v>1196.3019999999999</v>
      </c>
      <c r="BH81" s="266">
        <v>5702.634</v>
      </c>
      <c r="BI81" s="266">
        <v>3912.7310000000002</v>
      </c>
      <c r="BJ81" s="266">
        <v>7162.0259999999998</v>
      </c>
      <c r="BK81" s="266">
        <v>8371.6190000000006</v>
      </c>
      <c r="BL81" s="228">
        <v>5147.72</v>
      </c>
      <c r="BM81" s="228">
        <v>4793.4030000000002</v>
      </c>
      <c r="BN81" s="228">
        <v>4304.5169999999998</v>
      </c>
      <c r="BO81" s="228">
        <v>3687.2759999999998</v>
      </c>
      <c r="BP81" s="228">
        <v>1286.701</v>
      </c>
      <c r="BQ81" s="228">
        <v>882.44399999999996</v>
      </c>
      <c r="BR81" s="228">
        <v>3401.4110000000001</v>
      </c>
      <c r="BS81" s="228">
        <v>3721.2829999999999</v>
      </c>
      <c r="BT81" s="228">
        <v>699.69899999999996</v>
      </c>
      <c r="BU81" s="228">
        <v>735.18600000000004</v>
      </c>
      <c r="BV81" s="228">
        <v>1413.787</v>
      </c>
      <c r="BW81" s="228">
        <v>1088.9649999999999</v>
      </c>
      <c r="BX81" s="228">
        <v>3155.971</v>
      </c>
      <c r="BY81" s="228">
        <v>1769.7529999999999</v>
      </c>
      <c r="BZ81" s="228">
        <v>3216.8380000000002</v>
      </c>
      <c r="CA81" s="228">
        <v>3521.9870000000001</v>
      </c>
      <c r="CB81" s="228">
        <v>395.21300000000002</v>
      </c>
      <c r="CC81" s="228">
        <v>1471.7280000000001</v>
      </c>
      <c r="CD81" s="228">
        <v>943.71199999999999</v>
      </c>
      <c r="CE81" s="228">
        <v>1259.175</v>
      </c>
      <c r="CF81" s="228">
        <v>1119.7909999999999</v>
      </c>
      <c r="CG81" s="228">
        <v>721.97500000000002</v>
      </c>
      <c r="CH81" s="228">
        <v>2666.373</v>
      </c>
      <c r="CI81" s="228">
        <v>1384.2329999999999</v>
      </c>
      <c r="CJ81" s="228">
        <v>3069.1080000000002</v>
      </c>
      <c r="CK81" s="228">
        <v>2781.76</v>
      </c>
      <c r="CL81" s="228">
        <v>2520.0300000000002</v>
      </c>
      <c r="CM81" s="228">
        <v>1177.9780000000001</v>
      </c>
      <c r="CN81" s="228">
        <v>3389.8440000000001</v>
      </c>
      <c r="CO81" s="228">
        <v>2519.6790000000001</v>
      </c>
      <c r="CP81" s="228">
        <v>447.28699999999998</v>
      </c>
      <c r="CQ81" s="228">
        <v>2736.297</v>
      </c>
      <c r="CR81" s="228">
        <v>4319.4110000000001</v>
      </c>
      <c r="CS81" s="228">
        <v>2093.9850000000001</v>
      </c>
      <c r="CT81" s="228">
        <v>1718.105</v>
      </c>
      <c r="CU81" s="228">
        <v>5562.93</v>
      </c>
      <c r="CV81" s="228">
        <v>7712.1089080305874</v>
      </c>
      <c r="CW81" s="228">
        <v>4105.5546511688399</v>
      </c>
      <c r="CX81" s="228">
        <v>2569.085920953652</v>
      </c>
      <c r="CY81" s="228">
        <v>2286.4404014355064</v>
      </c>
      <c r="CZ81" s="228">
        <v>2442.9494527343882</v>
      </c>
      <c r="DA81" s="228">
        <v>6098.2851755904458</v>
      </c>
      <c r="DB81" s="228">
        <v>5830.5018553216705</v>
      </c>
      <c r="DC81" s="228">
        <v>4603.1197055648499</v>
      </c>
      <c r="DD81" s="228">
        <v>3036.2716525171249</v>
      </c>
      <c r="DE81" s="228">
        <v>10339.98496445713</v>
      </c>
      <c r="DF81" s="228">
        <v>4658.6177586520871</v>
      </c>
      <c r="DG81" s="228">
        <v>5582.8053916851077</v>
      </c>
      <c r="DH81" s="228">
        <v>3921.2837105933422</v>
      </c>
      <c r="DI81" s="228">
        <v>6660.5248234321143</v>
      </c>
      <c r="DJ81" s="266">
        <v>2246.2683061659568</v>
      </c>
      <c r="DK81" s="266">
        <v>1790.2702095642589</v>
      </c>
      <c r="DL81" s="266">
        <v>1767.3254007601467</v>
      </c>
      <c r="DM81" s="266">
        <v>1376.9936324440059</v>
      </c>
      <c r="DN81" s="231">
        <v>1124.4719057528798</v>
      </c>
      <c r="DO81" s="231">
        <v>1674.6479814865729</v>
      </c>
      <c r="DP81" s="231">
        <v>3603.4527260412187</v>
      </c>
      <c r="DQ81" s="266">
        <v>3935.5417456941664</v>
      </c>
      <c r="DR81" s="266">
        <v>1043.4395511296627</v>
      </c>
      <c r="DS81" s="228">
        <v>1895.0933044169969</v>
      </c>
      <c r="DT81" s="264">
        <v>1471.229379441779</v>
      </c>
      <c r="DU81" s="267">
        <v>2389.9403714258883</v>
      </c>
      <c r="DV81" s="267">
        <v>2181.8882597065981</v>
      </c>
      <c r="DW81" s="267">
        <v>2507.8037835735254</v>
      </c>
      <c r="DX81" s="267">
        <v>5058.3069535167033</v>
      </c>
      <c r="DY81" s="267">
        <v>3500.6130694728631</v>
      </c>
      <c r="DZ81" s="231">
        <v>4633.1659098547634</v>
      </c>
      <c r="EA81" s="231">
        <v>4036.4027881076008</v>
      </c>
      <c r="EB81" s="231">
        <v>987.75321098704626</v>
      </c>
      <c r="EC81" s="231">
        <v>1980.287033988626</v>
      </c>
      <c r="ED81" s="231">
        <v>2005.9239759855668</v>
      </c>
      <c r="EE81" s="231">
        <v>1106.874097345783</v>
      </c>
      <c r="EF81" s="230">
        <v>2229.146259264176</v>
      </c>
      <c r="EG81" s="230">
        <v>2640.3456211353132</v>
      </c>
      <c r="EH81" s="230">
        <v>2809.7607316718431</v>
      </c>
      <c r="EI81" s="230">
        <v>1859.5624411133208</v>
      </c>
      <c r="EJ81" s="230">
        <v>3846.8406895876483</v>
      </c>
      <c r="EK81" s="230">
        <v>1963.4297379424777</v>
      </c>
      <c r="EL81" s="230">
        <v>2271.7312638621352</v>
      </c>
      <c r="EM81" s="230">
        <v>3462.2823553604921</v>
      </c>
      <c r="EN81" s="230">
        <v>1799.7214924604191</v>
      </c>
      <c r="EO81" s="230">
        <v>2472.8706183303852</v>
      </c>
      <c r="EP81" s="230">
        <v>1940.3767452084248</v>
      </c>
      <c r="EQ81" s="230">
        <v>1522.7499926026219</v>
      </c>
      <c r="ER81" s="230">
        <v>2698.3492747987302</v>
      </c>
      <c r="ES81" s="228">
        <v>2485.8312233991687</v>
      </c>
      <c r="ET81" s="228">
        <v>1869.0373946415907</v>
      </c>
      <c r="EU81" s="228">
        <v>1866.4204046407694</v>
      </c>
      <c r="EV81" s="228">
        <v>1076.079991910553</v>
      </c>
      <c r="EW81" s="228">
        <v>1435.4210357475899</v>
      </c>
      <c r="EX81" s="228">
        <v>1443.7357837150562</v>
      </c>
      <c r="EY81" s="228">
        <v>1113.2820003253187</v>
      </c>
      <c r="EZ81" s="228">
        <v>548.25953678117708</v>
      </c>
      <c r="FA81" s="228">
        <v>728.61128192103388</v>
      </c>
      <c r="FB81" s="228">
        <v>512.72405445986612</v>
      </c>
      <c r="FC81" s="228">
        <v>455.05990565542203</v>
      </c>
      <c r="FD81" s="228">
        <v>930.58519866317795</v>
      </c>
      <c r="FE81" s="228">
        <v>985.58609623663392</v>
      </c>
      <c r="FF81" s="228">
        <v>1631.4627295244923</v>
      </c>
      <c r="FG81" s="228">
        <v>2931.4746942313882</v>
      </c>
      <c r="FH81" s="228">
        <v>2799.2993248617686</v>
      </c>
      <c r="FI81" s="228">
        <v>3887.4012454693275</v>
      </c>
      <c r="FJ81" s="228">
        <v>3883.7944905208096</v>
      </c>
      <c r="FK81" s="228">
        <v>3856.7108680463052</v>
      </c>
      <c r="FL81" s="228">
        <v>3208.3628745276233</v>
      </c>
      <c r="FM81" s="228">
        <v>3355.6109699009853</v>
      </c>
      <c r="FN81" s="228">
        <v>4875.4105478248648</v>
      </c>
      <c r="FO81" s="228">
        <v>2477.7804741510604</v>
      </c>
      <c r="FP81" s="228">
        <v>3269.3539557787308</v>
      </c>
      <c r="FQ81" s="234">
        <v>4956.3271980615018</v>
      </c>
      <c r="FR81" s="234">
        <v>5378.8099819448526</v>
      </c>
      <c r="FS81" s="234">
        <v>4414.1774933377801</v>
      </c>
      <c r="FT81" s="234">
        <v>5691.323928990917</v>
      </c>
      <c r="FU81" s="234">
        <v>7018.3360920819059</v>
      </c>
      <c r="FV81" s="234">
        <v>6528.2591062041683</v>
      </c>
      <c r="FW81" s="234">
        <v>8625.9549610611721</v>
      </c>
      <c r="FX81" s="234">
        <v>4573.7723065658774</v>
      </c>
      <c r="FY81" s="234">
        <v>6457.7263648532717</v>
      </c>
      <c r="FZ81" s="234">
        <v>5072.5632153406123</v>
      </c>
      <c r="GA81" s="234">
        <v>5315.3312697067549</v>
      </c>
      <c r="GB81" s="234">
        <v>5778.8993039461366</v>
      </c>
      <c r="GC81" s="234">
        <v>4198.4457881093913</v>
      </c>
      <c r="GD81" s="234">
        <v>4942.2565549016308</v>
      </c>
      <c r="GE81" s="234">
        <v>1892.8527067725765</v>
      </c>
      <c r="GF81" s="234">
        <v>1726.8053759647287</v>
      </c>
      <c r="GG81" s="234">
        <v>1289.5899319061782</v>
      </c>
      <c r="GH81" s="234">
        <v>896.13658176669014</v>
      </c>
      <c r="GI81" s="234">
        <v>908.36722757631094</v>
      </c>
      <c r="GJ81" s="234">
        <v>594.48476118458996</v>
      </c>
      <c r="GK81" s="234">
        <v>454.43631585381303</v>
      </c>
      <c r="GL81" s="234">
        <v>794</v>
      </c>
      <c r="GM81" s="234">
        <v>1006</v>
      </c>
      <c r="GN81" s="230">
        <v>503</v>
      </c>
      <c r="GO81" s="230">
        <v>453</v>
      </c>
      <c r="GP81" s="230">
        <v>1336</v>
      </c>
      <c r="GQ81" s="230">
        <v>695</v>
      </c>
      <c r="GR81" s="230">
        <v>2133</v>
      </c>
      <c r="GS81" s="230">
        <v>2465</v>
      </c>
      <c r="GT81" s="230">
        <v>1675</v>
      </c>
      <c r="GU81" s="230">
        <v>2156</v>
      </c>
      <c r="GV81" s="230">
        <v>1206</v>
      </c>
      <c r="GW81" s="230">
        <v>1664</v>
      </c>
      <c r="GX81" s="230">
        <v>4888</v>
      </c>
      <c r="GY81" s="230">
        <v>2332</v>
      </c>
      <c r="GZ81" s="230">
        <v>639</v>
      </c>
      <c r="HA81" s="230">
        <v>1166</v>
      </c>
      <c r="HB81" s="230">
        <v>974</v>
      </c>
      <c r="HC81" s="230">
        <v>1105</v>
      </c>
      <c r="HD81" s="230">
        <v>515</v>
      </c>
      <c r="HE81" s="230">
        <v>1474</v>
      </c>
      <c r="HF81" s="230">
        <v>465</v>
      </c>
      <c r="HG81" s="230">
        <v>833</v>
      </c>
      <c r="HH81" s="230">
        <v>809</v>
      </c>
      <c r="HI81" s="230">
        <v>831</v>
      </c>
      <c r="HJ81" s="230">
        <v>587</v>
      </c>
      <c r="HK81" s="230">
        <v>854</v>
      </c>
      <c r="HL81" s="230">
        <v>1942</v>
      </c>
      <c r="HM81" s="230">
        <v>742</v>
      </c>
      <c r="HN81" s="230">
        <v>448</v>
      </c>
      <c r="HO81" s="230">
        <v>1303</v>
      </c>
      <c r="HP81" s="230">
        <v>2749</v>
      </c>
      <c r="HQ81" s="230">
        <v>5627</v>
      </c>
      <c r="HR81" s="230">
        <v>3675</v>
      </c>
      <c r="HS81" s="230">
        <v>3367</v>
      </c>
      <c r="HT81" s="230">
        <v>3225</v>
      </c>
      <c r="HU81" s="230">
        <v>5828</v>
      </c>
      <c r="HV81" s="230">
        <v>4926</v>
      </c>
      <c r="HW81" s="230">
        <v>2478</v>
      </c>
      <c r="HX81" s="230">
        <v>6594</v>
      </c>
      <c r="HY81" s="230">
        <v>3116</v>
      </c>
      <c r="HZ81" s="230">
        <v>1858</v>
      </c>
      <c r="IA81" s="230">
        <v>2291</v>
      </c>
      <c r="IB81" s="230">
        <v>5418</v>
      </c>
      <c r="IC81" s="230">
        <v>5445</v>
      </c>
      <c r="ID81" s="230">
        <v>3946</v>
      </c>
      <c r="IE81" s="230">
        <v>4444</v>
      </c>
      <c r="IF81" s="230">
        <v>4905</v>
      </c>
      <c r="IG81" s="230">
        <v>5280</v>
      </c>
      <c r="IH81" s="230">
        <v>2446</v>
      </c>
      <c r="II81" s="230">
        <v>2642</v>
      </c>
      <c r="IJ81" s="230">
        <v>6631</v>
      </c>
      <c r="IK81" s="230">
        <v>2572</v>
      </c>
      <c r="IL81" s="230">
        <v>3635</v>
      </c>
      <c r="IM81" s="230">
        <v>5622</v>
      </c>
      <c r="IN81" s="230">
        <v>4108</v>
      </c>
      <c r="IO81" s="230">
        <v>1944</v>
      </c>
      <c r="IP81" s="230">
        <v>3543</v>
      </c>
      <c r="IQ81" s="230">
        <v>2995</v>
      </c>
      <c r="IR81" s="230">
        <v>4184</v>
      </c>
      <c r="IS81" s="268">
        <v>5724</v>
      </c>
      <c r="IT81" s="269">
        <v>5330</v>
      </c>
      <c r="IU81" s="269">
        <v>4383</v>
      </c>
      <c r="IV81" s="269">
        <v>4126</v>
      </c>
      <c r="IW81" s="269">
        <v>2428</v>
      </c>
      <c r="IX81" s="269">
        <v>1768</v>
      </c>
      <c r="IY81" s="230">
        <v>3075</v>
      </c>
      <c r="IZ81" s="230">
        <v>3853</v>
      </c>
      <c r="JA81" s="230">
        <v>2407</v>
      </c>
      <c r="JB81" s="230">
        <v>2761</v>
      </c>
      <c r="JC81" s="230">
        <v>1309</v>
      </c>
      <c r="JD81" s="230">
        <v>4408</v>
      </c>
      <c r="JE81" s="230">
        <v>1433</v>
      </c>
      <c r="JF81" s="268">
        <v>1350</v>
      </c>
      <c r="JG81" s="539">
        <v>1858</v>
      </c>
      <c r="JH81" s="234">
        <v>3023</v>
      </c>
      <c r="JI81" s="234">
        <v>3126</v>
      </c>
      <c r="JJ81" s="234">
        <v>718</v>
      </c>
      <c r="JK81" s="234">
        <v>1174</v>
      </c>
      <c r="JL81" s="234">
        <v>1485</v>
      </c>
      <c r="JM81" s="234">
        <v>3178</v>
      </c>
    </row>
    <row r="82" spans="1:273" s="244" customFormat="1" ht="15" customHeight="1">
      <c r="A82" s="210"/>
      <c r="B82" s="263" t="s">
        <v>88</v>
      </c>
      <c r="C82" s="264"/>
      <c r="D82" s="264">
        <v>595</v>
      </c>
      <c r="E82" s="264">
        <v>351</v>
      </c>
      <c r="F82" s="265">
        <v>1283</v>
      </c>
      <c r="G82" s="265">
        <v>681</v>
      </c>
      <c r="H82" s="265">
        <v>59</v>
      </c>
      <c r="I82" s="265">
        <v>1477</v>
      </c>
      <c r="J82" s="265">
        <v>890</v>
      </c>
      <c r="K82" s="265">
        <v>159</v>
      </c>
      <c r="L82" s="265">
        <v>36</v>
      </c>
      <c r="M82" s="265">
        <v>553</v>
      </c>
      <c r="N82" s="264">
        <v>450</v>
      </c>
      <c r="O82" s="264">
        <v>-185</v>
      </c>
      <c r="P82" s="264">
        <v>1619.9190000000001</v>
      </c>
      <c r="Q82" s="264">
        <v>1760.6030000000001</v>
      </c>
      <c r="R82" s="264">
        <v>994.31799999999998</v>
      </c>
      <c r="S82" s="264">
        <v>337.947</v>
      </c>
      <c r="T82" s="264">
        <v>1013.349</v>
      </c>
      <c r="U82" s="264">
        <v>1491.8040000000001</v>
      </c>
      <c r="V82" s="264">
        <v>1872.3209999999999</v>
      </c>
      <c r="W82" s="264">
        <v>1315.7670000000001</v>
      </c>
      <c r="X82" s="264">
        <v>1450.788</v>
      </c>
      <c r="Y82" s="231">
        <v>1453.6669999999999</v>
      </c>
      <c r="Z82" s="231">
        <v>1430.2840000000001</v>
      </c>
      <c r="AA82" s="231">
        <v>1348.22</v>
      </c>
      <c r="AB82" s="231">
        <v>1541.5029999999999</v>
      </c>
      <c r="AC82" s="231">
        <v>698.81899999999996</v>
      </c>
      <c r="AD82" s="231">
        <v>553.81299999999999</v>
      </c>
      <c r="AE82" s="231">
        <v>615.14499999999998</v>
      </c>
      <c r="AF82" s="231">
        <v>616.63099999999997</v>
      </c>
      <c r="AG82" s="231">
        <v>637.44799999999998</v>
      </c>
      <c r="AH82" s="231">
        <v>648.36599999999999</v>
      </c>
      <c r="AI82" s="266">
        <v>800.37699999999995</v>
      </c>
      <c r="AJ82" s="266">
        <v>733.654</v>
      </c>
      <c r="AK82" s="266">
        <v>714.28099999999995</v>
      </c>
      <c r="AL82" s="228">
        <v>785.32100000000003</v>
      </c>
      <c r="AM82" s="228">
        <v>529.47699999999998</v>
      </c>
      <c r="AN82" s="228">
        <v>514.35699999999997</v>
      </c>
      <c r="AO82" s="228">
        <v>518.971</v>
      </c>
      <c r="AP82" s="231">
        <v>1114.0899999999999</v>
      </c>
      <c r="AQ82" s="231">
        <v>1628.7460000000001</v>
      </c>
      <c r="AR82" s="231">
        <v>1703.0530000000001</v>
      </c>
      <c r="AS82" s="231">
        <v>2619.9969999999998</v>
      </c>
      <c r="AT82" s="231">
        <v>2318.83</v>
      </c>
      <c r="AU82" s="231">
        <v>2382.5120000000002</v>
      </c>
      <c r="AV82" s="231">
        <v>2247.0120000000002</v>
      </c>
      <c r="AW82" s="231">
        <v>2532.4699999999998</v>
      </c>
      <c r="AX82" s="231">
        <v>2831.9879999999998</v>
      </c>
      <c r="AY82" s="231">
        <v>3540.4650000000001</v>
      </c>
      <c r="AZ82" s="266">
        <v>4623.7870000000003</v>
      </c>
      <c r="BA82" s="266">
        <v>4853.183</v>
      </c>
      <c r="BB82" s="266">
        <v>5014.5649999999996</v>
      </c>
      <c r="BC82" s="266">
        <v>5033.1279999999997</v>
      </c>
      <c r="BD82" s="266">
        <v>5434.8620000000001</v>
      </c>
      <c r="BE82" s="231">
        <v>5691.848</v>
      </c>
      <c r="BF82" s="231">
        <v>5248.4160000000002</v>
      </c>
      <c r="BG82" s="231">
        <v>5195.4790000000003</v>
      </c>
      <c r="BH82" s="231">
        <v>5144.5389999999998</v>
      </c>
      <c r="BI82" s="266">
        <v>5111.7240000000002</v>
      </c>
      <c r="BJ82" s="266">
        <v>5031.5569999999998</v>
      </c>
      <c r="BK82" s="266">
        <v>4914.5959999999995</v>
      </c>
      <c r="BL82" s="228">
        <v>4867.2430000000004</v>
      </c>
      <c r="BM82" s="228">
        <v>2523.404</v>
      </c>
      <c r="BN82" s="228">
        <v>773.10799999999995</v>
      </c>
      <c r="BO82" s="228">
        <v>754.452</v>
      </c>
      <c r="BP82" s="228">
        <v>963.91700000000003</v>
      </c>
      <c r="BQ82" s="228">
        <v>922.93100000000004</v>
      </c>
      <c r="BR82" s="228">
        <v>757.255</v>
      </c>
      <c r="BS82" s="228">
        <v>1086.49</v>
      </c>
      <c r="BT82" s="228">
        <v>492.75900000000001</v>
      </c>
      <c r="BU82" s="228">
        <v>209.11500000000001</v>
      </c>
      <c r="BV82" s="228">
        <v>191.27500000000001</v>
      </c>
      <c r="BW82" s="228">
        <v>125.54900000000001</v>
      </c>
      <c r="BX82" s="228">
        <v>639.22900000000004</v>
      </c>
      <c r="BY82" s="228">
        <v>597.83399999999995</v>
      </c>
      <c r="BZ82" s="228">
        <v>743.53200000000004</v>
      </c>
      <c r="CA82" s="228">
        <v>1478.2170000000001</v>
      </c>
      <c r="CB82" s="228">
        <v>2173.268</v>
      </c>
      <c r="CC82" s="228">
        <v>2141.105</v>
      </c>
      <c r="CD82" s="228">
        <v>876.07100000000003</v>
      </c>
      <c r="CE82" s="228">
        <v>528.48299999999995</v>
      </c>
      <c r="CF82" s="228">
        <v>886.75900000000001</v>
      </c>
      <c r="CG82" s="228">
        <v>1748.0820000000001</v>
      </c>
      <c r="CH82" s="228">
        <v>1717.259</v>
      </c>
      <c r="CI82" s="228">
        <v>539.79899999999998</v>
      </c>
      <c r="CJ82" s="228">
        <v>466.738</v>
      </c>
      <c r="CK82" s="228">
        <v>455.01400000000001</v>
      </c>
      <c r="CL82" s="228">
        <v>793.35500000000002</v>
      </c>
      <c r="CM82" s="228">
        <v>453.05900000000003</v>
      </c>
      <c r="CN82" s="228">
        <v>79.605999999999995</v>
      </c>
      <c r="CO82" s="228">
        <v>726.62699999999995</v>
      </c>
      <c r="CP82" s="228">
        <v>374.53800000000001</v>
      </c>
      <c r="CQ82" s="228">
        <v>741.59100000000001</v>
      </c>
      <c r="CR82" s="228">
        <v>754.05700000000002</v>
      </c>
      <c r="CS82" s="228">
        <v>639.202</v>
      </c>
      <c r="CT82" s="228">
        <v>635.31200000000001</v>
      </c>
      <c r="CU82" s="228">
        <v>384.75</v>
      </c>
      <c r="CV82" s="228">
        <v>388.34524946976001</v>
      </c>
      <c r="CW82" s="228">
        <v>434.07768352871994</v>
      </c>
      <c r="CX82" s="228">
        <v>285.68158874573999</v>
      </c>
      <c r="CY82" s="228">
        <v>460.08093601491998</v>
      </c>
      <c r="CZ82" s="228">
        <v>170.19218380714</v>
      </c>
      <c r="DA82" s="228">
        <v>976.9713227159599</v>
      </c>
      <c r="DB82" s="228">
        <v>658.95534134188006</v>
      </c>
      <c r="DC82" s="228">
        <v>142.72524487473999</v>
      </c>
      <c r="DD82" s="228">
        <v>49.361849779660005</v>
      </c>
      <c r="DE82" s="228">
        <v>222.77283558640002</v>
      </c>
      <c r="DF82" s="228">
        <v>161.95713338244002</v>
      </c>
      <c r="DG82" s="228">
        <v>1248.71238025248</v>
      </c>
      <c r="DH82" s="228">
        <v>126.18296783246001</v>
      </c>
      <c r="DI82" s="228">
        <v>10.1336609341</v>
      </c>
      <c r="DJ82" s="228">
        <v>90.105227722839999</v>
      </c>
      <c r="DK82" s="228">
        <v>583.06423029448001</v>
      </c>
      <c r="DL82" s="266">
        <v>275.78362598028002</v>
      </c>
      <c r="DM82" s="266">
        <v>60.721154377180007</v>
      </c>
      <c r="DN82" s="266">
        <v>123.76639280368001</v>
      </c>
      <c r="DO82" s="266">
        <v>189.54553911523999</v>
      </c>
      <c r="DP82" s="266">
        <v>407.93281320193603</v>
      </c>
      <c r="DQ82" s="266">
        <v>452.16430074803202</v>
      </c>
      <c r="DR82" s="266">
        <v>366.90503734812796</v>
      </c>
      <c r="DS82" s="228">
        <v>109.30995179318602</v>
      </c>
      <c r="DT82" s="264">
        <v>5.5789546896159994</v>
      </c>
      <c r="DU82" s="267">
        <v>43.511694148550006</v>
      </c>
      <c r="DV82" s="267">
        <v>103.93700541885698</v>
      </c>
      <c r="DW82" s="267">
        <v>92.283517876923995</v>
      </c>
      <c r="DX82" s="267">
        <v>10068.815469007803</v>
      </c>
      <c r="DY82" s="267">
        <v>8990.4894273384907</v>
      </c>
      <c r="DZ82" s="231">
        <v>4497.5809618611347</v>
      </c>
      <c r="EA82" s="231">
        <v>7062.9139875584569</v>
      </c>
      <c r="EB82" s="231">
        <v>7348.1066660579654</v>
      </c>
      <c r="EC82" s="231">
        <v>6600.8985123963594</v>
      </c>
      <c r="ED82" s="231">
        <v>6911.1723194104252</v>
      </c>
      <c r="EE82" s="231">
        <v>867.07615702625105</v>
      </c>
      <c r="EF82" s="230">
        <v>6160.4871163592798</v>
      </c>
      <c r="EG82" s="230">
        <v>6280.1648573019411</v>
      </c>
      <c r="EH82" s="230">
        <v>8072.7761043311284</v>
      </c>
      <c r="EI82" s="230">
        <v>7786.2979364060984</v>
      </c>
      <c r="EJ82" s="230">
        <v>5435.3288406407819</v>
      </c>
      <c r="EK82" s="230">
        <v>5136.1519008390069</v>
      </c>
      <c r="EL82" s="230">
        <v>4831.9173564518787</v>
      </c>
      <c r="EM82" s="230">
        <v>5638.107791234479</v>
      </c>
      <c r="EN82" s="230">
        <v>6072.8790194631401</v>
      </c>
      <c r="EO82" s="230">
        <v>4768.195541744185</v>
      </c>
      <c r="EP82" s="230">
        <v>3974.5572067364856</v>
      </c>
      <c r="EQ82" s="230">
        <v>4231.8464576089546</v>
      </c>
      <c r="ER82" s="230">
        <v>4088.7959275650601</v>
      </c>
      <c r="ES82" s="228">
        <v>3900.3112844767102</v>
      </c>
      <c r="ET82" s="228">
        <v>3396.7033431273453</v>
      </c>
      <c r="EU82" s="228">
        <v>2275.8004896826405</v>
      </c>
      <c r="EV82" s="228">
        <v>2519.5237404012855</v>
      </c>
      <c r="EW82" s="228">
        <v>2472.8188018380997</v>
      </c>
      <c r="EX82" s="228">
        <v>2970.0368874843348</v>
      </c>
      <c r="EY82" s="228">
        <v>3024.45171158839</v>
      </c>
      <c r="EZ82" s="228">
        <v>2434.7481644255895</v>
      </c>
      <c r="FA82" s="228">
        <v>2353.432699120835</v>
      </c>
      <c r="FB82" s="228">
        <v>2046.2424891231453</v>
      </c>
      <c r="FC82" s="228">
        <v>3500.4796976134753</v>
      </c>
      <c r="FD82" s="228">
        <v>3183.3011677579202</v>
      </c>
      <c r="FE82" s="228">
        <v>4603.5601286630408</v>
      </c>
      <c r="FF82" s="228">
        <v>4671.3184893434491</v>
      </c>
      <c r="FG82" s="228">
        <v>5364.2394199251203</v>
      </c>
      <c r="FH82" s="228">
        <v>4689.4786590809399</v>
      </c>
      <c r="FI82" s="228">
        <v>3523.6059984518593</v>
      </c>
      <c r="FJ82" s="228">
        <v>2724.2895882416897</v>
      </c>
      <c r="FK82" s="228">
        <v>4191.9321705929597</v>
      </c>
      <c r="FL82" s="228">
        <v>4747.5370731805488</v>
      </c>
      <c r="FM82" s="228">
        <v>5465.9008830751291</v>
      </c>
      <c r="FN82" s="228">
        <v>4517.76725755799</v>
      </c>
      <c r="FO82" s="228">
        <v>4625.1267069507794</v>
      </c>
      <c r="FP82" s="228">
        <v>6446.5423500483494</v>
      </c>
      <c r="FQ82" s="234">
        <v>6607.4678133958996</v>
      </c>
      <c r="FR82" s="234">
        <v>8115.1388702209006</v>
      </c>
      <c r="FS82" s="234">
        <v>10545.790033634517</v>
      </c>
      <c r="FT82" s="234">
        <v>9558.0795440123075</v>
      </c>
      <c r="FU82" s="234">
        <v>9304.4853090597371</v>
      </c>
      <c r="FV82" s="234">
        <v>10407.21780988343</v>
      </c>
      <c r="FW82" s="234">
        <v>9170.2490497836388</v>
      </c>
      <c r="FX82" s="234">
        <v>10819.694013217682</v>
      </c>
      <c r="FY82" s="234">
        <v>11584.556943557096</v>
      </c>
      <c r="FZ82" s="234">
        <v>14337.21773494328</v>
      </c>
      <c r="GA82" s="234">
        <v>14957.013149188992</v>
      </c>
      <c r="GB82" s="234">
        <v>13534.921005405493</v>
      </c>
      <c r="GC82" s="234">
        <v>16233.447009996655</v>
      </c>
      <c r="GD82" s="234">
        <v>15268.060234074039</v>
      </c>
      <c r="GE82" s="234">
        <v>14982.242887545275</v>
      </c>
      <c r="GF82" s="234">
        <v>14441.737878690052</v>
      </c>
      <c r="GG82" s="234">
        <v>14101.455748627612</v>
      </c>
      <c r="GH82" s="234">
        <v>14001.268571743634</v>
      </c>
      <c r="GI82" s="234">
        <v>13100.530278465829</v>
      </c>
      <c r="GJ82" s="234">
        <v>13336.224703782042</v>
      </c>
      <c r="GK82" s="234">
        <v>12169.11526337792</v>
      </c>
      <c r="GL82" s="234">
        <v>9777</v>
      </c>
      <c r="GM82" s="234">
        <v>7294</v>
      </c>
      <c r="GN82" s="230">
        <v>8940</v>
      </c>
      <c r="GO82" s="230">
        <v>9351</v>
      </c>
      <c r="GP82" s="230">
        <v>5489</v>
      </c>
      <c r="GQ82" s="230">
        <v>4757</v>
      </c>
      <c r="GR82" s="230">
        <v>2816</v>
      </c>
      <c r="GS82" s="230">
        <v>2470</v>
      </c>
      <c r="GT82" s="230">
        <v>2995</v>
      </c>
      <c r="GU82" s="230">
        <v>5169</v>
      </c>
      <c r="GV82" s="230">
        <v>6577</v>
      </c>
      <c r="GW82" s="230">
        <v>4570</v>
      </c>
      <c r="GX82" s="230">
        <v>3597</v>
      </c>
      <c r="GY82" s="230">
        <v>4993</v>
      </c>
      <c r="GZ82" s="230">
        <v>4730</v>
      </c>
      <c r="HA82" s="230">
        <v>3564</v>
      </c>
      <c r="HB82" s="230">
        <v>3784</v>
      </c>
      <c r="HC82" s="230">
        <v>3098</v>
      </c>
      <c r="HD82" s="230">
        <v>4184</v>
      </c>
      <c r="HE82" s="230">
        <v>4225</v>
      </c>
      <c r="HF82" s="230">
        <v>3865</v>
      </c>
      <c r="HG82" s="230">
        <v>3255</v>
      </c>
      <c r="HH82" s="230">
        <v>3686</v>
      </c>
      <c r="HI82" s="230">
        <v>6643</v>
      </c>
      <c r="HJ82" s="230">
        <v>5285</v>
      </c>
      <c r="HK82" s="230">
        <v>4963</v>
      </c>
      <c r="HL82" s="230">
        <v>3321</v>
      </c>
      <c r="HM82" s="230">
        <v>6981</v>
      </c>
      <c r="HN82" s="230">
        <v>7821</v>
      </c>
      <c r="HO82" s="230">
        <v>11882</v>
      </c>
      <c r="HP82" s="230">
        <v>15430</v>
      </c>
      <c r="HQ82" s="230">
        <v>11709</v>
      </c>
      <c r="HR82" s="230">
        <v>17736</v>
      </c>
      <c r="HS82" s="230">
        <v>17909</v>
      </c>
      <c r="HT82" s="230">
        <v>22393</v>
      </c>
      <c r="HU82" s="230">
        <v>21962</v>
      </c>
      <c r="HV82" s="230">
        <v>29184</v>
      </c>
      <c r="HW82" s="230">
        <v>21223</v>
      </c>
      <c r="HX82" s="230">
        <v>19368</v>
      </c>
      <c r="HY82" s="230">
        <v>19794</v>
      </c>
      <c r="HZ82" s="230">
        <v>25474</v>
      </c>
      <c r="IA82" s="230">
        <v>25114</v>
      </c>
      <c r="IB82" s="230">
        <v>17493</v>
      </c>
      <c r="IC82" s="230">
        <v>18319</v>
      </c>
      <c r="ID82" s="230">
        <v>21144</v>
      </c>
      <c r="IE82" s="230">
        <v>18816</v>
      </c>
      <c r="IF82" s="230">
        <v>18634</v>
      </c>
      <c r="IG82" s="230">
        <v>10155</v>
      </c>
      <c r="IH82" s="230">
        <v>13110</v>
      </c>
      <c r="II82" s="230">
        <v>7889</v>
      </c>
      <c r="IJ82" s="230">
        <v>7422</v>
      </c>
      <c r="IK82" s="230">
        <v>12515</v>
      </c>
      <c r="IL82" s="230">
        <v>11909</v>
      </c>
      <c r="IM82" s="230">
        <v>11429</v>
      </c>
      <c r="IN82" s="230">
        <v>9246</v>
      </c>
      <c r="IO82" s="230">
        <v>8806</v>
      </c>
      <c r="IP82" s="230">
        <v>3997</v>
      </c>
      <c r="IQ82" s="230">
        <v>6085</v>
      </c>
      <c r="IR82" s="230">
        <v>6268</v>
      </c>
      <c r="IS82" s="268">
        <v>3440</v>
      </c>
      <c r="IT82" s="269">
        <v>5985</v>
      </c>
      <c r="IU82" s="269">
        <v>3415</v>
      </c>
      <c r="IV82" s="269">
        <v>2456</v>
      </c>
      <c r="IW82" s="269">
        <v>3649</v>
      </c>
      <c r="IX82" s="269">
        <v>4002</v>
      </c>
      <c r="IY82" s="230">
        <v>3622</v>
      </c>
      <c r="IZ82" s="230">
        <v>2893</v>
      </c>
      <c r="JA82" s="230">
        <v>2669</v>
      </c>
      <c r="JB82" s="230">
        <v>1952</v>
      </c>
      <c r="JC82" s="230">
        <v>2361</v>
      </c>
      <c r="JD82" s="230">
        <v>4216</v>
      </c>
      <c r="JE82" s="230">
        <v>2271</v>
      </c>
      <c r="JF82" s="268">
        <v>1260</v>
      </c>
      <c r="JG82" s="539">
        <v>862</v>
      </c>
      <c r="JH82" s="234">
        <v>1284</v>
      </c>
      <c r="JI82" s="234">
        <v>1242</v>
      </c>
      <c r="JJ82" s="234">
        <v>1532</v>
      </c>
      <c r="JK82" s="234">
        <v>1137</v>
      </c>
      <c r="JL82" s="234">
        <v>1630</v>
      </c>
      <c r="JM82" s="234">
        <v>1990</v>
      </c>
    </row>
    <row r="83" spans="1:273" s="14" customFormat="1" ht="15" customHeight="1">
      <c r="A83" s="57"/>
      <c r="B83" s="29" t="s">
        <v>157</v>
      </c>
      <c r="C83" s="186">
        <f t="shared" ref="C83:H83" si="81">C84-C85</f>
        <v>0</v>
      </c>
      <c r="D83" s="186">
        <f t="shared" si="81"/>
        <v>0</v>
      </c>
      <c r="E83" s="186">
        <f t="shared" si="81"/>
        <v>-50</v>
      </c>
      <c r="F83" s="186">
        <f t="shared" si="81"/>
        <v>-172</v>
      </c>
      <c r="G83" s="186">
        <f t="shared" si="81"/>
        <v>-197</v>
      </c>
      <c r="H83" s="186">
        <f t="shared" si="81"/>
        <v>-183</v>
      </c>
      <c r="I83" s="189">
        <f>I84-I85</f>
        <v>-122.6</v>
      </c>
      <c r="J83" s="189">
        <f>J84-J85</f>
        <v>-224.6</v>
      </c>
      <c r="K83" s="189">
        <f>K84-K85</f>
        <v>-510.7</v>
      </c>
      <c r="L83" s="189">
        <v>0.2</v>
      </c>
      <c r="M83" s="189">
        <v>0.2</v>
      </c>
      <c r="N83" s="186">
        <v>0</v>
      </c>
      <c r="O83" s="186">
        <f>O84-O85</f>
        <v>-1894</v>
      </c>
      <c r="P83" s="186">
        <f t="shared" ref="P83:CA83" si="82">P84-P85</f>
        <v>-1667</v>
      </c>
      <c r="Q83" s="186">
        <f t="shared" si="82"/>
        <v>-1411</v>
      </c>
      <c r="R83" s="186">
        <f t="shared" si="82"/>
        <v>-1423</v>
      </c>
      <c r="S83" s="186">
        <f t="shared" si="82"/>
        <v>-1463</v>
      </c>
      <c r="T83" s="186">
        <f t="shared" si="82"/>
        <v>-1389</v>
      </c>
      <c r="U83" s="186">
        <f t="shared" si="82"/>
        <v>-1621</v>
      </c>
      <c r="V83" s="186">
        <f t="shared" si="82"/>
        <v>-2356</v>
      </c>
      <c r="W83" s="186">
        <f t="shared" si="82"/>
        <v>-2639</v>
      </c>
      <c r="X83" s="186">
        <f t="shared" si="82"/>
        <v>-2172</v>
      </c>
      <c r="Y83" s="186">
        <f t="shared" si="82"/>
        <v>-2515</v>
      </c>
      <c r="Z83" s="186">
        <f t="shared" si="82"/>
        <v>-2788</v>
      </c>
      <c r="AA83" s="186">
        <f t="shared" si="82"/>
        <v>-2844</v>
      </c>
      <c r="AB83" s="186">
        <f t="shared" si="82"/>
        <v>-3554</v>
      </c>
      <c r="AC83" s="186">
        <f t="shared" si="82"/>
        <v>-3603</v>
      </c>
      <c r="AD83" s="186">
        <f t="shared" si="82"/>
        <v>-3753</v>
      </c>
      <c r="AE83" s="186">
        <f t="shared" si="82"/>
        <v>-4229</v>
      </c>
      <c r="AF83" s="186">
        <f t="shared" si="82"/>
        <v>-3324</v>
      </c>
      <c r="AG83" s="186">
        <f t="shared" si="82"/>
        <v>-3615</v>
      </c>
      <c r="AH83" s="186">
        <f t="shared" si="82"/>
        <v>-4201</v>
      </c>
      <c r="AI83" s="186">
        <f t="shared" si="82"/>
        <v>-4416</v>
      </c>
      <c r="AJ83" s="186">
        <f t="shared" si="82"/>
        <v>-4666</v>
      </c>
      <c r="AK83" s="186">
        <f t="shared" si="82"/>
        <v>-4903</v>
      </c>
      <c r="AL83" s="186">
        <f t="shared" si="82"/>
        <v>-5298</v>
      </c>
      <c r="AM83" s="186">
        <f>AM84-AM85</f>
        <v>-7277</v>
      </c>
      <c r="AN83" s="186">
        <f t="shared" si="82"/>
        <v>-7612</v>
      </c>
      <c r="AO83" s="186">
        <f t="shared" si="82"/>
        <v>-7337</v>
      </c>
      <c r="AP83" s="186">
        <f t="shared" si="82"/>
        <v>-7155</v>
      </c>
      <c r="AQ83" s="186">
        <f t="shared" si="82"/>
        <v>-7511</v>
      </c>
      <c r="AR83" s="189">
        <f t="shared" si="82"/>
        <v>-8337</v>
      </c>
      <c r="AS83" s="189">
        <f t="shared" si="82"/>
        <v>-8727</v>
      </c>
      <c r="AT83" s="189">
        <f t="shared" si="82"/>
        <v>-10792</v>
      </c>
      <c r="AU83" s="189">
        <f t="shared" si="82"/>
        <v>-11320</v>
      </c>
      <c r="AV83" s="189">
        <f t="shared" si="82"/>
        <v>-6112</v>
      </c>
      <c r="AW83" s="178">
        <f t="shared" si="82"/>
        <v>-6596</v>
      </c>
      <c r="AX83" s="178">
        <f t="shared" si="82"/>
        <v>-6375</v>
      </c>
      <c r="AY83" s="178">
        <f t="shared" si="82"/>
        <v>-8248</v>
      </c>
      <c r="AZ83" s="178">
        <f>AZ84-AZ85</f>
        <v>-7373</v>
      </c>
      <c r="BA83" s="178">
        <f>BA84-BA85</f>
        <v>-4448</v>
      </c>
      <c r="BB83" s="178">
        <f t="shared" si="82"/>
        <v>-4911</v>
      </c>
      <c r="BC83" s="178">
        <f t="shared" si="82"/>
        <v>-7250</v>
      </c>
      <c r="BD83" s="178">
        <f t="shared" si="82"/>
        <v>-6297</v>
      </c>
      <c r="BE83" s="178">
        <f t="shared" si="82"/>
        <v>-7231</v>
      </c>
      <c r="BF83" s="178">
        <f t="shared" si="82"/>
        <v>-5673</v>
      </c>
      <c r="BG83" s="178">
        <f t="shared" si="82"/>
        <v>-6346</v>
      </c>
      <c r="BH83" s="178">
        <f t="shared" si="82"/>
        <v>-8866</v>
      </c>
      <c r="BI83" s="178">
        <f t="shared" si="82"/>
        <v>-7985</v>
      </c>
      <c r="BJ83" s="178">
        <f t="shared" si="82"/>
        <v>-6967</v>
      </c>
      <c r="BK83" s="178">
        <f t="shared" si="82"/>
        <v>-6871</v>
      </c>
      <c r="BL83" s="178">
        <f t="shared" si="82"/>
        <v>-7317</v>
      </c>
      <c r="BM83" s="178">
        <f t="shared" si="82"/>
        <v>-7240</v>
      </c>
      <c r="BN83" s="178">
        <f t="shared" si="82"/>
        <v>-6864</v>
      </c>
      <c r="BO83" s="178">
        <f t="shared" si="82"/>
        <v>-6896</v>
      </c>
      <c r="BP83" s="178">
        <f t="shared" si="82"/>
        <v>-6678</v>
      </c>
      <c r="BQ83" s="178">
        <f t="shared" si="82"/>
        <v>-6809</v>
      </c>
      <c r="BR83" s="178">
        <f t="shared" si="82"/>
        <v>-5884</v>
      </c>
      <c r="BS83" s="178">
        <f t="shared" si="82"/>
        <v>-5820</v>
      </c>
      <c r="BT83" s="178">
        <f t="shared" si="82"/>
        <v>-5995</v>
      </c>
      <c r="BU83" s="178">
        <f t="shared" si="82"/>
        <v>-5921</v>
      </c>
      <c r="BV83" s="178">
        <f t="shared" si="82"/>
        <v>-6061</v>
      </c>
      <c r="BW83" s="178">
        <f t="shared" si="82"/>
        <v>-5570</v>
      </c>
      <c r="BX83" s="178">
        <f t="shared" si="82"/>
        <v>-7011</v>
      </c>
      <c r="BY83" s="178">
        <f t="shared" si="82"/>
        <v>-7312</v>
      </c>
      <c r="BZ83" s="178">
        <f t="shared" si="82"/>
        <v>-7171</v>
      </c>
      <c r="CA83" s="178">
        <f t="shared" si="82"/>
        <v>-6449</v>
      </c>
      <c r="CB83" s="178">
        <f t="shared" ref="CB83:EM83" si="83">CB84-CB85</f>
        <v>-6167</v>
      </c>
      <c r="CC83" s="178">
        <f t="shared" si="83"/>
        <v>-4349</v>
      </c>
      <c r="CD83" s="178">
        <f t="shared" si="83"/>
        <v>-5061</v>
      </c>
      <c r="CE83" s="178">
        <f t="shared" si="83"/>
        <v>-5115</v>
      </c>
      <c r="CF83" s="178">
        <f t="shared" si="83"/>
        <v>-5157</v>
      </c>
      <c r="CG83" s="178">
        <f t="shared" si="83"/>
        <v>-4891</v>
      </c>
      <c r="CH83" s="178">
        <f t="shared" si="83"/>
        <v>-4732</v>
      </c>
      <c r="CI83" s="178">
        <f t="shared" si="83"/>
        <v>-4476</v>
      </c>
      <c r="CJ83" s="178">
        <f t="shared" si="83"/>
        <v>-4647</v>
      </c>
      <c r="CK83" s="178">
        <f t="shared" si="83"/>
        <v>-5245</v>
      </c>
      <c r="CL83" s="178">
        <f t="shared" si="83"/>
        <v>-5874</v>
      </c>
      <c r="CM83" s="178">
        <f t="shared" si="83"/>
        <v>-5016</v>
      </c>
      <c r="CN83" s="178">
        <f t="shared" si="83"/>
        <v>-5097</v>
      </c>
      <c r="CO83" s="178">
        <f t="shared" si="83"/>
        <v>-4637</v>
      </c>
      <c r="CP83" s="178">
        <f t="shared" si="83"/>
        <v>-4644</v>
      </c>
      <c r="CQ83" s="178">
        <f t="shared" si="83"/>
        <v>-5093</v>
      </c>
      <c r="CR83" s="178">
        <f t="shared" si="83"/>
        <v>-5009</v>
      </c>
      <c r="CS83" s="178">
        <f t="shared" si="83"/>
        <v>-6021</v>
      </c>
      <c r="CT83" s="178">
        <f t="shared" si="83"/>
        <v>-6103</v>
      </c>
      <c r="CU83" s="178">
        <f t="shared" si="83"/>
        <v>-6299</v>
      </c>
      <c r="CV83" s="178">
        <f t="shared" si="83"/>
        <v>-5873.53595901054</v>
      </c>
      <c r="CW83" s="178">
        <f t="shared" si="83"/>
        <v>-6321.2159743195198</v>
      </c>
      <c r="CX83" s="178">
        <f t="shared" si="83"/>
        <v>-7100.6197036960002</v>
      </c>
      <c r="CY83" s="178">
        <f t="shared" si="83"/>
        <v>-7212.96845874068</v>
      </c>
      <c r="CZ83" s="178">
        <f t="shared" si="83"/>
        <v>-7083.0000135200398</v>
      </c>
      <c r="DA83" s="178">
        <f t="shared" si="83"/>
        <v>-7160.2827725334</v>
      </c>
      <c r="DB83" s="178">
        <f t="shared" si="83"/>
        <v>-6631.1811789500407</v>
      </c>
      <c r="DC83" s="178">
        <f t="shared" si="83"/>
        <v>-7332.5241897093601</v>
      </c>
      <c r="DD83" s="177">
        <f t="shared" si="83"/>
        <v>-6842.9799773985405</v>
      </c>
      <c r="DE83" s="177">
        <f t="shared" si="83"/>
        <v>-6378.29183272316</v>
      </c>
      <c r="DF83" s="177">
        <f t="shared" si="83"/>
        <v>-7079.92093793002</v>
      </c>
      <c r="DG83" s="177">
        <f t="shared" si="83"/>
        <v>-7302.3853687406599</v>
      </c>
      <c r="DH83" s="177">
        <f t="shared" si="83"/>
        <v>-8530.4202723831586</v>
      </c>
      <c r="DI83" s="177">
        <f t="shared" si="83"/>
        <v>-9012.1054207700399</v>
      </c>
      <c r="DJ83" s="177">
        <f t="shared" si="83"/>
        <v>-8920.7874172846405</v>
      </c>
      <c r="DK83" s="177">
        <f t="shared" si="83"/>
        <v>-8577.5400536635207</v>
      </c>
      <c r="DL83" s="177">
        <f t="shared" si="83"/>
        <v>-9550.2919427853194</v>
      </c>
      <c r="DM83" s="177">
        <f t="shared" si="83"/>
        <v>-8667.7758454794803</v>
      </c>
      <c r="DN83" s="177">
        <f t="shared" si="83"/>
        <v>-8984.576204921359</v>
      </c>
      <c r="DO83" s="177">
        <f t="shared" si="83"/>
        <v>-8612.3718798561404</v>
      </c>
      <c r="DP83" s="177">
        <f t="shared" si="83"/>
        <v>-8692.9477278020786</v>
      </c>
      <c r="DQ83" s="177">
        <f t="shared" si="83"/>
        <v>-8363.0584628782926</v>
      </c>
      <c r="DR83" s="177">
        <f t="shared" si="83"/>
        <v>-8687.9352340315236</v>
      </c>
      <c r="DS83" s="177">
        <f t="shared" si="83"/>
        <v>-9603.7423274685752</v>
      </c>
      <c r="DT83" s="252">
        <f t="shared" si="83"/>
        <v>-10702.594469163203</v>
      </c>
      <c r="DU83" s="186">
        <f t="shared" si="83"/>
        <v>-9478.3603364869632</v>
      </c>
      <c r="DV83" s="186">
        <f t="shared" si="83"/>
        <v>-8641.7943722818782</v>
      </c>
      <c r="DW83" s="186">
        <f t="shared" si="83"/>
        <v>-8471.3390289593099</v>
      </c>
      <c r="DX83" s="186">
        <f t="shared" si="83"/>
        <v>-6616.5264346413742</v>
      </c>
      <c r="DY83" s="186">
        <f t="shared" si="83"/>
        <v>-8823.9057564683571</v>
      </c>
      <c r="DZ83" s="186">
        <f t="shared" si="83"/>
        <v>-5665.6029881748873</v>
      </c>
      <c r="EA83" s="186">
        <f t="shared" si="83"/>
        <v>-4943.7217777362821</v>
      </c>
      <c r="EB83" s="186">
        <f t="shared" si="83"/>
        <v>-5172.230238393392</v>
      </c>
      <c r="EC83" s="186">
        <f t="shared" si="83"/>
        <v>-5311.1218701598373</v>
      </c>
      <c r="ED83" s="186">
        <f t="shared" si="83"/>
        <v>-5605.9719919210083</v>
      </c>
      <c r="EE83" s="178">
        <f t="shared" si="83"/>
        <v>-5759.3926600538935</v>
      </c>
      <c r="EF83" s="178">
        <f t="shared" si="83"/>
        <v>-6052.5454013616627</v>
      </c>
      <c r="EG83" s="178">
        <f t="shared" si="83"/>
        <v>-6759.7710891750576</v>
      </c>
      <c r="EH83" s="180">
        <f t="shared" si="83"/>
        <v>-7772.2092469663221</v>
      </c>
      <c r="EI83" s="180">
        <f t="shared" si="83"/>
        <v>-7489.8044573863208</v>
      </c>
      <c r="EJ83" s="180">
        <f>EJ84-EJ85</f>
        <v>-7447.2471735064064</v>
      </c>
      <c r="EK83" s="180">
        <f>EK84-EK85</f>
        <v>-7445.2759294254911</v>
      </c>
      <c r="EL83" s="180">
        <f t="shared" si="83"/>
        <v>-7081.2735828182849</v>
      </c>
      <c r="EM83" s="180">
        <f t="shared" si="83"/>
        <v>-6111.8784871207608</v>
      </c>
      <c r="EN83" s="180">
        <f t="shared" ref="EN83:GM83" si="84">EN84-EN85</f>
        <v>-6502.8065990279192</v>
      </c>
      <c r="EO83" s="180">
        <f t="shared" si="84"/>
        <v>-6199.1901201810588</v>
      </c>
      <c r="EP83" s="180">
        <f t="shared" si="84"/>
        <v>-5979.7302952626087</v>
      </c>
      <c r="EQ83" s="180">
        <f t="shared" si="84"/>
        <v>-5670.9071297379487</v>
      </c>
      <c r="ER83" s="177">
        <f t="shared" si="84"/>
        <v>-5611.9240018146738</v>
      </c>
      <c r="ES83" s="177">
        <f t="shared" si="84"/>
        <v>-5454.4725129909521</v>
      </c>
      <c r="ET83" s="177">
        <f t="shared" si="84"/>
        <v>-5377.2710501278989</v>
      </c>
      <c r="EU83" s="177">
        <f t="shared" si="84"/>
        <v>-4977.8782131295247</v>
      </c>
      <c r="EV83" s="177">
        <f t="shared" si="84"/>
        <v>-5286.9034395919025</v>
      </c>
      <c r="EW83" s="177">
        <f t="shared" si="84"/>
        <v>-5061.9615190504164</v>
      </c>
      <c r="EX83" s="177">
        <f t="shared" si="84"/>
        <v>-4602.0459104642123</v>
      </c>
      <c r="EY83" s="177">
        <f t="shared" si="84"/>
        <v>-6227.0903695900843</v>
      </c>
      <c r="EZ83" s="177">
        <f t="shared" si="84"/>
        <v>-6347.5049574971208</v>
      </c>
      <c r="FA83" s="177">
        <f t="shared" si="84"/>
        <v>-6013.962046582541</v>
      </c>
      <c r="FB83" s="177">
        <f t="shared" si="84"/>
        <v>-6191.1609118321567</v>
      </c>
      <c r="FC83" s="177">
        <f t="shared" si="84"/>
        <v>-5590.9632357953351</v>
      </c>
      <c r="FD83" s="177">
        <f t="shared" si="84"/>
        <v>-5331.8918469403388</v>
      </c>
      <c r="FE83" s="177">
        <f t="shared" si="84"/>
        <v>-5415.3779917759548</v>
      </c>
      <c r="FF83" s="177">
        <f t="shared" si="84"/>
        <v>-5050.5380526012668</v>
      </c>
      <c r="FG83" s="177">
        <f t="shared" si="84"/>
        <v>-5122.6972038358981</v>
      </c>
      <c r="FH83" s="177">
        <f t="shared" si="84"/>
        <v>-5513.2317567664204</v>
      </c>
      <c r="FI83" s="177">
        <f t="shared" si="84"/>
        <v>-5511.5499952075752</v>
      </c>
      <c r="FJ83" s="177">
        <f t="shared" si="84"/>
        <v>-5773.8891936728478</v>
      </c>
      <c r="FK83" s="177">
        <f t="shared" si="84"/>
        <v>-5825.6234775529183</v>
      </c>
      <c r="FL83" s="177">
        <f t="shared" si="84"/>
        <v>-5848.6737507485977</v>
      </c>
      <c r="FM83" s="177">
        <f>FM84-FM85</f>
        <v>-6094.478315530645</v>
      </c>
      <c r="FN83" s="177">
        <f t="shared" si="84"/>
        <v>-5523.9794622914305</v>
      </c>
      <c r="FO83" s="177">
        <f t="shared" si="84"/>
        <v>-5257.1561331832654</v>
      </c>
      <c r="FP83" s="177">
        <f t="shared" si="84"/>
        <v>-5251.4731858061323</v>
      </c>
      <c r="FQ83" s="177">
        <f t="shared" si="84"/>
        <v>-5265.4293773091531</v>
      </c>
      <c r="FR83" s="177">
        <f t="shared" si="84"/>
        <v>-5183.9110496348594</v>
      </c>
      <c r="FS83" s="177">
        <f t="shared" si="84"/>
        <v>-5084.114986380675</v>
      </c>
      <c r="FT83" s="177">
        <f t="shared" si="84"/>
        <v>-4836.4870717059421</v>
      </c>
      <c r="FU83" s="177">
        <f t="shared" si="84"/>
        <v>-4739.3257369843504</v>
      </c>
      <c r="FV83" s="177">
        <f t="shared" si="84"/>
        <v>-5374.408496378921</v>
      </c>
      <c r="FW83" s="177">
        <f t="shared" si="84"/>
        <v>-5384.2574536994653</v>
      </c>
      <c r="FX83" s="177">
        <f t="shared" si="84"/>
        <v>-6065.4019413148299</v>
      </c>
      <c r="FY83" s="177">
        <f t="shared" si="84"/>
        <v>-6206.0885398949367</v>
      </c>
      <c r="FZ83" s="177">
        <f t="shared" si="84"/>
        <v>-4934.4218294270486</v>
      </c>
      <c r="GA83" s="177">
        <f t="shared" si="84"/>
        <v>-5148.2759690390358</v>
      </c>
      <c r="GB83" s="177">
        <f t="shared" si="84"/>
        <v>-5374.4871803718652</v>
      </c>
      <c r="GC83" s="177">
        <f t="shared" si="84"/>
        <v>-5670.8131762907542</v>
      </c>
      <c r="GD83" s="177">
        <f t="shared" si="84"/>
        <v>-5427.522604919418</v>
      </c>
      <c r="GE83" s="177">
        <f t="shared" si="84"/>
        <v>-5449.3792583216455</v>
      </c>
      <c r="GF83" s="177">
        <f t="shared" si="84"/>
        <v>-5421.4880704803081</v>
      </c>
      <c r="GG83" s="177">
        <f t="shared" si="84"/>
        <v>-5496.8530995403444</v>
      </c>
      <c r="GH83" s="177">
        <f t="shared" si="84"/>
        <v>-6029.7528020416212</v>
      </c>
      <c r="GI83" s="177">
        <f t="shared" si="84"/>
        <v>-5982.2899588044929</v>
      </c>
      <c r="GJ83" s="177">
        <f t="shared" si="84"/>
        <v>-5814.7892064863481</v>
      </c>
      <c r="GK83" s="177">
        <f t="shared" si="84"/>
        <v>-5763.9059422774635</v>
      </c>
      <c r="GL83" s="177">
        <f t="shared" si="84"/>
        <v>-5892</v>
      </c>
      <c r="GM83" s="177">
        <f t="shared" si="84"/>
        <v>-5998</v>
      </c>
      <c r="GN83" s="177">
        <f>GN84-GN85</f>
        <v>-5956</v>
      </c>
      <c r="GO83" s="177">
        <f t="shared" ref="GO83:HE83" si="85">GO84-GO85</f>
        <v>-5160</v>
      </c>
      <c r="GP83" s="177">
        <f t="shared" si="85"/>
        <v>-4938</v>
      </c>
      <c r="GQ83" s="177">
        <f t="shared" si="85"/>
        <v>-4800</v>
      </c>
      <c r="GR83" s="177">
        <f t="shared" si="85"/>
        <v>-4772</v>
      </c>
      <c r="GS83" s="177">
        <f t="shared" si="85"/>
        <v>-4531</v>
      </c>
      <c r="GT83" s="177">
        <f t="shared" si="85"/>
        <v>-4460</v>
      </c>
      <c r="GU83" s="177">
        <f t="shared" si="85"/>
        <v>-4449</v>
      </c>
      <c r="GV83" s="177">
        <f t="shared" si="85"/>
        <v>-5109</v>
      </c>
      <c r="GW83" s="177">
        <f t="shared" si="85"/>
        <v>-4983</v>
      </c>
      <c r="GX83" s="177">
        <f t="shared" si="85"/>
        <v>-4949</v>
      </c>
      <c r="GY83" s="177">
        <f t="shared" si="85"/>
        <v>-5964</v>
      </c>
      <c r="GZ83" s="177">
        <f>GZ84-GZ85</f>
        <v>-5770</v>
      </c>
      <c r="HA83" s="177">
        <f t="shared" si="85"/>
        <v>-6075</v>
      </c>
      <c r="HB83" s="177">
        <f t="shared" si="85"/>
        <v>-6137</v>
      </c>
      <c r="HC83" s="177">
        <f t="shared" si="85"/>
        <v>-6053</v>
      </c>
      <c r="HD83" s="177">
        <f t="shared" si="85"/>
        <v>-5955</v>
      </c>
      <c r="HE83" s="177">
        <f t="shared" si="85"/>
        <v>-5822</v>
      </c>
      <c r="HF83" s="177">
        <f>HF84-HF85</f>
        <v>-5800</v>
      </c>
      <c r="HG83" s="177">
        <f>HG84-HG85</f>
        <v>-6030</v>
      </c>
      <c r="HH83" s="177">
        <f>HH84-HH85</f>
        <v>-6162</v>
      </c>
      <c r="HI83" s="177">
        <f>HI84-HI85</f>
        <v>-6154</v>
      </c>
      <c r="HJ83" s="177">
        <f>HJ84-HJ85</f>
        <v>-6298</v>
      </c>
      <c r="HK83" s="177">
        <f t="shared" ref="HK83:IZ83" si="86">HK84-HK85</f>
        <v>-6288</v>
      </c>
      <c r="HL83" s="177">
        <f t="shared" si="86"/>
        <v>-6606</v>
      </c>
      <c r="HM83" s="177">
        <f t="shared" si="86"/>
        <v>-6760</v>
      </c>
      <c r="HN83" s="177">
        <f t="shared" si="86"/>
        <v>-6897</v>
      </c>
      <c r="HO83" s="177">
        <f t="shared" si="86"/>
        <v>-6765</v>
      </c>
      <c r="HP83" s="177">
        <f t="shared" si="86"/>
        <v>-7091</v>
      </c>
      <c r="HQ83" s="177">
        <f t="shared" si="86"/>
        <v>-7352</v>
      </c>
      <c r="HR83" s="177">
        <f t="shared" si="86"/>
        <v>-7429</v>
      </c>
      <c r="HS83" s="177">
        <f t="shared" si="86"/>
        <v>-7592</v>
      </c>
      <c r="HT83" s="177">
        <f t="shared" si="86"/>
        <v>-8372</v>
      </c>
      <c r="HU83" s="177">
        <f t="shared" si="86"/>
        <v>-8747</v>
      </c>
      <c r="HV83" s="177">
        <f t="shared" si="86"/>
        <v>-8522</v>
      </c>
      <c r="HW83" s="177">
        <f t="shared" si="86"/>
        <v>-8603</v>
      </c>
      <c r="HX83" s="177">
        <f t="shared" si="86"/>
        <v>-9827</v>
      </c>
      <c r="HY83" s="177">
        <f t="shared" si="86"/>
        <v>-8774</v>
      </c>
      <c r="HZ83" s="177">
        <f t="shared" si="86"/>
        <v>-9781</v>
      </c>
      <c r="IA83" s="177">
        <f>IA84-IA85</f>
        <v>-9197</v>
      </c>
      <c r="IB83" s="177">
        <f t="shared" si="86"/>
        <v>-8925</v>
      </c>
      <c r="IC83" s="177">
        <f t="shared" si="86"/>
        <v>-9256</v>
      </c>
      <c r="ID83" s="177">
        <f t="shared" si="86"/>
        <v>-15265</v>
      </c>
      <c r="IE83" s="177">
        <f t="shared" si="86"/>
        <v>-14814</v>
      </c>
      <c r="IF83" s="177">
        <f t="shared" si="86"/>
        <v>-8676</v>
      </c>
      <c r="IG83" s="177">
        <f t="shared" si="86"/>
        <v>-9144</v>
      </c>
      <c r="IH83" s="177">
        <f t="shared" si="86"/>
        <v>-13883</v>
      </c>
      <c r="II83" s="177">
        <f t="shared" si="86"/>
        <v>-8543</v>
      </c>
      <c r="IJ83" s="177">
        <f t="shared" si="86"/>
        <v>-12991</v>
      </c>
      <c r="IK83" s="177">
        <f t="shared" si="86"/>
        <v>-12337</v>
      </c>
      <c r="IL83" s="177">
        <f t="shared" si="86"/>
        <v>-13165</v>
      </c>
      <c r="IM83" s="177">
        <f t="shared" si="86"/>
        <v>-13039</v>
      </c>
      <c r="IN83" s="177">
        <f t="shared" si="86"/>
        <v>-12791</v>
      </c>
      <c r="IO83" s="177">
        <f t="shared" si="86"/>
        <v>-7356</v>
      </c>
      <c r="IP83" s="177">
        <f t="shared" si="86"/>
        <v>-7311</v>
      </c>
      <c r="IQ83" s="177">
        <f t="shared" si="86"/>
        <v>-7298</v>
      </c>
      <c r="IR83" s="177">
        <f t="shared" si="86"/>
        <v>-7182</v>
      </c>
      <c r="IS83" s="253">
        <f t="shared" si="86"/>
        <v>-5671</v>
      </c>
      <c r="IT83" s="253">
        <f t="shared" si="86"/>
        <v>-5433</v>
      </c>
      <c r="IU83" s="253">
        <f t="shared" si="86"/>
        <v>-4950</v>
      </c>
      <c r="IV83" s="253">
        <f t="shared" si="86"/>
        <v>-8276</v>
      </c>
      <c r="IW83" s="253">
        <f t="shared" si="86"/>
        <v>-8092</v>
      </c>
      <c r="IX83" s="253">
        <f t="shared" si="86"/>
        <v>-4627</v>
      </c>
      <c r="IY83" s="177">
        <f t="shared" si="86"/>
        <v>-6840</v>
      </c>
      <c r="IZ83" s="253">
        <f t="shared" si="86"/>
        <v>-6374</v>
      </c>
      <c r="JA83" s="177">
        <f t="shared" ref="JA83:JE83" si="87">JA84-JA85</f>
        <v>-6743</v>
      </c>
      <c r="JB83" s="177">
        <f t="shared" si="87"/>
        <v>-6481</v>
      </c>
      <c r="JC83" s="177">
        <f t="shared" si="87"/>
        <v>-6718</v>
      </c>
      <c r="JD83" s="177">
        <f t="shared" si="87"/>
        <v>-6218</v>
      </c>
      <c r="JE83" s="177">
        <f t="shared" si="87"/>
        <v>-7429</v>
      </c>
      <c r="JF83" s="253">
        <f t="shared" ref="JF83" si="88">JF84-JF85</f>
        <v>-6572</v>
      </c>
      <c r="JG83" s="554">
        <f>JG84-JG85</f>
        <v>-4768</v>
      </c>
      <c r="JH83" s="177">
        <f t="shared" ref="JH83" si="89">JH84-JH85</f>
        <v>-4745</v>
      </c>
      <c r="JI83" s="177">
        <f t="shared" ref="JI83" si="90">JI84-JI85</f>
        <v>-6829</v>
      </c>
      <c r="JJ83" s="177">
        <f t="shared" ref="JJ83:JK83" si="91">JJ84-JJ85</f>
        <v>-6753</v>
      </c>
      <c r="JK83" s="177">
        <f t="shared" si="91"/>
        <v>-6641</v>
      </c>
      <c r="JL83" s="177">
        <f t="shared" ref="JL83:JM83" si="92">JL84-JL85</f>
        <v>-6626</v>
      </c>
      <c r="JM83" s="177">
        <f t="shared" si="92"/>
        <v>-6804</v>
      </c>
    </row>
    <row r="84" spans="1:273" ht="15" customHeight="1">
      <c r="A84" s="57"/>
      <c r="B84" s="58" t="s">
        <v>89</v>
      </c>
      <c r="C84" s="195"/>
      <c r="D84" s="195"/>
      <c r="E84" s="195"/>
      <c r="F84" s="75"/>
      <c r="G84" s="75"/>
      <c r="H84" s="75"/>
      <c r="I84" s="75">
        <v>0.4</v>
      </c>
      <c r="J84" s="75">
        <v>0.4</v>
      </c>
      <c r="K84" s="75">
        <v>0.3</v>
      </c>
      <c r="L84" s="75">
        <v>0.2</v>
      </c>
      <c r="M84" s="75">
        <v>0.2</v>
      </c>
      <c r="N84" s="195">
        <v>0</v>
      </c>
      <c r="O84" s="195"/>
      <c r="P84" s="195">
        <v>9</v>
      </c>
      <c r="Q84" s="195">
        <v>9</v>
      </c>
      <c r="R84" s="195">
        <v>10</v>
      </c>
      <c r="S84" s="195">
        <v>9</v>
      </c>
      <c r="T84" s="195">
        <v>28</v>
      </c>
      <c r="U84" s="195">
        <v>28</v>
      </c>
      <c r="V84" s="195">
        <v>34</v>
      </c>
      <c r="W84" s="195">
        <v>33</v>
      </c>
      <c r="X84" s="195">
        <v>34</v>
      </c>
      <c r="Y84" s="88">
        <v>36</v>
      </c>
      <c r="Z84" s="88">
        <v>37</v>
      </c>
      <c r="AA84" s="88">
        <v>20</v>
      </c>
      <c r="AB84" s="88">
        <v>10</v>
      </c>
      <c r="AC84" s="88">
        <v>10</v>
      </c>
      <c r="AD84" s="88">
        <v>10</v>
      </c>
      <c r="AE84" s="88">
        <v>10</v>
      </c>
      <c r="AF84" s="88">
        <v>10</v>
      </c>
      <c r="AG84" s="88">
        <v>10</v>
      </c>
      <c r="AH84" s="88">
        <v>10</v>
      </c>
      <c r="AI84" s="88">
        <v>10</v>
      </c>
      <c r="AJ84" s="88">
        <v>11</v>
      </c>
      <c r="AK84" s="88">
        <v>11</v>
      </c>
      <c r="AL84" s="88">
        <v>11</v>
      </c>
      <c r="AM84" s="88">
        <v>11</v>
      </c>
      <c r="AN84" s="88">
        <v>11</v>
      </c>
      <c r="AO84" s="88">
        <v>11</v>
      </c>
      <c r="AP84" s="88">
        <v>12</v>
      </c>
      <c r="AQ84" s="88">
        <v>12</v>
      </c>
      <c r="AR84" s="88">
        <v>12</v>
      </c>
      <c r="AS84" s="88">
        <v>12</v>
      </c>
      <c r="AT84" s="88">
        <v>12</v>
      </c>
      <c r="AU84" s="88">
        <v>12</v>
      </c>
      <c r="AV84" s="88">
        <v>12</v>
      </c>
      <c r="AW84" s="88">
        <v>12</v>
      </c>
      <c r="AX84" s="88">
        <v>12</v>
      </c>
      <c r="AY84" s="31">
        <v>0</v>
      </c>
      <c r="AZ84" s="31">
        <v>0</v>
      </c>
      <c r="BA84" s="31">
        <v>0</v>
      </c>
      <c r="BB84" s="32">
        <v>0</v>
      </c>
      <c r="BC84" s="32">
        <v>0</v>
      </c>
      <c r="BD84" s="32">
        <v>0</v>
      </c>
      <c r="BE84" s="32">
        <v>0</v>
      </c>
      <c r="BF84" s="32">
        <v>0</v>
      </c>
      <c r="BG84" s="32">
        <v>0</v>
      </c>
      <c r="BH84" s="32">
        <v>0</v>
      </c>
      <c r="BI84" s="32">
        <v>0</v>
      </c>
      <c r="BJ84" s="32">
        <v>0</v>
      </c>
      <c r="BK84" s="32">
        <v>0</v>
      </c>
      <c r="BL84" s="32">
        <v>0</v>
      </c>
      <c r="BM84" s="32">
        <v>0</v>
      </c>
      <c r="BN84" s="32">
        <v>0</v>
      </c>
      <c r="BO84" s="32">
        <v>0</v>
      </c>
      <c r="BP84" s="32">
        <v>0</v>
      </c>
      <c r="BQ84" s="32">
        <v>0</v>
      </c>
      <c r="BR84" s="32">
        <v>0</v>
      </c>
      <c r="BS84" s="32">
        <v>0</v>
      </c>
      <c r="BT84" s="32">
        <v>0</v>
      </c>
      <c r="BU84" s="32">
        <v>0</v>
      </c>
      <c r="BV84" s="32">
        <v>0</v>
      </c>
      <c r="BW84" s="32">
        <v>0</v>
      </c>
      <c r="BX84" s="32">
        <v>0</v>
      </c>
      <c r="BY84" s="32">
        <v>0</v>
      </c>
      <c r="BZ84" s="32">
        <v>0</v>
      </c>
      <c r="CA84" s="92">
        <v>0</v>
      </c>
      <c r="CB84" s="92">
        <v>0</v>
      </c>
      <c r="CC84" s="92">
        <v>0</v>
      </c>
      <c r="CD84" s="92">
        <v>0</v>
      </c>
      <c r="CE84" s="92">
        <v>0</v>
      </c>
      <c r="CF84" s="92">
        <v>0</v>
      </c>
      <c r="CG84" s="92">
        <v>0</v>
      </c>
      <c r="CH84" s="92">
        <v>0</v>
      </c>
      <c r="CI84" s="92">
        <v>0</v>
      </c>
      <c r="CJ84" s="92">
        <v>0</v>
      </c>
      <c r="CK84" s="92">
        <v>0</v>
      </c>
      <c r="CL84" s="92">
        <v>0</v>
      </c>
      <c r="CM84" s="92">
        <v>0</v>
      </c>
      <c r="CN84" s="92">
        <v>0</v>
      </c>
      <c r="CO84" s="92">
        <v>0</v>
      </c>
      <c r="CP84" s="92">
        <v>0</v>
      </c>
      <c r="CQ84" s="92">
        <v>0</v>
      </c>
      <c r="CR84" s="92">
        <v>0</v>
      </c>
      <c r="CS84" s="92">
        <v>0</v>
      </c>
      <c r="CT84" s="92">
        <v>0</v>
      </c>
      <c r="CU84" s="92">
        <v>0</v>
      </c>
      <c r="CV84" s="92">
        <v>0</v>
      </c>
      <c r="CW84" s="92">
        <v>0</v>
      </c>
      <c r="CX84" s="92">
        <v>0</v>
      </c>
      <c r="CY84" s="92">
        <v>0</v>
      </c>
      <c r="CZ84" s="92">
        <v>0</v>
      </c>
      <c r="DA84" s="92">
        <v>0</v>
      </c>
      <c r="DB84" s="92">
        <v>0</v>
      </c>
      <c r="DC84" s="92">
        <v>0</v>
      </c>
      <c r="DD84" s="181">
        <v>0</v>
      </c>
      <c r="DE84" s="181">
        <v>0</v>
      </c>
      <c r="DF84" s="181">
        <v>0</v>
      </c>
      <c r="DG84" s="181">
        <v>0</v>
      </c>
      <c r="DH84" s="181">
        <v>0</v>
      </c>
      <c r="DI84" s="181">
        <v>0</v>
      </c>
      <c r="DJ84" s="181">
        <v>0</v>
      </c>
      <c r="DK84" s="181">
        <v>0</v>
      </c>
      <c r="DL84" s="181">
        <v>0</v>
      </c>
      <c r="DM84" s="181">
        <v>0</v>
      </c>
      <c r="DN84" s="181">
        <v>0</v>
      </c>
      <c r="DO84" s="181">
        <v>0</v>
      </c>
      <c r="DP84" s="181">
        <v>0</v>
      </c>
      <c r="DQ84" s="181">
        <v>0</v>
      </c>
      <c r="DR84" s="181">
        <v>0</v>
      </c>
      <c r="DS84" s="181">
        <v>0</v>
      </c>
      <c r="DT84" s="32">
        <v>0</v>
      </c>
      <c r="DU84" s="31">
        <v>0</v>
      </c>
      <c r="DV84" s="31">
        <v>0</v>
      </c>
      <c r="DW84" s="31">
        <v>0</v>
      </c>
      <c r="DX84" s="31">
        <v>0</v>
      </c>
      <c r="DY84" s="31">
        <v>0</v>
      </c>
      <c r="DZ84" s="92">
        <v>0</v>
      </c>
      <c r="EA84" s="92">
        <v>0</v>
      </c>
      <c r="EB84" s="92">
        <v>0</v>
      </c>
      <c r="EC84" s="92">
        <v>0</v>
      </c>
      <c r="ED84" s="92">
        <v>0</v>
      </c>
      <c r="EE84" s="92">
        <v>0</v>
      </c>
      <c r="EF84" s="33">
        <v>0</v>
      </c>
      <c r="EG84" s="33">
        <v>0</v>
      </c>
      <c r="EH84" s="92">
        <v>0</v>
      </c>
      <c r="EI84" s="92">
        <v>0</v>
      </c>
      <c r="EJ84" s="92">
        <v>0</v>
      </c>
      <c r="EK84" s="92">
        <v>0</v>
      </c>
      <c r="EL84" s="92">
        <v>0</v>
      </c>
      <c r="EM84" s="92">
        <v>0</v>
      </c>
      <c r="EN84" s="92">
        <v>0</v>
      </c>
      <c r="EO84" s="92">
        <v>0</v>
      </c>
      <c r="EP84" s="92">
        <v>0</v>
      </c>
      <c r="EQ84" s="92">
        <v>0</v>
      </c>
      <c r="ER84" s="92">
        <v>0</v>
      </c>
      <c r="ES84" s="92">
        <v>0</v>
      </c>
      <c r="ET84" s="92">
        <v>0</v>
      </c>
      <c r="EU84" s="92">
        <v>0</v>
      </c>
      <c r="EV84" s="92">
        <v>0</v>
      </c>
      <c r="EW84" s="92">
        <v>0</v>
      </c>
      <c r="EX84" s="92">
        <v>0</v>
      </c>
      <c r="EY84" s="92">
        <v>0</v>
      </c>
      <c r="EZ84" s="92">
        <v>0</v>
      </c>
      <c r="FA84" s="92">
        <v>0</v>
      </c>
      <c r="FB84" s="92">
        <v>0</v>
      </c>
      <c r="FC84" s="92">
        <v>0</v>
      </c>
      <c r="FD84" s="92">
        <v>0</v>
      </c>
      <c r="FE84" s="92">
        <v>0</v>
      </c>
      <c r="FF84" s="92">
        <v>0</v>
      </c>
      <c r="FG84" s="92">
        <v>0</v>
      </c>
      <c r="FH84" s="92">
        <v>0</v>
      </c>
      <c r="FI84" s="92">
        <v>0</v>
      </c>
      <c r="FJ84" s="92">
        <v>0</v>
      </c>
      <c r="FK84" s="92">
        <v>0</v>
      </c>
      <c r="FL84" s="92">
        <v>0</v>
      </c>
      <c r="FM84" s="92">
        <v>0</v>
      </c>
      <c r="FN84" s="92">
        <v>0</v>
      </c>
      <c r="FO84" s="92">
        <v>0</v>
      </c>
      <c r="FP84" s="92">
        <v>0</v>
      </c>
      <c r="FQ84" s="92">
        <v>0</v>
      </c>
      <c r="FR84" s="92">
        <v>0</v>
      </c>
      <c r="FS84" s="92">
        <v>0</v>
      </c>
      <c r="FT84" s="92">
        <v>0</v>
      </c>
      <c r="FU84" s="92">
        <v>0</v>
      </c>
      <c r="FV84" s="92">
        <v>0</v>
      </c>
      <c r="FW84" s="92">
        <v>0</v>
      </c>
      <c r="FX84" s="92">
        <v>0</v>
      </c>
      <c r="FY84" s="92">
        <v>0</v>
      </c>
      <c r="FZ84" s="92">
        <v>0</v>
      </c>
      <c r="GA84" s="92">
        <v>0</v>
      </c>
      <c r="GB84" s="92">
        <v>0</v>
      </c>
      <c r="GC84" s="92">
        <v>0</v>
      </c>
      <c r="GD84" s="92">
        <v>0</v>
      </c>
      <c r="GE84" s="92">
        <v>0</v>
      </c>
      <c r="GF84" s="92">
        <v>0</v>
      </c>
      <c r="GG84" s="92">
        <v>0</v>
      </c>
      <c r="GH84" s="92">
        <v>0</v>
      </c>
      <c r="GI84" s="92">
        <v>0</v>
      </c>
      <c r="GJ84" s="92">
        <v>0</v>
      </c>
      <c r="GK84" s="92">
        <v>0</v>
      </c>
      <c r="GL84" s="92">
        <v>0</v>
      </c>
      <c r="GM84" s="92">
        <v>0</v>
      </c>
      <c r="GN84" s="92">
        <v>0</v>
      </c>
      <c r="GO84" s="92">
        <v>0</v>
      </c>
      <c r="GP84" s="92">
        <v>0</v>
      </c>
      <c r="GQ84" s="92">
        <v>0</v>
      </c>
      <c r="GR84" s="92">
        <v>0</v>
      </c>
      <c r="GS84" s="92">
        <v>0</v>
      </c>
      <c r="GT84" s="92">
        <v>0</v>
      </c>
      <c r="GU84" s="92">
        <v>0</v>
      </c>
      <c r="GV84" s="92">
        <v>0</v>
      </c>
      <c r="GW84" s="92">
        <v>0</v>
      </c>
      <c r="GX84" s="92">
        <v>0</v>
      </c>
      <c r="GY84" s="92">
        <v>0</v>
      </c>
      <c r="GZ84" s="92">
        <v>0</v>
      </c>
      <c r="HA84" s="92">
        <v>0</v>
      </c>
      <c r="HB84" s="92">
        <v>0</v>
      </c>
      <c r="HC84" s="92">
        <v>0</v>
      </c>
      <c r="HD84" s="92">
        <v>0</v>
      </c>
      <c r="HE84" s="92">
        <v>0</v>
      </c>
      <c r="HF84" s="92">
        <v>0</v>
      </c>
      <c r="HG84" s="92">
        <v>0</v>
      </c>
      <c r="HH84" s="92">
        <v>0</v>
      </c>
      <c r="HI84" s="92">
        <v>0</v>
      </c>
      <c r="HJ84" s="92">
        <v>0</v>
      </c>
      <c r="HK84" s="92">
        <v>0</v>
      </c>
      <c r="HL84" s="88">
        <v>0</v>
      </c>
      <c r="HM84" s="88">
        <v>0</v>
      </c>
      <c r="HN84" s="88">
        <v>0</v>
      </c>
      <c r="HO84" s="88">
        <v>0</v>
      </c>
      <c r="HP84" s="88">
        <v>0</v>
      </c>
      <c r="HQ84" s="88">
        <v>0</v>
      </c>
      <c r="HR84" s="88">
        <v>0</v>
      </c>
      <c r="HS84" s="88">
        <v>0</v>
      </c>
      <c r="HT84" s="88">
        <v>0</v>
      </c>
      <c r="HU84" s="88">
        <v>0</v>
      </c>
      <c r="HV84" s="88">
        <v>0</v>
      </c>
      <c r="HW84" s="92">
        <v>0</v>
      </c>
      <c r="HX84" s="92">
        <v>0</v>
      </c>
      <c r="HY84" s="92">
        <v>0</v>
      </c>
      <c r="HZ84" s="92">
        <v>0</v>
      </c>
      <c r="IA84" s="92">
        <v>0</v>
      </c>
      <c r="IB84" s="92">
        <v>0</v>
      </c>
      <c r="IC84" s="92">
        <v>0</v>
      </c>
      <c r="ID84" s="92">
        <v>0</v>
      </c>
      <c r="IE84" s="92">
        <v>0</v>
      </c>
      <c r="IF84" s="92">
        <v>0</v>
      </c>
      <c r="IG84" s="92">
        <v>0</v>
      </c>
      <c r="IH84" s="92">
        <v>0</v>
      </c>
      <c r="II84" s="92">
        <v>0</v>
      </c>
      <c r="IJ84" s="92">
        <v>0</v>
      </c>
      <c r="IK84" s="92">
        <v>0</v>
      </c>
      <c r="IL84" s="92">
        <v>0</v>
      </c>
      <c r="IM84" s="92">
        <v>0</v>
      </c>
      <c r="IN84" s="92">
        <v>0</v>
      </c>
      <c r="IO84" s="92">
        <v>0</v>
      </c>
      <c r="IP84" s="92">
        <v>0</v>
      </c>
      <c r="IQ84" s="92">
        <v>0</v>
      </c>
      <c r="IR84" s="92">
        <v>0</v>
      </c>
      <c r="IS84" s="206">
        <v>0</v>
      </c>
      <c r="IT84" s="206">
        <v>0</v>
      </c>
      <c r="IU84" s="206">
        <v>0</v>
      </c>
      <c r="IV84" s="206">
        <v>0</v>
      </c>
      <c r="IW84" s="206">
        <v>0</v>
      </c>
      <c r="IX84" s="206">
        <v>0</v>
      </c>
      <c r="IY84" s="92">
        <v>0</v>
      </c>
      <c r="IZ84" s="206">
        <v>0</v>
      </c>
      <c r="JA84" s="92">
        <v>0</v>
      </c>
      <c r="JB84" s="92">
        <v>0</v>
      </c>
      <c r="JC84" s="92">
        <v>0</v>
      </c>
      <c r="JD84" s="92">
        <v>0</v>
      </c>
      <c r="JE84" s="92">
        <v>0</v>
      </c>
      <c r="JF84" s="92">
        <v>0</v>
      </c>
      <c r="JG84" s="538">
        <v>0</v>
      </c>
      <c r="JH84" s="92">
        <v>0</v>
      </c>
      <c r="JI84" s="92">
        <v>0</v>
      </c>
      <c r="JJ84" s="92">
        <v>0</v>
      </c>
      <c r="JK84" s="92">
        <v>0</v>
      </c>
      <c r="JL84" s="92">
        <v>0</v>
      </c>
      <c r="JM84" s="92">
        <v>0</v>
      </c>
    </row>
    <row r="85" spans="1:273" s="244" customFormat="1" ht="15" customHeight="1">
      <c r="A85" s="210"/>
      <c r="B85" s="263" t="s">
        <v>167</v>
      </c>
      <c r="C85" s="264">
        <f t="shared" ref="C85:AS85" si="93">SUM(C87:C95)</f>
        <v>0</v>
      </c>
      <c r="D85" s="264">
        <f t="shared" si="93"/>
        <v>0</v>
      </c>
      <c r="E85" s="264">
        <f t="shared" si="93"/>
        <v>50</v>
      </c>
      <c r="F85" s="264">
        <f t="shared" si="93"/>
        <v>172</v>
      </c>
      <c r="G85" s="264">
        <f t="shared" si="93"/>
        <v>197</v>
      </c>
      <c r="H85" s="264">
        <f t="shared" si="93"/>
        <v>183</v>
      </c>
      <c r="I85" s="264">
        <f t="shared" si="93"/>
        <v>123</v>
      </c>
      <c r="J85" s="264">
        <f t="shared" si="93"/>
        <v>225</v>
      </c>
      <c r="K85" s="264">
        <f t="shared" si="93"/>
        <v>511</v>
      </c>
      <c r="L85" s="264">
        <f t="shared" si="93"/>
        <v>438</v>
      </c>
      <c r="M85" s="264">
        <f t="shared" si="93"/>
        <v>481</v>
      </c>
      <c r="N85" s="264">
        <f t="shared" si="93"/>
        <v>1875</v>
      </c>
      <c r="O85" s="264">
        <f t="shared" si="93"/>
        <v>1894</v>
      </c>
      <c r="P85" s="264">
        <f t="shared" si="93"/>
        <v>1676</v>
      </c>
      <c r="Q85" s="264">
        <f t="shared" si="93"/>
        <v>1420</v>
      </c>
      <c r="R85" s="264">
        <f t="shared" si="93"/>
        <v>1433</v>
      </c>
      <c r="S85" s="264">
        <f t="shared" si="93"/>
        <v>1472</v>
      </c>
      <c r="T85" s="264">
        <f t="shared" si="93"/>
        <v>1417</v>
      </c>
      <c r="U85" s="264">
        <f t="shared" si="93"/>
        <v>1649</v>
      </c>
      <c r="V85" s="264">
        <f t="shared" si="93"/>
        <v>2390</v>
      </c>
      <c r="W85" s="264">
        <f t="shared" si="93"/>
        <v>2672</v>
      </c>
      <c r="X85" s="264">
        <f t="shared" si="93"/>
        <v>2206</v>
      </c>
      <c r="Y85" s="264">
        <f t="shared" si="93"/>
        <v>2551</v>
      </c>
      <c r="Z85" s="264">
        <f t="shared" si="93"/>
        <v>2825</v>
      </c>
      <c r="AA85" s="264">
        <f t="shared" si="93"/>
        <v>2864</v>
      </c>
      <c r="AB85" s="264">
        <f t="shared" si="93"/>
        <v>3564</v>
      </c>
      <c r="AC85" s="264">
        <f t="shared" si="93"/>
        <v>3613</v>
      </c>
      <c r="AD85" s="264">
        <f t="shared" si="93"/>
        <v>3763</v>
      </c>
      <c r="AE85" s="264">
        <f t="shared" si="93"/>
        <v>4239</v>
      </c>
      <c r="AF85" s="264">
        <f t="shared" si="93"/>
        <v>3334</v>
      </c>
      <c r="AG85" s="264">
        <f t="shared" si="93"/>
        <v>3625</v>
      </c>
      <c r="AH85" s="264">
        <f t="shared" si="93"/>
        <v>4211</v>
      </c>
      <c r="AI85" s="264">
        <f t="shared" si="93"/>
        <v>4426</v>
      </c>
      <c r="AJ85" s="264">
        <f t="shared" si="93"/>
        <v>4677</v>
      </c>
      <c r="AK85" s="264">
        <f t="shared" si="93"/>
        <v>4914</v>
      </c>
      <c r="AL85" s="264">
        <f t="shared" si="93"/>
        <v>5309</v>
      </c>
      <c r="AM85" s="264">
        <f t="shared" si="93"/>
        <v>7288</v>
      </c>
      <c r="AN85" s="264">
        <f t="shared" si="93"/>
        <v>7623</v>
      </c>
      <c r="AO85" s="264">
        <f t="shared" si="93"/>
        <v>7348</v>
      </c>
      <c r="AP85" s="264">
        <f t="shared" si="93"/>
        <v>7167</v>
      </c>
      <c r="AQ85" s="264">
        <f t="shared" si="93"/>
        <v>7523</v>
      </c>
      <c r="AR85" s="239">
        <f t="shared" si="93"/>
        <v>8349</v>
      </c>
      <c r="AS85" s="239">
        <f t="shared" si="93"/>
        <v>8739</v>
      </c>
      <c r="AT85" s="239">
        <f t="shared" ref="AT85:DE85" si="94">SUM(AT86:AT95)</f>
        <v>10804</v>
      </c>
      <c r="AU85" s="239">
        <f t="shared" si="94"/>
        <v>11332</v>
      </c>
      <c r="AV85" s="239">
        <f t="shared" si="94"/>
        <v>6124</v>
      </c>
      <c r="AW85" s="235">
        <f t="shared" si="94"/>
        <v>6608</v>
      </c>
      <c r="AX85" s="235">
        <f t="shared" si="94"/>
        <v>6387</v>
      </c>
      <c r="AY85" s="235">
        <f t="shared" si="94"/>
        <v>8248</v>
      </c>
      <c r="AZ85" s="235">
        <f t="shared" si="94"/>
        <v>7373</v>
      </c>
      <c r="BA85" s="235">
        <f t="shared" si="94"/>
        <v>4448</v>
      </c>
      <c r="BB85" s="235">
        <f t="shared" si="94"/>
        <v>4911</v>
      </c>
      <c r="BC85" s="235">
        <f t="shared" si="94"/>
        <v>7250</v>
      </c>
      <c r="BD85" s="235">
        <f t="shared" si="94"/>
        <v>6297</v>
      </c>
      <c r="BE85" s="235">
        <f t="shared" si="94"/>
        <v>7231</v>
      </c>
      <c r="BF85" s="235">
        <f t="shared" si="94"/>
        <v>5673</v>
      </c>
      <c r="BG85" s="235">
        <f t="shared" si="94"/>
        <v>6346</v>
      </c>
      <c r="BH85" s="235">
        <f t="shared" si="94"/>
        <v>8866</v>
      </c>
      <c r="BI85" s="235">
        <f t="shared" si="94"/>
        <v>7985</v>
      </c>
      <c r="BJ85" s="235">
        <f t="shared" si="94"/>
        <v>6967</v>
      </c>
      <c r="BK85" s="235">
        <f t="shared" si="94"/>
        <v>6871</v>
      </c>
      <c r="BL85" s="235">
        <f t="shared" si="94"/>
        <v>7317</v>
      </c>
      <c r="BM85" s="235">
        <f t="shared" si="94"/>
        <v>7240</v>
      </c>
      <c r="BN85" s="235">
        <f t="shared" si="94"/>
        <v>6864</v>
      </c>
      <c r="BO85" s="235">
        <f t="shared" si="94"/>
        <v>6896</v>
      </c>
      <c r="BP85" s="235">
        <f t="shared" si="94"/>
        <v>6678</v>
      </c>
      <c r="BQ85" s="235">
        <f t="shared" si="94"/>
        <v>6809</v>
      </c>
      <c r="BR85" s="235">
        <f t="shared" si="94"/>
        <v>5884</v>
      </c>
      <c r="BS85" s="235">
        <f t="shared" si="94"/>
        <v>5820</v>
      </c>
      <c r="BT85" s="235">
        <f t="shared" si="94"/>
        <v>5995</v>
      </c>
      <c r="BU85" s="235">
        <f t="shared" si="94"/>
        <v>5921</v>
      </c>
      <c r="BV85" s="235">
        <f t="shared" si="94"/>
        <v>6061</v>
      </c>
      <c r="BW85" s="235">
        <f t="shared" si="94"/>
        <v>5570</v>
      </c>
      <c r="BX85" s="235">
        <f t="shared" si="94"/>
        <v>7011</v>
      </c>
      <c r="BY85" s="235">
        <f t="shared" si="94"/>
        <v>7312</v>
      </c>
      <c r="BZ85" s="235">
        <f t="shared" si="94"/>
        <v>7171</v>
      </c>
      <c r="CA85" s="267">
        <f t="shared" si="94"/>
        <v>6449</v>
      </c>
      <c r="CB85" s="267">
        <f t="shared" si="94"/>
        <v>6167</v>
      </c>
      <c r="CC85" s="267">
        <f t="shared" si="94"/>
        <v>4349</v>
      </c>
      <c r="CD85" s="267">
        <f t="shared" si="94"/>
        <v>5061</v>
      </c>
      <c r="CE85" s="267">
        <f t="shared" si="94"/>
        <v>5115</v>
      </c>
      <c r="CF85" s="267">
        <f t="shared" si="94"/>
        <v>5157</v>
      </c>
      <c r="CG85" s="267">
        <f t="shared" si="94"/>
        <v>4891</v>
      </c>
      <c r="CH85" s="267">
        <f t="shared" si="94"/>
        <v>4732</v>
      </c>
      <c r="CI85" s="267">
        <f t="shared" si="94"/>
        <v>4476</v>
      </c>
      <c r="CJ85" s="267">
        <f t="shared" si="94"/>
        <v>4647</v>
      </c>
      <c r="CK85" s="267">
        <f t="shared" si="94"/>
        <v>5245</v>
      </c>
      <c r="CL85" s="267">
        <f t="shared" si="94"/>
        <v>5874</v>
      </c>
      <c r="CM85" s="267">
        <f t="shared" si="94"/>
        <v>5016</v>
      </c>
      <c r="CN85" s="267">
        <f t="shared" si="94"/>
        <v>5097</v>
      </c>
      <c r="CO85" s="267">
        <f t="shared" si="94"/>
        <v>4637</v>
      </c>
      <c r="CP85" s="267">
        <f t="shared" si="94"/>
        <v>4644</v>
      </c>
      <c r="CQ85" s="267">
        <f t="shared" si="94"/>
        <v>5093</v>
      </c>
      <c r="CR85" s="267">
        <f t="shared" si="94"/>
        <v>5009</v>
      </c>
      <c r="CS85" s="267">
        <f t="shared" si="94"/>
        <v>6021</v>
      </c>
      <c r="CT85" s="267">
        <f t="shared" si="94"/>
        <v>6103</v>
      </c>
      <c r="CU85" s="267">
        <f t="shared" si="94"/>
        <v>6299</v>
      </c>
      <c r="CV85" s="267">
        <f t="shared" si="94"/>
        <v>5873.53595901054</v>
      </c>
      <c r="CW85" s="267">
        <f t="shared" si="94"/>
        <v>6321.2159743195198</v>
      </c>
      <c r="CX85" s="267">
        <f t="shared" si="94"/>
        <v>7100.6197036960002</v>
      </c>
      <c r="CY85" s="267">
        <f t="shared" si="94"/>
        <v>7212.96845874068</v>
      </c>
      <c r="CZ85" s="267">
        <f t="shared" si="94"/>
        <v>7083.0000135200398</v>
      </c>
      <c r="DA85" s="267">
        <f t="shared" si="94"/>
        <v>7160.2827725334</v>
      </c>
      <c r="DB85" s="267">
        <f t="shared" si="94"/>
        <v>6631.1811789500407</v>
      </c>
      <c r="DC85" s="267">
        <f t="shared" si="94"/>
        <v>7332.5241897093601</v>
      </c>
      <c r="DD85" s="228">
        <f t="shared" si="94"/>
        <v>6842.9799773985405</v>
      </c>
      <c r="DE85" s="228">
        <f t="shared" si="94"/>
        <v>6378.29183272316</v>
      </c>
      <c r="DF85" s="228">
        <f t="shared" ref="DF85:FQ85" si="95">SUM(DF86:DF95)</f>
        <v>7079.92093793002</v>
      </c>
      <c r="DG85" s="228">
        <f t="shared" si="95"/>
        <v>7302.3853687406599</v>
      </c>
      <c r="DH85" s="228">
        <f t="shared" si="95"/>
        <v>8530.4202723831586</v>
      </c>
      <c r="DI85" s="228">
        <f t="shared" si="95"/>
        <v>9012.1054207700399</v>
      </c>
      <c r="DJ85" s="228">
        <f t="shared" si="95"/>
        <v>8920.7874172846405</v>
      </c>
      <c r="DK85" s="228">
        <f t="shared" si="95"/>
        <v>8577.5400536635207</v>
      </c>
      <c r="DL85" s="228">
        <f t="shared" si="95"/>
        <v>9550.2919427853194</v>
      </c>
      <c r="DM85" s="228">
        <f t="shared" si="95"/>
        <v>8667.7758454794803</v>
      </c>
      <c r="DN85" s="230">
        <f t="shared" si="95"/>
        <v>8984.576204921359</v>
      </c>
      <c r="DO85" s="230">
        <f t="shared" si="95"/>
        <v>8612.3718798561404</v>
      </c>
      <c r="DP85" s="230">
        <f t="shared" si="95"/>
        <v>8692.9477278020786</v>
      </c>
      <c r="DQ85" s="230">
        <f t="shared" si="95"/>
        <v>8363.0584628782926</v>
      </c>
      <c r="DR85" s="230">
        <f t="shared" si="95"/>
        <v>8687.9352340315236</v>
      </c>
      <c r="DS85" s="230">
        <f t="shared" si="95"/>
        <v>9603.7423274685752</v>
      </c>
      <c r="DT85" s="270">
        <f t="shared" si="95"/>
        <v>10702.594469163203</v>
      </c>
      <c r="DU85" s="270">
        <f t="shared" si="95"/>
        <v>9478.3603364869632</v>
      </c>
      <c r="DV85" s="270">
        <f t="shared" si="95"/>
        <v>8641.7943722818782</v>
      </c>
      <c r="DW85" s="270">
        <f t="shared" si="95"/>
        <v>8471.3390289593099</v>
      </c>
      <c r="DX85" s="270">
        <f t="shared" si="95"/>
        <v>6616.5264346413742</v>
      </c>
      <c r="DY85" s="270">
        <f t="shared" si="95"/>
        <v>8823.9057564683571</v>
      </c>
      <c r="DZ85" s="271">
        <f t="shared" si="95"/>
        <v>5665.6029881748873</v>
      </c>
      <c r="EA85" s="271">
        <f t="shared" si="95"/>
        <v>4943.7217777362821</v>
      </c>
      <c r="EB85" s="271">
        <f t="shared" si="95"/>
        <v>5172.230238393392</v>
      </c>
      <c r="EC85" s="271">
        <f t="shared" si="95"/>
        <v>5311.1218701598373</v>
      </c>
      <c r="ED85" s="271">
        <f t="shared" si="95"/>
        <v>5605.9719919210083</v>
      </c>
      <c r="EE85" s="271">
        <f t="shared" si="95"/>
        <v>5759.3926600538935</v>
      </c>
      <c r="EF85" s="234">
        <f t="shared" si="95"/>
        <v>6052.5454013616627</v>
      </c>
      <c r="EG85" s="234">
        <f t="shared" si="95"/>
        <v>6759.7710891750576</v>
      </c>
      <c r="EH85" s="230">
        <f t="shared" si="95"/>
        <v>7772.2092469663221</v>
      </c>
      <c r="EI85" s="230">
        <f t="shared" si="95"/>
        <v>7489.8044573863208</v>
      </c>
      <c r="EJ85" s="230">
        <f t="shared" si="95"/>
        <v>7447.2471735064064</v>
      </c>
      <c r="EK85" s="230">
        <f t="shared" si="95"/>
        <v>7445.2759294254911</v>
      </c>
      <c r="EL85" s="230">
        <f t="shared" si="95"/>
        <v>7081.2735828182849</v>
      </c>
      <c r="EM85" s="231">
        <f t="shared" si="95"/>
        <v>6111.8784871207608</v>
      </c>
      <c r="EN85" s="231">
        <f t="shared" si="95"/>
        <v>6502.8065990279192</v>
      </c>
      <c r="EO85" s="231">
        <f t="shared" si="95"/>
        <v>6199.1901201810588</v>
      </c>
      <c r="EP85" s="231">
        <f t="shared" si="95"/>
        <v>5979.7302952626087</v>
      </c>
      <c r="EQ85" s="231">
        <f t="shared" si="95"/>
        <v>5670.9071297379487</v>
      </c>
      <c r="ER85" s="230">
        <f t="shared" si="95"/>
        <v>5611.9240018146738</v>
      </c>
      <c r="ES85" s="228">
        <f t="shared" si="95"/>
        <v>5454.4725129909521</v>
      </c>
      <c r="ET85" s="228">
        <f t="shared" si="95"/>
        <v>5377.2710501278989</v>
      </c>
      <c r="EU85" s="228">
        <f t="shared" si="95"/>
        <v>4977.8782131295247</v>
      </c>
      <c r="EV85" s="228">
        <f t="shared" si="95"/>
        <v>5286.9034395919025</v>
      </c>
      <c r="EW85" s="228">
        <f t="shared" si="95"/>
        <v>5061.9615190504164</v>
      </c>
      <c r="EX85" s="228">
        <f t="shared" si="95"/>
        <v>4602.0459104642123</v>
      </c>
      <c r="EY85" s="228">
        <f t="shared" si="95"/>
        <v>6227.0903695900843</v>
      </c>
      <c r="EZ85" s="228">
        <f t="shared" si="95"/>
        <v>6347.5049574971208</v>
      </c>
      <c r="FA85" s="228">
        <f t="shared" si="95"/>
        <v>6013.962046582541</v>
      </c>
      <c r="FB85" s="228">
        <f t="shared" si="95"/>
        <v>6191.1609118321567</v>
      </c>
      <c r="FC85" s="228">
        <f t="shared" si="95"/>
        <v>5590.9632357953351</v>
      </c>
      <c r="FD85" s="228">
        <f t="shared" si="95"/>
        <v>5331.8918469403388</v>
      </c>
      <c r="FE85" s="228">
        <f t="shared" si="95"/>
        <v>5415.3779917759548</v>
      </c>
      <c r="FF85" s="228">
        <f t="shared" si="95"/>
        <v>5050.5380526012668</v>
      </c>
      <c r="FG85" s="228">
        <f t="shared" si="95"/>
        <v>5122.6972038358981</v>
      </c>
      <c r="FH85" s="228">
        <f t="shared" si="95"/>
        <v>5513.2317567664204</v>
      </c>
      <c r="FI85" s="228">
        <f t="shared" si="95"/>
        <v>5511.5499952075752</v>
      </c>
      <c r="FJ85" s="228">
        <f t="shared" si="95"/>
        <v>5773.8891936728478</v>
      </c>
      <c r="FK85" s="228">
        <f t="shared" si="95"/>
        <v>5825.6234775529183</v>
      </c>
      <c r="FL85" s="228">
        <f t="shared" si="95"/>
        <v>5848.6737507485977</v>
      </c>
      <c r="FM85" s="228">
        <f t="shared" si="95"/>
        <v>6094.478315530645</v>
      </c>
      <c r="FN85" s="228">
        <f t="shared" si="95"/>
        <v>5523.9794622914305</v>
      </c>
      <c r="FO85" s="228">
        <f t="shared" si="95"/>
        <v>5257.1561331832654</v>
      </c>
      <c r="FP85" s="228">
        <f t="shared" si="95"/>
        <v>5251.4731858061323</v>
      </c>
      <c r="FQ85" s="228">
        <f t="shared" si="95"/>
        <v>5265.4293773091531</v>
      </c>
      <c r="FR85" s="228">
        <f t="shared" ref="FR85:GB85" si="96">SUM(FR86:FR95)</f>
        <v>5183.9110496348594</v>
      </c>
      <c r="FS85" s="228">
        <f t="shared" si="96"/>
        <v>5084.114986380675</v>
      </c>
      <c r="FT85" s="228">
        <f t="shared" si="96"/>
        <v>4836.4870717059421</v>
      </c>
      <c r="FU85" s="228">
        <f t="shared" si="96"/>
        <v>4739.3257369843504</v>
      </c>
      <c r="FV85" s="228">
        <f t="shared" si="96"/>
        <v>5374.408496378921</v>
      </c>
      <c r="FW85" s="228">
        <f t="shared" si="96"/>
        <v>5384.2574536994653</v>
      </c>
      <c r="FX85" s="228">
        <f t="shared" si="96"/>
        <v>6065.4019413148299</v>
      </c>
      <c r="FY85" s="228">
        <f t="shared" si="96"/>
        <v>6206.0885398949367</v>
      </c>
      <c r="FZ85" s="228">
        <f t="shared" si="96"/>
        <v>4934.4218294270486</v>
      </c>
      <c r="GA85" s="228">
        <f t="shared" si="96"/>
        <v>5148.2759690390358</v>
      </c>
      <c r="GB85" s="228">
        <f t="shared" si="96"/>
        <v>5374.4871803718652</v>
      </c>
      <c r="GC85" s="228">
        <f>SUM(GC86:GC95)</f>
        <v>5670.8131762907542</v>
      </c>
      <c r="GD85" s="228">
        <f t="shared" ref="GD85:GY85" si="97">SUM(GD86:GD95)</f>
        <v>5427.522604919418</v>
      </c>
      <c r="GE85" s="228">
        <f t="shared" si="97"/>
        <v>5449.3792583216455</v>
      </c>
      <c r="GF85" s="228">
        <f t="shared" si="97"/>
        <v>5421.4880704803081</v>
      </c>
      <c r="GG85" s="228">
        <f t="shared" si="97"/>
        <v>5496.8530995403444</v>
      </c>
      <c r="GH85" s="228">
        <f t="shared" si="97"/>
        <v>6029.7528020416212</v>
      </c>
      <c r="GI85" s="228">
        <f t="shared" si="97"/>
        <v>5982.2899588044929</v>
      </c>
      <c r="GJ85" s="228">
        <f t="shared" si="97"/>
        <v>5814.7892064863481</v>
      </c>
      <c r="GK85" s="228">
        <f t="shared" si="97"/>
        <v>5763.9059422774635</v>
      </c>
      <c r="GL85" s="228">
        <f t="shared" si="97"/>
        <v>5892</v>
      </c>
      <c r="GM85" s="228">
        <f>SUM(GM86:GM95)</f>
        <v>5998</v>
      </c>
      <c r="GN85" s="228">
        <f>SUM(GN86:GN95)</f>
        <v>5956</v>
      </c>
      <c r="GO85" s="228">
        <f t="shared" si="97"/>
        <v>5160</v>
      </c>
      <c r="GP85" s="228">
        <f t="shared" si="97"/>
        <v>4938</v>
      </c>
      <c r="GQ85" s="228">
        <f t="shared" si="97"/>
        <v>4800</v>
      </c>
      <c r="GR85" s="228">
        <f t="shared" si="97"/>
        <v>4772</v>
      </c>
      <c r="GS85" s="228">
        <f t="shared" si="97"/>
        <v>4531</v>
      </c>
      <c r="GT85" s="228">
        <f t="shared" si="97"/>
        <v>4460</v>
      </c>
      <c r="GU85" s="228">
        <f t="shared" si="97"/>
        <v>4449</v>
      </c>
      <c r="GV85" s="228">
        <f t="shared" si="97"/>
        <v>5109</v>
      </c>
      <c r="GW85" s="228">
        <f t="shared" si="97"/>
        <v>4983</v>
      </c>
      <c r="GX85" s="228">
        <f t="shared" si="97"/>
        <v>4949</v>
      </c>
      <c r="GY85" s="228">
        <f t="shared" si="97"/>
        <v>5964</v>
      </c>
      <c r="GZ85" s="228">
        <f>SUM(GZ86:GZ95)</f>
        <v>5770</v>
      </c>
      <c r="HA85" s="228">
        <f t="shared" ref="HA85:IY85" si="98">SUM(HA86:HA95)</f>
        <v>6075</v>
      </c>
      <c r="HB85" s="228">
        <f t="shared" si="98"/>
        <v>6137</v>
      </c>
      <c r="HC85" s="228">
        <f t="shared" si="98"/>
        <v>6053</v>
      </c>
      <c r="HD85" s="228">
        <f t="shared" si="98"/>
        <v>5955</v>
      </c>
      <c r="HE85" s="228">
        <f t="shared" si="98"/>
        <v>5822</v>
      </c>
      <c r="HF85" s="228">
        <f t="shared" si="98"/>
        <v>5800</v>
      </c>
      <c r="HG85" s="228">
        <f t="shared" si="98"/>
        <v>6030</v>
      </c>
      <c r="HH85" s="228">
        <f t="shared" si="98"/>
        <v>6162</v>
      </c>
      <c r="HI85" s="228">
        <f t="shared" si="98"/>
        <v>6154</v>
      </c>
      <c r="HJ85" s="228">
        <f t="shared" si="98"/>
        <v>6298</v>
      </c>
      <c r="HK85" s="228">
        <f t="shared" si="98"/>
        <v>6288</v>
      </c>
      <c r="HL85" s="228">
        <f t="shared" si="98"/>
        <v>6606</v>
      </c>
      <c r="HM85" s="228">
        <f t="shared" si="98"/>
        <v>6760</v>
      </c>
      <c r="HN85" s="228">
        <f t="shared" si="98"/>
        <v>6897</v>
      </c>
      <c r="HO85" s="228">
        <f t="shared" si="98"/>
        <v>6765</v>
      </c>
      <c r="HP85" s="228">
        <f t="shared" si="98"/>
        <v>7091</v>
      </c>
      <c r="HQ85" s="228">
        <f t="shared" si="98"/>
        <v>7352</v>
      </c>
      <c r="HR85" s="228">
        <f t="shared" si="98"/>
        <v>7429</v>
      </c>
      <c r="HS85" s="228">
        <f t="shared" si="98"/>
        <v>7592</v>
      </c>
      <c r="HT85" s="228">
        <f t="shared" si="98"/>
        <v>8372</v>
      </c>
      <c r="HU85" s="228">
        <f t="shared" si="98"/>
        <v>8747</v>
      </c>
      <c r="HV85" s="228">
        <f t="shared" si="98"/>
        <v>8522</v>
      </c>
      <c r="HW85" s="228">
        <f t="shared" si="98"/>
        <v>8603</v>
      </c>
      <c r="HX85" s="228">
        <f t="shared" si="98"/>
        <v>9827</v>
      </c>
      <c r="HY85" s="228">
        <f t="shared" si="98"/>
        <v>8774</v>
      </c>
      <c r="HZ85" s="228">
        <f t="shared" si="98"/>
        <v>9781</v>
      </c>
      <c r="IA85" s="228">
        <f t="shared" si="98"/>
        <v>9197</v>
      </c>
      <c r="IB85" s="228">
        <f t="shared" si="98"/>
        <v>8925</v>
      </c>
      <c r="IC85" s="228">
        <f t="shared" si="98"/>
        <v>9256</v>
      </c>
      <c r="ID85" s="228">
        <f t="shared" si="98"/>
        <v>15265</v>
      </c>
      <c r="IE85" s="228">
        <f t="shared" si="98"/>
        <v>14814</v>
      </c>
      <c r="IF85" s="228">
        <f t="shared" si="98"/>
        <v>8676</v>
      </c>
      <c r="IG85" s="228">
        <f t="shared" si="98"/>
        <v>9144</v>
      </c>
      <c r="IH85" s="228">
        <f t="shared" si="98"/>
        <v>13883</v>
      </c>
      <c r="II85" s="228">
        <f t="shared" si="98"/>
        <v>8543</v>
      </c>
      <c r="IJ85" s="228">
        <f t="shared" si="98"/>
        <v>12991</v>
      </c>
      <c r="IK85" s="228">
        <f t="shared" si="98"/>
        <v>12337</v>
      </c>
      <c r="IL85" s="228">
        <f t="shared" si="98"/>
        <v>13165</v>
      </c>
      <c r="IM85" s="228">
        <f t="shared" si="98"/>
        <v>13039</v>
      </c>
      <c r="IN85" s="228">
        <f>SUM(IN86:IN95)</f>
        <v>12791</v>
      </c>
      <c r="IO85" s="228">
        <f t="shared" si="98"/>
        <v>7356</v>
      </c>
      <c r="IP85" s="228">
        <f t="shared" si="98"/>
        <v>7311</v>
      </c>
      <c r="IQ85" s="228">
        <f t="shared" si="98"/>
        <v>7298</v>
      </c>
      <c r="IR85" s="228">
        <f t="shared" si="98"/>
        <v>7182</v>
      </c>
      <c r="IS85" s="272">
        <f t="shared" si="98"/>
        <v>5671</v>
      </c>
      <c r="IT85" s="272">
        <f t="shared" si="98"/>
        <v>5433</v>
      </c>
      <c r="IU85" s="272">
        <f t="shared" si="98"/>
        <v>4950</v>
      </c>
      <c r="IV85" s="272">
        <f t="shared" si="98"/>
        <v>8276</v>
      </c>
      <c r="IW85" s="272">
        <f t="shared" si="98"/>
        <v>8092</v>
      </c>
      <c r="IX85" s="272">
        <f t="shared" si="98"/>
        <v>4627</v>
      </c>
      <c r="IY85" s="228">
        <f t="shared" si="98"/>
        <v>6840</v>
      </c>
      <c r="IZ85" s="272">
        <f t="shared" ref="IZ85" si="99">SUM(IZ86:IZ95)</f>
        <v>6374</v>
      </c>
      <c r="JA85" s="228">
        <f t="shared" ref="JA85:JE85" si="100">SUM(JA86:JA95)</f>
        <v>6743</v>
      </c>
      <c r="JB85" s="228">
        <f t="shared" si="100"/>
        <v>6481</v>
      </c>
      <c r="JC85" s="228">
        <f t="shared" si="100"/>
        <v>6718</v>
      </c>
      <c r="JD85" s="228">
        <f t="shared" si="100"/>
        <v>6218</v>
      </c>
      <c r="JE85" s="228">
        <f t="shared" si="100"/>
        <v>7429</v>
      </c>
      <c r="JF85" s="272">
        <f t="shared" ref="JF85:JG85" si="101">SUM(JF86:JF95)</f>
        <v>6572</v>
      </c>
      <c r="JG85" s="555">
        <f t="shared" si="101"/>
        <v>4768</v>
      </c>
      <c r="JH85" s="234">
        <f t="shared" ref="JH85" si="102">SUM(JH86:JH95)</f>
        <v>4745</v>
      </c>
      <c r="JI85" s="234">
        <f t="shared" ref="JI85" si="103">SUM(JI86:JI95)</f>
        <v>6829</v>
      </c>
      <c r="JJ85" s="234">
        <f t="shared" ref="JJ85:JK85" si="104">SUM(JJ86:JJ95)</f>
        <v>6753</v>
      </c>
      <c r="JK85" s="234">
        <f t="shared" si="104"/>
        <v>6641</v>
      </c>
      <c r="JL85" s="234">
        <f t="shared" ref="JL85:JM85" si="105">SUM(JL86:JL95)</f>
        <v>6626</v>
      </c>
      <c r="JM85" s="234">
        <f t="shared" si="105"/>
        <v>6804</v>
      </c>
    </row>
    <row r="86" spans="1:273" ht="15" customHeight="1">
      <c r="A86" s="57"/>
      <c r="B86" s="273" t="s">
        <v>90</v>
      </c>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59"/>
      <c r="AS86" s="159"/>
      <c r="AT86" s="77">
        <v>1808</v>
      </c>
      <c r="AU86" s="77">
        <v>1963</v>
      </c>
      <c r="AV86" s="77">
        <v>87</v>
      </c>
      <c r="AW86" s="88">
        <v>609</v>
      </c>
      <c r="AX86" s="77">
        <v>623</v>
      </c>
      <c r="AY86" s="88">
        <v>2381</v>
      </c>
      <c r="AZ86" s="77">
        <v>2211</v>
      </c>
      <c r="BA86" s="88">
        <v>221</v>
      </c>
      <c r="BB86" s="88">
        <v>939</v>
      </c>
      <c r="BC86" s="88">
        <v>3084</v>
      </c>
      <c r="BD86" s="88">
        <v>1936</v>
      </c>
      <c r="BE86" s="88">
        <v>2406</v>
      </c>
      <c r="BF86" s="88">
        <v>281</v>
      </c>
      <c r="BG86" s="88">
        <v>469</v>
      </c>
      <c r="BH86" s="88">
        <v>1587</v>
      </c>
      <c r="BI86" s="77">
        <v>1076</v>
      </c>
      <c r="BJ86" s="77">
        <v>933</v>
      </c>
      <c r="BK86" s="88">
        <v>940</v>
      </c>
      <c r="BL86" s="86">
        <v>796</v>
      </c>
      <c r="BM86" s="86">
        <v>732</v>
      </c>
      <c r="BN86" s="86">
        <v>3643</v>
      </c>
      <c r="BO86" s="86">
        <v>3628</v>
      </c>
      <c r="BP86" s="86">
        <v>4069</v>
      </c>
      <c r="BQ86" s="86">
        <v>3903</v>
      </c>
      <c r="BR86" s="86">
        <v>3065</v>
      </c>
      <c r="BS86" s="86">
        <v>2946</v>
      </c>
      <c r="BT86" s="86">
        <v>3287</v>
      </c>
      <c r="BU86" s="86">
        <v>3099</v>
      </c>
      <c r="BV86" s="86">
        <v>3183</v>
      </c>
      <c r="BW86" s="86">
        <v>2803</v>
      </c>
      <c r="BX86" s="86">
        <v>3086</v>
      </c>
      <c r="BY86" s="86">
        <v>3366</v>
      </c>
      <c r="BZ86" s="86">
        <v>2843</v>
      </c>
      <c r="CA86" s="86">
        <v>2390</v>
      </c>
      <c r="CB86" s="86">
        <v>2272</v>
      </c>
      <c r="CC86" s="86">
        <v>967</v>
      </c>
      <c r="CD86" s="86">
        <v>1899</v>
      </c>
      <c r="CE86" s="86">
        <v>1927</v>
      </c>
      <c r="CF86" s="86">
        <v>1844</v>
      </c>
      <c r="CG86" s="86">
        <v>1498</v>
      </c>
      <c r="CH86" s="86">
        <v>1076</v>
      </c>
      <c r="CI86" s="86">
        <v>1066</v>
      </c>
      <c r="CJ86" s="86">
        <v>1280</v>
      </c>
      <c r="CK86" s="86">
        <v>1825</v>
      </c>
      <c r="CL86" s="86">
        <v>1913</v>
      </c>
      <c r="CM86" s="86">
        <v>1051</v>
      </c>
      <c r="CN86" s="86">
        <v>1231</v>
      </c>
      <c r="CO86" s="86">
        <v>948</v>
      </c>
      <c r="CP86" s="86">
        <v>1044</v>
      </c>
      <c r="CQ86" s="86">
        <v>1216</v>
      </c>
      <c r="CR86" s="86">
        <v>1301</v>
      </c>
      <c r="CS86" s="86">
        <v>1887</v>
      </c>
      <c r="CT86" s="86">
        <v>2245</v>
      </c>
      <c r="CU86" s="86">
        <v>2470</v>
      </c>
      <c r="CV86" s="86">
        <v>2150</v>
      </c>
      <c r="CW86" s="86">
        <v>2419</v>
      </c>
      <c r="CX86" s="86">
        <v>3173</v>
      </c>
      <c r="CY86" s="86">
        <v>3238</v>
      </c>
      <c r="CZ86" s="86">
        <v>3296</v>
      </c>
      <c r="DA86" s="86">
        <v>3156</v>
      </c>
      <c r="DB86" s="86">
        <v>2473</v>
      </c>
      <c r="DC86" s="86">
        <v>3004</v>
      </c>
      <c r="DD86" s="86">
        <v>2402</v>
      </c>
      <c r="DE86" s="86">
        <v>2110</v>
      </c>
      <c r="DF86" s="86">
        <v>3009</v>
      </c>
      <c r="DG86" s="86">
        <v>3115</v>
      </c>
      <c r="DH86" s="86">
        <v>3203</v>
      </c>
      <c r="DI86" s="86">
        <v>3577</v>
      </c>
      <c r="DJ86" s="77">
        <v>3501</v>
      </c>
      <c r="DK86" s="77">
        <v>3158</v>
      </c>
      <c r="DL86" s="77">
        <v>3652</v>
      </c>
      <c r="DM86" s="77">
        <v>2797</v>
      </c>
      <c r="DN86" s="77">
        <v>3557</v>
      </c>
      <c r="DO86" s="77">
        <v>3718</v>
      </c>
      <c r="DP86" s="77">
        <v>3896</v>
      </c>
      <c r="DQ86" s="77">
        <v>2890</v>
      </c>
      <c r="DR86" s="77">
        <v>2963</v>
      </c>
      <c r="DS86" s="77">
        <v>3134</v>
      </c>
      <c r="DT86" s="80">
        <v>4297</v>
      </c>
      <c r="DU86" s="87">
        <v>3045</v>
      </c>
      <c r="DV86" s="87">
        <v>2380</v>
      </c>
      <c r="DW86" s="87">
        <v>2284</v>
      </c>
      <c r="DX86" s="87">
        <v>775</v>
      </c>
      <c r="DY86" s="80">
        <v>3149</v>
      </c>
      <c r="DZ86" s="77">
        <v>500</v>
      </c>
      <c r="EA86" s="88">
        <v>323</v>
      </c>
      <c r="EB86" s="88">
        <v>353</v>
      </c>
      <c r="EC86" s="88">
        <v>166</v>
      </c>
      <c r="ED86" s="88">
        <v>345</v>
      </c>
      <c r="EE86" s="77">
        <v>383</v>
      </c>
      <c r="EF86" s="77">
        <v>359</v>
      </c>
      <c r="EG86" s="77">
        <v>497</v>
      </c>
      <c r="EH86" s="88">
        <v>400</v>
      </c>
      <c r="EI86" s="88">
        <v>40</v>
      </c>
      <c r="EJ86" s="88">
        <v>169</v>
      </c>
      <c r="EK86" s="88">
        <v>283</v>
      </c>
      <c r="EL86" s="88">
        <v>236</v>
      </c>
      <c r="EM86" s="88">
        <v>159</v>
      </c>
      <c r="EN86" s="88">
        <v>212</v>
      </c>
      <c r="EO86" s="88">
        <v>151</v>
      </c>
      <c r="EP86" s="88">
        <v>168</v>
      </c>
      <c r="EQ86" s="88">
        <v>332</v>
      </c>
      <c r="ER86" s="170">
        <v>674</v>
      </c>
      <c r="ES86" s="88">
        <v>896</v>
      </c>
      <c r="ET86" s="86">
        <v>1372</v>
      </c>
      <c r="EU86" s="86">
        <v>1151</v>
      </c>
      <c r="EV86" s="86">
        <v>1267</v>
      </c>
      <c r="EW86" s="86">
        <v>1062</v>
      </c>
      <c r="EX86" s="86">
        <v>716</v>
      </c>
      <c r="EY86" s="86">
        <v>493</v>
      </c>
      <c r="EZ86" s="86">
        <v>416</v>
      </c>
      <c r="FA86" s="86">
        <v>214</v>
      </c>
      <c r="FB86" s="86">
        <v>387</v>
      </c>
      <c r="FC86" s="86">
        <v>327</v>
      </c>
      <c r="FD86" s="86">
        <v>328</v>
      </c>
      <c r="FE86" s="86">
        <v>416</v>
      </c>
      <c r="FF86" s="86">
        <v>385</v>
      </c>
      <c r="FG86" s="86">
        <v>311</v>
      </c>
      <c r="FH86" s="86">
        <v>248</v>
      </c>
      <c r="FI86" s="86">
        <v>213</v>
      </c>
      <c r="FJ86" s="86">
        <v>257</v>
      </c>
      <c r="FK86" s="86">
        <v>216</v>
      </c>
      <c r="FL86" s="86">
        <v>221</v>
      </c>
      <c r="FM86" s="86">
        <v>227</v>
      </c>
      <c r="FN86" s="86">
        <v>170</v>
      </c>
      <c r="FO86" s="86">
        <v>101</v>
      </c>
      <c r="FP86" s="86">
        <v>77</v>
      </c>
      <c r="FQ86" s="86">
        <v>67</v>
      </c>
      <c r="FR86" s="86">
        <v>75</v>
      </c>
      <c r="FS86" s="86">
        <v>108</v>
      </c>
      <c r="FT86" s="86">
        <v>69</v>
      </c>
      <c r="FU86" s="86">
        <v>47</v>
      </c>
      <c r="FV86" s="86">
        <v>198</v>
      </c>
      <c r="FW86" s="86">
        <v>601</v>
      </c>
      <c r="FX86" s="86">
        <v>202</v>
      </c>
      <c r="FY86" s="86">
        <v>171</v>
      </c>
      <c r="FZ86" s="86">
        <v>66</v>
      </c>
      <c r="GA86" s="86">
        <v>66</v>
      </c>
      <c r="GB86" s="86">
        <v>81</v>
      </c>
      <c r="GC86" s="86">
        <v>149</v>
      </c>
      <c r="GD86" s="86">
        <v>99</v>
      </c>
      <c r="GE86" s="86">
        <v>164</v>
      </c>
      <c r="GF86" s="86">
        <v>128</v>
      </c>
      <c r="GG86" s="86">
        <v>151</v>
      </c>
      <c r="GH86" s="86">
        <v>105</v>
      </c>
      <c r="GI86" s="86">
        <v>115</v>
      </c>
      <c r="GJ86" s="86">
        <v>96</v>
      </c>
      <c r="GK86" s="86">
        <v>186</v>
      </c>
      <c r="GL86" s="86">
        <v>75</v>
      </c>
      <c r="GM86" s="86">
        <v>103</v>
      </c>
      <c r="GN86" s="86">
        <v>59</v>
      </c>
      <c r="GO86" s="86">
        <v>42</v>
      </c>
      <c r="GP86" s="78">
        <v>0</v>
      </c>
      <c r="GQ86" s="78">
        <v>45</v>
      </c>
      <c r="GR86" s="78">
        <v>0</v>
      </c>
      <c r="GS86" s="78">
        <v>0</v>
      </c>
      <c r="GT86" s="78">
        <v>0</v>
      </c>
      <c r="GU86" s="78">
        <v>0</v>
      </c>
      <c r="GV86" s="78">
        <v>0</v>
      </c>
      <c r="GW86" s="78">
        <v>0</v>
      </c>
      <c r="GX86" s="78">
        <v>0</v>
      </c>
      <c r="GY86" s="181">
        <v>0</v>
      </c>
      <c r="GZ86" s="181">
        <v>0</v>
      </c>
      <c r="HA86" s="181">
        <v>0</v>
      </c>
      <c r="HB86" s="181">
        <v>0</v>
      </c>
      <c r="HC86" s="181">
        <v>0</v>
      </c>
      <c r="HD86" s="181">
        <v>0</v>
      </c>
      <c r="HE86" s="181">
        <v>0</v>
      </c>
      <c r="HF86" s="181">
        <v>0</v>
      </c>
      <c r="HG86" s="181">
        <v>0</v>
      </c>
      <c r="HH86" s="181">
        <v>0</v>
      </c>
      <c r="HI86" s="181">
        <v>0</v>
      </c>
      <c r="HJ86" s="181">
        <v>0</v>
      </c>
      <c r="HK86" s="181">
        <v>0</v>
      </c>
      <c r="HL86" s="78">
        <v>0</v>
      </c>
      <c r="HM86" s="78">
        <v>0</v>
      </c>
      <c r="HN86" s="78">
        <v>0</v>
      </c>
      <c r="HO86" s="78">
        <v>0</v>
      </c>
      <c r="HP86" s="78">
        <v>0</v>
      </c>
      <c r="HQ86" s="78">
        <v>0</v>
      </c>
      <c r="HR86" s="78">
        <v>0</v>
      </c>
      <c r="HS86" s="78">
        <v>0</v>
      </c>
      <c r="HT86" s="78">
        <v>0</v>
      </c>
      <c r="HU86" s="78">
        <v>0</v>
      </c>
      <c r="HV86" s="78">
        <v>0</v>
      </c>
      <c r="HW86" s="181">
        <v>0</v>
      </c>
      <c r="HX86" s="181">
        <v>0</v>
      </c>
      <c r="HY86" s="181">
        <v>0</v>
      </c>
      <c r="HZ86" s="181">
        <v>0</v>
      </c>
      <c r="IA86" s="181">
        <v>0</v>
      </c>
      <c r="IB86" s="181">
        <v>0</v>
      </c>
      <c r="IC86" s="181">
        <v>0</v>
      </c>
      <c r="ID86" s="181">
        <v>0</v>
      </c>
      <c r="IE86" s="181">
        <v>0</v>
      </c>
      <c r="IF86" s="181">
        <v>0</v>
      </c>
      <c r="IG86" s="181">
        <v>0</v>
      </c>
      <c r="IH86" s="181">
        <v>0</v>
      </c>
      <c r="II86" s="181">
        <v>0</v>
      </c>
      <c r="IJ86" s="33">
        <v>0</v>
      </c>
      <c r="IK86" s="33">
        <v>0</v>
      </c>
      <c r="IL86" s="33">
        <v>0</v>
      </c>
      <c r="IM86" s="33">
        <v>0</v>
      </c>
      <c r="IN86" s="33">
        <v>0</v>
      </c>
      <c r="IO86" s="33">
        <v>0</v>
      </c>
      <c r="IP86" s="33">
        <v>0</v>
      </c>
      <c r="IQ86" s="33">
        <v>0</v>
      </c>
      <c r="IR86" s="33">
        <v>0</v>
      </c>
      <c r="IS86" s="274">
        <v>0</v>
      </c>
      <c r="IT86" s="274">
        <v>0</v>
      </c>
      <c r="IU86" s="274">
        <v>0</v>
      </c>
      <c r="IV86" s="274">
        <v>0</v>
      </c>
      <c r="IW86" s="274">
        <v>0</v>
      </c>
      <c r="IX86" s="274">
        <v>0</v>
      </c>
      <c r="IY86" s="33">
        <v>0</v>
      </c>
      <c r="IZ86" s="274">
        <v>0</v>
      </c>
      <c r="JA86" s="33">
        <v>0</v>
      </c>
      <c r="JB86" s="33">
        <v>0</v>
      </c>
      <c r="JC86" s="33">
        <v>0</v>
      </c>
      <c r="JD86" s="33">
        <v>0</v>
      </c>
      <c r="JE86" s="33">
        <v>0</v>
      </c>
      <c r="JF86" s="274">
        <v>0</v>
      </c>
      <c r="JG86" s="538">
        <v>0</v>
      </c>
      <c r="JH86" s="77">
        <v>0</v>
      </c>
      <c r="JI86" s="77">
        <v>0</v>
      </c>
      <c r="JJ86" s="77">
        <v>0</v>
      </c>
      <c r="JK86" s="77">
        <v>0</v>
      </c>
      <c r="JL86" s="77">
        <v>0</v>
      </c>
      <c r="JM86" s="77">
        <v>0</v>
      </c>
    </row>
    <row r="87" spans="1:273" ht="15" customHeight="1">
      <c r="A87" s="57"/>
      <c r="B87" s="275" t="s">
        <v>91</v>
      </c>
      <c r="C87" s="195"/>
      <c r="D87" s="195"/>
      <c r="E87" s="195"/>
      <c r="F87" s="76"/>
      <c r="G87" s="76"/>
      <c r="H87" s="76"/>
      <c r="I87" s="76"/>
      <c r="J87" s="76"/>
      <c r="K87" s="76"/>
      <c r="L87" s="76"/>
      <c r="M87" s="76"/>
      <c r="N87" s="195"/>
      <c r="O87" s="195"/>
      <c r="P87" s="195"/>
      <c r="Q87" s="195"/>
      <c r="R87" s="58"/>
      <c r="S87" s="58"/>
      <c r="T87" s="58"/>
      <c r="U87" s="58"/>
      <c r="V87" s="58">
        <v>211</v>
      </c>
      <c r="W87" s="58">
        <v>221</v>
      </c>
      <c r="X87" s="58">
        <v>156</v>
      </c>
      <c r="Y87" s="88">
        <v>157</v>
      </c>
      <c r="Z87" s="88">
        <v>246</v>
      </c>
      <c r="AA87" s="88">
        <v>304</v>
      </c>
      <c r="AB87" s="58">
        <v>376</v>
      </c>
      <c r="AC87" s="58">
        <v>80</v>
      </c>
      <c r="AD87" s="58">
        <v>87</v>
      </c>
      <c r="AE87" s="58">
        <v>102</v>
      </c>
      <c r="AF87" s="58">
        <v>55</v>
      </c>
      <c r="AG87" s="58">
        <v>100</v>
      </c>
      <c r="AH87" s="58">
        <v>157</v>
      </c>
      <c r="AI87" s="58">
        <v>144</v>
      </c>
      <c r="AJ87" s="58">
        <v>169</v>
      </c>
      <c r="AK87" s="58">
        <v>111</v>
      </c>
      <c r="AL87" s="58">
        <v>312</v>
      </c>
      <c r="AM87" s="58">
        <v>591</v>
      </c>
      <c r="AN87" s="58">
        <v>583</v>
      </c>
      <c r="AO87" s="58">
        <v>480</v>
      </c>
      <c r="AP87" s="58">
        <v>473</v>
      </c>
      <c r="AQ87" s="58">
        <v>521</v>
      </c>
      <c r="AR87" s="88">
        <v>556</v>
      </c>
      <c r="AS87" s="88">
        <v>520</v>
      </c>
      <c r="AT87" s="88">
        <v>961</v>
      </c>
      <c r="AU87" s="88">
        <v>1171</v>
      </c>
      <c r="AV87" s="88">
        <v>21</v>
      </c>
      <c r="AW87" s="88">
        <v>35</v>
      </c>
      <c r="AX87" s="88">
        <v>29</v>
      </c>
      <c r="AY87" s="88">
        <v>572</v>
      </c>
      <c r="AZ87" s="88">
        <v>561</v>
      </c>
      <c r="BA87" s="88">
        <v>91</v>
      </c>
      <c r="BB87" s="88">
        <v>78</v>
      </c>
      <c r="BC87" s="88">
        <v>203</v>
      </c>
      <c r="BD87" s="88">
        <v>447</v>
      </c>
      <c r="BE87" s="88">
        <v>888</v>
      </c>
      <c r="BF87" s="88">
        <v>1065</v>
      </c>
      <c r="BG87" s="88">
        <v>600</v>
      </c>
      <c r="BH87" s="88">
        <v>1391</v>
      </c>
      <c r="BI87" s="88">
        <v>1141</v>
      </c>
      <c r="BJ87" s="88">
        <v>834</v>
      </c>
      <c r="BK87" s="88">
        <v>705</v>
      </c>
      <c r="BL87" s="86">
        <v>654</v>
      </c>
      <c r="BM87" s="86">
        <v>878</v>
      </c>
      <c r="BN87" s="88">
        <v>0</v>
      </c>
      <c r="BO87" s="88">
        <v>0</v>
      </c>
      <c r="BP87" s="88">
        <v>0</v>
      </c>
      <c r="BQ87" s="88">
        <v>0</v>
      </c>
      <c r="BR87" s="88">
        <v>0</v>
      </c>
      <c r="BS87" s="88">
        <v>0</v>
      </c>
      <c r="BT87" s="88">
        <v>0</v>
      </c>
      <c r="BU87" s="88">
        <v>0</v>
      </c>
      <c r="BV87" s="88">
        <v>0</v>
      </c>
      <c r="BW87" s="92">
        <v>0</v>
      </c>
      <c r="BX87" s="92">
        <v>0</v>
      </c>
      <c r="BY87" s="92">
        <v>0</v>
      </c>
      <c r="BZ87" s="92">
        <v>0</v>
      </c>
      <c r="CA87" s="92">
        <v>0</v>
      </c>
      <c r="CB87" s="92">
        <v>0</v>
      </c>
      <c r="CC87" s="92">
        <v>0</v>
      </c>
      <c r="CD87" s="92">
        <v>0</v>
      </c>
      <c r="CE87" s="92">
        <v>0</v>
      </c>
      <c r="CF87" s="92">
        <v>0</v>
      </c>
      <c r="CG87" s="92">
        <v>0</v>
      </c>
      <c r="CH87" s="92">
        <v>0</v>
      </c>
      <c r="CI87" s="92">
        <v>0</v>
      </c>
      <c r="CJ87" s="92">
        <v>0</v>
      </c>
      <c r="CK87" s="92">
        <v>0</v>
      </c>
      <c r="CL87" s="92">
        <v>0</v>
      </c>
      <c r="CM87" s="92">
        <v>0</v>
      </c>
      <c r="CN87" s="92">
        <v>0</v>
      </c>
      <c r="CO87" s="92">
        <v>0</v>
      </c>
      <c r="CP87" s="92">
        <v>0</v>
      </c>
      <c r="CQ87" s="92">
        <v>0</v>
      </c>
      <c r="CR87" s="92">
        <v>0</v>
      </c>
      <c r="CS87" s="92">
        <v>0</v>
      </c>
      <c r="CT87" s="92">
        <v>0</v>
      </c>
      <c r="CU87" s="92">
        <v>0</v>
      </c>
      <c r="CV87" s="92">
        <v>0</v>
      </c>
      <c r="CW87" s="92">
        <v>0</v>
      </c>
      <c r="CX87" s="92">
        <v>0</v>
      </c>
      <c r="CY87" s="92">
        <v>0</v>
      </c>
      <c r="CZ87" s="92">
        <v>0</v>
      </c>
      <c r="DA87" s="92">
        <v>0</v>
      </c>
      <c r="DB87" s="92">
        <v>0</v>
      </c>
      <c r="DC87" s="92">
        <v>0</v>
      </c>
      <c r="DD87" s="181">
        <v>0</v>
      </c>
      <c r="DE87" s="181">
        <v>0</v>
      </c>
      <c r="DF87" s="181">
        <v>0</v>
      </c>
      <c r="DG87" s="181">
        <v>0</v>
      </c>
      <c r="DH87" s="181">
        <v>0</v>
      </c>
      <c r="DI87" s="181">
        <v>0</v>
      </c>
      <c r="DJ87" s="181">
        <v>0</v>
      </c>
      <c r="DK87" s="181">
        <v>0</v>
      </c>
      <c r="DL87" s="181">
        <v>0</v>
      </c>
      <c r="DM87" s="181">
        <v>0</v>
      </c>
      <c r="DN87" s="181">
        <v>0</v>
      </c>
      <c r="DO87" s="181">
        <v>0</v>
      </c>
      <c r="DP87" s="181">
        <v>0</v>
      </c>
      <c r="DQ87" s="181">
        <v>0</v>
      </c>
      <c r="DR87" s="181">
        <v>0</v>
      </c>
      <c r="DS87" s="181">
        <v>0</v>
      </c>
      <c r="DT87" s="32">
        <v>0</v>
      </c>
      <c r="DU87" s="32">
        <v>0</v>
      </c>
      <c r="DV87" s="32">
        <v>0</v>
      </c>
      <c r="DW87" s="32">
        <v>0</v>
      </c>
      <c r="DX87" s="32">
        <v>0</v>
      </c>
      <c r="DY87" s="32">
        <v>0</v>
      </c>
      <c r="DZ87" s="92">
        <v>0</v>
      </c>
      <c r="EA87" s="92">
        <v>0</v>
      </c>
      <c r="EB87" s="92">
        <v>0</v>
      </c>
      <c r="EC87" s="92">
        <v>0</v>
      </c>
      <c r="ED87" s="92">
        <v>0</v>
      </c>
      <c r="EE87" s="92">
        <v>0</v>
      </c>
      <c r="EF87" s="92">
        <v>0</v>
      </c>
      <c r="EG87" s="92">
        <v>0</v>
      </c>
      <c r="EH87" s="92">
        <v>0</v>
      </c>
      <c r="EI87" s="92">
        <v>0</v>
      </c>
      <c r="EJ87" s="92">
        <v>0</v>
      </c>
      <c r="EK87" s="92">
        <v>0</v>
      </c>
      <c r="EL87" s="92">
        <v>0</v>
      </c>
      <c r="EM87" s="92">
        <v>0</v>
      </c>
      <c r="EN87" s="92">
        <v>0</v>
      </c>
      <c r="EO87" s="92">
        <v>0</v>
      </c>
      <c r="EP87" s="92">
        <v>0</v>
      </c>
      <c r="EQ87" s="92">
        <v>0</v>
      </c>
      <c r="ER87" s="92">
        <v>0</v>
      </c>
      <c r="ES87" s="92">
        <v>0</v>
      </c>
      <c r="ET87" s="92">
        <v>0</v>
      </c>
      <c r="EU87" s="92">
        <v>0</v>
      </c>
      <c r="EV87" s="92">
        <v>0</v>
      </c>
      <c r="EW87" s="92">
        <v>0</v>
      </c>
      <c r="EX87" s="92">
        <v>0</v>
      </c>
      <c r="EY87" s="92">
        <v>1263</v>
      </c>
      <c r="EZ87" s="92">
        <v>1237</v>
      </c>
      <c r="FA87" s="92">
        <v>1029</v>
      </c>
      <c r="FB87" s="92">
        <v>1083</v>
      </c>
      <c r="FC87" s="92">
        <v>969</v>
      </c>
      <c r="FD87" s="92">
        <v>984</v>
      </c>
      <c r="FE87" s="92">
        <v>576</v>
      </c>
      <c r="FF87" s="92">
        <v>623</v>
      </c>
      <c r="FG87" s="92">
        <v>513</v>
      </c>
      <c r="FH87" s="92">
        <v>400</v>
      </c>
      <c r="FI87" s="92">
        <v>383</v>
      </c>
      <c r="FJ87" s="92">
        <v>279</v>
      </c>
      <c r="FK87" s="92">
        <v>150</v>
      </c>
      <c r="FL87" s="92">
        <v>144</v>
      </c>
      <c r="FM87" s="92">
        <v>112</v>
      </c>
      <c r="FN87" s="92">
        <v>161</v>
      </c>
      <c r="FO87" s="92">
        <v>112</v>
      </c>
      <c r="FP87" s="92">
        <v>94</v>
      </c>
      <c r="FQ87" s="92">
        <v>143</v>
      </c>
      <c r="FR87" s="92">
        <v>103</v>
      </c>
      <c r="FS87" s="92">
        <v>85</v>
      </c>
      <c r="FT87" s="92">
        <v>81</v>
      </c>
      <c r="FU87" s="92">
        <v>75</v>
      </c>
      <c r="FV87" s="92">
        <v>57</v>
      </c>
      <c r="FW87" s="92">
        <v>22</v>
      </c>
      <c r="FX87" s="92">
        <v>0</v>
      </c>
      <c r="FY87" s="92">
        <v>0</v>
      </c>
      <c r="FZ87" s="92">
        <v>0</v>
      </c>
      <c r="GA87" s="92">
        <v>0</v>
      </c>
      <c r="GB87" s="92">
        <v>0</v>
      </c>
      <c r="GC87" s="92">
        <v>0</v>
      </c>
      <c r="GD87" s="92">
        <v>0</v>
      </c>
      <c r="GE87" s="92">
        <v>0</v>
      </c>
      <c r="GF87" s="92">
        <v>0</v>
      </c>
      <c r="GG87" s="92">
        <v>0</v>
      </c>
      <c r="GH87" s="92">
        <v>0</v>
      </c>
      <c r="GI87" s="92">
        <v>0</v>
      </c>
      <c r="GJ87" s="92">
        <v>0</v>
      </c>
      <c r="GK87" s="92">
        <v>0</v>
      </c>
      <c r="GL87" s="92">
        <v>0</v>
      </c>
      <c r="GM87" s="92">
        <v>0</v>
      </c>
      <c r="GN87" s="92">
        <v>0</v>
      </c>
      <c r="GO87" s="92">
        <v>0</v>
      </c>
      <c r="GP87" s="92">
        <v>0</v>
      </c>
      <c r="GQ87" s="92">
        <v>0</v>
      </c>
      <c r="GR87" s="92">
        <v>0</v>
      </c>
      <c r="GS87" s="92">
        <v>0</v>
      </c>
      <c r="GT87" s="92">
        <v>0</v>
      </c>
      <c r="GU87" s="92">
        <v>0</v>
      </c>
      <c r="GV87" s="92">
        <v>0</v>
      </c>
      <c r="GW87" s="92">
        <v>0</v>
      </c>
      <c r="GX87" s="92">
        <v>0</v>
      </c>
      <c r="GY87" s="92">
        <v>0</v>
      </c>
      <c r="GZ87" s="92">
        <v>0</v>
      </c>
      <c r="HA87" s="92">
        <v>0</v>
      </c>
      <c r="HB87" s="92">
        <v>0</v>
      </c>
      <c r="HC87" s="92">
        <v>0</v>
      </c>
      <c r="HD87" s="92">
        <v>0</v>
      </c>
      <c r="HE87" s="92">
        <v>0</v>
      </c>
      <c r="HF87" s="92">
        <v>0</v>
      </c>
      <c r="HG87" s="92">
        <v>0</v>
      </c>
      <c r="HH87" s="92">
        <v>0</v>
      </c>
      <c r="HI87" s="92">
        <v>0</v>
      </c>
      <c r="HJ87" s="92">
        <v>0</v>
      </c>
      <c r="HK87" s="92">
        <v>0</v>
      </c>
      <c r="HL87" s="88">
        <v>0</v>
      </c>
      <c r="HM87" s="88">
        <v>0</v>
      </c>
      <c r="HN87" s="88">
        <v>0</v>
      </c>
      <c r="HO87" s="88">
        <v>0</v>
      </c>
      <c r="HP87" s="88">
        <v>0</v>
      </c>
      <c r="HQ87" s="88">
        <v>0</v>
      </c>
      <c r="HR87" s="88">
        <v>0</v>
      </c>
      <c r="HS87" s="88">
        <v>0</v>
      </c>
      <c r="HT87" s="88">
        <v>0</v>
      </c>
      <c r="HU87" s="88">
        <v>0</v>
      </c>
      <c r="HV87" s="88">
        <v>0</v>
      </c>
      <c r="HW87" s="92">
        <v>0</v>
      </c>
      <c r="HX87" s="92">
        <v>0</v>
      </c>
      <c r="HY87" s="92">
        <v>0</v>
      </c>
      <c r="HZ87" s="92">
        <v>0</v>
      </c>
      <c r="IA87" s="92">
        <v>0</v>
      </c>
      <c r="IB87" s="92">
        <v>0</v>
      </c>
      <c r="IC87" s="92">
        <v>0</v>
      </c>
      <c r="ID87" s="92">
        <v>0</v>
      </c>
      <c r="IE87" s="92">
        <v>0</v>
      </c>
      <c r="IF87" s="92">
        <v>0</v>
      </c>
      <c r="IG87" s="92">
        <v>0</v>
      </c>
      <c r="IH87" s="92">
        <v>0</v>
      </c>
      <c r="II87" s="92">
        <v>0</v>
      </c>
      <c r="IJ87" s="92">
        <v>0</v>
      </c>
      <c r="IK87" s="92">
        <v>0</v>
      </c>
      <c r="IL87" s="92">
        <v>0</v>
      </c>
      <c r="IM87" s="92">
        <v>0</v>
      </c>
      <c r="IN87" s="92">
        <v>0</v>
      </c>
      <c r="IO87" s="92">
        <v>0</v>
      </c>
      <c r="IP87" s="92">
        <v>0</v>
      </c>
      <c r="IQ87" s="92">
        <v>0</v>
      </c>
      <c r="IR87" s="92">
        <v>0</v>
      </c>
      <c r="IS87" s="206">
        <v>0</v>
      </c>
      <c r="IT87" s="206">
        <v>0</v>
      </c>
      <c r="IU87" s="206">
        <v>0</v>
      </c>
      <c r="IV87" s="206">
        <v>0</v>
      </c>
      <c r="IW87" s="206">
        <v>0</v>
      </c>
      <c r="IX87" s="206">
        <v>0</v>
      </c>
      <c r="IY87" s="92">
        <v>0</v>
      </c>
      <c r="IZ87" s="206">
        <v>0</v>
      </c>
      <c r="JA87" s="92">
        <v>0</v>
      </c>
      <c r="JB87" s="92">
        <v>0</v>
      </c>
      <c r="JC87" s="92">
        <v>0</v>
      </c>
      <c r="JD87" s="92">
        <v>0</v>
      </c>
      <c r="JE87" s="92">
        <v>0</v>
      </c>
      <c r="JF87" s="206">
        <v>0</v>
      </c>
      <c r="JG87" s="538">
        <v>0</v>
      </c>
      <c r="JH87" s="33">
        <v>0</v>
      </c>
      <c r="JI87" s="33">
        <v>0</v>
      </c>
      <c r="JJ87" s="33">
        <v>0</v>
      </c>
      <c r="JK87" s="33">
        <v>0</v>
      </c>
      <c r="JL87" s="33">
        <v>0</v>
      </c>
      <c r="JM87" s="33">
        <v>0</v>
      </c>
    </row>
    <row r="88" spans="1:273" ht="15" customHeight="1">
      <c r="A88" s="57"/>
      <c r="B88" s="273" t="s">
        <v>92</v>
      </c>
      <c r="C88" s="159"/>
      <c r="D88" s="159"/>
      <c r="E88" s="159"/>
      <c r="F88" s="159"/>
      <c r="G88" s="159"/>
      <c r="H88" s="159"/>
      <c r="I88" s="159"/>
      <c r="J88" s="159"/>
      <c r="K88" s="159"/>
      <c r="L88" s="159"/>
      <c r="M88" s="159"/>
      <c r="N88" s="159"/>
      <c r="O88" s="159"/>
      <c r="P88" s="159"/>
      <c r="Q88" s="159"/>
      <c r="R88" s="159"/>
      <c r="S88" s="159"/>
      <c r="T88" s="159"/>
      <c r="U88" s="159"/>
      <c r="V88" s="159">
        <v>629</v>
      </c>
      <c r="W88" s="159">
        <v>1039</v>
      </c>
      <c r="X88" s="159">
        <v>1023</v>
      </c>
      <c r="Y88" s="77">
        <v>1008</v>
      </c>
      <c r="Z88" s="77">
        <v>1007</v>
      </c>
      <c r="AA88" s="77">
        <v>1082</v>
      </c>
      <c r="AB88" s="77">
        <v>1437</v>
      </c>
      <c r="AC88" s="77">
        <v>1522</v>
      </c>
      <c r="AD88" s="77">
        <v>1359</v>
      </c>
      <c r="AE88" s="77">
        <v>1527</v>
      </c>
      <c r="AF88" s="88">
        <v>1529</v>
      </c>
      <c r="AG88" s="88">
        <v>1405</v>
      </c>
      <c r="AH88" s="88">
        <v>1462</v>
      </c>
      <c r="AI88" s="88">
        <v>1708</v>
      </c>
      <c r="AJ88" s="88">
        <v>1779</v>
      </c>
      <c r="AK88" s="88">
        <v>1756</v>
      </c>
      <c r="AL88" s="88">
        <v>1858</v>
      </c>
      <c r="AM88" s="88">
        <v>3066</v>
      </c>
      <c r="AN88" s="88">
        <v>2906</v>
      </c>
      <c r="AO88" s="88">
        <v>2598</v>
      </c>
      <c r="AP88" s="88">
        <v>2731</v>
      </c>
      <c r="AQ88" s="88">
        <v>2910</v>
      </c>
      <c r="AR88" s="88">
        <v>2744</v>
      </c>
      <c r="AS88" s="88">
        <v>2747</v>
      </c>
      <c r="AT88" s="88">
        <v>2616</v>
      </c>
      <c r="AU88" s="88">
        <v>2728</v>
      </c>
      <c r="AV88" s="88">
        <v>427</v>
      </c>
      <c r="AW88" s="88">
        <v>420</v>
      </c>
      <c r="AX88" s="88">
        <v>476</v>
      </c>
      <c r="AY88" s="88">
        <v>539</v>
      </c>
      <c r="AZ88" s="88">
        <v>552</v>
      </c>
      <c r="BA88" s="88">
        <v>612</v>
      </c>
      <c r="BB88" s="88">
        <v>419</v>
      </c>
      <c r="BC88" s="88">
        <v>739</v>
      </c>
      <c r="BD88" s="88">
        <v>594</v>
      </c>
      <c r="BE88" s="88">
        <v>533</v>
      </c>
      <c r="BF88" s="88">
        <v>571</v>
      </c>
      <c r="BG88" s="88">
        <v>603</v>
      </c>
      <c r="BH88" s="88">
        <v>1644</v>
      </c>
      <c r="BI88" s="77">
        <v>1678</v>
      </c>
      <c r="BJ88" s="77">
        <v>1075</v>
      </c>
      <c r="BK88" s="88">
        <v>1106</v>
      </c>
      <c r="BL88" s="86">
        <v>2148</v>
      </c>
      <c r="BM88" s="86">
        <v>2058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1">
        <v>0</v>
      </c>
      <c r="DV88" s="31">
        <v>0</v>
      </c>
      <c r="DW88" s="31">
        <v>0</v>
      </c>
      <c r="DX88" s="31">
        <v>0</v>
      </c>
      <c r="DY88" s="31">
        <v>0</v>
      </c>
      <c r="DZ88" s="92">
        <v>0</v>
      </c>
      <c r="EA88" s="92">
        <v>0</v>
      </c>
      <c r="EB88" s="92">
        <v>0</v>
      </c>
      <c r="EC88" s="92">
        <v>0</v>
      </c>
      <c r="ED88" s="92">
        <v>0</v>
      </c>
      <c r="EE88" s="92">
        <v>0</v>
      </c>
      <c r="EF88" s="33">
        <v>0</v>
      </c>
      <c r="EG88" s="33">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808</v>
      </c>
      <c r="EZ88" s="92">
        <v>1005</v>
      </c>
      <c r="FA88" s="92">
        <v>1252</v>
      </c>
      <c r="FB88" s="92">
        <v>1253</v>
      </c>
      <c r="FC88" s="92">
        <v>1291</v>
      </c>
      <c r="FD88" s="92">
        <v>1263</v>
      </c>
      <c r="FE88" s="92">
        <v>1709</v>
      </c>
      <c r="FF88" s="92">
        <v>1461</v>
      </c>
      <c r="FG88" s="92">
        <v>1713</v>
      </c>
      <c r="FH88" s="92">
        <v>1998</v>
      </c>
      <c r="FI88" s="92">
        <v>2039</v>
      </c>
      <c r="FJ88" s="92">
        <v>2272</v>
      </c>
      <c r="FK88" s="92">
        <v>2451</v>
      </c>
      <c r="FL88" s="92">
        <v>2405</v>
      </c>
      <c r="FM88" s="92">
        <v>2426</v>
      </c>
      <c r="FN88" s="92">
        <v>1672</v>
      </c>
      <c r="FO88" s="92">
        <v>845</v>
      </c>
      <c r="FP88" s="92">
        <v>1051</v>
      </c>
      <c r="FQ88" s="92">
        <v>924</v>
      </c>
      <c r="FR88" s="92">
        <v>1143</v>
      </c>
      <c r="FS88" s="92">
        <v>1296</v>
      </c>
      <c r="FT88" s="92">
        <v>1301</v>
      </c>
      <c r="FU88" s="92">
        <v>1419</v>
      </c>
      <c r="FV88" s="92">
        <v>1437</v>
      </c>
      <c r="FW88" s="92">
        <v>717</v>
      </c>
      <c r="FX88" s="92">
        <v>1500</v>
      </c>
      <c r="FY88" s="92">
        <v>1621</v>
      </c>
      <c r="FZ88" s="92">
        <v>388</v>
      </c>
      <c r="GA88" s="92">
        <v>389</v>
      </c>
      <c r="GB88" s="92">
        <v>374</v>
      </c>
      <c r="GC88" s="92">
        <v>298</v>
      </c>
      <c r="GD88" s="92">
        <v>237</v>
      </c>
      <c r="GE88" s="92">
        <v>245</v>
      </c>
      <c r="GF88" s="92">
        <v>275</v>
      </c>
      <c r="GG88" s="92">
        <v>279</v>
      </c>
      <c r="GH88" s="92">
        <v>161</v>
      </c>
      <c r="GI88" s="92">
        <v>317</v>
      </c>
      <c r="GJ88" s="92">
        <v>352</v>
      </c>
      <c r="GK88" s="92">
        <v>356</v>
      </c>
      <c r="GL88" s="92">
        <v>440</v>
      </c>
      <c r="GM88" s="92">
        <v>350</v>
      </c>
      <c r="GN88" s="92">
        <v>379</v>
      </c>
      <c r="GO88" s="92">
        <v>403</v>
      </c>
      <c r="GP88" s="92">
        <v>0</v>
      </c>
      <c r="GQ88" s="92">
        <v>235</v>
      </c>
      <c r="GR88" s="92">
        <v>268</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180</v>
      </c>
      <c r="HR88" s="88">
        <v>153</v>
      </c>
      <c r="HS88" s="88">
        <v>170</v>
      </c>
      <c r="HT88" s="88">
        <v>210</v>
      </c>
      <c r="HU88" s="88">
        <v>244</v>
      </c>
      <c r="HV88" s="88">
        <v>304</v>
      </c>
      <c r="HW88" s="88">
        <v>210</v>
      </c>
      <c r="HX88" s="88">
        <v>269</v>
      </c>
      <c r="HY88" s="88">
        <v>430</v>
      </c>
      <c r="HZ88" s="88">
        <v>782</v>
      </c>
      <c r="IA88" s="88">
        <v>403</v>
      </c>
      <c r="IB88" s="88">
        <v>155</v>
      </c>
      <c r="IC88" s="88">
        <v>108</v>
      </c>
      <c r="ID88" s="92">
        <v>0</v>
      </c>
      <c r="IE88" s="92">
        <v>0</v>
      </c>
      <c r="IF88" s="92">
        <v>0</v>
      </c>
      <c r="IG88" s="92">
        <v>0</v>
      </c>
      <c r="IH88" s="92">
        <v>0</v>
      </c>
      <c r="II88" s="92">
        <v>0</v>
      </c>
      <c r="IJ88" s="33">
        <v>0</v>
      </c>
      <c r="IK88" s="33">
        <v>0</v>
      </c>
      <c r="IL88" s="33">
        <v>0</v>
      </c>
      <c r="IM88" s="33">
        <v>0</v>
      </c>
      <c r="IN88" s="33">
        <v>0</v>
      </c>
      <c r="IO88" s="33">
        <v>0</v>
      </c>
      <c r="IP88" s="33">
        <v>0</v>
      </c>
      <c r="IQ88" s="33">
        <v>0</v>
      </c>
      <c r="IR88" s="33">
        <v>0</v>
      </c>
      <c r="IS88" s="274">
        <v>0</v>
      </c>
      <c r="IT88" s="274">
        <v>0</v>
      </c>
      <c r="IU88" s="274">
        <v>0</v>
      </c>
      <c r="IV88" s="274">
        <v>0</v>
      </c>
      <c r="IW88" s="274">
        <v>0</v>
      </c>
      <c r="IX88" s="274">
        <v>0</v>
      </c>
      <c r="IY88" s="33">
        <v>0</v>
      </c>
      <c r="IZ88" s="274">
        <v>0</v>
      </c>
      <c r="JA88" s="33">
        <v>0</v>
      </c>
      <c r="JB88" s="33">
        <v>0</v>
      </c>
      <c r="JC88" s="33">
        <v>0</v>
      </c>
      <c r="JD88" s="33">
        <v>0</v>
      </c>
      <c r="JE88" s="33">
        <v>0</v>
      </c>
      <c r="JF88" s="274">
        <v>0</v>
      </c>
      <c r="JG88" s="538">
        <v>0</v>
      </c>
      <c r="JH88" s="92">
        <v>0</v>
      </c>
      <c r="JI88" s="92">
        <v>0</v>
      </c>
      <c r="JJ88" s="92">
        <v>0</v>
      </c>
      <c r="JK88" s="92">
        <v>0</v>
      </c>
      <c r="JL88" s="92">
        <v>0</v>
      </c>
      <c r="JM88" s="92">
        <v>0</v>
      </c>
    </row>
    <row r="89" spans="1:273" ht="15" customHeight="1">
      <c r="A89" s="57"/>
      <c r="B89" s="276" t="s">
        <v>134</v>
      </c>
      <c r="C89" s="159"/>
      <c r="D89" s="159"/>
      <c r="E89" s="159"/>
      <c r="F89" s="159"/>
      <c r="G89" s="159"/>
      <c r="H89" s="159"/>
      <c r="I89" s="159"/>
      <c r="J89" s="159"/>
      <c r="K89" s="159"/>
      <c r="L89" s="159"/>
      <c r="M89" s="159"/>
      <c r="N89" s="159"/>
      <c r="O89" s="159"/>
      <c r="P89" s="159"/>
      <c r="Q89" s="159"/>
      <c r="R89" s="159"/>
      <c r="S89" s="159"/>
      <c r="T89" s="159"/>
      <c r="U89" s="159"/>
      <c r="V89" s="159"/>
      <c r="W89" s="159"/>
      <c r="X89" s="159"/>
      <c r="Y89" s="77"/>
      <c r="Z89" s="77"/>
      <c r="AA89" s="77"/>
      <c r="AB89" s="77"/>
      <c r="AC89" s="77"/>
      <c r="AD89" s="77"/>
      <c r="AE89" s="77"/>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77"/>
      <c r="BJ89" s="77"/>
      <c r="BK89" s="88"/>
      <c r="BL89" s="86"/>
      <c r="BM89" s="86"/>
      <c r="BN89" s="88"/>
      <c r="BO89" s="88"/>
      <c r="BP89" s="88"/>
      <c r="BQ89" s="88"/>
      <c r="BR89" s="88"/>
      <c r="BS89" s="88"/>
      <c r="BT89" s="88"/>
      <c r="BU89" s="88"/>
      <c r="BV89" s="88"/>
      <c r="BW89" s="92"/>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c r="DA89" s="92"/>
      <c r="DB89" s="92"/>
      <c r="DC89" s="92"/>
      <c r="DD89" s="181"/>
      <c r="DE89" s="181"/>
      <c r="DF89" s="181"/>
      <c r="DG89" s="181"/>
      <c r="DH89" s="181"/>
      <c r="DI89" s="181"/>
      <c r="DJ89" s="181"/>
      <c r="DK89" s="181"/>
      <c r="DL89" s="181"/>
      <c r="DM89" s="181"/>
      <c r="DN89" s="181"/>
      <c r="DO89" s="181"/>
      <c r="DP89" s="181"/>
      <c r="DQ89" s="181"/>
      <c r="DR89" s="181"/>
      <c r="DS89" s="181"/>
      <c r="DT89" s="32"/>
      <c r="DU89" s="31"/>
      <c r="DV89" s="31"/>
      <c r="DW89" s="31"/>
      <c r="DX89" s="31"/>
      <c r="DY89" s="31"/>
      <c r="DZ89" s="92"/>
      <c r="EA89" s="92"/>
      <c r="EB89" s="92"/>
      <c r="EC89" s="92"/>
      <c r="ED89" s="92"/>
      <c r="EE89" s="92"/>
      <c r="EF89" s="33"/>
      <c r="EG89" s="33"/>
      <c r="EH89" s="92"/>
      <c r="EI89" s="92"/>
      <c r="EJ89" s="92"/>
      <c r="EK89" s="92"/>
      <c r="EL89" s="92"/>
      <c r="EM89" s="92"/>
      <c r="EN89" s="92"/>
      <c r="EO89" s="92"/>
      <c r="EP89" s="92"/>
      <c r="EQ89" s="92"/>
      <c r="ER89" s="92"/>
      <c r="ES89" s="92"/>
      <c r="ET89" s="92"/>
      <c r="EU89" s="92"/>
      <c r="EV89" s="92"/>
      <c r="EW89" s="92"/>
      <c r="EX89" s="92"/>
      <c r="EY89" s="92"/>
      <c r="EZ89" s="92"/>
      <c r="FA89" s="92"/>
      <c r="FB89" s="92"/>
      <c r="FC89" s="92"/>
      <c r="FD89" s="92"/>
      <c r="FE89" s="92"/>
      <c r="FF89" s="92"/>
      <c r="FG89" s="92"/>
      <c r="FH89" s="92"/>
      <c r="FI89" s="92"/>
      <c r="FJ89" s="92"/>
      <c r="FK89" s="92"/>
      <c r="FL89" s="92"/>
      <c r="FM89" s="92"/>
      <c r="FN89" s="92"/>
      <c r="FO89" s="92"/>
      <c r="FP89" s="92"/>
      <c r="FQ89" s="92"/>
      <c r="FR89" s="92"/>
      <c r="FS89" s="92"/>
      <c r="FT89" s="92"/>
      <c r="FU89" s="92"/>
      <c r="FV89" s="92"/>
      <c r="FW89" s="92"/>
      <c r="FX89" s="92"/>
      <c r="FY89" s="92"/>
      <c r="FZ89" s="92"/>
      <c r="GA89" s="92"/>
      <c r="GB89" s="92"/>
      <c r="GC89" s="92"/>
      <c r="GD89" s="92"/>
      <c r="GE89" s="92"/>
      <c r="GF89" s="92"/>
      <c r="GG89" s="92"/>
      <c r="GH89" s="92"/>
      <c r="GI89" s="92"/>
      <c r="GJ89" s="92"/>
      <c r="GK89" s="92"/>
      <c r="GL89" s="92"/>
      <c r="GM89" s="92"/>
      <c r="GN89" s="92"/>
      <c r="GO89" s="92"/>
      <c r="GP89" s="92"/>
      <c r="GQ89" s="92"/>
      <c r="GR89" s="92"/>
      <c r="GS89" s="92"/>
      <c r="GT89" s="92"/>
      <c r="GU89" s="92"/>
      <c r="GV89" s="92"/>
      <c r="GW89" s="92"/>
      <c r="GX89" s="92"/>
      <c r="GY89" s="92"/>
      <c r="GZ89" s="92"/>
      <c r="HA89" s="92"/>
      <c r="HB89" s="92"/>
      <c r="HC89" s="92"/>
      <c r="HD89" s="92"/>
      <c r="HE89" s="92"/>
      <c r="HF89" s="92"/>
      <c r="HG89" s="92"/>
      <c r="HH89" s="92"/>
      <c r="HI89" s="92"/>
      <c r="HJ89" s="92"/>
      <c r="HK89" s="92"/>
      <c r="HL89" s="88"/>
      <c r="HM89" s="88"/>
      <c r="HN89" s="88"/>
      <c r="HO89" s="88"/>
      <c r="HP89" s="88"/>
      <c r="HQ89" s="88"/>
      <c r="HR89" s="88"/>
      <c r="HS89" s="88"/>
      <c r="HT89" s="88"/>
      <c r="HU89" s="88"/>
      <c r="HV89" s="88"/>
      <c r="HW89" s="88"/>
      <c r="HX89" s="88">
        <v>225</v>
      </c>
      <c r="HY89" s="88">
        <v>244</v>
      </c>
      <c r="HZ89" s="88">
        <v>363</v>
      </c>
      <c r="IA89" s="88">
        <v>249</v>
      </c>
      <c r="IB89" s="88">
        <v>419</v>
      </c>
      <c r="IC89" s="88">
        <v>361</v>
      </c>
      <c r="ID89" s="88">
        <v>249</v>
      </c>
      <c r="IE89" s="88">
        <v>40</v>
      </c>
      <c r="IF89" s="92">
        <v>0</v>
      </c>
      <c r="IG89" s="92">
        <v>0</v>
      </c>
      <c r="IH89" s="92">
        <v>0</v>
      </c>
      <c r="II89" s="92">
        <v>0</v>
      </c>
      <c r="IJ89" s="92">
        <v>0</v>
      </c>
      <c r="IK89" s="92">
        <v>0</v>
      </c>
      <c r="IL89" s="92">
        <v>0</v>
      </c>
      <c r="IM89" s="92">
        <v>0</v>
      </c>
      <c r="IN89" s="92">
        <v>0</v>
      </c>
      <c r="IO89" s="92">
        <v>0</v>
      </c>
      <c r="IP89" s="92">
        <v>0</v>
      </c>
      <c r="IQ89" s="92">
        <v>0</v>
      </c>
      <c r="IR89" s="92">
        <v>0</v>
      </c>
      <c r="IS89" s="206">
        <v>0</v>
      </c>
      <c r="IT89" s="206">
        <v>0</v>
      </c>
      <c r="IU89" s="206">
        <v>0</v>
      </c>
      <c r="IV89" s="206">
        <v>0</v>
      </c>
      <c r="IW89" s="206">
        <v>0</v>
      </c>
      <c r="IX89" s="206">
        <v>0</v>
      </c>
      <c r="IY89" s="92">
        <v>0</v>
      </c>
      <c r="IZ89" s="206">
        <v>0</v>
      </c>
      <c r="JA89" s="92">
        <v>0</v>
      </c>
      <c r="JB89" s="92">
        <v>0</v>
      </c>
      <c r="JC89" s="92">
        <v>0</v>
      </c>
      <c r="JD89" s="92">
        <v>0</v>
      </c>
      <c r="JE89" s="92">
        <v>0</v>
      </c>
      <c r="JF89" s="206">
        <v>0</v>
      </c>
      <c r="JG89" s="538">
        <v>0</v>
      </c>
      <c r="JH89" s="92">
        <v>0</v>
      </c>
      <c r="JI89" s="92">
        <v>0</v>
      </c>
      <c r="JJ89" s="92">
        <v>0</v>
      </c>
      <c r="JK89" s="92">
        <v>0</v>
      </c>
      <c r="JL89" s="92">
        <v>0</v>
      </c>
      <c r="JM89" s="92">
        <v>0</v>
      </c>
    </row>
    <row r="90" spans="1:273" ht="15" customHeight="1">
      <c r="A90" s="57"/>
      <c r="B90" s="276" t="s">
        <v>135</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78"/>
      <c r="DE90" s="78"/>
      <c r="DF90" s="78"/>
      <c r="DG90" s="78"/>
      <c r="DH90" s="78"/>
      <c r="DI90" s="78"/>
      <c r="DJ90" s="78"/>
      <c r="DK90" s="78"/>
      <c r="DL90" s="78"/>
      <c r="DM90" s="78"/>
      <c r="DN90" s="78"/>
      <c r="DO90" s="78"/>
      <c r="DP90" s="78"/>
      <c r="DQ90" s="78"/>
      <c r="DR90" s="78"/>
      <c r="DS90" s="78"/>
      <c r="DT90" s="80"/>
      <c r="DU90" s="87"/>
      <c r="DV90" s="87"/>
      <c r="DW90" s="87"/>
      <c r="DX90" s="87"/>
      <c r="DY90" s="87"/>
      <c r="DZ90" s="88"/>
      <c r="EA90" s="88"/>
      <c r="EB90" s="88"/>
      <c r="EC90" s="88"/>
      <c r="ED90" s="88"/>
      <c r="EE90" s="88"/>
      <c r="EF90" s="77"/>
      <c r="EG90" s="77"/>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v>36</v>
      </c>
      <c r="HZ90" s="88">
        <v>36</v>
      </c>
      <c r="IA90" s="88">
        <v>49</v>
      </c>
      <c r="IB90" s="88">
        <v>49</v>
      </c>
      <c r="IC90" s="88">
        <v>49</v>
      </c>
      <c r="ID90" s="88">
        <v>49</v>
      </c>
      <c r="IE90" s="88">
        <v>13</v>
      </c>
      <c r="IF90" s="88">
        <v>13</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538">
        <v>0</v>
      </c>
      <c r="JH90" s="92">
        <v>0</v>
      </c>
      <c r="JI90" s="92">
        <v>0</v>
      </c>
      <c r="JJ90" s="92">
        <v>0</v>
      </c>
      <c r="JK90" s="92">
        <v>0</v>
      </c>
      <c r="JL90" s="92">
        <v>0</v>
      </c>
      <c r="JM90" s="92">
        <v>0</v>
      </c>
    </row>
    <row r="91" spans="1:273" ht="15" customHeight="1">
      <c r="A91" s="57"/>
      <c r="B91" s="276" t="s">
        <v>136</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v>235</v>
      </c>
      <c r="HY91" s="88">
        <v>297</v>
      </c>
      <c r="HZ91" s="88">
        <v>297</v>
      </c>
      <c r="IA91" s="88">
        <v>321</v>
      </c>
      <c r="IB91" s="88">
        <v>321</v>
      </c>
      <c r="IC91" s="88">
        <v>336</v>
      </c>
      <c r="ID91" s="88">
        <v>336</v>
      </c>
      <c r="IE91" s="88">
        <v>336</v>
      </c>
      <c r="IF91" s="88">
        <v>336</v>
      </c>
      <c r="IG91" s="88">
        <v>336</v>
      </c>
      <c r="IH91" s="88">
        <v>336</v>
      </c>
      <c r="II91" s="88">
        <v>336</v>
      </c>
      <c r="IJ91" s="88">
        <v>71</v>
      </c>
      <c r="IK91" s="88">
        <v>39</v>
      </c>
      <c r="IL91" s="88">
        <v>39</v>
      </c>
      <c r="IM91" s="88">
        <v>15</v>
      </c>
      <c r="IN91" s="88">
        <v>15</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538">
        <v>0</v>
      </c>
      <c r="JH91" s="88">
        <v>0</v>
      </c>
      <c r="JI91" s="88">
        <v>0</v>
      </c>
      <c r="JJ91" s="88">
        <v>0</v>
      </c>
      <c r="JK91" s="88">
        <v>0</v>
      </c>
      <c r="JL91" s="88">
        <v>0</v>
      </c>
      <c r="JM91" s="88">
        <v>0</v>
      </c>
    </row>
    <row r="92" spans="1:273" ht="15" customHeight="1">
      <c r="A92" s="57"/>
      <c r="B92" s="254" t="s">
        <v>143</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159">
        <v>180</v>
      </c>
      <c r="AE92" s="159">
        <v>180</v>
      </c>
      <c r="AF92" s="159">
        <v>180</v>
      </c>
      <c r="AG92" s="159">
        <v>180</v>
      </c>
      <c r="AH92" s="159">
        <v>360</v>
      </c>
      <c r="AI92" s="159">
        <v>460</v>
      </c>
      <c r="AJ92" s="159">
        <v>660</v>
      </c>
      <c r="AK92" s="159">
        <v>1140</v>
      </c>
      <c r="AL92" s="159">
        <v>1340</v>
      </c>
      <c r="AM92" s="159">
        <v>1720</v>
      </c>
      <c r="AN92" s="159">
        <v>2320</v>
      </c>
      <c r="AO92" s="159">
        <v>2475</v>
      </c>
      <c r="AP92" s="78">
        <v>2226</v>
      </c>
      <c r="AQ92" s="78">
        <v>2353</v>
      </c>
      <c r="AR92" s="78">
        <v>2629</v>
      </c>
      <c r="AS92" s="78">
        <v>3090</v>
      </c>
      <c r="AT92" s="78">
        <v>3195</v>
      </c>
      <c r="AU92" s="78">
        <v>3540</v>
      </c>
      <c r="AV92" s="78">
        <v>3787</v>
      </c>
      <c r="AW92" s="78">
        <v>3800</v>
      </c>
      <c r="AX92" s="78">
        <v>3558</v>
      </c>
      <c r="AY92" s="78">
        <v>2875</v>
      </c>
      <c r="AZ92" s="78">
        <v>2277</v>
      </c>
      <c r="BA92" s="78">
        <v>1918</v>
      </c>
      <c r="BB92" s="78">
        <v>1773</v>
      </c>
      <c r="BC92" s="78">
        <v>1861</v>
      </c>
      <c r="BD92" s="78">
        <v>1927</v>
      </c>
      <c r="BE92" s="78">
        <v>2045</v>
      </c>
      <c r="BF92" s="78">
        <v>2319</v>
      </c>
      <c r="BG92" s="78">
        <v>2656</v>
      </c>
      <c r="BH92" s="78">
        <v>2810</v>
      </c>
      <c r="BI92" s="77">
        <v>2667</v>
      </c>
      <c r="BJ92" s="77">
        <v>2633</v>
      </c>
      <c r="BK92" s="88">
        <v>2316</v>
      </c>
      <c r="BL92" s="86">
        <v>2016</v>
      </c>
      <c r="BM92" s="86">
        <v>1838</v>
      </c>
      <c r="BN92" s="86">
        <v>1548</v>
      </c>
      <c r="BO92" s="86">
        <v>1486</v>
      </c>
      <c r="BP92" s="86">
        <v>1320</v>
      </c>
      <c r="BQ92" s="86">
        <v>1520</v>
      </c>
      <c r="BR92" s="86">
        <v>1440</v>
      </c>
      <c r="BS92" s="86">
        <v>1440</v>
      </c>
      <c r="BT92" s="86">
        <v>1340</v>
      </c>
      <c r="BU92" s="86">
        <v>1340</v>
      </c>
      <c r="BV92" s="86">
        <v>1340</v>
      </c>
      <c r="BW92" s="86">
        <v>1200</v>
      </c>
      <c r="BX92" s="86">
        <v>1200</v>
      </c>
      <c r="BY92" s="86">
        <v>1200</v>
      </c>
      <c r="BZ92" s="86">
        <v>1300</v>
      </c>
      <c r="CA92" s="86">
        <v>1148</v>
      </c>
      <c r="CB92" s="86">
        <v>963</v>
      </c>
      <c r="CC92" s="86">
        <v>463</v>
      </c>
      <c r="CD92" s="86">
        <v>215</v>
      </c>
      <c r="CE92" s="86">
        <v>100</v>
      </c>
      <c r="CF92" s="86">
        <v>400</v>
      </c>
      <c r="CG92" s="86">
        <v>600</v>
      </c>
      <c r="CH92" s="86">
        <v>600</v>
      </c>
      <c r="CI92" s="86">
        <v>400</v>
      </c>
      <c r="CJ92" s="86">
        <v>400</v>
      </c>
      <c r="CK92" s="86">
        <v>500</v>
      </c>
      <c r="CL92" s="86">
        <v>700</v>
      </c>
      <c r="CM92" s="86">
        <v>700</v>
      </c>
      <c r="CN92" s="86">
        <v>700</v>
      </c>
      <c r="CO92" s="86">
        <v>600</v>
      </c>
      <c r="CP92" s="86">
        <v>600</v>
      </c>
      <c r="CQ92" s="86">
        <v>600</v>
      </c>
      <c r="CR92" s="86">
        <v>600</v>
      </c>
      <c r="CS92" s="86">
        <v>600</v>
      </c>
      <c r="CT92" s="86">
        <v>500</v>
      </c>
      <c r="CU92" s="86">
        <v>500</v>
      </c>
      <c r="CV92" s="86">
        <v>600</v>
      </c>
      <c r="CW92" s="86">
        <v>950</v>
      </c>
      <c r="CX92" s="86">
        <v>900</v>
      </c>
      <c r="CY92" s="86">
        <v>900</v>
      </c>
      <c r="CZ92" s="86">
        <v>750</v>
      </c>
      <c r="DA92" s="86">
        <v>900</v>
      </c>
      <c r="DB92" s="86">
        <v>950</v>
      </c>
      <c r="DC92" s="76">
        <v>1250</v>
      </c>
      <c r="DD92" s="86">
        <v>1350</v>
      </c>
      <c r="DE92" s="86">
        <v>1060</v>
      </c>
      <c r="DF92" s="86">
        <v>860</v>
      </c>
      <c r="DG92" s="86">
        <v>750</v>
      </c>
      <c r="DH92" s="86">
        <v>593</v>
      </c>
      <c r="DI92" s="86">
        <v>668</v>
      </c>
      <c r="DJ92" s="58">
        <v>778</v>
      </c>
      <c r="DK92" s="58">
        <v>1075</v>
      </c>
      <c r="DL92" s="77">
        <v>1380</v>
      </c>
      <c r="DM92" s="77">
        <v>1380</v>
      </c>
      <c r="DN92" s="77">
        <v>780</v>
      </c>
      <c r="DO92" s="77">
        <v>400</v>
      </c>
      <c r="DP92" s="77">
        <v>200</v>
      </c>
      <c r="DQ92" s="77">
        <v>579</v>
      </c>
      <c r="DR92" s="77">
        <v>809</v>
      </c>
      <c r="DS92" s="77">
        <v>949</v>
      </c>
      <c r="DT92" s="80">
        <v>958</v>
      </c>
      <c r="DU92" s="80">
        <v>1078</v>
      </c>
      <c r="DV92" s="80">
        <v>1050</v>
      </c>
      <c r="DW92" s="80">
        <v>1062</v>
      </c>
      <c r="DX92" s="80">
        <v>895</v>
      </c>
      <c r="DY92" s="80">
        <v>826</v>
      </c>
      <c r="DZ92" s="88">
        <v>678</v>
      </c>
      <c r="EA92" s="88">
        <v>647</v>
      </c>
      <c r="EB92" s="88">
        <v>617</v>
      </c>
      <c r="EC92" s="88">
        <v>778</v>
      </c>
      <c r="ED92" s="88">
        <v>887</v>
      </c>
      <c r="EE92" s="77">
        <v>859</v>
      </c>
      <c r="EF92" s="77">
        <v>891</v>
      </c>
      <c r="EG92" s="77">
        <v>963</v>
      </c>
      <c r="EH92" s="88">
        <v>987</v>
      </c>
      <c r="EI92" s="88">
        <v>1236</v>
      </c>
      <c r="EJ92" s="88">
        <v>1301</v>
      </c>
      <c r="EK92" s="88">
        <v>1363</v>
      </c>
      <c r="EL92" s="88">
        <v>1202</v>
      </c>
      <c r="EM92" s="88">
        <v>1204</v>
      </c>
      <c r="EN92" s="88">
        <v>1404</v>
      </c>
      <c r="EO92" s="88">
        <v>1404</v>
      </c>
      <c r="EP92" s="88">
        <v>1286</v>
      </c>
      <c r="EQ92" s="88">
        <v>1086</v>
      </c>
      <c r="ER92" s="170">
        <v>686</v>
      </c>
      <c r="ES92" s="86">
        <v>404</v>
      </c>
      <c r="ET92" s="86">
        <v>4</v>
      </c>
      <c r="EU92" s="88">
        <v>0</v>
      </c>
      <c r="EV92" s="88">
        <v>0</v>
      </c>
      <c r="EW92" s="88">
        <v>0</v>
      </c>
      <c r="EX92" s="88">
        <v>0</v>
      </c>
      <c r="EY92" s="88">
        <v>0</v>
      </c>
      <c r="EZ92" s="88">
        <v>50</v>
      </c>
      <c r="FA92" s="88">
        <v>65</v>
      </c>
      <c r="FB92" s="88">
        <v>65</v>
      </c>
      <c r="FC92" s="88">
        <v>65</v>
      </c>
      <c r="FD92" s="88">
        <v>125</v>
      </c>
      <c r="FE92" s="88">
        <v>155</v>
      </c>
      <c r="FF92" s="88">
        <v>105</v>
      </c>
      <c r="FG92" s="88">
        <v>130</v>
      </c>
      <c r="FH92" s="88">
        <v>100</v>
      </c>
      <c r="FI92" s="88">
        <v>130</v>
      </c>
      <c r="FJ92" s="88">
        <v>155</v>
      </c>
      <c r="FK92" s="88">
        <v>175</v>
      </c>
      <c r="FL92" s="88">
        <v>285</v>
      </c>
      <c r="FM92" s="88">
        <v>485</v>
      </c>
      <c r="FN92" s="88">
        <v>645</v>
      </c>
      <c r="FO92" s="88">
        <v>750</v>
      </c>
      <c r="FP92" s="88">
        <v>625</v>
      </c>
      <c r="FQ92" s="88">
        <v>550</v>
      </c>
      <c r="FR92" s="88">
        <v>410</v>
      </c>
      <c r="FS92" s="88">
        <v>210</v>
      </c>
      <c r="FT92" s="88">
        <v>105</v>
      </c>
      <c r="FU92" s="88">
        <v>0</v>
      </c>
      <c r="FV92" s="88">
        <v>0</v>
      </c>
      <c r="FW92" s="88">
        <v>0</v>
      </c>
      <c r="FX92" s="88">
        <v>60</v>
      </c>
      <c r="FY92" s="88">
        <v>115</v>
      </c>
      <c r="FZ92" s="88">
        <v>195</v>
      </c>
      <c r="GA92" s="88">
        <v>265</v>
      </c>
      <c r="GB92" s="88">
        <v>325</v>
      </c>
      <c r="GC92" s="88">
        <v>325</v>
      </c>
      <c r="GD92" s="88">
        <v>285</v>
      </c>
      <c r="GE92" s="88">
        <v>285</v>
      </c>
      <c r="GF92" s="88">
        <v>295</v>
      </c>
      <c r="GG92" s="88">
        <v>295</v>
      </c>
      <c r="GH92" s="88">
        <v>276</v>
      </c>
      <c r="GI92" s="88">
        <v>296</v>
      </c>
      <c r="GJ92" s="88">
        <v>311</v>
      </c>
      <c r="GK92" s="88">
        <v>308</v>
      </c>
      <c r="GL92" s="88">
        <v>318</v>
      </c>
      <c r="GM92" s="88">
        <v>348</v>
      </c>
      <c r="GN92" s="88">
        <v>385</v>
      </c>
      <c r="GO92" s="88">
        <v>419</v>
      </c>
      <c r="GP92" s="88">
        <v>432</v>
      </c>
      <c r="GQ92" s="88">
        <v>432</v>
      </c>
      <c r="GR92" s="88">
        <v>370</v>
      </c>
      <c r="GS92" s="88">
        <v>370</v>
      </c>
      <c r="GT92" s="88">
        <v>292</v>
      </c>
      <c r="GU92" s="88">
        <v>272</v>
      </c>
      <c r="GV92" s="88">
        <v>224</v>
      </c>
      <c r="GW92" s="88">
        <v>173</v>
      </c>
      <c r="GX92" s="88">
        <v>135</v>
      </c>
      <c r="GY92" s="88">
        <v>35</v>
      </c>
      <c r="GZ92" s="88">
        <v>35</v>
      </c>
      <c r="HA92" s="88">
        <v>0</v>
      </c>
      <c r="HB92" s="88">
        <v>0</v>
      </c>
      <c r="HC92" s="88">
        <v>0</v>
      </c>
      <c r="HD92" s="88">
        <v>0</v>
      </c>
      <c r="HE92" s="88">
        <v>0</v>
      </c>
      <c r="HF92" s="88">
        <v>0</v>
      </c>
      <c r="HG92" s="88">
        <v>0</v>
      </c>
      <c r="HH92" s="88">
        <v>0</v>
      </c>
      <c r="HI92" s="88">
        <v>0</v>
      </c>
      <c r="HJ92" s="88">
        <v>0</v>
      </c>
      <c r="HK92" s="92">
        <v>0</v>
      </c>
      <c r="HL92" s="88">
        <v>0</v>
      </c>
      <c r="HM92" s="88">
        <v>0</v>
      </c>
      <c r="HN92" s="88">
        <v>0</v>
      </c>
      <c r="HO92" s="88">
        <v>0</v>
      </c>
      <c r="HP92" s="88">
        <v>0</v>
      </c>
      <c r="HQ92" s="88">
        <v>67</v>
      </c>
      <c r="HR92" s="88">
        <v>132</v>
      </c>
      <c r="HS92" s="88">
        <v>172</v>
      </c>
      <c r="HT92" s="88">
        <v>242</v>
      </c>
      <c r="HU92" s="88">
        <v>312</v>
      </c>
      <c r="HV92" s="88">
        <v>372</v>
      </c>
      <c r="HW92" s="88">
        <v>432</v>
      </c>
      <c r="HX92" s="88">
        <v>637</v>
      </c>
      <c r="HY92" s="88">
        <v>788</v>
      </c>
      <c r="HZ92" s="88">
        <v>849</v>
      </c>
      <c r="IA92" s="88">
        <v>735</v>
      </c>
      <c r="IB92" s="88">
        <v>620</v>
      </c>
      <c r="IC92" s="88">
        <v>560</v>
      </c>
      <c r="ID92" s="88">
        <f>265+218+6457</f>
        <v>6940</v>
      </c>
      <c r="IE92" s="88">
        <v>6592</v>
      </c>
      <c r="IF92" s="88">
        <v>215</v>
      </c>
      <c r="IG92" s="88">
        <v>200</v>
      </c>
      <c r="IH92" s="88">
        <v>5819</v>
      </c>
      <c r="II92" s="88">
        <v>150</v>
      </c>
      <c r="IJ92" s="88">
        <v>4695</v>
      </c>
      <c r="IK92" s="88">
        <v>4966</v>
      </c>
      <c r="IL92" s="88">
        <v>5544</v>
      </c>
      <c r="IM92" s="88">
        <v>5374</v>
      </c>
      <c r="IN92" s="88">
        <v>5125</v>
      </c>
      <c r="IO92" s="92">
        <v>0</v>
      </c>
      <c r="IP92" s="92">
        <v>0</v>
      </c>
      <c r="IQ92" s="92">
        <v>0</v>
      </c>
      <c r="IR92" s="92">
        <v>0</v>
      </c>
      <c r="IS92" s="206">
        <v>0</v>
      </c>
      <c r="IT92" s="206">
        <v>0</v>
      </c>
      <c r="IU92" s="197">
        <v>156</v>
      </c>
      <c r="IV92" s="197">
        <v>2832</v>
      </c>
      <c r="IW92" s="197">
        <v>2818</v>
      </c>
      <c r="IX92" s="197">
        <v>158</v>
      </c>
      <c r="IY92" s="88">
        <v>2157</v>
      </c>
      <c r="IZ92" s="117">
        <v>1843</v>
      </c>
      <c r="JA92" s="88">
        <v>1599</v>
      </c>
      <c r="JB92" s="88">
        <v>1427</v>
      </c>
      <c r="JC92" s="88">
        <v>1674</v>
      </c>
      <c r="JD92" s="88">
        <v>1679</v>
      </c>
      <c r="JE92" s="88">
        <v>1948</v>
      </c>
      <c r="JF92" s="117">
        <v>2117</v>
      </c>
      <c r="JG92" s="534">
        <v>0</v>
      </c>
      <c r="JH92" s="88">
        <v>0</v>
      </c>
      <c r="JI92" s="88">
        <v>1872</v>
      </c>
      <c r="JJ92" s="88">
        <v>1872</v>
      </c>
      <c r="JK92" s="88">
        <v>1820</v>
      </c>
      <c r="JL92" s="88">
        <v>1820</v>
      </c>
      <c r="JM92" s="88">
        <v>2024</v>
      </c>
    </row>
    <row r="93" spans="1:273" ht="15" customHeight="1">
      <c r="A93" s="57"/>
      <c r="B93" s="254" t="s">
        <v>93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c r="AE93" s="159"/>
      <c r="AF93" s="159"/>
      <c r="AG93" s="159"/>
      <c r="AH93" s="159"/>
      <c r="AI93" s="159"/>
      <c r="AJ93" s="159"/>
      <c r="AK93" s="159"/>
      <c r="AL93" s="159"/>
      <c r="AM93" s="159"/>
      <c r="AN93" s="159"/>
      <c r="AO93" s="159"/>
      <c r="AP93" s="78"/>
      <c r="AQ93" s="78"/>
      <c r="AR93" s="78"/>
      <c r="AS93" s="78"/>
      <c r="AT93" s="78"/>
      <c r="AU93" s="78"/>
      <c r="AV93" s="78"/>
      <c r="AW93" s="78"/>
      <c r="AX93" s="78"/>
      <c r="AY93" s="78"/>
      <c r="AZ93" s="78"/>
      <c r="BA93" s="78"/>
      <c r="BB93" s="78"/>
      <c r="BC93" s="78"/>
      <c r="BD93" s="78"/>
      <c r="BE93" s="78"/>
      <c r="BF93" s="78"/>
      <c r="BG93" s="78"/>
      <c r="BH93" s="78"/>
      <c r="BI93" s="77"/>
      <c r="BJ93" s="77"/>
      <c r="BK93" s="88"/>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76"/>
      <c r="DD93" s="86"/>
      <c r="DE93" s="86"/>
      <c r="DF93" s="86"/>
      <c r="DG93" s="86"/>
      <c r="DH93" s="86"/>
      <c r="DI93" s="86"/>
      <c r="DJ93" s="58"/>
      <c r="DK93" s="58"/>
      <c r="DL93" s="77"/>
      <c r="DM93" s="77"/>
      <c r="DN93" s="77"/>
      <c r="DO93" s="77"/>
      <c r="DP93" s="77"/>
      <c r="DQ93" s="77"/>
      <c r="DR93" s="77"/>
      <c r="DS93" s="77"/>
      <c r="DT93" s="80"/>
      <c r="DU93" s="80"/>
      <c r="DV93" s="80"/>
      <c r="DW93" s="80"/>
      <c r="DX93" s="80"/>
      <c r="DY93" s="80"/>
      <c r="DZ93" s="88"/>
      <c r="EA93" s="88"/>
      <c r="EB93" s="88"/>
      <c r="EC93" s="88"/>
      <c r="ED93" s="88"/>
      <c r="EE93" s="77"/>
      <c r="EF93" s="77"/>
      <c r="EG93" s="77"/>
      <c r="EH93" s="88"/>
      <c r="EI93" s="88"/>
      <c r="EJ93" s="88"/>
      <c r="EK93" s="88"/>
      <c r="EL93" s="88"/>
      <c r="EM93" s="88"/>
      <c r="EN93" s="88"/>
      <c r="EO93" s="88"/>
      <c r="EP93" s="88"/>
      <c r="EQ93" s="88"/>
      <c r="ER93" s="170"/>
      <c r="ES93" s="86"/>
      <c r="ET93" s="86"/>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v>24</v>
      </c>
      <c r="GD93" s="88">
        <v>24</v>
      </c>
      <c r="GE93" s="88">
        <v>24</v>
      </c>
      <c r="GF93" s="88">
        <v>44</v>
      </c>
      <c r="GG93" s="88">
        <v>44</v>
      </c>
      <c r="GH93" s="88">
        <v>44</v>
      </c>
      <c r="GI93" s="88">
        <v>44</v>
      </c>
      <c r="GJ93" s="88">
        <v>44</v>
      </c>
      <c r="GK93" s="88">
        <v>44</v>
      </c>
      <c r="GL93" s="88">
        <v>24</v>
      </c>
      <c r="GM93" s="88">
        <v>24</v>
      </c>
      <c r="GN93" s="88">
        <v>24</v>
      </c>
      <c r="GO93" s="88">
        <v>0</v>
      </c>
      <c r="GP93" s="88">
        <v>0</v>
      </c>
      <c r="GQ93" s="88">
        <v>0</v>
      </c>
      <c r="GR93" s="88">
        <v>0</v>
      </c>
      <c r="GS93" s="88">
        <v>0</v>
      </c>
      <c r="GT93" s="88">
        <v>0</v>
      </c>
      <c r="GU93" s="88">
        <v>0</v>
      </c>
      <c r="GV93" s="88">
        <v>0</v>
      </c>
      <c r="GW93" s="88">
        <v>0</v>
      </c>
      <c r="GX93" s="88">
        <v>0</v>
      </c>
      <c r="GY93" s="92">
        <v>0</v>
      </c>
      <c r="GZ93" s="88">
        <v>0</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0</v>
      </c>
      <c r="HR93" s="88">
        <v>0</v>
      </c>
      <c r="HS93" s="88">
        <v>0</v>
      </c>
      <c r="HT93" s="88">
        <v>0</v>
      </c>
      <c r="HU93" s="88">
        <v>0</v>
      </c>
      <c r="HV93" s="88">
        <v>0</v>
      </c>
      <c r="HW93" s="92">
        <v>0</v>
      </c>
      <c r="HX93" s="92">
        <v>0</v>
      </c>
      <c r="HY93" s="92">
        <v>0</v>
      </c>
      <c r="HZ93" s="92">
        <v>0</v>
      </c>
      <c r="IA93" s="92">
        <v>0</v>
      </c>
      <c r="IB93" s="92">
        <v>0</v>
      </c>
      <c r="IC93" s="92">
        <v>0</v>
      </c>
      <c r="ID93" s="92">
        <v>0</v>
      </c>
      <c r="IE93" s="92">
        <v>0</v>
      </c>
      <c r="IF93" s="92">
        <v>0</v>
      </c>
      <c r="IG93" s="92">
        <v>0</v>
      </c>
      <c r="IH93" s="92">
        <v>0</v>
      </c>
      <c r="II93" s="92">
        <v>0</v>
      </c>
      <c r="IJ93" s="92">
        <v>0</v>
      </c>
      <c r="IK93" s="92">
        <v>0</v>
      </c>
      <c r="IL93" s="92">
        <v>0</v>
      </c>
      <c r="IM93" s="92">
        <v>0</v>
      </c>
      <c r="IN93" s="92">
        <v>0</v>
      </c>
      <c r="IO93" s="92">
        <v>0</v>
      </c>
      <c r="IP93" s="92">
        <v>0</v>
      </c>
      <c r="IQ93" s="92">
        <v>0</v>
      </c>
      <c r="IR93" s="92">
        <v>0</v>
      </c>
      <c r="IS93" s="206">
        <v>0</v>
      </c>
      <c r="IT93" s="206">
        <v>0</v>
      </c>
      <c r="IU93" s="206">
        <v>0</v>
      </c>
      <c r="IV93" s="206">
        <v>0</v>
      </c>
      <c r="IW93" s="206">
        <v>0</v>
      </c>
      <c r="IX93" s="206">
        <v>0</v>
      </c>
      <c r="IY93" s="92">
        <v>0</v>
      </c>
      <c r="IZ93" s="206">
        <v>0</v>
      </c>
      <c r="JA93" s="92">
        <v>0</v>
      </c>
      <c r="JB93" s="92">
        <v>0</v>
      </c>
      <c r="JC93" s="92"/>
      <c r="JD93" s="92"/>
      <c r="JE93" s="92"/>
      <c r="JF93" s="261"/>
      <c r="JG93" s="538"/>
      <c r="JH93" s="92">
        <v>0</v>
      </c>
      <c r="JI93" s="92">
        <v>0</v>
      </c>
      <c r="JJ93" s="92">
        <v>0</v>
      </c>
      <c r="JK93" s="92">
        <v>0</v>
      </c>
      <c r="JL93" s="92">
        <v>0</v>
      </c>
      <c r="JM93" s="92">
        <v>0</v>
      </c>
    </row>
    <row r="94" spans="1:273" ht="15" customHeight="1">
      <c r="A94" s="57"/>
      <c r="B94" s="162" t="s">
        <v>94</v>
      </c>
      <c r="C94" s="78"/>
      <c r="D94" s="78"/>
      <c r="E94" s="78">
        <v>50</v>
      </c>
      <c r="F94" s="78">
        <v>172</v>
      </c>
      <c r="G94" s="78">
        <v>197</v>
      </c>
      <c r="H94" s="78">
        <v>183</v>
      </c>
      <c r="I94" s="78">
        <v>123</v>
      </c>
      <c r="J94" s="78">
        <v>225</v>
      </c>
      <c r="K94" s="78">
        <v>511</v>
      </c>
      <c r="L94" s="78">
        <v>438</v>
      </c>
      <c r="M94" s="78">
        <v>481</v>
      </c>
      <c r="N94" s="78">
        <v>1875</v>
      </c>
      <c r="O94" s="78">
        <v>1894</v>
      </c>
      <c r="P94" s="78">
        <v>1676</v>
      </c>
      <c r="Q94" s="78">
        <v>1420</v>
      </c>
      <c r="R94" s="78">
        <v>1193</v>
      </c>
      <c r="S94" s="78">
        <v>1173</v>
      </c>
      <c r="T94" s="78">
        <v>607</v>
      </c>
      <c r="U94" s="78">
        <v>720</v>
      </c>
      <c r="V94" s="78">
        <v>674</v>
      </c>
      <c r="W94" s="78">
        <v>498</v>
      </c>
      <c r="X94" s="78">
        <v>381</v>
      </c>
      <c r="Y94" s="88">
        <v>440</v>
      </c>
      <c r="Z94" s="88">
        <v>500</v>
      </c>
      <c r="AA94" s="88">
        <v>723</v>
      </c>
      <c r="AB94" s="88">
        <v>836</v>
      </c>
      <c r="AC94" s="88">
        <v>1108</v>
      </c>
      <c r="AD94" s="78">
        <v>952</v>
      </c>
      <c r="AE94" s="78">
        <v>1251</v>
      </c>
      <c r="AF94" s="78">
        <v>478</v>
      </c>
      <c r="AG94" s="78">
        <v>831</v>
      </c>
      <c r="AH94" s="78">
        <v>441</v>
      </c>
      <c r="AI94" s="78">
        <v>515</v>
      </c>
      <c r="AJ94" s="78">
        <v>408</v>
      </c>
      <c r="AK94" s="78">
        <v>275</v>
      </c>
      <c r="AL94" s="78">
        <v>284</v>
      </c>
      <c r="AM94" s="78">
        <v>471</v>
      </c>
      <c r="AN94" s="78">
        <v>469</v>
      </c>
      <c r="AO94" s="78">
        <v>459</v>
      </c>
      <c r="AP94" s="78">
        <v>745</v>
      </c>
      <c r="AQ94" s="78">
        <v>744</v>
      </c>
      <c r="AR94" s="78">
        <v>1429</v>
      </c>
      <c r="AS94" s="78">
        <v>1411</v>
      </c>
      <c r="AT94" s="78">
        <v>1239</v>
      </c>
      <c r="AU94" s="78">
        <v>943</v>
      </c>
      <c r="AV94" s="78">
        <v>859</v>
      </c>
      <c r="AW94" s="78">
        <v>801</v>
      </c>
      <c r="AX94" s="78">
        <v>758</v>
      </c>
      <c r="AY94" s="78">
        <v>973</v>
      </c>
      <c r="AZ94" s="58">
        <v>772</v>
      </c>
      <c r="BA94" s="88">
        <v>1378</v>
      </c>
      <c r="BB94" s="88">
        <v>1482</v>
      </c>
      <c r="BC94" s="88">
        <v>1108</v>
      </c>
      <c r="BD94" s="88">
        <v>1141</v>
      </c>
      <c r="BE94" s="88">
        <v>1118</v>
      </c>
      <c r="BF94" s="88">
        <v>1434</v>
      </c>
      <c r="BG94" s="88">
        <v>2015</v>
      </c>
      <c r="BH94" s="88">
        <v>1424</v>
      </c>
      <c r="BI94" s="88">
        <v>1414</v>
      </c>
      <c r="BJ94" s="88">
        <v>1394</v>
      </c>
      <c r="BK94" s="88">
        <v>1785</v>
      </c>
      <c r="BL94" s="88">
        <v>1692</v>
      </c>
      <c r="BM94" s="86">
        <v>1724</v>
      </c>
      <c r="BN94" s="86">
        <v>1673</v>
      </c>
      <c r="BO94" s="86">
        <v>1782</v>
      </c>
      <c r="BP94" s="86">
        <v>1289</v>
      </c>
      <c r="BQ94" s="86">
        <v>1386</v>
      </c>
      <c r="BR94" s="86">
        <v>1379</v>
      </c>
      <c r="BS94" s="86">
        <v>1434</v>
      </c>
      <c r="BT94" s="86">
        <v>1368</v>
      </c>
      <c r="BU94" s="86">
        <v>1482</v>
      </c>
      <c r="BV94" s="86">
        <v>1538</v>
      </c>
      <c r="BW94" s="86">
        <v>1567</v>
      </c>
      <c r="BX94" s="86">
        <v>2725</v>
      </c>
      <c r="BY94" s="86">
        <v>2746</v>
      </c>
      <c r="BZ94" s="86">
        <v>3028</v>
      </c>
      <c r="CA94" s="86">
        <v>2911</v>
      </c>
      <c r="CB94" s="86">
        <v>2932</v>
      </c>
      <c r="CC94" s="86">
        <v>2919</v>
      </c>
      <c r="CD94" s="86">
        <v>2947</v>
      </c>
      <c r="CE94" s="86">
        <v>3088</v>
      </c>
      <c r="CF94" s="86">
        <v>2913</v>
      </c>
      <c r="CG94" s="86">
        <v>2793</v>
      </c>
      <c r="CH94" s="86">
        <v>3056</v>
      </c>
      <c r="CI94" s="86">
        <v>3010</v>
      </c>
      <c r="CJ94" s="86">
        <v>2967</v>
      </c>
      <c r="CK94" s="86">
        <v>2920</v>
      </c>
      <c r="CL94" s="86">
        <v>3261</v>
      </c>
      <c r="CM94" s="86">
        <v>3265</v>
      </c>
      <c r="CN94" s="86">
        <v>3166</v>
      </c>
      <c r="CO94" s="86">
        <v>3089</v>
      </c>
      <c r="CP94" s="86">
        <v>3000</v>
      </c>
      <c r="CQ94" s="86">
        <v>3277</v>
      </c>
      <c r="CR94" s="86">
        <v>3108</v>
      </c>
      <c r="CS94" s="86">
        <v>3534</v>
      </c>
      <c r="CT94" s="86">
        <v>3358</v>
      </c>
      <c r="CU94" s="86">
        <v>3329</v>
      </c>
      <c r="CV94" s="86">
        <v>3123.53595901054</v>
      </c>
      <c r="CW94" s="86">
        <v>2952.2159743195198</v>
      </c>
      <c r="CX94" s="86">
        <v>3027.6197036960002</v>
      </c>
      <c r="CY94" s="86">
        <v>3074.96845874068</v>
      </c>
      <c r="CZ94" s="86">
        <v>3037.0000135200398</v>
      </c>
      <c r="DA94" s="86">
        <v>3104.2827725334</v>
      </c>
      <c r="DB94" s="86">
        <v>3208.1811789500402</v>
      </c>
      <c r="DC94" s="86">
        <v>3078.5241897093601</v>
      </c>
      <c r="DD94" s="86">
        <v>3090.9799773985405</v>
      </c>
      <c r="DE94" s="86">
        <v>3208.29183272316</v>
      </c>
      <c r="DF94" s="86">
        <v>3210.92093793002</v>
      </c>
      <c r="DG94" s="86">
        <v>3437.3853687406599</v>
      </c>
      <c r="DH94" s="86">
        <v>4734.4202723831595</v>
      </c>
      <c r="DI94" s="86">
        <v>4767.1054207700399</v>
      </c>
      <c r="DJ94" s="88">
        <v>4641.7874172846405</v>
      </c>
      <c r="DK94" s="88">
        <v>4344.5400536635198</v>
      </c>
      <c r="DL94" s="88">
        <v>4518.2919427853203</v>
      </c>
      <c r="DM94" s="88">
        <v>4490.7758454794803</v>
      </c>
      <c r="DN94" s="88">
        <v>4647.5762049213599</v>
      </c>
      <c r="DO94" s="88">
        <v>4494.3718798561404</v>
      </c>
      <c r="DP94" s="88">
        <v>4596.9477278020795</v>
      </c>
      <c r="DQ94" s="88">
        <v>4894.0584628782926</v>
      </c>
      <c r="DR94" s="88">
        <v>4915.9352340315236</v>
      </c>
      <c r="DS94" s="88">
        <v>5520.7423274685752</v>
      </c>
      <c r="DT94" s="80">
        <v>5447.594469163203</v>
      </c>
      <c r="DU94" s="80">
        <v>5355.3603364869623</v>
      </c>
      <c r="DV94" s="80">
        <v>5211.7943722818782</v>
      </c>
      <c r="DW94" s="80">
        <v>5125.3390289593099</v>
      </c>
      <c r="DX94" s="80">
        <v>4946.5264346413742</v>
      </c>
      <c r="DY94" s="80">
        <v>4848.9057564683562</v>
      </c>
      <c r="DZ94" s="88">
        <v>4487.6029881748873</v>
      </c>
      <c r="EA94" s="88">
        <v>3973.7217777362821</v>
      </c>
      <c r="EB94" s="88">
        <v>4202.230238393392</v>
      </c>
      <c r="EC94" s="88">
        <v>4367.1218701598373</v>
      </c>
      <c r="ED94" s="88">
        <v>4373.9719919210083</v>
      </c>
      <c r="EE94" s="88">
        <v>4517.3926600538935</v>
      </c>
      <c r="EF94" s="88">
        <v>4802.5454013616627</v>
      </c>
      <c r="EG94" s="88">
        <v>5299.7710891750576</v>
      </c>
      <c r="EH94" s="88">
        <v>6385.2092469663221</v>
      </c>
      <c r="EI94" s="88">
        <v>6213.8044573863208</v>
      </c>
      <c r="EJ94" s="88">
        <v>5977.2471735064064</v>
      </c>
      <c r="EK94" s="88">
        <v>5799.2759294254911</v>
      </c>
      <c r="EL94" s="88">
        <v>5643.2735828182849</v>
      </c>
      <c r="EM94" s="88">
        <v>4748.8784871207608</v>
      </c>
      <c r="EN94" s="88">
        <v>4886.8065990279192</v>
      </c>
      <c r="EO94" s="88">
        <v>4644.1901201810588</v>
      </c>
      <c r="EP94" s="88">
        <v>4525.7302952626087</v>
      </c>
      <c r="EQ94" s="88">
        <v>4252.9071297379487</v>
      </c>
      <c r="ER94" s="170">
        <v>4251.9240018146738</v>
      </c>
      <c r="ES94" s="86">
        <v>4154.4725129909521</v>
      </c>
      <c r="ET94" s="86">
        <v>4001.2710501278989</v>
      </c>
      <c r="EU94" s="86">
        <v>3826.8782131295252</v>
      </c>
      <c r="EV94" s="86">
        <v>4019.903439591903</v>
      </c>
      <c r="EW94" s="86">
        <v>3999.9615190504164</v>
      </c>
      <c r="EX94" s="86">
        <v>3886.0459104642123</v>
      </c>
      <c r="EY94" s="86">
        <v>3663.0903695900843</v>
      </c>
      <c r="EZ94" s="86">
        <v>3639.5049574971208</v>
      </c>
      <c r="FA94" s="86">
        <v>3453.9620465825415</v>
      </c>
      <c r="FB94" s="86">
        <v>3403.1609118321567</v>
      </c>
      <c r="FC94" s="86">
        <v>2938.9632357953351</v>
      </c>
      <c r="FD94" s="86">
        <v>2631.8918469403388</v>
      </c>
      <c r="FE94" s="86">
        <v>2559.3779917759548</v>
      </c>
      <c r="FF94" s="86">
        <v>2476.5380526012673</v>
      </c>
      <c r="FG94" s="86">
        <v>2455.6972038358981</v>
      </c>
      <c r="FH94" s="86">
        <v>2767.2317567664204</v>
      </c>
      <c r="FI94" s="86">
        <v>2746.5499952075756</v>
      </c>
      <c r="FJ94" s="86">
        <v>2810.8891936728478</v>
      </c>
      <c r="FK94" s="86">
        <v>2833.6234775529183</v>
      </c>
      <c r="FL94" s="86">
        <v>2793.6737507485977</v>
      </c>
      <c r="FM94" s="86">
        <v>2844.478315530645</v>
      </c>
      <c r="FN94" s="86">
        <v>2875.979462291431</v>
      </c>
      <c r="FO94" s="86">
        <v>3449.1561331832659</v>
      </c>
      <c r="FP94" s="88">
        <v>3404.4731858061323</v>
      </c>
      <c r="FQ94" s="88">
        <v>3581.4293773091531</v>
      </c>
      <c r="FR94" s="88">
        <v>3452.9110496348594</v>
      </c>
      <c r="FS94" s="88">
        <v>3385.114986380675</v>
      </c>
      <c r="FT94" s="88">
        <v>3280.4870717059421</v>
      </c>
      <c r="FU94" s="88">
        <v>3198.3257369843509</v>
      </c>
      <c r="FV94" s="88">
        <v>3682.4084963789214</v>
      </c>
      <c r="FW94" s="88">
        <v>4044.2574536994653</v>
      </c>
      <c r="FX94" s="88">
        <v>4303.4019413148299</v>
      </c>
      <c r="FY94" s="88">
        <v>4299.0885398949367</v>
      </c>
      <c r="FZ94" s="88">
        <v>4285.4218294270486</v>
      </c>
      <c r="GA94" s="88">
        <v>4428.2759690390358</v>
      </c>
      <c r="GB94" s="88">
        <v>4594.4871803718652</v>
      </c>
      <c r="GC94" s="88">
        <v>4743.8131762907542</v>
      </c>
      <c r="GD94" s="88">
        <v>4612.522604919418</v>
      </c>
      <c r="GE94" s="88">
        <v>4512.3792583216455</v>
      </c>
      <c r="GF94" s="88">
        <v>4410.4880704803081</v>
      </c>
      <c r="GG94" s="88">
        <v>4452.8530995403444</v>
      </c>
      <c r="GH94" s="88">
        <v>5179.7528020416212</v>
      </c>
      <c r="GI94" s="88">
        <v>5128.2899588044929</v>
      </c>
      <c r="GJ94" s="88">
        <v>4974.7892064863481</v>
      </c>
      <c r="GK94" s="88">
        <v>4869.9059422774635</v>
      </c>
      <c r="GL94" s="88">
        <v>5035</v>
      </c>
      <c r="GM94" s="88">
        <v>5173</v>
      </c>
      <c r="GN94" s="88">
        <v>5109</v>
      </c>
      <c r="GO94" s="88">
        <v>4296</v>
      </c>
      <c r="GP94" s="88">
        <v>4506</v>
      </c>
      <c r="GQ94" s="88">
        <v>4088</v>
      </c>
      <c r="GR94" s="88">
        <v>4134</v>
      </c>
      <c r="GS94" s="88">
        <v>4161</v>
      </c>
      <c r="GT94" s="88">
        <v>4168</v>
      </c>
      <c r="GU94" s="88">
        <v>4177</v>
      </c>
      <c r="GV94" s="88">
        <v>4885</v>
      </c>
      <c r="GW94" s="88">
        <v>4810</v>
      </c>
      <c r="GX94" s="88">
        <v>4814</v>
      </c>
      <c r="GY94" s="88">
        <v>5929</v>
      </c>
      <c r="GZ94" s="88">
        <v>5735</v>
      </c>
      <c r="HA94" s="88">
        <v>6075</v>
      </c>
      <c r="HB94" s="88">
        <v>6137</v>
      </c>
      <c r="HC94" s="88">
        <v>6053</v>
      </c>
      <c r="HD94" s="88">
        <v>5955</v>
      </c>
      <c r="HE94" s="88">
        <v>5822</v>
      </c>
      <c r="HF94" s="88">
        <v>5800</v>
      </c>
      <c r="HG94" s="88">
        <v>6030</v>
      </c>
      <c r="HH94" s="88">
        <v>6162</v>
      </c>
      <c r="HI94" s="88">
        <v>6154</v>
      </c>
      <c r="HJ94" s="88">
        <v>6298</v>
      </c>
      <c r="HK94" s="88">
        <v>6288</v>
      </c>
      <c r="HL94" s="88">
        <v>6606</v>
      </c>
      <c r="HM94" s="88">
        <v>6760</v>
      </c>
      <c r="HN94" s="88">
        <v>6897</v>
      </c>
      <c r="HO94" s="88">
        <v>6765</v>
      </c>
      <c r="HP94" s="88">
        <v>7091</v>
      </c>
      <c r="HQ94" s="88">
        <v>7105</v>
      </c>
      <c r="HR94" s="88">
        <v>7144</v>
      </c>
      <c r="HS94" s="88">
        <v>7250</v>
      </c>
      <c r="HT94" s="88">
        <v>7920</v>
      </c>
      <c r="HU94" s="88">
        <v>8191</v>
      </c>
      <c r="HV94" s="88">
        <v>7846</v>
      </c>
      <c r="HW94" s="88">
        <v>7961</v>
      </c>
      <c r="HX94" s="88">
        <v>8461</v>
      </c>
      <c r="HY94" s="88">
        <v>6979</v>
      </c>
      <c r="HZ94" s="88">
        <v>7454</v>
      </c>
      <c r="IA94" s="88">
        <v>7440</v>
      </c>
      <c r="IB94" s="88">
        <v>7361</v>
      </c>
      <c r="IC94" s="88">
        <v>7842</v>
      </c>
      <c r="ID94" s="88">
        <v>7691</v>
      </c>
      <c r="IE94" s="88">
        <v>7833</v>
      </c>
      <c r="IF94" s="88">
        <v>8112</v>
      </c>
      <c r="IG94" s="88">
        <v>8608</v>
      </c>
      <c r="IH94" s="88">
        <v>7728</v>
      </c>
      <c r="II94" s="88">
        <v>8057</v>
      </c>
      <c r="IJ94" s="88">
        <v>8225</v>
      </c>
      <c r="IK94" s="88">
        <v>7332</v>
      </c>
      <c r="IL94" s="88">
        <v>7582</v>
      </c>
      <c r="IM94" s="88">
        <v>7650</v>
      </c>
      <c r="IN94" s="88">
        <v>7651</v>
      </c>
      <c r="IO94" s="88">
        <v>7356</v>
      </c>
      <c r="IP94" s="88">
        <v>7311</v>
      </c>
      <c r="IQ94" s="88">
        <v>7298</v>
      </c>
      <c r="IR94" s="88">
        <v>7182</v>
      </c>
      <c r="IS94" s="117">
        <v>5671</v>
      </c>
      <c r="IT94" s="197">
        <v>5433</v>
      </c>
      <c r="IU94" s="197">
        <v>4794</v>
      </c>
      <c r="IV94" s="197">
        <v>5444</v>
      </c>
      <c r="IW94" s="277">
        <v>5274</v>
      </c>
      <c r="IX94" s="277">
        <v>4469</v>
      </c>
      <c r="IY94" s="278">
        <v>4683</v>
      </c>
      <c r="IZ94" s="279">
        <v>4531</v>
      </c>
      <c r="JA94" s="278">
        <v>5144</v>
      </c>
      <c r="JB94" s="278">
        <v>5054</v>
      </c>
      <c r="JC94" s="278">
        <v>5044</v>
      </c>
      <c r="JD94" s="278">
        <v>4539</v>
      </c>
      <c r="JE94" s="278">
        <v>5481</v>
      </c>
      <c r="JF94" s="279">
        <v>4455</v>
      </c>
      <c r="JG94" s="534">
        <v>4768</v>
      </c>
      <c r="JH94" s="77">
        <v>4745</v>
      </c>
      <c r="JI94" s="77">
        <v>4957</v>
      </c>
      <c r="JJ94" s="77">
        <v>4881</v>
      </c>
      <c r="JK94" s="77">
        <v>4821</v>
      </c>
      <c r="JL94" s="77">
        <v>4806</v>
      </c>
      <c r="JM94" s="77">
        <v>4780</v>
      </c>
    </row>
    <row r="95" spans="1:273" ht="15" customHeight="1">
      <c r="A95" s="57"/>
      <c r="B95" s="144" t="s">
        <v>158</v>
      </c>
      <c r="C95" s="75">
        <f t="shared" ref="C95:AV95" si="106">C96+C98+C99</f>
        <v>0</v>
      </c>
      <c r="D95" s="75">
        <f t="shared" si="106"/>
        <v>0</v>
      </c>
      <c r="E95" s="75">
        <f t="shared" si="106"/>
        <v>0</v>
      </c>
      <c r="F95" s="75">
        <f t="shared" si="106"/>
        <v>0</v>
      </c>
      <c r="G95" s="75">
        <f t="shared" si="106"/>
        <v>0</v>
      </c>
      <c r="H95" s="75">
        <f t="shared" si="106"/>
        <v>0</v>
      </c>
      <c r="I95" s="75">
        <f t="shared" si="106"/>
        <v>0</v>
      </c>
      <c r="J95" s="75">
        <f t="shared" si="106"/>
        <v>0</v>
      </c>
      <c r="K95" s="75">
        <f t="shared" si="106"/>
        <v>0</v>
      </c>
      <c r="L95" s="75">
        <f t="shared" si="106"/>
        <v>0</v>
      </c>
      <c r="M95" s="75">
        <f t="shared" si="106"/>
        <v>0</v>
      </c>
      <c r="N95" s="75">
        <f t="shared" si="106"/>
        <v>0</v>
      </c>
      <c r="O95" s="75">
        <f t="shared" si="106"/>
        <v>0</v>
      </c>
      <c r="P95" s="75">
        <f>P96+P98+P99</f>
        <v>0</v>
      </c>
      <c r="Q95" s="75">
        <f t="shared" si="106"/>
        <v>0</v>
      </c>
      <c r="R95" s="75">
        <f t="shared" si="106"/>
        <v>240</v>
      </c>
      <c r="S95" s="75">
        <f t="shared" si="106"/>
        <v>299</v>
      </c>
      <c r="T95" s="75">
        <f t="shared" si="106"/>
        <v>810</v>
      </c>
      <c r="U95" s="75">
        <f t="shared" si="106"/>
        <v>929</v>
      </c>
      <c r="V95" s="75">
        <f t="shared" si="106"/>
        <v>876</v>
      </c>
      <c r="W95" s="75">
        <f t="shared" si="106"/>
        <v>914</v>
      </c>
      <c r="X95" s="75">
        <f t="shared" si="106"/>
        <v>646</v>
      </c>
      <c r="Y95" s="75">
        <f t="shared" si="106"/>
        <v>946</v>
      </c>
      <c r="Z95" s="75">
        <f t="shared" si="106"/>
        <v>1072</v>
      </c>
      <c r="AA95" s="75">
        <f t="shared" si="106"/>
        <v>755</v>
      </c>
      <c r="AB95" s="75">
        <f t="shared" si="106"/>
        <v>915</v>
      </c>
      <c r="AC95" s="75">
        <f t="shared" si="106"/>
        <v>903</v>
      </c>
      <c r="AD95" s="75">
        <f t="shared" si="106"/>
        <v>1185</v>
      </c>
      <c r="AE95" s="75">
        <f t="shared" si="106"/>
        <v>1179</v>
      </c>
      <c r="AF95" s="159">
        <f t="shared" si="106"/>
        <v>1092</v>
      </c>
      <c r="AG95" s="159">
        <f t="shared" si="106"/>
        <v>1109</v>
      </c>
      <c r="AH95" s="159">
        <f t="shared" si="106"/>
        <v>1791</v>
      </c>
      <c r="AI95" s="159">
        <f t="shared" si="106"/>
        <v>1599</v>
      </c>
      <c r="AJ95" s="159">
        <f t="shared" si="106"/>
        <v>1661</v>
      </c>
      <c r="AK95" s="159">
        <f t="shared" si="106"/>
        <v>1632</v>
      </c>
      <c r="AL95" s="159">
        <f t="shared" si="106"/>
        <v>1515</v>
      </c>
      <c r="AM95" s="159">
        <f t="shared" si="106"/>
        <v>1440</v>
      </c>
      <c r="AN95" s="159">
        <f t="shared" si="106"/>
        <v>1345</v>
      </c>
      <c r="AO95" s="159">
        <f t="shared" si="106"/>
        <v>1336</v>
      </c>
      <c r="AP95" s="159">
        <f t="shared" si="106"/>
        <v>992</v>
      </c>
      <c r="AQ95" s="159">
        <f t="shared" si="106"/>
        <v>995</v>
      </c>
      <c r="AR95" s="159">
        <f t="shared" si="106"/>
        <v>991</v>
      </c>
      <c r="AS95" s="159">
        <f t="shared" si="106"/>
        <v>971</v>
      </c>
      <c r="AT95" s="159">
        <f t="shared" si="106"/>
        <v>985</v>
      </c>
      <c r="AU95" s="159">
        <f t="shared" si="106"/>
        <v>987</v>
      </c>
      <c r="AV95" s="159">
        <f t="shared" si="106"/>
        <v>943</v>
      </c>
      <c r="AW95" s="78">
        <f t="shared" ref="AW95:DH95" si="107">AW97+AW98+AW99</f>
        <v>943</v>
      </c>
      <c r="AX95" s="159">
        <f t="shared" si="107"/>
        <v>943</v>
      </c>
      <c r="AY95" s="159">
        <f t="shared" si="107"/>
        <v>908</v>
      </c>
      <c r="AZ95" s="159">
        <f t="shared" si="107"/>
        <v>1000</v>
      </c>
      <c r="BA95" s="159">
        <f t="shared" si="107"/>
        <v>228</v>
      </c>
      <c r="BB95" s="159">
        <f t="shared" si="107"/>
        <v>220</v>
      </c>
      <c r="BC95" s="159">
        <f t="shared" si="107"/>
        <v>255</v>
      </c>
      <c r="BD95" s="159">
        <f t="shared" si="107"/>
        <v>252</v>
      </c>
      <c r="BE95" s="159">
        <f t="shared" si="107"/>
        <v>241</v>
      </c>
      <c r="BF95" s="159">
        <f t="shared" si="107"/>
        <v>3</v>
      </c>
      <c r="BG95" s="159">
        <f t="shared" si="107"/>
        <v>3</v>
      </c>
      <c r="BH95" s="159">
        <f t="shared" si="107"/>
        <v>10</v>
      </c>
      <c r="BI95" s="159">
        <f t="shared" si="107"/>
        <v>9</v>
      </c>
      <c r="BJ95" s="159">
        <f t="shared" si="107"/>
        <v>98</v>
      </c>
      <c r="BK95" s="159">
        <f t="shared" si="107"/>
        <v>19</v>
      </c>
      <c r="BL95" s="159">
        <f t="shared" si="107"/>
        <v>11</v>
      </c>
      <c r="BM95" s="159">
        <f t="shared" si="107"/>
        <v>10</v>
      </c>
      <c r="BN95" s="159">
        <f t="shared" si="107"/>
        <v>0</v>
      </c>
      <c r="BO95" s="159">
        <f t="shared" si="107"/>
        <v>0</v>
      </c>
      <c r="BP95" s="159">
        <f t="shared" si="107"/>
        <v>0</v>
      </c>
      <c r="BQ95" s="159">
        <f t="shared" si="107"/>
        <v>0</v>
      </c>
      <c r="BR95" s="159">
        <f t="shared" si="107"/>
        <v>0</v>
      </c>
      <c r="BS95" s="159">
        <f t="shared" si="107"/>
        <v>0</v>
      </c>
      <c r="BT95" s="159">
        <f t="shared" si="107"/>
        <v>0</v>
      </c>
      <c r="BU95" s="159">
        <f t="shared" si="107"/>
        <v>0</v>
      </c>
      <c r="BV95" s="159">
        <f t="shared" si="107"/>
        <v>0</v>
      </c>
      <c r="BW95" s="205">
        <f t="shared" si="107"/>
        <v>0</v>
      </c>
      <c r="BX95" s="205">
        <f t="shared" si="107"/>
        <v>0</v>
      </c>
      <c r="BY95" s="205">
        <f t="shared" si="107"/>
        <v>0</v>
      </c>
      <c r="BZ95" s="205">
        <f t="shared" si="107"/>
        <v>0</v>
      </c>
      <c r="CA95" s="205">
        <f t="shared" si="107"/>
        <v>0</v>
      </c>
      <c r="CB95" s="205">
        <f t="shared" si="107"/>
        <v>0</v>
      </c>
      <c r="CC95" s="205">
        <f t="shared" si="107"/>
        <v>0</v>
      </c>
      <c r="CD95" s="205">
        <f t="shared" si="107"/>
        <v>0</v>
      </c>
      <c r="CE95" s="205">
        <f t="shared" si="107"/>
        <v>0</v>
      </c>
      <c r="CF95" s="205">
        <f t="shared" si="107"/>
        <v>0</v>
      </c>
      <c r="CG95" s="205">
        <f t="shared" si="107"/>
        <v>0</v>
      </c>
      <c r="CH95" s="205">
        <f t="shared" si="107"/>
        <v>0</v>
      </c>
      <c r="CI95" s="205">
        <f>CI97+CI98+CI99</f>
        <v>0</v>
      </c>
      <c r="CJ95" s="205">
        <f t="shared" si="107"/>
        <v>0</v>
      </c>
      <c r="CK95" s="205">
        <f t="shared" si="107"/>
        <v>0</v>
      </c>
      <c r="CL95" s="205">
        <f t="shared" si="107"/>
        <v>0</v>
      </c>
      <c r="CM95" s="205">
        <f t="shared" si="107"/>
        <v>0</v>
      </c>
      <c r="CN95" s="205">
        <f t="shared" si="107"/>
        <v>0</v>
      </c>
      <c r="CO95" s="205">
        <f t="shared" si="107"/>
        <v>0</v>
      </c>
      <c r="CP95" s="205">
        <f t="shared" si="107"/>
        <v>0</v>
      </c>
      <c r="CQ95" s="205">
        <f t="shared" si="107"/>
        <v>0</v>
      </c>
      <c r="CR95" s="205">
        <f t="shared" si="107"/>
        <v>0</v>
      </c>
      <c r="CS95" s="205">
        <f t="shared" si="107"/>
        <v>0</v>
      </c>
      <c r="CT95" s="205">
        <f t="shared" si="107"/>
        <v>0</v>
      </c>
      <c r="CU95" s="205">
        <f t="shared" si="107"/>
        <v>0</v>
      </c>
      <c r="CV95" s="205">
        <f t="shared" si="107"/>
        <v>0</v>
      </c>
      <c r="CW95" s="205">
        <f t="shared" si="107"/>
        <v>0</v>
      </c>
      <c r="CX95" s="205">
        <f t="shared" si="107"/>
        <v>0</v>
      </c>
      <c r="CY95" s="205">
        <f t="shared" si="107"/>
        <v>0</v>
      </c>
      <c r="CZ95" s="205">
        <f t="shared" si="107"/>
        <v>0</v>
      </c>
      <c r="DA95" s="205">
        <f t="shared" si="107"/>
        <v>0</v>
      </c>
      <c r="DB95" s="205">
        <f t="shared" si="107"/>
        <v>0</v>
      </c>
      <c r="DC95" s="205">
        <f t="shared" si="107"/>
        <v>0</v>
      </c>
      <c r="DD95" s="181">
        <f t="shared" si="107"/>
        <v>0</v>
      </c>
      <c r="DE95" s="181">
        <f t="shared" si="107"/>
        <v>0</v>
      </c>
      <c r="DF95" s="181">
        <f t="shared" si="107"/>
        <v>0</v>
      </c>
      <c r="DG95" s="181">
        <f t="shared" si="107"/>
        <v>0</v>
      </c>
      <c r="DH95" s="181">
        <f t="shared" si="107"/>
        <v>0</v>
      </c>
      <c r="DI95" s="181">
        <f>DI97+DI98+DI99</f>
        <v>0</v>
      </c>
      <c r="DJ95" s="181">
        <f>DJ97+DJ98+DJ99</f>
        <v>0</v>
      </c>
      <c r="DK95" s="181">
        <f>DK97+DK98+DK99</f>
        <v>0</v>
      </c>
      <c r="DL95" s="181">
        <f t="shared" ref="DL95:EJ95" si="108">DL97+DL98+DL99</f>
        <v>0</v>
      </c>
      <c r="DM95" s="181">
        <f t="shared" si="108"/>
        <v>0</v>
      </c>
      <c r="DN95" s="181">
        <f t="shared" si="108"/>
        <v>0</v>
      </c>
      <c r="DO95" s="181">
        <f t="shared" si="108"/>
        <v>0</v>
      </c>
      <c r="DP95" s="181">
        <f t="shared" si="108"/>
        <v>0</v>
      </c>
      <c r="DQ95" s="181">
        <f t="shared" si="108"/>
        <v>0</v>
      </c>
      <c r="DR95" s="181">
        <f t="shared" si="108"/>
        <v>0</v>
      </c>
      <c r="DS95" s="181">
        <f t="shared" si="108"/>
        <v>0</v>
      </c>
      <c r="DT95" s="181">
        <f t="shared" si="108"/>
        <v>0</v>
      </c>
      <c r="DU95" s="181">
        <f t="shared" si="108"/>
        <v>0</v>
      </c>
      <c r="DV95" s="181">
        <f t="shared" si="108"/>
        <v>0</v>
      </c>
      <c r="DW95" s="181">
        <f t="shared" si="108"/>
        <v>0</v>
      </c>
      <c r="DX95" s="181">
        <f t="shared" si="108"/>
        <v>0</v>
      </c>
      <c r="DY95" s="181">
        <f t="shared" si="108"/>
        <v>0</v>
      </c>
      <c r="DZ95" s="181">
        <f t="shared" si="108"/>
        <v>0</v>
      </c>
      <c r="EA95" s="181">
        <f t="shared" si="108"/>
        <v>0</v>
      </c>
      <c r="EB95" s="181">
        <f t="shared" si="108"/>
        <v>0</v>
      </c>
      <c r="EC95" s="181">
        <f t="shared" si="108"/>
        <v>0</v>
      </c>
      <c r="ED95" s="181">
        <f t="shared" si="108"/>
        <v>0</v>
      </c>
      <c r="EE95" s="181">
        <f t="shared" si="108"/>
        <v>0</v>
      </c>
      <c r="EF95" s="181">
        <f t="shared" si="108"/>
        <v>0</v>
      </c>
      <c r="EG95" s="181">
        <f t="shared" si="108"/>
        <v>0</v>
      </c>
      <c r="EH95" s="181">
        <f t="shared" si="108"/>
        <v>0</v>
      </c>
      <c r="EI95" s="181">
        <f t="shared" si="108"/>
        <v>0</v>
      </c>
      <c r="EJ95" s="181">
        <f t="shared" si="108"/>
        <v>0</v>
      </c>
      <c r="EK95" s="181">
        <f>EK97+EK98+EK99</f>
        <v>0</v>
      </c>
      <c r="EL95" s="181">
        <f t="shared" ref="EL95:GW95" si="109">EL97+EL98+EL99</f>
        <v>0</v>
      </c>
      <c r="EM95" s="181">
        <f t="shared" si="109"/>
        <v>0</v>
      </c>
      <c r="EN95" s="181">
        <f t="shared" si="109"/>
        <v>0</v>
      </c>
      <c r="EO95" s="181">
        <f t="shared" si="109"/>
        <v>0</v>
      </c>
      <c r="EP95" s="181">
        <f t="shared" si="109"/>
        <v>0</v>
      </c>
      <c r="EQ95" s="181">
        <f t="shared" si="109"/>
        <v>0</v>
      </c>
      <c r="ER95" s="181">
        <f t="shared" si="109"/>
        <v>0</v>
      </c>
      <c r="ES95" s="181">
        <f t="shared" si="109"/>
        <v>0</v>
      </c>
      <c r="ET95" s="181">
        <f t="shared" si="109"/>
        <v>0</v>
      </c>
      <c r="EU95" s="181">
        <f t="shared" si="109"/>
        <v>0</v>
      </c>
      <c r="EV95" s="181">
        <f t="shared" si="109"/>
        <v>0</v>
      </c>
      <c r="EW95" s="181">
        <f t="shared" si="109"/>
        <v>0</v>
      </c>
      <c r="EX95" s="181">
        <f t="shared" si="109"/>
        <v>0</v>
      </c>
      <c r="EY95" s="181">
        <f t="shared" si="109"/>
        <v>0</v>
      </c>
      <c r="EZ95" s="181">
        <f t="shared" si="109"/>
        <v>0</v>
      </c>
      <c r="FA95" s="181">
        <f t="shared" si="109"/>
        <v>0</v>
      </c>
      <c r="FB95" s="181">
        <f t="shared" si="109"/>
        <v>0</v>
      </c>
      <c r="FC95" s="181">
        <f t="shared" si="109"/>
        <v>0</v>
      </c>
      <c r="FD95" s="181">
        <f t="shared" si="109"/>
        <v>0</v>
      </c>
      <c r="FE95" s="181">
        <f t="shared" si="109"/>
        <v>0</v>
      </c>
      <c r="FF95" s="181">
        <f t="shared" si="109"/>
        <v>0</v>
      </c>
      <c r="FG95" s="181">
        <f t="shared" si="109"/>
        <v>0</v>
      </c>
      <c r="FH95" s="181">
        <f t="shared" si="109"/>
        <v>0</v>
      </c>
      <c r="FI95" s="181">
        <f t="shared" si="109"/>
        <v>0</v>
      </c>
      <c r="FJ95" s="181">
        <f t="shared" si="109"/>
        <v>0</v>
      </c>
      <c r="FK95" s="181">
        <f t="shared" si="109"/>
        <v>0</v>
      </c>
      <c r="FL95" s="181">
        <f t="shared" si="109"/>
        <v>0</v>
      </c>
      <c r="FM95" s="181">
        <f t="shared" si="109"/>
        <v>0</v>
      </c>
      <c r="FN95" s="181">
        <f t="shared" si="109"/>
        <v>0</v>
      </c>
      <c r="FO95" s="181">
        <f t="shared" si="109"/>
        <v>0</v>
      </c>
      <c r="FP95" s="181">
        <f t="shared" si="109"/>
        <v>0</v>
      </c>
      <c r="FQ95" s="181">
        <f t="shared" si="109"/>
        <v>0</v>
      </c>
      <c r="FR95" s="181">
        <f t="shared" si="109"/>
        <v>0</v>
      </c>
      <c r="FS95" s="181">
        <f t="shared" si="109"/>
        <v>0</v>
      </c>
      <c r="FT95" s="181">
        <f t="shared" si="109"/>
        <v>0</v>
      </c>
      <c r="FU95" s="181">
        <f t="shared" si="109"/>
        <v>0</v>
      </c>
      <c r="FV95" s="181">
        <f t="shared" si="109"/>
        <v>0</v>
      </c>
      <c r="FW95" s="181">
        <f t="shared" si="109"/>
        <v>0</v>
      </c>
      <c r="FX95" s="181">
        <f t="shared" si="109"/>
        <v>0</v>
      </c>
      <c r="FY95" s="181">
        <f>FY97+FY98+FY99</f>
        <v>0</v>
      </c>
      <c r="FZ95" s="181">
        <f t="shared" si="109"/>
        <v>0</v>
      </c>
      <c r="GA95" s="181">
        <f t="shared" si="109"/>
        <v>0</v>
      </c>
      <c r="GB95" s="181">
        <f t="shared" si="109"/>
        <v>0</v>
      </c>
      <c r="GC95" s="181">
        <f t="shared" si="109"/>
        <v>131</v>
      </c>
      <c r="GD95" s="181">
        <f t="shared" si="109"/>
        <v>170</v>
      </c>
      <c r="GE95" s="181">
        <f t="shared" si="109"/>
        <v>219</v>
      </c>
      <c r="GF95" s="181">
        <f t="shared" si="109"/>
        <v>269</v>
      </c>
      <c r="GG95" s="181">
        <f t="shared" si="109"/>
        <v>275</v>
      </c>
      <c r="GH95" s="181">
        <f t="shared" si="109"/>
        <v>264</v>
      </c>
      <c r="GI95" s="181">
        <f t="shared" si="109"/>
        <v>82</v>
      </c>
      <c r="GJ95" s="181">
        <f t="shared" si="109"/>
        <v>37</v>
      </c>
      <c r="GK95" s="181">
        <f t="shared" si="109"/>
        <v>0</v>
      </c>
      <c r="GL95" s="181">
        <f t="shared" si="109"/>
        <v>0</v>
      </c>
      <c r="GM95" s="181">
        <f t="shared" si="109"/>
        <v>0</v>
      </c>
      <c r="GN95" s="181">
        <f t="shared" si="109"/>
        <v>0</v>
      </c>
      <c r="GO95" s="181">
        <f t="shared" si="109"/>
        <v>0</v>
      </c>
      <c r="GP95" s="181">
        <f t="shared" si="109"/>
        <v>0</v>
      </c>
      <c r="GQ95" s="181">
        <f t="shared" si="109"/>
        <v>0</v>
      </c>
      <c r="GR95" s="181">
        <f t="shared" si="109"/>
        <v>0</v>
      </c>
      <c r="GS95" s="181">
        <f t="shared" si="109"/>
        <v>0</v>
      </c>
      <c r="GT95" s="181">
        <f t="shared" si="109"/>
        <v>0</v>
      </c>
      <c r="GU95" s="181">
        <f t="shared" si="109"/>
        <v>0</v>
      </c>
      <c r="GV95" s="181">
        <f t="shared" si="109"/>
        <v>0</v>
      </c>
      <c r="GW95" s="181">
        <f t="shared" si="109"/>
        <v>0</v>
      </c>
      <c r="GX95" s="181">
        <f t="shared" ref="GX95:IZ95" si="110">GX97+GX98+GX99</f>
        <v>0</v>
      </c>
      <c r="GY95" s="181">
        <f t="shared" si="110"/>
        <v>0</v>
      </c>
      <c r="GZ95" s="181">
        <f t="shared" si="110"/>
        <v>0</v>
      </c>
      <c r="HA95" s="181">
        <f t="shared" si="110"/>
        <v>0</v>
      </c>
      <c r="HB95" s="181">
        <f t="shared" si="110"/>
        <v>0</v>
      </c>
      <c r="HC95" s="181">
        <f t="shared" si="110"/>
        <v>0</v>
      </c>
      <c r="HD95" s="181">
        <f t="shared" si="110"/>
        <v>0</v>
      </c>
      <c r="HE95" s="181">
        <f t="shared" si="110"/>
        <v>0</v>
      </c>
      <c r="HF95" s="181">
        <f t="shared" si="110"/>
        <v>0</v>
      </c>
      <c r="HG95" s="181">
        <f t="shared" si="110"/>
        <v>0</v>
      </c>
      <c r="HH95" s="181">
        <f t="shared" si="110"/>
        <v>0</v>
      </c>
      <c r="HI95" s="181">
        <f t="shared" si="110"/>
        <v>0</v>
      </c>
      <c r="HJ95" s="181">
        <f t="shared" si="110"/>
        <v>0</v>
      </c>
      <c r="HK95" s="181">
        <f t="shared" si="110"/>
        <v>0</v>
      </c>
      <c r="HL95" s="181">
        <f t="shared" si="110"/>
        <v>0</v>
      </c>
      <c r="HM95" s="181">
        <f t="shared" si="110"/>
        <v>0</v>
      </c>
      <c r="HN95" s="181">
        <f t="shared" si="110"/>
        <v>0</v>
      </c>
      <c r="HO95" s="181">
        <f t="shared" si="110"/>
        <v>0</v>
      </c>
      <c r="HP95" s="181">
        <f t="shared" si="110"/>
        <v>0</v>
      </c>
      <c r="HQ95" s="181">
        <f t="shared" si="110"/>
        <v>0</v>
      </c>
      <c r="HR95" s="181">
        <f t="shared" si="110"/>
        <v>0</v>
      </c>
      <c r="HS95" s="181">
        <f t="shared" si="110"/>
        <v>0</v>
      </c>
      <c r="HT95" s="181">
        <f t="shared" si="110"/>
        <v>0</v>
      </c>
      <c r="HU95" s="181">
        <f t="shared" si="110"/>
        <v>0</v>
      </c>
      <c r="HV95" s="181">
        <f t="shared" si="110"/>
        <v>0</v>
      </c>
      <c r="HW95" s="181">
        <f t="shared" si="110"/>
        <v>0</v>
      </c>
      <c r="HX95" s="181">
        <f t="shared" si="110"/>
        <v>0</v>
      </c>
      <c r="HY95" s="181">
        <f t="shared" si="110"/>
        <v>0</v>
      </c>
      <c r="HZ95" s="181">
        <f t="shared" si="110"/>
        <v>0</v>
      </c>
      <c r="IA95" s="181">
        <f t="shared" si="110"/>
        <v>0</v>
      </c>
      <c r="IB95" s="181">
        <f t="shared" si="110"/>
        <v>0</v>
      </c>
      <c r="IC95" s="181">
        <f t="shared" si="110"/>
        <v>0</v>
      </c>
      <c r="ID95" s="181">
        <f t="shared" si="110"/>
        <v>0</v>
      </c>
      <c r="IE95" s="181">
        <f t="shared" si="110"/>
        <v>0</v>
      </c>
      <c r="IF95" s="181">
        <f t="shared" si="110"/>
        <v>0</v>
      </c>
      <c r="IG95" s="181">
        <f t="shared" si="110"/>
        <v>0</v>
      </c>
      <c r="IH95" s="181">
        <f t="shared" si="110"/>
        <v>0</v>
      </c>
      <c r="II95" s="181">
        <f t="shared" si="110"/>
        <v>0</v>
      </c>
      <c r="IJ95" s="181">
        <f t="shared" si="110"/>
        <v>0</v>
      </c>
      <c r="IK95" s="181">
        <f t="shared" si="110"/>
        <v>0</v>
      </c>
      <c r="IL95" s="181">
        <f t="shared" si="110"/>
        <v>0</v>
      </c>
      <c r="IM95" s="181">
        <f t="shared" si="110"/>
        <v>0</v>
      </c>
      <c r="IN95" s="181">
        <f t="shared" si="110"/>
        <v>0</v>
      </c>
      <c r="IO95" s="181">
        <f t="shared" si="110"/>
        <v>0</v>
      </c>
      <c r="IP95" s="181">
        <f t="shared" si="110"/>
        <v>0</v>
      </c>
      <c r="IQ95" s="181">
        <f t="shared" si="110"/>
        <v>0</v>
      </c>
      <c r="IR95" s="181">
        <f t="shared" si="110"/>
        <v>0</v>
      </c>
      <c r="IS95" s="184">
        <f t="shared" si="110"/>
        <v>0</v>
      </c>
      <c r="IT95" s="184">
        <f t="shared" si="110"/>
        <v>0</v>
      </c>
      <c r="IU95" s="184">
        <f t="shared" si="110"/>
        <v>0</v>
      </c>
      <c r="IV95" s="184">
        <f t="shared" si="110"/>
        <v>0</v>
      </c>
      <c r="IW95" s="184">
        <f t="shared" si="110"/>
        <v>0</v>
      </c>
      <c r="IX95" s="184">
        <f t="shared" si="110"/>
        <v>0</v>
      </c>
      <c r="IY95" s="181">
        <f t="shared" si="110"/>
        <v>0</v>
      </c>
      <c r="IZ95" s="181">
        <f t="shared" si="110"/>
        <v>0</v>
      </c>
      <c r="JA95" s="181">
        <f t="shared" ref="JA95:JB95" si="111">JA97+JA98+JA99</f>
        <v>0</v>
      </c>
      <c r="JB95" s="181">
        <f t="shared" si="111"/>
        <v>0</v>
      </c>
      <c r="JC95" s="181">
        <f t="shared" ref="JC95:JD95" si="112">JC97+JC98+JC99</f>
        <v>0</v>
      </c>
      <c r="JD95" s="181">
        <f t="shared" si="112"/>
        <v>0</v>
      </c>
      <c r="JE95" s="181">
        <f t="shared" ref="JE95" si="113">JE97+JE98+JE99</f>
        <v>0</v>
      </c>
      <c r="JF95" s="184">
        <f t="shared" ref="JF95:JG95" si="114">JF97+JF98+JF99</f>
        <v>0</v>
      </c>
      <c r="JG95" s="550">
        <f t="shared" si="114"/>
        <v>0</v>
      </c>
      <c r="JH95" s="92">
        <v>0</v>
      </c>
      <c r="JI95" s="92">
        <v>0</v>
      </c>
      <c r="JJ95" s="92">
        <v>0</v>
      </c>
      <c r="JK95" s="92">
        <v>0</v>
      </c>
      <c r="JL95" s="92">
        <v>0</v>
      </c>
      <c r="JM95" s="92">
        <v>0</v>
      </c>
    </row>
    <row r="96" spans="1:273" ht="15" customHeight="1">
      <c r="A96" s="57"/>
      <c r="B96" s="144" t="s">
        <v>95</v>
      </c>
      <c r="C96" s="195"/>
      <c r="D96" s="195"/>
      <c r="E96" s="195"/>
      <c r="F96" s="75"/>
      <c r="G96" s="75"/>
      <c r="H96" s="75"/>
      <c r="I96" s="75"/>
      <c r="J96" s="75"/>
      <c r="K96" s="75"/>
      <c r="L96" s="75"/>
      <c r="M96" s="75"/>
      <c r="N96" s="195"/>
      <c r="O96" s="195"/>
      <c r="P96" s="195"/>
      <c r="Q96" s="195"/>
      <c r="R96" s="195">
        <v>240</v>
      </c>
      <c r="S96" s="195">
        <v>299</v>
      </c>
      <c r="T96" s="195">
        <v>810</v>
      </c>
      <c r="U96" s="195">
        <v>929</v>
      </c>
      <c r="V96" s="195">
        <v>876</v>
      </c>
      <c r="W96" s="195">
        <v>619</v>
      </c>
      <c r="X96" s="195">
        <v>604</v>
      </c>
      <c r="Y96" s="77">
        <v>607</v>
      </c>
      <c r="Z96" s="77">
        <v>725</v>
      </c>
      <c r="AA96" s="77">
        <v>702</v>
      </c>
      <c r="AB96" s="77">
        <v>572</v>
      </c>
      <c r="AC96" s="77">
        <v>547</v>
      </c>
      <c r="AD96" s="58">
        <v>812</v>
      </c>
      <c r="AE96" s="58">
        <v>820</v>
      </c>
      <c r="AF96" s="88">
        <v>741</v>
      </c>
      <c r="AG96" s="88">
        <v>756</v>
      </c>
      <c r="AH96" s="88">
        <v>923</v>
      </c>
      <c r="AI96" s="77">
        <v>690</v>
      </c>
      <c r="AJ96" s="77">
        <v>673</v>
      </c>
      <c r="AK96" s="77">
        <v>654</v>
      </c>
      <c r="AL96" s="77">
        <v>604</v>
      </c>
      <c r="AM96" s="77">
        <v>557</v>
      </c>
      <c r="AN96" s="77">
        <v>517</v>
      </c>
      <c r="AO96" s="77">
        <v>517</v>
      </c>
      <c r="AP96" s="77">
        <v>187</v>
      </c>
      <c r="AQ96" s="77">
        <v>190</v>
      </c>
      <c r="AR96" s="77">
        <v>192</v>
      </c>
      <c r="AS96" s="77">
        <v>184</v>
      </c>
      <c r="AT96" s="77">
        <v>203</v>
      </c>
      <c r="AU96" s="77">
        <v>211</v>
      </c>
      <c r="AV96" s="77">
        <v>171</v>
      </c>
      <c r="AW96" s="58"/>
      <c r="AX96" s="58"/>
      <c r="AY96" s="8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33"/>
      <c r="DO96" s="33"/>
      <c r="DP96" s="33"/>
      <c r="DQ96" s="33"/>
      <c r="DR96" s="33"/>
      <c r="DS96" s="33"/>
      <c r="DT96" s="32"/>
      <c r="DU96" s="31"/>
      <c r="DV96" s="31"/>
      <c r="DW96" s="31"/>
      <c r="DX96" s="31"/>
      <c r="DY96" s="31"/>
      <c r="DZ96" s="33"/>
      <c r="EA96" s="33"/>
      <c r="EB96" s="33"/>
      <c r="EC96" s="33"/>
      <c r="ED96" s="33"/>
      <c r="EE96" s="33"/>
      <c r="EF96" s="33"/>
      <c r="EG96" s="33"/>
      <c r="EH96" s="92"/>
      <c r="EI96" s="92"/>
      <c r="EJ96" s="92"/>
      <c r="EK96" s="92"/>
      <c r="EL96" s="92"/>
      <c r="EM96" s="92"/>
      <c r="EN96" s="92"/>
      <c r="EO96" s="92"/>
      <c r="EP96" s="92"/>
      <c r="EQ96" s="92"/>
      <c r="ER96" s="92"/>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80"/>
      <c r="IT96" s="281"/>
      <c r="IU96" s="281"/>
      <c r="IV96" s="281"/>
      <c r="IW96" s="281"/>
      <c r="IX96" s="281"/>
      <c r="IY96" s="29"/>
      <c r="IZ96" s="29"/>
      <c r="JA96" s="29"/>
      <c r="JB96" s="29"/>
      <c r="JC96" s="29"/>
      <c r="JD96" s="29"/>
      <c r="JE96" s="29"/>
      <c r="JF96" s="281"/>
      <c r="JG96" s="556"/>
      <c r="JH96" s="92">
        <v>0</v>
      </c>
      <c r="JI96" s="92">
        <v>0</v>
      </c>
      <c r="JJ96" s="92">
        <v>0</v>
      </c>
      <c r="JK96" s="92">
        <v>0</v>
      </c>
      <c r="JL96" s="92">
        <v>0</v>
      </c>
      <c r="JM96" s="92">
        <v>0</v>
      </c>
    </row>
    <row r="97" spans="1:273" ht="15" customHeight="1">
      <c r="A97" s="57"/>
      <c r="B97" s="58" t="s">
        <v>96</v>
      </c>
      <c r="C97" s="195"/>
      <c r="D97" s="195"/>
      <c r="E97" s="195"/>
      <c r="F97" s="75"/>
      <c r="G97" s="75"/>
      <c r="H97" s="75"/>
      <c r="I97" s="75"/>
      <c r="J97" s="75"/>
      <c r="K97" s="75"/>
      <c r="L97" s="75"/>
      <c r="M97" s="75"/>
      <c r="N97" s="195"/>
      <c r="O97" s="195"/>
      <c r="P97" s="195"/>
      <c r="Q97" s="195"/>
      <c r="R97" s="195"/>
      <c r="S97" s="195"/>
      <c r="T97" s="195"/>
      <c r="U97" s="195"/>
      <c r="V97" s="195"/>
      <c r="W97" s="195"/>
      <c r="X97" s="195"/>
      <c r="Y97" s="77"/>
      <c r="Z97" s="77"/>
      <c r="AA97" s="77"/>
      <c r="AB97" s="77"/>
      <c r="AC97" s="77"/>
      <c r="AD97" s="58"/>
      <c r="AE97" s="58"/>
      <c r="AF97" s="88"/>
      <c r="AG97" s="88"/>
      <c r="AH97" s="88"/>
      <c r="AI97" s="77"/>
      <c r="AJ97" s="77"/>
      <c r="AK97" s="77"/>
      <c r="AL97" s="77"/>
      <c r="AM97" s="77"/>
      <c r="AN97" s="77"/>
      <c r="AO97" s="77"/>
      <c r="AP97" s="77"/>
      <c r="AQ97" s="77"/>
      <c r="AR97" s="77"/>
      <c r="AS97" s="77"/>
      <c r="AT97" s="77"/>
      <c r="AU97" s="77"/>
      <c r="AV97" s="77"/>
      <c r="AW97" s="88">
        <v>171</v>
      </c>
      <c r="AX97" s="77">
        <v>180</v>
      </c>
      <c r="AY97" s="77">
        <v>149</v>
      </c>
      <c r="AZ97" s="58">
        <v>249</v>
      </c>
      <c r="BA97" s="58">
        <v>143</v>
      </c>
      <c r="BB97" s="58">
        <v>136</v>
      </c>
      <c r="BC97" s="58">
        <v>131</v>
      </c>
      <c r="BD97" s="58">
        <v>128</v>
      </c>
      <c r="BE97" s="58">
        <v>117</v>
      </c>
      <c r="BF97" s="58">
        <v>3</v>
      </c>
      <c r="BG97" s="58">
        <v>3</v>
      </c>
      <c r="BH97" s="58">
        <v>10</v>
      </c>
      <c r="BI97" s="58">
        <v>9</v>
      </c>
      <c r="BJ97" s="58">
        <v>92</v>
      </c>
      <c r="BK97" s="58">
        <v>13</v>
      </c>
      <c r="BL97" s="58">
        <v>5</v>
      </c>
      <c r="BM97" s="58">
        <v>5</v>
      </c>
      <c r="BN97" s="88">
        <v>0</v>
      </c>
      <c r="BO97" s="88">
        <v>0</v>
      </c>
      <c r="BP97" s="88">
        <v>0</v>
      </c>
      <c r="BQ97" s="88">
        <v>0</v>
      </c>
      <c r="BR97" s="88">
        <v>0</v>
      </c>
      <c r="BS97" s="88">
        <v>0</v>
      </c>
      <c r="BT97" s="88">
        <v>0</v>
      </c>
      <c r="BU97" s="88">
        <v>0</v>
      </c>
      <c r="BV97" s="88">
        <v>0</v>
      </c>
      <c r="BW97" s="92">
        <v>0</v>
      </c>
      <c r="BX97" s="92">
        <v>0</v>
      </c>
      <c r="BY97" s="92">
        <v>0</v>
      </c>
      <c r="BZ97" s="92">
        <v>0</v>
      </c>
      <c r="CA97" s="92">
        <v>0</v>
      </c>
      <c r="CB97" s="92">
        <v>0</v>
      </c>
      <c r="CC97" s="92">
        <v>0</v>
      </c>
      <c r="CD97" s="92">
        <v>0</v>
      </c>
      <c r="CE97" s="92">
        <v>0</v>
      </c>
      <c r="CF97" s="92">
        <v>0</v>
      </c>
      <c r="CG97" s="92">
        <v>0</v>
      </c>
      <c r="CH97" s="92">
        <v>0</v>
      </c>
      <c r="CI97" s="92">
        <v>0</v>
      </c>
      <c r="CJ97" s="92">
        <v>0</v>
      </c>
      <c r="CK97" s="92">
        <v>0</v>
      </c>
      <c r="CL97" s="92">
        <v>0</v>
      </c>
      <c r="CM97" s="92">
        <v>0</v>
      </c>
      <c r="CN97" s="92">
        <v>0</v>
      </c>
      <c r="CO97" s="92">
        <v>0</v>
      </c>
      <c r="CP97" s="92">
        <v>0</v>
      </c>
      <c r="CQ97" s="92">
        <v>0</v>
      </c>
      <c r="CR97" s="92">
        <v>0</v>
      </c>
      <c r="CS97" s="92">
        <v>0</v>
      </c>
      <c r="CT97" s="92">
        <v>0</v>
      </c>
      <c r="CU97" s="92">
        <v>0</v>
      </c>
      <c r="CV97" s="92">
        <v>0</v>
      </c>
      <c r="CW97" s="92">
        <v>0</v>
      </c>
      <c r="CX97" s="92">
        <v>0</v>
      </c>
      <c r="CY97" s="92">
        <v>0</v>
      </c>
      <c r="CZ97" s="92">
        <v>0</v>
      </c>
      <c r="DA97" s="92">
        <v>0</v>
      </c>
      <c r="DB97" s="92">
        <v>0</v>
      </c>
      <c r="DC97" s="92">
        <v>0</v>
      </c>
      <c r="DD97" s="181">
        <v>0</v>
      </c>
      <c r="DE97" s="181">
        <v>0</v>
      </c>
      <c r="DF97" s="181">
        <v>0</v>
      </c>
      <c r="DG97" s="181">
        <v>0</v>
      </c>
      <c r="DH97" s="181">
        <v>0</v>
      </c>
      <c r="DI97" s="181">
        <v>0</v>
      </c>
      <c r="DJ97" s="181">
        <v>0</v>
      </c>
      <c r="DK97" s="181">
        <v>0</v>
      </c>
      <c r="DL97" s="181">
        <v>0</v>
      </c>
      <c r="DM97" s="181">
        <v>0</v>
      </c>
      <c r="DN97" s="181">
        <v>0</v>
      </c>
      <c r="DO97" s="181">
        <v>0</v>
      </c>
      <c r="DP97" s="181">
        <v>0</v>
      </c>
      <c r="DQ97" s="181">
        <v>0</v>
      </c>
      <c r="DR97" s="181">
        <v>0</v>
      </c>
      <c r="DS97" s="181">
        <v>0</v>
      </c>
      <c r="DT97" s="92">
        <v>0</v>
      </c>
      <c r="DU97" s="33">
        <v>0</v>
      </c>
      <c r="DV97" s="33">
        <v>0</v>
      </c>
      <c r="DW97" s="33">
        <v>0</v>
      </c>
      <c r="DX97" s="33">
        <v>0</v>
      </c>
      <c r="DY97" s="33">
        <v>0</v>
      </c>
      <c r="DZ97" s="33">
        <v>0</v>
      </c>
      <c r="EA97" s="33">
        <v>0</v>
      </c>
      <c r="EB97" s="33">
        <v>0</v>
      </c>
      <c r="EC97" s="33">
        <v>0</v>
      </c>
      <c r="ED97" s="33">
        <v>0</v>
      </c>
      <c r="EE97" s="33">
        <v>0</v>
      </c>
      <c r="EF97" s="33">
        <v>0</v>
      </c>
      <c r="EG97" s="33">
        <v>0</v>
      </c>
      <c r="EH97" s="92">
        <v>0</v>
      </c>
      <c r="EI97" s="92">
        <v>0</v>
      </c>
      <c r="EJ97" s="92">
        <v>0</v>
      </c>
      <c r="EK97" s="92">
        <v>0</v>
      </c>
      <c r="EL97" s="92">
        <v>0</v>
      </c>
      <c r="EM97" s="92">
        <v>0</v>
      </c>
      <c r="EN97" s="92">
        <v>0</v>
      </c>
      <c r="EO97" s="92">
        <v>0</v>
      </c>
      <c r="EP97" s="92">
        <v>0</v>
      </c>
      <c r="EQ97" s="92">
        <v>0</v>
      </c>
      <c r="ER97" s="92">
        <v>0</v>
      </c>
      <c r="ES97" s="92">
        <v>0</v>
      </c>
      <c r="ET97" s="92">
        <v>0</v>
      </c>
      <c r="EU97" s="92">
        <v>0</v>
      </c>
      <c r="EV97" s="92">
        <v>0</v>
      </c>
      <c r="EW97" s="92">
        <v>0</v>
      </c>
      <c r="EX97" s="92">
        <v>0</v>
      </c>
      <c r="EY97" s="92">
        <v>0</v>
      </c>
      <c r="EZ97" s="92">
        <v>0</v>
      </c>
      <c r="FA97" s="92">
        <v>0</v>
      </c>
      <c r="FB97" s="92">
        <v>0</v>
      </c>
      <c r="FC97" s="92">
        <v>0</v>
      </c>
      <c r="FD97" s="92">
        <v>0</v>
      </c>
      <c r="FE97" s="92">
        <v>0</v>
      </c>
      <c r="FF97" s="92">
        <v>0</v>
      </c>
      <c r="FG97" s="92">
        <v>0</v>
      </c>
      <c r="FH97" s="92">
        <v>0</v>
      </c>
      <c r="FI97" s="92">
        <v>0</v>
      </c>
      <c r="FJ97" s="92">
        <v>0</v>
      </c>
      <c r="FK97" s="92">
        <v>0</v>
      </c>
      <c r="FL97" s="92">
        <v>0</v>
      </c>
      <c r="FM97" s="92">
        <v>0</v>
      </c>
      <c r="FN97" s="92">
        <v>0</v>
      </c>
      <c r="FO97" s="92">
        <v>0</v>
      </c>
      <c r="FP97" s="92">
        <v>0</v>
      </c>
      <c r="FQ97" s="92">
        <v>0</v>
      </c>
      <c r="FR97" s="92">
        <v>0</v>
      </c>
      <c r="FS97" s="92">
        <v>0</v>
      </c>
      <c r="FT97" s="92">
        <v>0</v>
      </c>
      <c r="FU97" s="92">
        <v>0</v>
      </c>
      <c r="FV97" s="92">
        <v>0</v>
      </c>
      <c r="FW97" s="92">
        <v>0</v>
      </c>
      <c r="FX97" s="92">
        <v>0</v>
      </c>
      <c r="FY97" s="92">
        <v>0</v>
      </c>
      <c r="FZ97" s="92">
        <v>0</v>
      </c>
      <c r="GA97" s="92">
        <v>0</v>
      </c>
      <c r="GB97" s="92">
        <v>0</v>
      </c>
      <c r="GC97" s="92">
        <v>0</v>
      </c>
      <c r="GD97" s="92">
        <v>0</v>
      </c>
      <c r="GE97" s="92">
        <v>0</v>
      </c>
      <c r="GF97" s="92">
        <v>0</v>
      </c>
      <c r="GG97" s="92">
        <v>0</v>
      </c>
      <c r="GH97" s="92">
        <v>0</v>
      </c>
      <c r="GI97" s="92">
        <v>0</v>
      </c>
      <c r="GJ97" s="92">
        <v>0</v>
      </c>
      <c r="GK97" s="92">
        <v>0</v>
      </c>
      <c r="GL97" s="92">
        <v>0</v>
      </c>
      <c r="GM97" s="92">
        <v>0</v>
      </c>
      <c r="GN97" s="92">
        <v>0</v>
      </c>
      <c r="GO97" s="92">
        <v>0</v>
      </c>
      <c r="GP97" s="92">
        <v>0</v>
      </c>
      <c r="GQ97" s="92">
        <v>0</v>
      </c>
      <c r="GR97" s="92">
        <v>0</v>
      </c>
      <c r="GS97" s="92">
        <v>0</v>
      </c>
      <c r="GT97" s="92">
        <v>0</v>
      </c>
      <c r="GU97" s="92">
        <v>0</v>
      </c>
      <c r="GV97" s="92">
        <v>0</v>
      </c>
      <c r="GW97" s="92">
        <v>0</v>
      </c>
      <c r="GX97" s="92">
        <v>0</v>
      </c>
      <c r="GY97" s="92">
        <v>0</v>
      </c>
      <c r="GZ97" s="92">
        <v>0</v>
      </c>
      <c r="HA97" s="92">
        <v>0</v>
      </c>
      <c r="HB97" s="92">
        <v>0</v>
      </c>
      <c r="HC97" s="92">
        <v>0</v>
      </c>
      <c r="HD97" s="92">
        <v>0</v>
      </c>
      <c r="HE97" s="92">
        <v>0</v>
      </c>
      <c r="HF97" s="92">
        <v>0</v>
      </c>
      <c r="HG97" s="92">
        <v>0</v>
      </c>
      <c r="HH97" s="92">
        <v>0</v>
      </c>
      <c r="HI97" s="92">
        <v>0</v>
      </c>
      <c r="HJ97" s="92">
        <v>0</v>
      </c>
      <c r="HK97" s="92">
        <v>0</v>
      </c>
      <c r="HL97" s="92">
        <v>0</v>
      </c>
      <c r="HM97" s="92">
        <v>0</v>
      </c>
      <c r="HN97" s="92">
        <v>0</v>
      </c>
      <c r="HO97" s="92">
        <v>0</v>
      </c>
      <c r="HP97" s="92">
        <v>0</v>
      </c>
      <c r="HQ97" s="92">
        <v>0</v>
      </c>
      <c r="HR97" s="92">
        <v>0</v>
      </c>
      <c r="HS97" s="92">
        <v>0</v>
      </c>
      <c r="HT97" s="92">
        <v>0</v>
      </c>
      <c r="HU97" s="92">
        <v>0</v>
      </c>
      <c r="HV97" s="92">
        <v>0</v>
      </c>
      <c r="HW97" s="92">
        <v>0</v>
      </c>
      <c r="HX97" s="92">
        <v>0</v>
      </c>
      <c r="HY97" s="92">
        <v>0</v>
      </c>
      <c r="HZ97" s="92">
        <v>0</v>
      </c>
      <c r="IA97" s="92">
        <v>0</v>
      </c>
      <c r="IB97" s="92">
        <v>0</v>
      </c>
      <c r="IC97" s="92">
        <v>0</v>
      </c>
      <c r="ID97" s="92">
        <v>0</v>
      </c>
      <c r="IE97" s="92">
        <v>0</v>
      </c>
      <c r="IF97" s="92">
        <v>0</v>
      </c>
      <c r="IG97" s="92">
        <v>0</v>
      </c>
      <c r="IH97" s="92">
        <v>0</v>
      </c>
      <c r="II97" s="92">
        <v>0</v>
      </c>
      <c r="IJ97" s="92">
        <v>0</v>
      </c>
      <c r="IK97" s="92">
        <v>0</v>
      </c>
      <c r="IL97" s="92">
        <v>0</v>
      </c>
      <c r="IM97" s="92">
        <v>0</v>
      </c>
      <c r="IN97" s="92">
        <v>0</v>
      </c>
      <c r="IO97" s="92">
        <v>0</v>
      </c>
      <c r="IP97" s="92">
        <v>0</v>
      </c>
      <c r="IQ97" s="92">
        <v>0</v>
      </c>
      <c r="IR97" s="92">
        <v>0</v>
      </c>
      <c r="IS97" s="206">
        <v>0</v>
      </c>
      <c r="IT97" s="206">
        <v>0</v>
      </c>
      <c r="IU97" s="206">
        <v>0</v>
      </c>
      <c r="IV97" s="206">
        <v>0</v>
      </c>
      <c r="IW97" s="206">
        <v>0</v>
      </c>
      <c r="IX97" s="206">
        <v>0</v>
      </c>
      <c r="IY97" s="92">
        <v>0</v>
      </c>
      <c r="IZ97" s="92">
        <v>0</v>
      </c>
      <c r="JA97" s="92">
        <v>0</v>
      </c>
      <c r="JB97" s="92">
        <v>0</v>
      </c>
      <c r="JC97" s="92">
        <v>0</v>
      </c>
      <c r="JD97" s="92">
        <v>0</v>
      </c>
      <c r="JE97" s="92">
        <v>0</v>
      </c>
      <c r="JF97" s="206">
        <v>0</v>
      </c>
      <c r="JG97" s="538">
        <v>0</v>
      </c>
      <c r="JH97" s="92">
        <v>0</v>
      </c>
      <c r="JI97" s="92">
        <v>0</v>
      </c>
      <c r="JJ97" s="92">
        <v>0</v>
      </c>
      <c r="JK97" s="92">
        <v>0</v>
      </c>
      <c r="JL97" s="92">
        <v>0</v>
      </c>
      <c r="JM97" s="92">
        <v>0</v>
      </c>
    </row>
    <row r="98" spans="1:273" ht="15" customHeight="1">
      <c r="A98" s="57"/>
      <c r="B98" s="144" t="s">
        <v>97</v>
      </c>
      <c r="C98" s="75"/>
      <c r="D98" s="75"/>
      <c r="E98" s="75"/>
      <c r="F98" s="75"/>
      <c r="G98" s="75"/>
      <c r="H98" s="75"/>
      <c r="I98" s="75"/>
      <c r="J98" s="75"/>
      <c r="K98" s="75"/>
      <c r="L98" s="75"/>
      <c r="M98" s="75"/>
      <c r="N98" s="75"/>
      <c r="O98" s="75"/>
      <c r="P98" s="75"/>
      <c r="Q98" s="75"/>
      <c r="R98" s="195"/>
      <c r="S98" s="195"/>
      <c r="T98" s="195"/>
      <c r="U98" s="195"/>
      <c r="V98" s="195"/>
      <c r="W98" s="195">
        <v>295</v>
      </c>
      <c r="X98" s="195">
        <v>35</v>
      </c>
      <c r="Y98" s="77">
        <v>332</v>
      </c>
      <c r="Z98" s="77">
        <v>340</v>
      </c>
      <c r="AA98" s="77">
        <v>46</v>
      </c>
      <c r="AB98" s="77">
        <v>336</v>
      </c>
      <c r="AC98" s="77">
        <v>349</v>
      </c>
      <c r="AD98" s="58">
        <v>366</v>
      </c>
      <c r="AE98" s="58">
        <v>352</v>
      </c>
      <c r="AF98" s="88">
        <v>344</v>
      </c>
      <c r="AG98" s="88">
        <v>346</v>
      </c>
      <c r="AH98" s="88">
        <v>861</v>
      </c>
      <c r="AI98" s="88">
        <v>902</v>
      </c>
      <c r="AJ98" s="88">
        <v>982</v>
      </c>
      <c r="AK98" s="88">
        <v>972</v>
      </c>
      <c r="AL98" s="88">
        <v>906</v>
      </c>
      <c r="AM98" s="88">
        <v>878</v>
      </c>
      <c r="AN98" s="88">
        <v>823</v>
      </c>
      <c r="AO98" s="88">
        <v>814</v>
      </c>
      <c r="AP98" s="88">
        <v>805</v>
      </c>
      <c r="AQ98" s="88">
        <v>805</v>
      </c>
      <c r="AR98" s="88">
        <v>799</v>
      </c>
      <c r="AS98" s="88">
        <v>787</v>
      </c>
      <c r="AT98" s="88">
        <v>782</v>
      </c>
      <c r="AU98" s="88">
        <v>776</v>
      </c>
      <c r="AV98" s="88">
        <v>772</v>
      </c>
      <c r="AW98" s="88">
        <v>772</v>
      </c>
      <c r="AX98" s="88">
        <v>763</v>
      </c>
      <c r="AY98" s="88">
        <v>759</v>
      </c>
      <c r="AZ98" s="88">
        <v>751</v>
      </c>
      <c r="BA98" s="88">
        <v>85</v>
      </c>
      <c r="BB98" s="88">
        <v>84</v>
      </c>
      <c r="BC98" s="88">
        <v>124</v>
      </c>
      <c r="BD98" s="88">
        <v>124</v>
      </c>
      <c r="BE98" s="88">
        <v>124</v>
      </c>
      <c r="BF98" s="88">
        <v>0</v>
      </c>
      <c r="BG98" s="88">
        <v>0</v>
      </c>
      <c r="BH98" s="88">
        <v>0</v>
      </c>
      <c r="BI98" s="88">
        <v>0</v>
      </c>
      <c r="BJ98" s="88">
        <v>6</v>
      </c>
      <c r="BK98" s="88">
        <v>6</v>
      </c>
      <c r="BL98" s="58">
        <v>6</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206">
        <v>0</v>
      </c>
      <c r="JA98" s="92">
        <v>0</v>
      </c>
      <c r="JB98" s="92">
        <v>0</v>
      </c>
      <c r="JC98" s="92">
        <v>0</v>
      </c>
      <c r="JD98" s="92">
        <v>0</v>
      </c>
      <c r="JE98" s="92">
        <v>0</v>
      </c>
      <c r="JF98" s="206">
        <v>0</v>
      </c>
      <c r="JG98" s="538">
        <v>0</v>
      </c>
      <c r="JH98" s="92">
        <v>0</v>
      </c>
      <c r="JI98" s="92">
        <v>0</v>
      </c>
      <c r="JJ98" s="92">
        <v>0</v>
      </c>
      <c r="JK98" s="92">
        <v>0</v>
      </c>
      <c r="JL98" s="92">
        <v>0</v>
      </c>
      <c r="JM98" s="92">
        <v>0</v>
      </c>
    </row>
    <row r="99" spans="1:273" ht="15" customHeight="1">
      <c r="A99" s="57"/>
      <c r="B99" s="144" t="s">
        <v>98</v>
      </c>
      <c r="C99" s="195"/>
      <c r="D99" s="195"/>
      <c r="E99" s="195"/>
      <c r="F99" s="76"/>
      <c r="G99" s="76"/>
      <c r="H99" s="76"/>
      <c r="I99" s="76"/>
      <c r="J99" s="76"/>
      <c r="K99" s="76"/>
      <c r="L99" s="76"/>
      <c r="M99" s="76"/>
      <c r="N99" s="195"/>
      <c r="O99" s="195"/>
      <c r="P99" s="195"/>
      <c r="Q99" s="195"/>
      <c r="R99" s="195"/>
      <c r="S99" s="195"/>
      <c r="T99" s="195"/>
      <c r="U99" s="195"/>
      <c r="V99" s="195"/>
      <c r="W99" s="195"/>
      <c r="X99" s="195">
        <v>7</v>
      </c>
      <c r="Y99" s="77">
        <v>7</v>
      </c>
      <c r="Z99" s="77">
        <v>7</v>
      </c>
      <c r="AA99" s="77">
        <v>7</v>
      </c>
      <c r="AB99" s="77">
        <v>7</v>
      </c>
      <c r="AC99" s="77">
        <v>7</v>
      </c>
      <c r="AD99" s="58">
        <v>7</v>
      </c>
      <c r="AE99" s="58">
        <v>7</v>
      </c>
      <c r="AF99" s="58">
        <v>7</v>
      </c>
      <c r="AG99" s="58">
        <v>7</v>
      </c>
      <c r="AH99" s="58">
        <v>7</v>
      </c>
      <c r="AI99" s="58">
        <v>7</v>
      </c>
      <c r="AJ99" s="58">
        <v>6</v>
      </c>
      <c r="AK99" s="58">
        <v>6</v>
      </c>
      <c r="AL99" s="58">
        <v>5</v>
      </c>
      <c r="AM99" s="58">
        <v>5</v>
      </c>
      <c r="AN99" s="58">
        <v>5</v>
      </c>
      <c r="AO99" s="58">
        <v>5</v>
      </c>
      <c r="AP99" s="104">
        <v>0</v>
      </c>
      <c r="AQ99" s="104">
        <v>0</v>
      </c>
      <c r="AR99" s="88">
        <v>0</v>
      </c>
      <c r="AS99" s="88">
        <v>0</v>
      </c>
      <c r="AT99" s="88">
        <v>0</v>
      </c>
      <c r="AU99" s="88">
        <v>0</v>
      </c>
      <c r="AV99" s="88">
        <v>0</v>
      </c>
      <c r="AW99" s="88">
        <v>0</v>
      </c>
      <c r="AX99" s="88">
        <v>0</v>
      </c>
      <c r="AY99" s="88">
        <v>0</v>
      </c>
      <c r="AZ99" s="88">
        <v>0</v>
      </c>
      <c r="BA99" s="88">
        <v>0</v>
      </c>
      <c r="BB99" s="88">
        <v>0</v>
      </c>
      <c r="BC99" s="88">
        <v>0</v>
      </c>
      <c r="BD99" s="88">
        <v>0</v>
      </c>
      <c r="BE99" s="88">
        <v>0</v>
      </c>
      <c r="BF99" s="88">
        <v>0</v>
      </c>
      <c r="BG99" s="88">
        <v>0</v>
      </c>
      <c r="BH99" s="88">
        <v>0</v>
      </c>
      <c r="BI99" s="88">
        <v>0</v>
      </c>
      <c r="BJ99" s="88">
        <v>0</v>
      </c>
      <c r="BK99" s="88">
        <v>0</v>
      </c>
      <c r="BL99" s="88">
        <v>0</v>
      </c>
      <c r="BM99" s="88">
        <v>0</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131</v>
      </c>
      <c r="GD99" s="92">
        <v>170</v>
      </c>
      <c r="GE99" s="92">
        <v>219</v>
      </c>
      <c r="GF99" s="92">
        <v>269</v>
      </c>
      <c r="GG99" s="92">
        <v>275</v>
      </c>
      <c r="GH99" s="92">
        <v>264</v>
      </c>
      <c r="GI99" s="92">
        <v>82</v>
      </c>
      <c r="GJ99" s="92">
        <v>37</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92">
        <v>0</v>
      </c>
      <c r="JA99" s="92">
        <v>0</v>
      </c>
      <c r="JB99" s="92">
        <v>0</v>
      </c>
      <c r="JC99" s="92">
        <v>0</v>
      </c>
      <c r="JD99" s="92">
        <v>0</v>
      </c>
      <c r="JE99" s="92">
        <v>0</v>
      </c>
      <c r="JF99" s="206">
        <v>0</v>
      </c>
      <c r="JG99" s="538">
        <v>0</v>
      </c>
      <c r="JH99" s="92">
        <v>0</v>
      </c>
      <c r="JI99" s="92">
        <v>0</v>
      </c>
      <c r="JJ99" s="92">
        <v>0</v>
      </c>
      <c r="JK99" s="92">
        <v>0</v>
      </c>
      <c r="JL99" s="92">
        <v>0</v>
      </c>
      <c r="JM99" s="92">
        <v>0</v>
      </c>
    </row>
    <row r="100" spans="1:273" s="14" customFormat="1" ht="15" customHeight="1">
      <c r="A100" s="57"/>
      <c r="B100" s="29" t="s">
        <v>159</v>
      </c>
      <c r="C100" s="178">
        <f t="shared" ref="C100:AF100" si="115">C101+C102</f>
        <v>6708</v>
      </c>
      <c r="D100" s="178">
        <f t="shared" si="115"/>
        <v>7148</v>
      </c>
      <c r="E100" s="178">
        <f t="shared" si="115"/>
        <v>7341</v>
      </c>
      <c r="F100" s="178">
        <f t="shared" si="115"/>
        <v>7371</v>
      </c>
      <c r="G100" s="178">
        <f t="shared" si="115"/>
        <v>7827</v>
      </c>
      <c r="H100" s="178">
        <f t="shared" si="115"/>
        <v>8351</v>
      </c>
      <c r="I100" s="178">
        <f>I101+I102</f>
        <v>9042</v>
      </c>
      <c r="J100" s="178">
        <f t="shared" si="115"/>
        <v>10493</v>
      </c>
      <c r="K100" s="178">
        <f t="shared" si="115"/>
        <v>10773</v>
      </c>
      <c r="L100" s="178">
        <f t="shared" si="115"/>
        <v>10843</v>
      </c>
      <c r="M100" s="178">
        <f t="shared" si="115"/>
        <v>10778</v>
      </c>
      <c r="N100" s="178">
        <f t="shared" si="115"/>
        <v>11567</v>
      </c>
      <c r="O100" s="178">
        <f t="shared" si="115"/>
        <v>12219</v>
      </c>
      <c r="P100" s="178">
        <f t="shared" si="115"/>
        <v>12905</v>
      </c>
      <c r="Q100" s="178">
        <f t="shared" si="115"/>
        <v>14064</v>
      </c>
      <c r="R100" s="178">
        <f>R101+R102</f>
        <v>13899.101000000001</v>
      </c>
      <c r="S100" s="178">
        <f t="shared" si="115"/>
        <v>13240.339</v>
      </c>
      <c r="T100" s="178">
        <f>T101+T102</f>
        <v>13303.898000000001</v>
      </c>
      <c r="U100" s="178">
        <f t="shared" si="115"/>
        <v>13836.813</v>
      </c>
      <c r="V100" s="178">
        <f t="shared" si="115"/>
        <v>13154</v>
      </c>
      <c r="W100" s="178">
        <f t="shared" si="115"/>
        <v>13020.849</v>
      </c>
      <c r="X100" s="178">
        <f t="shared" si="115"/>
        <v>13189</v>
      </c>
      <c r="Y100" s="178">
        <f t="shared" si="115"/>
        <v>13225</v>
      </c>
      <c r="Z100" s="178">
        <f t="shared" si="115"/>
        <v>13646</v>
      </c>
      <c r="AA100" s="178">
        <f t="shared" si="115"/>
        <v>13795</v>
      </c>
      <c r="AB100" s="178">
        <f t="shared" si="115"/>
        <v>13890</v>
      </c>
      <c r="AC100" s="178">
        <f t="shared" si="115"/>
        <v>14140</v>
      </c>
      <c r="AD100" s="178">
        <f t="shared" si="115"/>
        <v>14460</v>
      </c>
      <c r="AE100" s="178">
        <f t="shared" si="115"/>
        <v>14633</v>
      </c>
      <c r="AF100" s="178">
        <f t="shared" si="115"/>
        <v>15107</v>
      </c>
      <c r="AG100" s="178">
        <f>AG101+AG102</f>
        <v>15452</v>
      </c>
      <c r="AH100" s="178">
        <f>AH101+AH102</f>
        <v>15888</v>
      </c>
      <c r="AI100" s="178">
        <f>AI101+AI102</f>
        <v>15908</v>
      </c>
      <c r="AJ100" s="178">
        <f>AJ101+AJ102</f>
        <v>15747</v>
      </c>
      <c r="AK100" s="178">
        <f>AK101+AK102</f>
        <v>15876</v>
      </c>
      <c r="AL100" s="178">
        <f t="shared" ref="AL100:AQ100" si="116">SUM(AL101:AL102)</f>
        <v>16471</v>
      </c>
      <c r="AM100" s="178">
        <f>SUM(AM101:AM102)</f>
        <v>17521</v>
      </c>
      <c r="AN100" s="178">
        <f t="shared" si="116"/>
        <v>17718</v>
      </c>
      <c r="AO100" s="178">
        <f t="shared" si="116"/>
        <v>17154</v>
      </c>
      <c r="AP100" s="178">
        <f t="shared" si="116"/>
        <v>17643</v>
      </c>
      <c r="AQ100" s="178">
        <f t="shared" si="116"/>
        <v>18466</v>
      </c>
      <c r="AR100" s="178">
        <f t="shared" ref="AR100:DC100" si="117">SUM(AR101:AR102)</f>
        <v>19450</v>
      </c>
      <c r="AS100" s="178">
        <f t="shared" si="117"/>
        <v>20423</v>
      </c>
      <c r="AT100" s="178">
        <f t="shared" si="117"/>
        <v>19982</v>
      </c>
      <c r="AU100" s="178">
        <f t="shared" si="117"/>
        <v>20115</v>
      </c>
      <c r="AV100" s="178">
        <f>SUM(AV101:AV102)</f>
        <v>25916</v>
      </c>
      <c r="AW100" s="178">
        <f t="shared" si="117"/>
        <v>26227</v>
      </c>
      <c r="AX100" s="178">
        <f t="shared" si="117"/>
        <v>27573</v>
      </c>
      <c r="AY100" s="178">
        <f t="shared" si="117"/>
        <v>28808</v>
      </c>
      <c r="AZ100" s="178">
        <f t="shared" si="117"/>
        <v>29873</v>
      </c>
      <c r="BA100" s="178">
        <f t="shared" si="117"/>
        <v>32544</v>
      </c>
      <c r="BB100" s="178">
        <f t="shared" si="117"/>
        <v>33401</v>
      </c>
      <c r="BC100" s="178">
        <f t="shared" si="117"/>
        <v>31606</v>
      </c>
      <c r="BD100" s="178">
        <f t="shared" si="117"/>
        <v>33091</v>
      </c>
      <c r="BE100" s="178">
        <f t="shared" si="117"/>
        <v>36517</v>
      </c>
      <c r="BF100" s="178">
        <f t="shared" si="117"/>
        <v>38347</v>
      </c>
      <c r="BG100" s="178">
        <f t="shared" si="117"/>
        <v>38482</v>
      </c>
      <c r="BH100" s="178">
        <f t="shared" si="117"/>
        <v>37031</v>
      </c>
      <c r="BI100" s="178">
        <f t="shared" si="117"/>
        <v>38565</v>
      </c>
      <c r="BJ100" s="178">
        <f t="shared" si="117"/>
        <v>39801</v>
      </c>
      <c r="BK100" s="178">
        <f t="shared" si="117"/>
        <v>42859</v>
      </c>
      <c r="BL100" s="178">
        <f t="shared" si="117"/>
        <v>42528</v>
      </c>
      <c r="BM100" s="178">
        <f t="shared" si="117"/>
        <v>42971</v>
      </c>
      <c r="BN100" s="178">
        <f>SUM(BN101:BN102)</f>
        <v>42033</v>
      </c>
      <c r="BO100" s="178">
        <f t="shared" si="117"/>
        <v>42021</v>
      </c>
      <c r="BP100" s="178">
        <f t="shared" si="117"/>
        <v>41980</v>
      </c>
      <c r="BQ100" s="178">
        <f t="shared" si="117"/>
        <v>42151</v>
      </c>
      <c r="BR100" s="178">
        <f t="shared" si="117"/>
        <v>43445</v>
      </c>
      <c r="BS100" s="178">
        <f t="shared" si="117"/>
        <v>40951</v>
      </c>
      <c r="BT100" s="178">
        <f t="shared" si="117"/>
        <v>41555</v>
      </c>
      <c r="BU100" s="178">
        <f t="shared" si="117"/>
        <v>42594</v>
      </c>
      <c r="BV100" s="178">
        <f t="shared" si="117"/>
        <v>43645</v>
      </c>
      <c r="BW100" s="178">
        <f t="shared" si="117"/>
        <v>45270</v>
      </c>
      <c r="BX100" s="178">
        <f t="shared" si="117"/>
        <v>42799</v>
      </c>
      <c r="BY100" s="178">
        <f t="shared" si="117"/>
        <v>43054</v>
      </c>
      <c r="BZ100" s="178">
        <f t="shared" si="117"/>
        <v>40665</v>
      </c>
      <c r="CA100" s="178">
        <f t="shared" si="117"/>
        <v>40778</v>
      </c>
      <c r="CB100" s="181">
        <f t="shared" si="117"/>
        <v>42985</v>
      </c>
      <c r="CC100" s="181">
        <f t="shared" si="117"/>
        <v>44856</v>
      </c>
      <c r="CD100" s="181">
        <f t="shared" si="117"/>
        <v>45177</v>
      </c>
      <c r="CE100" s="181">
        <f t="shared" si="117"/>
        <v>45920</v>
      </c>
      <c r="CF100" s="181">
        <f t="shared" si="117"/>
        <v>46316</v>
      </c>
      <c r="CG100" s="181">
        <f t="shared" si="117"/>
        <v>46825</v>
      </c>
      <c r="CH100" s="181">
        <f t="shared" si="117"/>
        <v>48327</v>
      </c>
      <c r="CI100" s="181">
        <f t="shared" si="117"/>
        <v>53810</v>
      </c>
      <c r="CJ100" s="181">
        <f t="shared" si="117"/>
        <v>51742</v>
      </c>
      <c r="CK100" s="181">
        <f t="shared" si="117"/>
        <v>49924</v>
      </c>
      <c r="CL100" s="181">
        <f>SUM(CL101:CL102)</f>
        <v>48369</v>
      </c>
      <c r="CM100" s="181">
        <f t="shared" si="117"/>
        <v>53014</v>
      </c>
      <c r="CN100" s="181">
        <f t="shared" si="117"/>
        <v>52572</v>
      </c>
      <c r="CO100" s="181">
        <f t="shared" si="117"/>
        <v>53295</v>
      </c>
      <c r="CP100" s="181">
        <f t="shared" si="117"/>
        <v>54630</v>
      </c>
      <c r="CQ100" s="181">
        <f t="shared" si="117"/>
        <v>55350</v>
      </c>
      <c r="CR100" s="181">
        <f t="shared" si="117"/>
        <v>55240</v>
      </c>
      <c r="CS100" s="181">
        <f t="shared" si="117"/>
        <v>56950</v>
      </c>
      <c r="CT100" s="181">
        <f t="shared" si="117"/>
        <v>58228</v>
      </c>
      <c r="CU100" s="181">
        <f t="shared" si="117"/>
        <v>58698</v>
      </c>
      <c r="CV100" s="181">
        <f t="shared" si="117"/>
        <v>61585.397742741465</v>
      </c>
      <c r="CW100" s="181">
        <f t="shared" si="117"/>
        <v>62033.90827743688</v>
      </c>
      <c r="CX100" s="181">
        <f>SUM(CX101:CX102)</f>
        <v>62825.459575346365</v>
      </c>
      <c r="CY100" s="181">
        <f t="shared" si="117"/>
        <v>66148.820799845926</v>
      </c>
      <c r="CZ100" s="181">
        <f t="shared" si="117"/>
        <v>66003.634400526047</v>
      </c>
      <c r="DA100" s="181">
        <f t="shared" si="117"/>
        <v>67238.002624351531</v>
      </c>
      <c r="DB100" s="181">
        <f t="shared" si="117"/>
        <v>66236.663224184449</v>
      </c>
      <c r="DC100" s="181">
        <f t="shared" si="117"/>
        <v>66843.316294151038</v>
      </c>
      <c r="DD100" s="177">
        <f t="shared" ref="DD100:DS100" si="118">SUM(DD101:DD102)</f>
        <v>65530.69401293344</v>
      </c>
      <c r="DE100" s="177">
        <f t="shared" si="118"/>
        <v>66342.430861300963</v>
      </c>
      <c r="DF100" s="177">
        <f>SUM(DF101:DF102)</f>
        <v>67978.141621076356</v>
      </c>
      <c r="DG100" s="177">
        <f t="shared" si="118"/>
        <v>70501.405300036859</v>
      </c>
      <c r="DH100" s="181">
        <f t="shared" si="118"/>
        <v>70491.107680051122</v>
      </c>
      <c r="DI100" s="181">
        <f t="shared" si="118"/>
        <v>73134.761110431835</v>
      </c>
      <c r="DJ100" s="181">
        <f t="shared" si="118"/>
        <v>74048.503285661267</v>
      </c>
      <c r="DK100" s="181">
        <f t="shared" si="118"/>
        <v>76090.987056434969</v>
      </c>
      <c r="DL100" s="181">
        <f t="shared" si="118"/>
        <v>77953.285028602215</v>
      </c>
      <c r="DM100" s="92">
        <f t="shared" si="118"/>
        <v>77749.368689031049</v>
      </c>
      <c r="DN100" s="92">
        <f t="shared" si="118"/>
        <v>77748.137914851482</v>
      </c>
      <c r="DO100" s="92">
        <f t="shared" si="118"/>
        <v>78862.911322500615</v>
      </c>
      <c r="DP100" s="92">
        <f t="shared" si="118"/>
        <v>79795.358068375092</v>
      </c>
      <c r="DQ100" s="92">
        <f t="shared" si="118"/>
        <v>78735.670372063469</v>
      </c>
      <c r="DR100" s="92">
        <f t="shared" si="118"/>
        <v>79496.487502844044</v>
      </c>
      <c r="DS100" s="92">
        <f t="shared" si="118"/>
        <v>82804.882625061495</v>
      </c>
      <c r="DT100" s="92">
        <f>SUM(DT101:DT102)</f>
        <v>82010.662498992431</v>
      </c>
      <c r="DU100" s="92">
        <f t="shared" ref="DU100:GF100" si="119">SUM(DU101:DU102)</f>
        <v>80756.089372480812</v>
      </c>
      <c r="DV100" s="92">
        <f>SUM(DV101:DV102)</f>
        <v>79349.427035092958</v>
      </c>
      <c r="DW100" s="92">
        <f t="shared" si="119"/>
        <v>77072.289064269644</v>
      </c>
      <c r="DX100" s="92">
        <f t="shared" si="119"/>
        <v>73989.894489172206</v>
      </c>
      <c r="DY100" s="92">
        <f t="shared" si="119"/>
        <v>73309</v>
      </c>
      <c r="DZ100" s="92">
        <f t="shared" si="119"/>
        <v>73409.190668821422</v>
      </c>
      <c r="EA100" s="92">
        <f t="shared" si="119"/>
        <v>71206</v>
      </c>
      <c r="EB100" s="92">
        <f>SUM(EB101:EB102)</f>
        <v>72482</v>
      </c>
      <c r="EC100" s="92">
        <f t="shared" si="119"/>
        <v>71409</v>
      </c>
      <c r="ED100" s="92">
        <f t="shared" si="119"/>
        <v>70832.787412312289</v>
      </c>
      <c r="EE100" s="92">
        <f t="shared" si="119"/>
        <v>71528.132390747298</v>
      </c>
      <c r="EF100" s="92">
        <f t="shared" si="119"/>
        <v>66104</v>
      </c>
      <c r="EG100" s="92">
        <f t="shared" si="119"/>
        <v>67238</v>
      </c>
      <c r="EH100" s="92">
        <f t="shared" si="119"/>
        <v>71100</v>
      </c>
      <c r="EI100" s="92">
        <f t="shared" si="119"/>
        <v>71012</v>
      </c>
      <c r="EJ100" s="92">
        <f t="shared" si="119"/>
        <v>71122</v>
      </c>
      <c r="EK100" s="92">
        <f t="shared" si="119"/>
        <v>69497</v>
      </c>
      <c r="EL100" s="92">
        <f t="shared" si="119"/>
        <v>66467</v>
      </c>
      <c r="EM100" s="92">
        <f t="shared" si="119"/>
        <v>64483</v>
      </c>
      <c r="EN100" s="92">
        <f t="shared" si="119"/>
        <v>64643</v>
      </c>
      <c r="EO100" s="92">
        <f t="shared" si="119"/>
        <v>63924</v>
      </c>
      <c r="EP100" s="92">
        <f t="shared" si="119"/>
        <v>63342</v>
      </c>
      <c r="EQ100" s="92">
        <f t="shared" si="119"/>
        <v>63049</v>
      </c>
      <c r="ER100" s="92">
        <f t="shared" si="119"/>
        <v>61566</v>
      </c>
      <c r="ES100" s="180">
        <f>SUM(ES101:ES102)</f>
        <v>62799</v>
      </c>
      <c r="ET100" s="180">
        <f t="shared" si="119"/>
        <v>64644</v>
      </c>
      <c r="EU100" s="180">
        <f t="shared" si="119"/>
        <v>65287</v>
      </c>
      <c r="EV100" s="180">
        <f>SUM(EV101:EV102)</f>
        <v>65581</v>
      </c>
      <c r="EW100" s="180">
        <f t="shared" si="119"/>
        <v>65572</v>
      </c>
      <c r="EX100" s="92">
        <f t="shared" si="119"/>
        <v>66111</v>
      </c>
      <c r="EY100" s="92">
        <f t="shared" si="119"/>
        <v>66371</v>
      </c>
      <c r="EZ100" s="92">
        <f t="shared" si="119"/>
        <v>67408</v>
      </c>
      <c r="FA100" s="92">
        <f t="shared" si="119"/>
        <v>68184</v>
      </c>
      <c r="FB100" s="92">
        <f t="shared" si="119"/>
        <v>67948</v>
      </c>
      <c r="FC100" s="92">
        <f>SUM(FC101:FC102)</f>
        <v>68716.878482108383</v>
      </c>
      <c r="FD100" s="92">
        <f t="shared" si="119"/>
        <v>67760.956423023206</v>
      </c>
      <c r="FE100" s="92">
        <f t="shared" si="119"/>
        <v>66911</v>
      </c>
      <c r="FF100" s="92">
        <f t="shared" si="119"/>
        <v>65668</v>
      </c>
      <c r="FG100" s="92">
        <f t="shared" si="119"/>
        <v>63577</v>
      </c>
      <c r="FH100" s="92">
        <f t="shared" si="119"/>
        <v>63930</v>
      </c>
      <c r="FI100" s="92">
        <f t="shared" si="119"/>
        <v>64694</v>
      </c>
      <c r="FJ100" s="92">
        <f t="shared" si="119"/>
        <v>64000</v>
      </c>
      <c r="FK100" s="92">
        <f t="shared" si="119"/>
        <v>63584</v>
      </c>
      <c r="FL100" s="92">
        <f t="shared" si="119"/>
        <v>63812.257055643859</v>
      </c>
      <c r="FM100" s="92">
        <f t="shared" si="119"/>
        <v>62603</v>
      </c>
      <c r="FN100" s="92">
        <f t="shared" si="119"/>
        <v>62490.189045619984</v>
      </c>
      <c r="FO100" s="92">
        <f t="shared" si="119"/>
        <v>65691</v>
      </c>
      <c r="FP100" s="92">
        <f>SUM(FP101:FP102)</f>
        <v>63461</v>
      </c>
      <c r="FQ100" s="92">
        <f>SUM(FQ101:FQ102)</f>
        <v>62268.397204805777</v>
      </c>
      <c r="FR100" s="92">
        <f t="shared" si="119"/>
        <v>61750</v>
      </c>
      <c r="FS100" s="92">
        <f t="shared" si="119"/>
        <v>61156</v>
      </c>
      <c r="FT100" s="92">
        <f t="shared" si="119"/>
        <v>62011</v>
      </c>
      <c r="FU100" s="92">
        <f t="shared" si="119"/>
        <v>63409.120267250037</v>
      </c>
      <c r="FV100" s="92">
        <f t="shared" si="119"/>
        <v>64680.4685195614</v>
      </c>
      <c r="FW100" s="92">
        <f t="shared" si="119"/>
        <v>66135.622154375204</v>
      </c>
      <c r="FX100" s="92">
        <f t="shared" si="119"/>
        <v>67384.911636321238</v>
      </c>
      <c r="FY100" s="92">
        <f t="shared" si="119"/>
        <v>67103.889038431196</v>
      </c>
      <c r="FZ100" s="92">
        <f t="shared" si="119"/>
        <v>67797.857509977723</v>
      </c>
      <c r="GA100" s="92">
        <f>SUM(GA101:GA102)</f>
        <v>67161.376719823878</v>
      </c>
      <c r="GB100" s="92">
        <f t="shared" si="119"/>
        <v>66876.17484514747</v>
      </c>
      <c r="GC100" s="92">
        <f t="shared" si="119"/>
        <v>67360.341566245508</v>
      </c>
      <c r="GD100" s="92">
        <f t="shared" si="119"/>
        <v>68505.638305377564</v>
      </c>
      <c r="GE100" s="92">
        <f t="shared" si="119"/>
        <v>71412.380044185993</v>
      </c>
      <c r="GF100" s="92">
        <f t="shared" si="119"/>
        <v>71834.576704298059</v>
      </c>
      <c r="GG100" s="92">
        <f t="shared" ref="GG100:IR100" si="120">SUM(GG101:GG102)</f>
        <v>73474.611254564195</v>
      </c>
      <c r="GH100" s="92">
        <f t="shared" si="120"/>
        <v>74544.164785391768</v>
      </c>
      <c r="GI100" s="92">
        <f t="shared" si="120"/>
        <v>76071.431146956165</v>
      </c>
      <c r="GJ100" s="92">
        <f t="shared" si="120"/>
        <v>74232.939524730697</v>
      </c>
      <c r="GK100" s="92">
        <f t="shared" si="120"/>
        <v>75104.951452694746</v>
      </c>
      <c r="GL100" s="92">
        <f t="shared" si="120"/>
        <v>77250</v>
      </c>
      <c r="GM100" s="92">
        <f>SUM(GM101:GM102)</f>
        <v>78253</v>
      </c>
      <c r="GN100" s="92">
        <f t="shared" si="120"/>
        <v>74774</v>
      </c>
      <c r="GO100" s="92">
        <f>SUM(GO101:GO102)</f>
        <v>74431</v>
      </c>
      <c r="GP100" s="92">
        <f t="shared" si="120"/>
        <v>78294</v>
      </c>
      <c r="GQ100" s="92">
        <f t="shared" si="120"/>
        <v>80005</v>
      </c>
      <c r="GR100" s="92">
        <f t="shared" si="120"/>
        <v>79147</v>
      </c>
      <c r="GS100" s="92">
        <f t="shared" si="120"/>
        <v>81744</v>
      </c>
      <c r="GT100" s="92">
        <f t="shared" si="120"/>
        <v>84462</v>
      </c>
      <c r="GU100" s="92">
        <f t="shared" si="120"/>
        <v>84949</v>
      </c>
      <c r="GV100" s="92">
        <f t="shared" si="120"/>
        <v>80702</v>
      </c>
      <c r="GW100" s="92">
        <f t="shared" si="120"/>
        <v>80415</v>
      </c>
      <c r="GX100" s="92">
        <f t="shared" si="120"/>
        <v>83550</v>
      </c>
      <c r="GY100" s="92">
        <f t="shared" si="120"/>
        <v>88861</v>
      </c>
      <c r="GZ100" s="92">
        <f t="shared" si="120"/>
        <v>92237</v>
      </c>
      <c r="HA100" s="92">
        <f t="shared" si="120"/>
        <v>95548</v>
      </c>
      <c r="HB100" s="92">
        <f t="shared" si="120"/>
        <v>99436</v>
      </c>
      <c r="HC100" s="282">
        <f t="shared" si="120"/>
        <v>100922</v>
      </c>
      <c r="HD100" s="282">
        <f t="shared" si="120"/>
        <v>102094</v>
      </c>
      <c r="HE100" s="92">
        <f t="shared" si="120"/>
        <v>100449</v>
      </c>
      <c r="HF100" s="92">
        <f t="shared" si="120"/>
        <v>101531</v>
      </c>
      <c r="HG100" s="92">
        <f t="shared" si="120"/>
        <v>104223</v>
      </c>
      <c r="HH100" s="92">
        <f t="shared" si="120"/>
        <v>103962</v>
      </c>
      <c r="HI100" s="92">
        <f t="shared" si="120"/>
        <v>105937</v>
      </c>
      <c r="HJ100" s="92">
        <f t="shared" si="120"/>
        <v>106923</v>
      </c>
      <c r="HK100" s="92">
        <f>SUM(HK101:HK102)</f>
        <v>110137</v>
      </c>
      <c r="HL100" s="282">
        <f>SUM(HL101:HL102)</f>
        <v>111139</v>
      </c>
      <c r="HM100" s="92">
        <f t="shared" si="120"/>
        <v>111798</v>
      </c>
      <c r="HN100" s="92">
        <f t="shared" si="120"/>
        <v>114403</v>
      </c>
      <c r="HO100" s="92">
        <f t="shared" si="120"/>
        <v>114738</v>
      </c>
      <c r="HP100" s="92">
        <f t="shared" si="120"/>
        <v>117863</v>
      </c>
      <c r="HQ100" s="92">
        <f t="shared" si="120"/>
        <v>118490</v>
      </c>
      <c r="HR100" s="92">
        <f t="shared" si="120"/>
        <v>121065</v>
      </c>
      <c r="HS100" s="92">
        <f t="shared" si="120"/>
        <v>122159</v>
      </c>
      <c r="HT100" s="92">
        <f t="shared" si="120"/>
        <v>121648</v>
      </c>
      <c r="HU100" s="92">
        <f t="shared" si="120"/>
        <v>124699</v>
      </c>
      <c r="HV100" s="92">
        <f t="shared" si="120"/>
        <v>129344</v>
      </c>
      <c r="HW100" s="92">
        <f>SUM(HW101:HW102)</f>
        <v>145242</v>
      </c>
      <c r="HX100" s="92">
        <f>SUM(HX101:HX102)</f>
        <v>149052</v>
      </c>
      <c r="HY100" s="92">
        <f>SUM(HY101:HY102)</f>
        <v>150021</v>
      </c>
      <c r="HZ100" s="92">
        <f t="shared" si="120"/>
        <v>152727</v>
      </c>
      <c r="IA100" s="92">
        <f>SUM(IA101:IA102)</f>
        <v>153331</v>
      </c>
      <c r="IB100" s="92">
        <f t="shared" si="120"/>
        <v>155604</v>
      </c>
      <c r="IC100" s="92">
        <f>SUM(IC101:IC102)</f>
        <v>156141</v>
      </c>
      <c r="ID100" s="92">
        <f>SUM(ID101:ID102)</f>
        <v>147706</v>
      </c>
      <c r="IE100" s="92">
        <f>SUM(IE101:IE102)</f>
        <v>149788</v>
      </c>
      <c r="IF100" s="92">
        <f t="shared" si="120"/>
        <v>155669</v>
      </c>
      <c r="IG100" s="92">
        <f t="shared" si="120"/>
        <v>163754</v>
      </c>
      <c r="IH100" s="92">
        <f t="shared" si="120"/>
        <v>156538</v>
      </c>
      <c r="II100" s="92">
        <f t="shared" si="120"/>
        <v>165156</v>
      </c>
      <c r="IJ100" s="92">
        <f>SUM(IJ101:IJ102)</f>
        <v>149483</v>
      </c>
      <c r="IK100" s="92">
        <f>SUM(IK101:IK102)</f>
        <v>145272</v>
      </c>
      <c r="IL100" s="92">
        <f>SUM(IL101:IL102)</f>
        <v>144667</v>
      </c>
      <c r="IM100" s="92">
        <f t="shared" si="120"/>
        <v>143060</v>
      </c>
      <c r="IN100" s="92">
        <f>SUM(IN101:IN102)</f>
        <v>145408</v>
      </c>
      <c r="IO100" s="92">
        <f t="shared" si="120"/>
        <v>155674</v>
      </c>
      <c r="IP100" s="92">
        <f t="shared" si="120"/>
        <v>156234</v>
      </c>
      <c r="IQ100" s="92">
        <f t="shared" si="120"/>
        <v>155010</v>
      </c>
      <c r="IR100" s="92">
        <f t="shared" si="120"/>
        <v>150828</v>
      </c>
      <c r="IS100" s="206">
        <f t="shared" ref="IS100:JB100" si="121">SUM(IS101:IS102)</f>
        <v>147114</v>
      </c>
      <c r="IT100" s="206">
        <f t="shared" si="121"/>
        <v>140744</v>
      </c>
      <c r="IU100" s="206">
        <f t="shared" si="121"/>
        <v>142320.20396874999</v>
      </c>
      <c r="IV100" s="206">
        <f t="shared" si="121"/>
        <v>136875</v>
      </c>
      <c r="IW100" s="206">
        <f>SUM(IW101:IW102)</f>
        <v>135377</v>
      </c>
      <c r="IX100" s="206">
        <f t="shared" si="121"/>
        <v>136925</v>
      </c>
      <c r="IY100" s="92">
        <f t="shared" si="121"/>
        <v>131802</v>
      </c>
      <c r="IZ100" s="92">
        <f t="shared" si="121"/>
        <v>130151</v>
      </c>
      <c r="JA100" s="92">
        <f t="shared" ref="JA100" si="122">SUM(JA101:JA102)</f>
        <v>132943</v>
      </c>
      <c r="JB100" s="92">
        <f t="shared" si="121"/>
        <v>130213</v>
      </c>
      <c r="JC100" s="92">
        <f>SUM(JC101:JC102)</f>
        <v>129679</v>
      </c>
      <c r="JD100" s="92">
        <f t="shared" ref="JD100:JE100" si="123">SUM(JD101:JD102)</f>
        <v>128323</v>
      </c>
      <c r="JE100" s="92">
        <f t="shared" si="123"/>
        <v>130968</v>
      </c>
      <c r="JF100" s="206">
        <f>SUM(JF101:JF102)</f>
        <v>129363</v>
      </c>
      <c r="JG100" s="538">
        <f>SUM(JG101:JG102)</f>
        <v>132080</v>
      </c>
      <c r="JH100" s="29"/>
      <c r="JI100" s="29"/>
      <c r="JJ100" s="29"/>
      <c r="JK100" s="92"/>
      <c r="JL100" s="92"/>
      <c r="JM100" s="92"/>
    </row>
    <row r="101" spans="1:273" s="14" customFormat="1" ht="15" customHeight="1">
      <c r="A101" s="57" t="s">
        <v>46</v>
      </c>
      <c r="B101" s="158" t="s">
        <v>99</v>
      </c>
      <c r="C101" s="186">
        <v>4630</v>
      </c>
      <c r="D101" s="186">
        <v>5251</v>
      </c>
      <c r="E101" s="186">
        <v>5432</v>
      </c>
      <c r="F101" s="178">
        <v>5606</v>
      </c>
      <c r="G101" s="178">
        <v>5846</v>
      </c>
      <c r="H101" s="178">
        <v>6036</v>
      </c>
      <c r="I101" s="178">
        <v>6512</v>
      </c>
      <c r="J101" s="178">
        <v>6607</v>
      </c>
      <c r="K101" s="178">
        <v>6766</v>
      </c>
      <c r="L101" s="178">
        <v>6818</v>
      </c>
      <c r="M101" s="178">
        <v>6652</v>
      </c>
      <c r="N101" s="186">
        <v>6872</v>
      </c>
      <c r="O101" s="186">
        <v>7163</v>
      </c>
      <c r="P101" s="186">
        <v>7578</v>
      </c>
      <c r="Q101" s="186">
        <v>8278</v>
      </c>
      <c r="R101" s="186">
        <v>8561</v>
      </c>
      <c r="S101" s="186">
        <v>8333</v>
      </c>
      <c r="T101" s="186">
        <v>8411</v>
      </c>
      <c r="U101" s="186">
        <v>8342</v>
      </c>
      <c r="V101" s="186">
        <v>8334</v>
      </c>
      <c r="W101" s="186">
        <v>8426</v>
      </c>
      <c r="X101" s="181">
        <v>8373</v>
      </c>
      <c r="Y101" s="186">
        <v>8669</v>
      </c>
      <c r="Z101" s="186">
        <v>8487</v>
      </c>
      <c r="AA101" s="186">
        <v>9113</v>
      </c>
      <c r="AB101" s="186">
        <v>9448</v>
      </c>
      <c r="AC101" s="186">
        <v>9518</v>
      </c>
      <c r="AD101" s="186">
        <v>9633</v>
      </c>
      <c r="AE101" s="186">
        <v>9439</v>
      </c>
      <c r="AF101" s="186">
        <v>9388</v>
      </c>
      <c r="AG101" s="186">
        <v>9514</v>
      </c>
      <c r="AH101" s="186">
        <v>9585</v>
      </c>
      <c r="AI101" s="186">
        <v>9719</v>
      </c>
      <c r="AJ101" s="186">
        <v>9294</v>
      </c>
      <c r="AK101" s="186">
        <v>9456</v>
      </c>
      <c r="AL101" s="186">
        <v>9637</v>
      </c>
      <c r="AM101" s="186">
        <v>10968</v>
      </c>
      <c r="AN101" s="186">
        <v>11245</v>
      </c>
      <c r="AO101" s="186">
        <v>11475</v>
      </c>
      <c r="AP101" s="186">
        <v>11552</v>
      </c>
      <c r="AQ101" s="186">
        <v>11575</v>
      </c>
      <c r="AR101" s="181">
        <v>11843</v>
      </c>
      <c r="AS101" s="181">
        <v>11979</v>
      </c>
      <c r="AT101" s="181">
        <v>12154</v>
      </c>
      <c r="AU101" s="181">
        <v>12666</v>
      </c>
      <c r="AV101" s="181">
        <v>12507</v>
      </c>
      <c r="AW101" s="181">
        <v>12893</v>
      </c>
      <c r="AX101" s="181">
        <v>13104</v>
      </c>
      <c r="AY101" s="181">
        <v>14232</v>
      </c>
      <c r="AZ101" s="181">
        <v>14353</v>
      </c>
      <c r="BA101" s="181">
        <v>14747</v>
      </c>
      <c r="BB101" s="181">
        <v>15103</v>
      </c>
      <c r="BC101" s="181">
        <v>15182</v>
      </c>
      <c r="BD101" s="181">
        <v>15560</v>
      </c>
      <c r="BE101" s="181">
        <v>16491</v>
      </c>
      <c r="BF101" s="181">
        <v>17281</v>
      </c>
      <c r="BG101" s="181">
        <v>17366</v>
      </c>
      <c r="BH101" s="181">
        <v>18369</v>
      </c>
      <c r="BI101" s="181">
        <v>18034</v>
      </c>
      <c r="BJ101" s="181">
        <v>18095</v>
      </c>
      <c r="BK101" s="181">
        <v>18493</v>
      </c>
      <c r="BL101" s="181">
        <v>19581</v>
      </c>
      <c r="BM101" s="181">
        <v>19930</v>
      </c>
      <c r="BN101" s="181">
        <v>19896</v>
      </c>
      <c r="BO101" s="181">
        <v>19769</v>
      </c>
      <c r="BP101" s="177">
        <v>19894</v>
      </c>
      <c r="BQ101" s="177">
        <v>19764</v>
      </c>
      <c r="BR101" s="92">
        <v>20576</v>
      </c>
      <c r="BS101" s="92">
        <v>20452</v>
      </c>
      <c r="BT101" s="92">
        <v>21148</v>
      </c>
      <c r="BU101" s="92">
        <v>20933</v>
      </c>
      <c r="BV101" s="92">
        <v>21305</v>
      </c>
      <c r="BW101" s="92">
        <v>21776</v>
      </c>
      <c r="BX101" s="92">
        <v>21517</v>
      </c>
      <c r="BY101" s="92">
        <v>21902</v>
      </c>
      <c r="BZ101" s="92">
        <v>22656</v>
      </c>
      <c r="CA101" s="92">
        <v>23242</v>
      </c>
      <c r="CB101" s="92">
        <v>23344</v>
      </c>
      <c r="CC101" s="92">
        <v>23586</v>
      </c>
      <c r="CD101" s="92">
        <v>23755</v>
      </c>
      <c r="CE101" s="92">
        <v>23362</v>
      </c>
      <c r="CF101" s="92">
        <v>23168</v>
      </c>
      <c r="CG101" s="92">
        <v>23368</v>
      </c>
      <c r="CH101" s="92">
        <v>23881</v>
      </c>
      <c r="CI101" s="92">
        <v>24342</v>
      </c>
      <c r="CJ101" s="177">
        <v>24435</v>
      </c>
      <c r="CK101" s="177">
        <v>24356</v>
      </c>
      <c r="CL101" s="177">
        <v>24747</v>
      </c>
      <c r="CM101" s="177">
        <v>24987</v>
      </c>
      <c r="CN101" s="92">
        <v>25197</v>
      </c>
      <c r="CO101" s="92">
        <v>25331</v>
      </c>
      <c r="CP101" s="92">
        <v>25358</v>
      </c>
      <c r="CQ101" s="92">
        <v>26308</v>
      </c>
      <c r="CR101" s="92">
        <v>25849</v>
      </c>
      <c r="CS101" s="92">
        <v>26762</v>
      </c>
      <c r="CT101" s="92">
        <v>26866</v>
      </c>
      <c r="CU101" s="92">
        <v>28287</v>
      </c>
      <c r="CV101" s="92">
        <v>28030</v>
      </c>
      <c r="CW101" s="92">
        <v>28820</v>
      </c>
      <c r="CX101" s="92">
        <v>29139</v>
      </c>
      <c r="CY101" s="92">
        <v>29803</v>
      </c>
      <c r="CZ101" s="92">
        <v>29600</v>
      </c>
      <c r="DA101" s="92">
        <v>30701</v>
      </c>
      <c r="DB101" s="92">
        <v>30899</v>
      </c>
      <c r="DC101" s="92">
        <v>30952</v>
      </c>
      <c r="DD101" s="177">
        <v>29982</v>
      </c>
      <c r="DE101" s="177">
        <v>29753</v>
      </c>
      <c r="DF101" s="177">
        <v>29752</v>
      </c>
      <c r="DG101" s="181">
        <v>30594</v>
      </c>
      <c r="DH101" s="181">
        <v>30820</v>
      </c>
      <c r="DI101" s="181">
        <v>31014</v>
      </c>
      <c r="DJ101" s="181">
        <v>32111</v>
      </c>
      <c r="DK101" s="92">
        <v>33434</v>
      </c>
      <c r="DL101" s="92">
        <v>34178</v>
      </c>
      <c r="DM101" s="92">
        <v>34137</v>
      </c>
      <c r="DN101" s="92">
        <v>33737</v>
      </c>
      <c r="DO101" s="92">
        <v>33647</v>
      </c>
      <c r="DP101" s="92">
        <v>34115</v>
      </c>
      <c r="DQ101" s="92">
        <v>34604</v>
      </c>
      <c r="DR101" s="92">
        <v>34501</v>
      </c>
      <c r="DS101" s="181">
        <v>34995</v>
      </c>
      <c r="DT101" s="181">
        <v>35204</v>
      </c>
      <c r="DU101" s="181">
        <v>34485</v>
      </c>
      <c r="DV101" s="92">
        <v>34442</v>
      </c>
      <c r="DW101" s="181">
        <v>35491</v>
      </c>
      <c r="DX101" s="181">
        <v>35582</v>
      </c>
      <c r="DY101" s="181">
        <v>36409</v>
      </c>
      <c r="DZ101" s="92">
        <v>37268</v>
      </c>
      <c r="EA101" s="92">
        <v>35874</v>
      </c>
      <c r="EB101" s="92">
        <v>34963</v>
      </c>
      <c r="EC101" s="92">
        <v>34800</v>
      </c>
      <c r="ED101" s="92">
        <v>34102</v>
      </c>
      <c r="EE101" s="92">
        <v>36072</v>
      </c>
      <c r="EF101" s="92">
        <v>35107</v>
      </c>
      <c r="EG101" s="92">
        <v>36622</v>
      </c>
      <c r="EH101" s="92">
        <v>39112</v>
      </c>
      <c r="EI101" s="92">
        <v>40243</v>
      </c>
      <c r="EJ101" s="92">
        <v>40365</v>
      </c>
      <c r="EK101" s="92">
        <v>39905</v>
      </c>
      <c r="EL101" s="92">
        <v>38728</v>
      </c>
      <c r="EM101" s="92">
        <v>36737</v>
      </c>
      <c r="EN101" s="92">
        <v>35972</v>
      </c>
      <c r="EO101" s="92">
        <v>35645</v>
      </c>
      <c r="EP101" s="92">
        <v>34993</v>
      </c>
      <c r="EQ101" s="92">
        <v>34855</v>
      </c>
      <c r="ER101" s="92">
        <v>35169</v>
      </c>
      <c r="ES101" s="180">
        <v>35900</v>
      </c>
      <c r="ET101" s="180">
        <v>37525</v>
      </c>
      <c r="EU101" s="180">
        <v>39150</v>
      </c>
      <c r="EV101" s="180">
        <v>39345</v>
      </c>
      <c r="EW101" s="180">
        <v>39994</v>
      </c>
      <c r="EX101" s="92">
        <v>40407</v>
      </c>
      <c r="EY101" s="92">
        <v>40502</v>
      </c>
      <c r="EZ101" s="92">
        <v>41271</v>
      </c>
      <c r="FA101" s="92">
        <v>41491</v>
      </c>
      <c r="FB101" s="92">
        <v>41159</v>
      </c>
      <c r="FC101" s="92">
        <v>42075</v>
      </c>
      <c r="FD101" s="92">
        <v>40804</v>
      </c>
      <c r="FE101" s="92">
        <v>40474</v>
      </c>
      <c r="FF101" s="92">
        <v>40175</v>
      </c>
      <c r="FG101" s="92">
        <v>39725</v>
      </c>
      <c r="FH101" s="92">
        <v>39976</v>
      </c>
      <c r="FI101" s="92">
        <v>41343</v>
      </c>
      <c r="FJ101" s="92">
        <v>41236</v>
      </c>
      <c r="FK101" s="92">
        <v>41043</v>
      </c>
      <c r="FL101" s="92">
        <v>40702</v>
      </c>
      <c r="FM101" s="92">
        <v>40671</v>
      </c>
      <c r="FN101" s="92">
        <v>39938</v>
      </c>
      <c r="FO101" s="92">
        <v>40343</v>
      </c>
      <c r="FP101" s="92">
        <v>39370</v>
      </c>
      <c r="FQ101" s="92">
        <v>38887</v>
      </c>
      <c r="FR101" s="92">
        <v>38213</v>
      </c>
      <c r="FS101" s="92">
        <v>38055</v>
      </c>
      <c r="FT101" s="92">
        <v>38853</v>
      </c>
      <c r="FU101" s="92">
        <v>39564</v>
      </c>
      <c r="FV101" s="92">
        <v>39609</v>
      </c>
      <c r="FW101" s="92">
        <v>39496</v>
      </c>
      <c r="FX101" s="92">
        <v>39800</v>
      </c>
      <c r="FY101" s="92">
        <v>40513</v>
      </c>
      <c r="FZ101" s="92">
        <v>39878</v>
      </c>
      <c r="GA101" s="92">
        <v>40498</v>
      </c>
      <c r="GB101" s="92">
        <v>39791.567257138799</v>
      </c>
      <c r="GC101" s="92">
        <v>40545.224019888796</v>
      </c>
      <c r="GD101" s="92">
        <v>40982.102227388794</v>
      </c>
      <c r="GE101" s="92">
        <v>41383.804159638799</v>
      </c>
      <c r="GF101" s="92">
        <v>42392.012933638791</v>
      </c>
      <c r="GG101" s="92">
        <v>42966.607368138801</v>
      </c>
      <c r="GH101" s="92">
        <v>42889.032574888799</v>
      </c>
      <c r="GI101" s="92">
        <v>43595.877939138802</v>
      </c>
      <c r="GJ101" s="92">
        <v>44278.506670138799</v>
      </c>
      <c r="GK101" s="92">
        <v>46597</v>
      </c>
      <c r="GL101" s="92">
        <v>46548</v>
      </c>
      <c r="GM101" s="92">
        <v>47639</v>
      </c>
      <c r="GN101" s="92">
        <v>46865</v>
      </c>
      <c r="GO101" s="92">
        <v>46217</v>
      </c>
      <c r="GP101" s="92">
        <v>49445</v>
      </c>
      <c r="GQ101" s="92">
        <v>52076</v>
      </c>
      <c r="GR101" s="92">
        <v>53154</v>
      </c>
      <c r="GS101" s="92">
        <v>53346</v>
      </c>
      <c r="GT101" s="92">
        <v>56536</v>
      </c>
      <c r="GU101" s="92">
        <v>56980</v>
      </c>
      <c r="GV101" s="92">
        <v>54448</v>
      </c>
      <c r="GW101" s="92">
        <v>55124</v>
      </c>
      <c r="GX101" s="92">
        <v>56959</v>
      </c>
      <c r="GY101" s="92">
        <v>59987</v>
      </c>
      <c r="GZ101" s="92">
        <v>63159</v>
      </c>
      <c r="HA101" s="92">
        <v>65034</v>
      </c>
      <c r="HB101" s="92">
        <v>69193</v>
      </c>
      <c r="HC101" s="92">
        <v>68234</v>
      </c>
      <c r="HD101" s="92">
        <v>70025</v>
      </c>
      <c r="HE101" s="92">
        <v>68917</v>
      </c>
      <c r="HF101" s="92">
        <v>69262</v>
      </c>
      <c r="HG101" s="92">
        <v>69239</v>
      </c>
      <c r="HH101" s="92">
        <v>69468</v>
      </c>
      <c r="HI101" s="92">
        <v>70688</v>
      </c>
      <c r="HJ101" s="92">
        <v>70819</v>
      </c>
      <c r="HK101" s="92">
        <v>71526</v>
      </c>
      <c r="HL101" s="282">
        <v>72060</v>
      </c>
      <c r="HM101" s="282">
        <v>73378</v>
      </c>
      <c r="HN101" s="282">
        <v>74465</v>
      </c>
      <c r="HO101" s="282">
        <v>76052</v>
      </c>
      <c r="HP101" s="282">
        <v>76421</v>
      </c>
      <c r="HQ101" s="282">
        <v>76119</v>
      </c>
      <c r="HR101" s="282">
        <v>76295</v>
      </c>
      <c r="HS101" s="282">
        <v>76446</v>
      </c>
      <c r="HT101" s="282">
        <v>75916</v>
      </c>
      <c r="HU101" s="282">
        <v>76007</v>
      </c>
      <c r="HV101" s="282">
        <v>77404</v>
      </c>
      <c r="HW101" s="282">
        <v>82031</v>
      </c>
      <c r="HX101" s="283">
        <v>85782</v>
      </c>
      <c r="HY101" s="283">
        <v>88553</v>
      </c>
      <c r="HZ101" s="283">
        <v>88369</v>
      </c>
      <c r="IA101" s="283">
        <v>89752</v>
      </c>
      <c r="IB101" s="283">
        <v>90677</v>
      </c>
      <c r="IC101" s="283">
        <v>92615</v>
      </c>
      <c r="ID101" s="284">
        <v>91121</v>
      </c>
      <c r="IE101" s="283">
        <v>91451</v>
      </c>
      <c r="IF101" s="283">
        <v>91845</v>
      </c>
      <c r="IG101" s="283">
        <v>93105</v>
      </c>
      <c r="IH101" s="283">
        <v>93762</v>
      </c>
      <c r="II101" s="283">
        <v>94621</v>
      </c>
      <c r="IJ101" s="282">
        <v>92184</v>
      </c>
      <c r="IK101" s="282">
        <v>90660</v>
      </c>
      <c r="IL101" s="282">
        <v>90137</v>
      </c>
      <c r="IM101" s="282">
        <v>91566</v>
      </c>
      <c r="IN101" s="282">
        <v>92354</v>
      </c>
      <c r="IO101" s="282">
        <v>93650</v>
      </c>
      <c r="IP101" s="282">
        <v>95363</v>
      </c>
      <c r="IQ101" s="282">
        <v>95544</v>
      </c>
      <c r="IR101" s="282">
        <v>95703</v>
      </c>
      <c r="IS101" s="285">
        <v>95557</v>
      </c>
      <c r="IT101" s="286">
        <v>93264</v>
      </c>
      <c r="IU101" s="286">
        <v>93400.201968749985</v>
      </c>
      <c r="IV101" s="286">
        <v>92378</v>
      </c>
      <c r="IW101" s="286">
        <v>91095</v>
      </c>
      <c r="IX101" s="286">
        <v>93651</v>
      </c>
      <c r="IY101" s="286">
        <v>91180</v>
      </c>
      <c r="IZ101" s="286">
        <v>90888</v>
      </c>
      <c r="JA101" s="286">
        <v>90968</v>
      </c>
      <c r="JB101" s="286">
        <v>92624</v>
      </c>
      <c r="JC101" s="286">
        <v>93089</v>
      </c>
      <c r="JD101" s="286">
        <v>92184</v>
      </c>
      <c r="JE101" s="286">
        <v>93740</v>
      </c>
      <c r="JF101" s="286">
        <v>92453</v>
      </c>
      <c r="JG101" s="540">
        <v>92559</v>
      </c>
      <c r="JH101" s="29"/>
      <c r="JI101" s="29"/>
      <c r="JJ101" s="29"/>
      <c r="JK101" s="29"/>
      <c r="JL101" s="29"/>
      <c r="JM101" s="29"/>
    </row>
    <row r="102" spans="1:273" s="14" customFormat="1" ht="14.25" customHeight="1">
      <c r="A102" s="57"/>
      <c r="B102" s="158" t="s">
        <v>100</v>
      </c>
      <c r="C102" s="189">
        <f t="shared" ref="C102:Q102" si="124">SUM(C103+C104+C105)</f>
        <v>2078</v>
      </c>
      <c r="D102" s="189">
        <f t="shared" si="124"/>
        <v>1897</v>
      </c>
      <c r="E102" s="189">
        <f t="shared" si="124"/>
        <v>1909</v>
      </c>
      <c r="F102" s="189">
        <f t="shared" si="124"/>
        <v>1765</v>
      </c>
      <c r="G102" s="189">
        <f>SUM(G103+G104+G105)</f>
        <v>1981</v>
      </c>
      <c r="H102" s="189">
        <f t="shared" si="124"/>
        <v>2315</v>
      </c>
      <c r="I102" s="189">
        <f t="shared" si="124"/>
        <v>2530</v>
      </c>
      <c r="J102" s="189">
        <f t="shared" si="124"/>
        <v>3886</v>
      </c>
      <c r="K102" s="189">
        <f t="shared" si="124"/>
        <v>4007</v>
      </c>
      <c r="L102" s="189">
        <f t="shared" si="124"/>
        <v>4025</v>
      </c>
      <c r="M102" s="189">
        <f t="shared" si="124"/>
        <v>4126</v>
      </c>
      <c r="N102" s="189">
        <f t="shared" si="124"/>
        <v>4695</v>
      </c>
      <c r="O102" s="189">
        <f t="shared" si="124"/>
        <v>5056</v>
      </c>
      <c r="P102" s="189">
        <f t="shared" si="124"/>
        <v>5327</v>
      </c>
      <c r="Q102" s="189">
        <f t="shared" si="124"/>
        <v>5786</v>
      </c>
      <c r="R102" s="189">
        <f>SUM(R103+R104+R105)</f>
        <v>5338.1010000000006</v>
      </c>
      <c r="S102" s="189">
        <f t="shared" ref="S102:AK102" si="125">SUM(S103+S104+S105)</f>
        <v>4907.3389999999999</v>
      </c>
      <c r="T102" s="189">
        <f t="shared" si="125"/>
        <v>4892.8980000000001</v>
      </c>
      <c r="U102" s="189">
        <f t="shared" si="125"/>
        <v>5494.8130000000001</v>
      </c>
      <c r="V102" s="189">
        <f t="shared" si="125"/>
        <v>4820</v>
      </c>
      <c r="W102" s="189">
        <f t="shared" si="125"/>
        <v>4594.8490000000002</v>
      </c>
      <c r="X102" s="189">
        <f t="shared" si="125"/>
        <v>4816</v>
      </c>
      <c r="Y102" s="189">
        <f t="shared" si="125"/>
        <v>4556</v>
      </c>
      <c r="Z102" s="189">
        <f t="shared" si="125"/>
        <v>5159</v>
      </c>
      <c r="AA102" s="189">
        <f t="shared" si="125"/>
        <v>4682</v>
      </c>
      <c r="AB102" s="189">
        <f t="shared" si="125"/>
        <v>4442</v>
      </c>
      <c r="AC102" s="189">
        <f t="shared" si="125"/>
        <v>4622</v>
      </c>
      <c r="AD102" s="189">
        <f t="shared" si="125"/>
        <v>4827</v>
      </c>
      <c r="AE102" s="189">
        <f t="shared" si="125"/>
        <v>5194</v>
      </c>
      <c r="AF102" s="189">
        <f t="shared" si="125"/>
        <v>5719</v>
      </c>
      <c r="AG102" s="189">
        <f t="shared" si="125"/>
        <v>5938</v>
      </c>
      <c r="AH102" s="189">
        <f t="shared" si="125"/>
        <v>6303</v>
      </c>
      <c r="AI102" s="189">
        <f t="shared" si="125"/>
        <v>6189</v>
      </c>
      <c r="AJ102" s="189">
        <f t="shared" si="125"/>
        <v>6453</v>
      </c>
      <c r="AK102" s="189">
        <f t="shared" si="125"/>
        <v>6420</v>
      </c>
      <c r="AL102" s="287">
        <f t="shared" ref="AL102:AQ102" si="126">SUM(AL103:AL105)</f>
        <v>6834</v>
      </c>
      <c r="AM102" s="287">
        <f t="shared" si="126"/>
        <v>6553</v>
      </c>
      <c r="AN102" s="287">
        <f t="shared" si="126"/>
        <v>6473</v>
      </c>
      <c r="AO102" s="287">
        <f t="shared" si="126"/>
        <v>5679</v>
      </c>
      <c r="AP102" s="287">
        <f t="shared" si="126"/>
        <v>6091</v>
      </c>
      <c r="AQ102" s="287">
        <f t="shared" si="126"/>
        <v>6891</v>
      </c>
      <c r="AR102" s="287">
        <f t="shared" ref="AR102:DC102" si="127">SUM(AR103:AR105)</f>
        <v>7607</v>
      </c>
      <c r="AS102" s="287">
        <f t="shared" si="127"/>
        <v>8444</v>
      </c>
      <c r="AT102" s="287">
        <f t="shared" si="127"/>
        <v>7828</v>
      </c>
      <c r="AU102" s="287">
        <f t="shared" si="127"/>
        <v>7449</v>
      </c>
      <c r="AV102" s="287">
        <f t="shared" si="127"/>
        <v>13409</v>
      </c>
      <c r="AW102" s="287">
        <f t="shared" si="127"/>
        <v>13334</v>
      </c>
      <c r="AX102" s="287">
        <f t="shared" si="127"/>
        <v>14469</v>
      </c>
      <c r="AY102" s="287">
        <f t="shared" si="127"/>
        <v>14576</v>
      </c>
      <c r="AZ102" s="287">
        <f t="shared" si="127"/>
        <v>15520</v>
      </c>
      <c r="BA102" s="287">
        <f t="shared" si="127"/>
        <v>17797</v>
      </c>
      <c r="BB102" s="287">
        <f t="shared" si="127"/>
        <v>18298</v>
      </c>
      <c r="BC102" s="287">
        <f t="shared" si="127"/>
        <v>16424</v>
      </c>
      <c r="BD102" s="287">
        <f t="shared" si="127"/>
        <v>17531</v>
      </c>
      <c r="BE102" s="287">
        <f t="shared" si="127"/>
        <v>20026</v>
      </c>
      <c r="BF102" s="287">
        <f t="shared" si="127"/>
        <v>21066</v>
      </c>
      <c r="BG102" s="287">
        <f t="shared" si="127"/>
        <v>21116</v>
      </c>
      <c r="BH102" s="287">
        <f t="shared" si="127"/>
        <v>18662</v>
      </c>
      <c r="BI102" s="287">
        <f t="shared" si="127"/>
        <v>20531</v>
      </c>
      <c r="BJ102" s="287">
        <f t="shared" si="127"/>
        <v>21706</v>
      </c>
      <c r="BK102" s="287">
        <f t="shared" si="127"/>
        <v>24366</v>
      </c>
      <c r="BL102" s="287">
        <f t="shared" si="127"/>
        <v>22947</v>
      </c>
      <c r="BM102" s="287">
        <f t="shared" si="127"/>
        <v>23041</v>
      </c>
      <c r="BN102" s="287">
        <f>SUM(BN103:BN105)</f>
        <v>22137</v>
      </c>
      <c r="BO102" s="287">
        <f t="shared" si="127"/>
        <v>22252</v>
      </c>
      <c r="BP102" s="287">
        <f t="shared" si="127"/>
        <v>22086</v>
      </c>
      <c r="BQ102" s="287">
        <f t="shared" si="127"/>
        <v>22387</v>
      </c>
      <c r="BR102" s="287">
        <f t="shared" si="127"/>
        <v>22869</v>
      </c>
      <c r="BS102" s="287">
        <f t="shared" si="127"/>
        <v>20499</v>
      </c>
      <c r="BT102" s="287">
        <f t="shared" si="127"/>
        <v>20407</v>
      </c>
      <c r="BU102" s="287">
        <f t="shared" si="127"/>
        <v>21661</v>
      </c>
      <c r="BV102" s="287">
        <f t="shared" si="127"/>
        <v>22340</v>
      </c>
      <c r="BW102" s="287">
        <f t="shared" si="127"/>
        <v>23494</v>
      </c>
      <c r="BX102" s="287">
        <f t="shared" si="127"/>
        <v>21282</v>
      </c>
      <c r="BY102" s="287">
        <f t="shared" si="127"/>
        <v>21152</v>
      </c>
      <c r="BZ102" s="287">
        <f t="shared" si="127"/>
        <v>18009</v>
      </c>
      <c r="CA102" s="287">
        <f t="shared" si="127"/>
        <v>17536</v>
      </c>
      <c r="CB102" s="92">
        <f t="shared" si="127"/>
        <v>19641</v>
      </c>
      <c r="CC102" s="92">
        <f t="shared" si="127"/>
        <v>21270</v>
      </c>
      <c r="CD102" s="92">
        <f t="shared" si="127"/>
        <v>21422</v>
      </c>
      <c r="CE102" s="92">
        <f t="shared" si="127"/>
        <v>22558</v>
      </c>
      <c r="CF102" s="92">
        <f t="shared" si="127"/>
        <v>23148</v>
      </c>
      <c r="CG102" s="92">
        <f t="shared" si="127"/>
        <v>23457</v>
      </c>
      <c r="CH102" s="92">
        <f t="shared" si="127"/>
        <v>24446</v>
      </c>
      <c r="CI102" s="92">
        <f t="shared" si="127"/>
        <v>29468</v>
      </c>
      <c r="CJ102" s="92">
        <f t="shared" si="127"/>
        <v>27307</v>
      </c>
      <c r="CK102" s="92">
        <f t="shared" si="127"/>
        <v>25568</v>
      </c>
      <c r="CL102" s="92">
        <f t="shared" si="127"/>
        <v>23622</v>
      </c>
      <c r="CM102" s="92">
        <f t="shared" si="127"/>
        <v>28027</v>
      </c>
      <c r="CN102" s="92">
        <f t="shared" si="127"/>
        <v>27375</v>
      </c>
      <c r="CO102" s="92">
        <f t="shared" si="127"/>
        <v>27964</v>
      </c>
      <c r="CP102" s="92">
        <f t="shared" si="127"/>
        <v>29272</v>
      </c>
      <c r="CQ102" s="92">
        <f t="shared" si="127"/>
        <v>29042</v>
      </c>
      <c r="CR102" s="92">
        <f t="shared" si="127"/>
        <v>29391</v>
      </c>
      <c r="CS102" s="92">
        <f t="shared" si="127"/>
        <v>30188</v>
      </c>
      <c r="CT102" s="92">
        <f t="shared" si="127"/>
        <v>31362</v>
      </c>
      <c r="CU102" s="92">
        <f t="shared" si="127"/>
        <v>30411</v>
      </c>
      <c r="CV102" s="92">
        <f t="shared" si="127"/>
        <v>33555.397742741465</v>
      </c>
      <c r="CW102" s="92">
        <f t="shared" si="127"/>
        <v>33213.90827743688</v>
      </c>
      <c r="CX102" s="92">
        <f t="shared" si="127"/>
        <v>33686.459575346365</v>
      </c>
      <c r="CY102" s="92">
        <f t="shared" si="127"/>
        <v>36345.820799845926</v>
      </c>
      <c r="CZ102" s="92">
        <f t="shared" si="127"/>
        <v>36403.634400526047</v>
      </c>
      <c r="DA102" s="92">
        <f t="shared" si="127"/>
        <v>36537.002624351524</v>
      </c>
      <c r="DB102" s="92">
        <f>SUM(DB103:DB105)</f>
        <v>35337.663224184456</v>
      </c>
      <c r="DC102" s="92">
        <f t="shared" si="127"/>
        <v>35891.316294151031</v>
      </c>
      <c r="DD102" s="177">
        <f t="shared" ref="DD102:FO102" si="128">SUM(DD103:DD105)</f>
        <v>35548.69401293344</v>
      </c>
      <c r="DE102" s="177">
        <f t="shared" si="128"/>
        <v>36589.430861300971</v>
      </c>
      <c r="DF102" s="177">
        <f t="shared" si="128"/>
        <v>38226.141621076364</v>
      </c>
      <c r="DG102" s="177">
        <f t="shared" si="128"/>
        <v>39907.405300036866</v>
      </c>
      <c r="DH102" s="181">
        <f t="shared" si="128"/>
        <v>39671.107680051115</v>
      </c>
      <c r="DI102" s="181">
        <f t="shared" si="128"/>
        <v>42120.761110431842</v>
      </c>
      <c r="DJ102" s="181">
        <f t="shared" si="128"/>
        <v>41937.503285661267</v>
      </c>
      <c r="DK102" s="92">
        <f t="shared" si="128"/>
        <v>42656.987056434977</v>
      </c>
      <c r="DL102" s="92">
        <f t="shared" si="128"/>
        <v>43775.285028602215</v>
      </c>
      <c r="DM102" s="92">
        <f t="shared" si="128"/>
        <v>43612.368689031049</v>
      </c>
      <c r="DN102" s="92">
        <f t="shared" si="128"/>
        <v>44011.13791485149</v>
      </c>
      <c r="DO102" s="92">
        <f t="shared" si="128"/>
        <v>45215.911322500622</v>
      </c>
      <c r="DP102" s="92">
        <f t="shared" si="128"/>
        <v>45680.358068375099</v>
      </c>
      <c r="DQ102" s="92">
        <f t="shared" si="128"/>
        <v>44131.670372063476</v>
      </c>
      <c r="DR102" s="92">
        <f t="shared" si="128"/>
        <v>44995.487502844044</v>
      </c>
      <c r="DS102" s="92">
        <f t="shared" si="128"/>
        <v>47809.882625061495</v>
      </c>
      <c r="DT102" s="92">
        <f t="shared" si="128"/>
        <v>46806.662498992431</v>
      </c>
      <c r="DU102" s="92">
        <f t="shared" si="128"/>
        <v>46271.089372480805</v>
      </c>
      <c r="DV102" s="92">
        <f>SUM(DV103:DV105)</f>
        <v>44907.427035092951</v>
      </c>
      <c r="DW102" s="92">
        <f t="shared" si="128"/>
        <v>41581.289064269644</v>
      </c>
      <c r="DX102" s="92">
        <f t="shared" si="128"/>
        <v>38407.894489172199</v>
      </c>
      <c r="DY102" s="92">
        <f t="shared" si="128"/>
        <v>36900</v>
      </c>
      <c r="DZ102" s="92">
        <f>SUM(DZ103:DZ105)</f>
        <v>36141.190668821415</v>
      </c>
      <c r="EA102" s="92">
        <f>SUM(EA103:EA105)</f>
        <v>35332</v>
      </c>
      <c r="EB102" s="92">
        <f>SUM(EB103:EB105)</f>
        <v>37519</v>
      </c>
      <c r="EC102" s="92">
        <f t="shared" si="128"/>
        <v>36609</v>
      </c>
      <c r="ED102" s="92">
        <f t="shared" si="128"/>
        <v>36730.787412312297</v>
      </c>
      <c r="EE102" s="92">
        <f t="shared" si="128"/>
        <v>35456.132390747298</v>
      </c>
      <c r="EF102" s="92">
        <f t="shared" si="128"/>
        <v>30997</v>
      </c>
      <c r="EG102" s="92">
        <f t="shared" si="128"/>
        <v>30616</v>
      </c>
      <c r="EH102" s="92">
        <f t="shared" si="128"/>
        <v>31988</v>
      </c>
      <c r="EI102" s="92">
        <f t="shared" si="128"/>
        <v>30769</v>
      </c>
      <c r="EJ102" s="92">
        <f t="shared" si="128"/>
        <v>30757</v>
      </c>
      <c r="EK102" s="92">
        <f t="shared" si="128"/>
        <v>29592</v>
      </c>
      <c r="EL102" s="92">
        <f t="shared" si="128"/>
        <v>27739</v>
      </c>
      <c r="EM102" s="92">
        <f t="shared" si="128"/>
        <v>27746</v>
      </c>
      <c r="EN102" s="92">
        <f t="shared" si="128"/>
        <v>28671</v>
      </c>
      <c r="EO102" s="92">
        <f t="shared" si="128"/>
        <v>28279</v>
      </c>
      <c r="EP102" s="92">
        <f t="shared" si="128"/>
        <v>28349</v>
      </c>
      <c r="EQ102" s="180">
        <f t="shared" si="128"/>
        <v>28194</v>
      </c>
      <c r="ER102" s="180">
        <f t="shared" si="128"/>
        <v>26397</v>
      </c>
      <c r="ES102" s="180">
        <f t="shared" si="128"/>
        <v>26899</v>
      </c>
      <c r="ET102" s="180">
        <f t="shared" si="128"/>
        <v>27119</v>
      </c>
      <c r="EU102" s="180">
        <f t="shared" si="128"/>
        <v>26137</v>
      </c>
      <c r="EV102" s="180">
        <f>SUM(EV103:EV105)</f>
        <v>26236</v>
      </c>
      <c r="EW102" s="180">
        <f t="shared" si="128"/>
        <v>25578</v>
      </c>
      <c r="EX102" s="92">
        <f t="shared" si="128"/>
        <v>25704</v>
      </c>
      <c r="EY102" s="92">
        <f>SUM(EY103:EY105)</f>
        <v>25869</v>
      </c>
      <c r="EZ102" s="92">
        <f t="shared" si="128"/>
        <v>26137</v>
      </c>
      <c r="FA102" s="92">
        <f t="shared" si="128"/>
        <v>26693</v>
      </c>
      <c r="FB102" s="92">
        <f t="shared" si="128"/>
        <v>26789</v>
      </c>
      <c r="FC102" s="92">
        <f>SUM(FC103:FC105)</f>
        <v>26641.878482108386</v>
      </c>
      <c r="FD102" s="92">
        <f t="shared" si="128"/>
        <v>26956.956423023206</v>
      </c>
      <c r="FE102" s="92">
        <f t="shared" si="128"/>
        <v>26437</v>
      </c>
      <c r="FF102" s="92">
        <f t="shared" si="128"/>
        <v>25493</v>
      </c>
      <c r="FG102" s="92">
        <f t="shared" si="128"/>
        <v>23852</v>
      </c>
      <c r="FH102" s="92">
        <f t="shared" si="128"/>
        <v>23954</v>
      </c>
      <c r="FI102" s="92">
        <f t="shared" si="128"/>
        <v>23351</v>
      </c>
      <c r="FJ102" s="92">
        <f t="shared" si="128"/>
        <v>22764</v>
      </c>
      <c r="FK102" s="92">
        <f t="shared" si="128"/>
        <v>22541</v>
      </c>
      <c r="FL102" s="92">
        <f t="shared" si="128"/>
        <v>23110.257055643862</v>
      </c>
      <c r="FM102" s="92">
        <f t="shared" si="128"/>
        <v>21932</v>
      </c>
      <c r="FN102" s="92">
        <f t="shared" si="128"/>
        <v>22552.189045619984</v>
      </c>
      <c r="FO102" s="92">
        <f t="shared" si="128"/>
        <v>25348</v>
      </c>
      <c r="FP102" s="92">
        <f>SUM(FP103:FP105)</f>
        <v>24091</v>
      </c>
      <c r="FQ102" s="92">
        <f>SUM(FQ103:FQ105)</f>
        <v>23381.397204805777</v>
      </c>
      <c r="FR102" s="92">
        <f t="shared" ref="FR102:HW102" si="129">SUM(FR103:FR105)</f>
        <v>23537</v>
      </c>
      <c r="FS102" s="92">
        <f t="shared" si="129"/>
        <v>23101</v>
      </c>
      <c r="FT102" s="92">
        <f t="shared" si="129"/>
        <v>23158</v>
      </c>
      <c r="FU102" s="92">
        <f t="shared" si="129"/>
        <v>23845.120267250037</v>
      </c>
      <c r="FV102" s="92">
        <f t="shared" si="129"/>
        <v>25071.4685195614</v>
      </c>
      <c r="FW102" s="92">
        <f t="shared" si="129"/>
        <v>26639.6221543752</v>
      </c>
      <c r="FX102" s="92">
        <f t="shared" si="129"/>
        <v>27584.911636321238</v>
      </c>
      <c r="FY102" s="92">
        <f t="shared" si="129"/>
        <v>26590.889038431193</v>
      </c>
      <c r="FZ102" s="92">
        <f t="shared" si="129"/>
        <v>27919.857509977719</v>
      </c>
      <c r="GA102" s="92">
        <f t="shared" si="129"/>
        <v>26663.376719823875</v>
      </c>
      <c r="GB102" s="92">
        <f t="shared" si="129"/>
        <v>27084.607588008665</v>
      </c>
      <c r="GC102" s="92">
        <f t="shared" si="129"/>
        <v>26815.117546356709</v>
      </c>
      <c r="GD102" s="92">
        <f t="shared" si="129"/>
        <v>27523.536077988771</v>
      </c>
      <c r="GE102" s="92">
        <f t="shared" si="129"/>
        <v>30028.57588454719</v>
      </c>
      <c r="GF102" s="92">
        <f t="shared" si="129"/>
        <v>29442.563770659261</v>
      </c>
      <c r="GG102" s="92">
        <f t="shared" si="129"/>
        <v>30508.003886425398</v>
      </c>
      <c r="GH102" s="92">
        <f t="shared" si="129"/>
        <v>31655.132210502972</v>
      </c>
      <c r="GI102" s="92">
        <f t="shared" si="129"/>
        <v>32475.553207817364</v>
      </c>
      <c r="GJ102" s="92">
        <f t="shared" si="129"/>
        <v>29954.432854591898</v>
      </c>
      <c r="GK102" s="92">
        <f t="shared" si="129"/>
        <v>28507.951452694742</v>
      </c>
      <c r="GL102" s="92">
        <f t="shared" si="129"/>
        <v>30702</v>
      </c>
      <c r="GM102" s="92">
        <f t="shared" si="129"/>
        <v>30614</v>
      </c>
      <c r="GN102" s="92">
        <f t="shared" si="129"/>
        <v>27909</v>
      </c>
      <c r="GO102" s="92">
        <f t="shared" si="129"/>
        <v>28214</v>
      </c>
      <c r="GP102" s="92">
        <f>SUM(GP103:GP105)</f>
        <v>28849</v>
      </c>
      <c r="GQ102" s="92">
        <f t="shared" si="129"/>
        <v>27929</v>
      </c>
      <c r="GR102" s="92">
        <f t="shared" si="129"/>
        <v>25993</v>
      </c>
      <c r="GS102" s="92">
        <f t="shared" si="129"/>
        <v>28398</v>
      </c>
      <c r="GT102" s="92">
        <f t="shared" si="129"/>
        <v>27926</v>
      </c>
      <c r="GU102" s="92">
        <f t="shared" si="129"/>
        <v>27969</v>
      </c>
      <c r="GV102" s="92">
        <f t="shared" si="129"/>
        <v>26254</v>
      </c>
      <c r="GW102" s="92">
        <f t="shared" si="129"/>
        <v>25291</v>
      </c>
      <c r="GX102" s="92">
        <f t="shared" si="129"/>
        <v>26591</v>
      </c>
      <c r="GY102" s="92">
        <f>SUM(GY103:GY105)</f>
        <v>28874</v>
      </c>
      <c r="GZ102" s="92">
        <f>SUM(GZ103:GZ105)</f>
        <v>29078</v>
      </c>
      <c r="HA102" s="92">
        <f t="shared" si="129"/>
        <v>30514</v>
      </c>
      <c r="HB102" s="92">
        <f t="shared" si="129"/>
        <v>30243</v>
      </c>
      <c r="HC102" s="92">
        <f t="shared" si="129"/>
        <v>32688</v>
      </c>
      <c r="HD102" s="92">
        <f t="shared" si="129"/>
        <v>32069</v>
      </c>
      <c r="HE102" s="92">
        <f t="shared" si="129"/>
        <v>31532</v>
      </c>
      <c r="HF102" s="92">
        <f t="shared" si="129"/>
        <v>32269</v>
      </c>
      <c r="HG102" s="92">
        <f t="shared" si="129"/>
        <v>34984</v>
      </c>
      <c r="HH102" s="92">
        <f t="shared" si="129"/>
        <v>34494</v>
      </c>
      <c r="HI102" s="92">
        <f t="shared" si="129"/>
        <v>35249</v>
      </c>
      <c r="HJ102" s="92">
        <f t="shared" si="129"/>
        <v>36104</v>
      </c>
      <c r="HK102" s="92">
        <f t="shared" si="129"/>
        <v>38611</v>
      </c>
      <c r="HL102" s="282">
        <f t="shared" si="129"/>
        <v>39079</v>
      </c>
      <c r="HM102" s="282">
        <f t="shared" si="129"/>
        <v>38420</v>
      </c>
      <c r="HN102" s="282">
        <f t="shared" si="129"/>
        <v>39938</v>
      </c>
      <c r="HO102" s="282">
        <f t="shared" si="129"/>
        <v>38686</v>
      </c>
      <c r="HP102" s="282">
        <f t="shared" si="129"/>
        <v>41442</v>
      </c>
      <c r="HQ102" s="282">
        <f t="shared" si="129"/>
        <v>42371</v>
      </c>
      <c r="HR102" s="282">
        <f t="shared" si="129"/>
        <v>44770</v>
      </c>
      <c r="HS102" s="282">
        <f t="shared" si="129"/>
        <v>45713</v>
      </c>
      <c r="HT102" s="282">
        <f t="shared" si="129"/>
        <v>45732</v>
      </c>
      <c r="HU102" s="282">
        <f t="shared" si="129"/>
        <v>48692</v>
      </c>
      <c r="HV102" s="282">
        <f t="shared" si="129"/>
        <v>51940</v>
      </c>
      <c r="HW102" s="282">
        <f t="shared" si="129"/>
        <v>63211</v>
      </c>
      <c r="HX102" s="283">
        <f>SUM(HX103:HX105)</f>
        <v>63270</v>
      </c>
      <c r="HY102" s="283">
        <f t="shared" ref="HY102:IB102" si="130">SUM(HY103:HY105)</f>
        <v>61468</v>
      </c>
      <c r="HZ102" s="283">
        <f t="shared" si="130"/>
        <v>64358</v>
      </c>
      <c r="IA102" s="283">
        <f>SUM(IA103:IA105)</f>
        <v>63579</v>
      </c>
      <c r="IB102" s="283">
        <f t="shared" si="130"/>
        <v>64927</v>
      </c>
      <c r="IC102" s="283">
        <f>SUM(IC103:IC105)</f>
        <v>63526</v>
      </c>
      <c r="ID102" s="283">
        <f>SUM(ID103:ID105)</f>
        <v>56585</v>
      </c>
      <c r="IE102" s="283">
        <f t="shared" ref="IE102:IM102" si="131">SUM(IE103:IE105)</f>
        <v>58337</v>
      </c>
      <c r="IF102" s="283">
        <f t="shared" si="131"/>
        <v>63824</v>
      </c>
      <c r="IG102" s="283">
        <f t="shared" si="131"/>
        <v>70649</v>
      </c>
      <c r="IH102" s="283">
        <f t="shared" si="131"/>
        <v>62776</v>
      </c>
      <c r="II102" s="283">
        <f t="shared" si="131"/>
        <v>70535</v>
      </c>
      <c r="IJ102" s="282">
        <f>SUM(IJ103:IJ105)</f>
        <v>57299</v>
      </c>
      <c r="IK102" s="282">
        <f t="shared" si="131"/>
        <v>54612</v>
      </c>
      <c r="IL102" s="282">
        <f t="shared" si="131"/>
        <v>54530</v>
      </c>
      <c r="IM102" s="282">
        <f t="shared" si="131"/>
        <v>51494</v>
      </c>
      <c r="IN102" s="282">
        <f>SUM(IN103:IN105)</f>
        <v>53054</v>
      </c>
      <c r="IO102" s="282">
        <f>SUM(IO103:IO105)</f>
        <v>62024</v>
      </c>
      <c r="IP102" s="282">
        <f>SUM(IP103:IP105)</f>
        <v>60871</v>
      </c>
      <c r="IQ102" s="282">
        <f t="shared" ref="IQ102:IU102" si="132">IQ105+IQ103</f>
        <v>59466</v>
      </c>
      <c r="IR102" s="282">
        <f t="shared" si="132"/>
        <v>55125</v>
      </c>
      <c r="IS102" s="286">
        <f t="shared" si="132"/>
        <v>51557</v>
      </c>
      <c r="IT102" s="286">
        <f t="shared" si="132"/>
        <v>47480</v>
      </c>
      <c r="IU102" s="286">
        <f t="shared" si="132"/>
        <v>48920.002</v>
      </c>
      <c r="IV102" s="286">
        <f t="shared" ref="IV102:IZ102" si="133">IV105+IV103</f>
        <v>44497</v>
      </c>
      <c r="IW102" s="286">
        <f t="shared" si="133"/>
        <v>44282</v>
      </c>
      <c r="IX102" s="286">
        <f t="shared" si="133"/>
        <v>43274</v>
      </c>
      <c r="IY102" s="286">
        <f t="shared" si="133"/>
        <v>40622</v>
      </c>
      <c r="IZ102" s="286">
        <f t="shared" si="133"/>
        <v>39263</v>
      </c>
      <c r="JA102" s="286">
        <f>JA105+JA103</f>
        <v>41975</v>
      </c>
      <c r="JB102" s="286">
        <f>JB105+JB103</f>
        <v>37589</v>
      </c>
      <c r="JC102" s="286">
        <f>JC105+JC103</f>
        <v>36590</v>
      </c>
      <c r="JD102" s="286">
        <f t="shared" ref="JD102" si="134">JD105+JD103</f>
        <v>36139</v>
      </c>
      <c r="JE102" s="286">
        <f>JE105+JE103</f>
        <v>37228</v>
      </c>
      <c r="JF102" s="286">
        <f>JF105+JF103</f>
        <v>36910</v>
      </c>
      <c r="JG102" s="540">
        <f>JG105+JG103</f>
        <v>39521</v>
      </c>
      <c r="JH102" s="29"/>
      <c r="JI102" s="29"/>
      <c r="JJ102" s="29"/>
      <c r="JK102" s="29"/>
      <c r="JL102" s="29"/>
      <c r="JM102" s="29"/>
    </row>
    <row r="103" spans="1:273" ht="15" customHeight="1">
      <c r="A103" s="57"/>
      <c r="B103" s="162" t="s">
        <v>101</v>
      </c>
      <c r="C103" s="195">
        <v>1052</v>
      </c>
      <c r="D103" s="195">
        <v>958</v>
      </c>
      <c r="E103" s="195">
        <v>1232</v>
      </c>
      <c r="F103" s="195">
        <v>1089</v>
      </c>
      <c r="G103" s="195">
        <v>1413</v>
      </c>
      <c r="H103" s="195">
        <v>1677</v>
      </c>
      <c r="I103" s="195">
        <v>2038</v>
      </c>
      <c r="J103" s="195">
        <v>3284</v>
      </c>
      <c r="K103" s="195">
        <v>3255</v>
      </c>
      <c r="L103" s="195">
        <v>3188</v>
      </c>
      <c r="M103" s="195">
        <v>3200</v>
      </c>
      <c r="N103" s="195">
        <v>3729</v>
      </c>
      <c r="O103" s="195">
        <v>4199</v>
      </c>
      <c r="P103" s="195">
        <v>4543</v>
      </c>
      <c r="Q103" s="195">
        <v>4942</v>
      </c>
      <c r="R103" s="195">
        <v>3042.1010000000001</v>
      </c>
      <c r="S103" s="195">
        <v>2313.3389999999999</v>
      </c>
      <c r="T103" s="195">
        <v>2022.8979999999999</v>
      </c>
      <c r="U103" s="195">
        <v>2719.8130000000001</v>
      </c>
      <c r="V103" s="195">
        <v>2461</v>
      </c>
      <c r="W103" s="195">
        <v>2249.8490000000002</v>
      </c>
      <c r="X103" s="195">
        <v>2506</v>
      </c>
      <c r="Y103" s="195">
        <v>2349</v>
      </c>
      <c r="Z103" s="195">
        <v>2672</v>
      </c>
      <c r="AA103" s="195">
        <v>2327</v>
      </c>
      <c r="AB103" s="195">
        <v>1898</v>
      </c>
      <c r="AC103" s="195">
        <v>2223</v>
      </c>
      <c r="AD103" s="195">
        <v>2455</v>
      </c>
      <c r="AE103" s="195">
        <v>2597</v>
      </c>
      <c r="AF103" s="195">
        <v>3064</v>
      </c>
      <c r="AG103" s="195">
        <v>3340</v>
      </c>
      <c r="AH103" s="195">
        <v>3677</v>
      </c>
      <c r="AI103" s="195">
        <v>3585</v>
      </c>
      <c r="AJ103" s="195">
        <v>3667</v>
      </c>
      <c r="AK103" s="195">
        <v>3583</v>
      </c>
      <c r="AL103" s="88">
        <v>3768</v>
      </c>
      <c r="AM103" s="195">
        <v>4173</v>
      </c>
      <c r="AN103" s="195">
        <v>3671</v>
      </c>
      <c r="AO103" s="195">
        <v>2760</v>
      </c>
      <c r="AP103" s="195">
        <v>4508</v>
      </c>
      <c r="AQ103" s="195">
        <v>4234</v>
      </c>
      <c r="AR103" s="78">
        <v>4374</v>
      </c>
      <c r="AS103" s="78">
        <v>5059</v>
      </c>
      <c r="AT103" s="78">
        <v>6085</v>
      </c>
      <c r="AU103" s="77">
        <v>5737</v>
      </c>
      <c r="AV103" s="88">
        <v>11457</v>
      </c>
      <c r="AW103" s="88">
        <v>11296</v>
      </c>
      <c r="AX103" s="88">
        <v>12452</v>
      </c>
      <c r="AY103" s="88">
        <v>13176</v>
      </c>
      <c r="AZ103" s="77">
        <v>13665</v>
      </c>
      <c r="BA103" s="88">
        <v>15830</v>
      </c>
      <c r="BB103" s="88">
        <v>16159</v>
      </c>
      <c r="BC103" s="77">
        <v>14344</v>
      </c>
      <c r="BD103" s="77">
        <v>15214</v>
      </c>
      <c r="BE103" s="88">
        <v>17898</v>
      </c>
      <c r="BF103" s="88">
        <v>19369</v>
      </c>
      <c r="BG103" s="88">
        <v>19469</v>
      </c>
      <c r="BH103" s="88">
        <v>17390</v>
      </c>
      <c r="BI103" s="88">
        <v>18480</v>
      </c>
      <c r="BJ103" s="88">
        <v>19057</v>
      </c>
      <c r="BK103" s="88">
        <v>21554</v>
      </c>
      <c r="BL103" s="88">
        <v>20507</v>
      </c>
      <c r="BM103" s="88">
        <v>20360</v>
      </c>
      <c r="BN103" s="88">
        <v>18944</v>
      </c>
      <c r="BO103" s="86">
        <v>19144</v>
      </c>
      <c r="BP103" s="86">
        <v>18865</v>
      </c>
      <c r="BQ103" s="86">
        <v>19067</v>
      </c>
      <c r="BR103" s="77">
        <v>19768</v>
      </c>
      <c r="BS103" s="88">
        <v>17210</v>
      </c>
      <c r="BT103" s="86">
        <v>17393</v>
      </c>
      <c r="BU103" s="86">
        <v>18597</v>
      </c>
      <c r="BV103" s="86">
        <v>19683</v>
      </c>
      <c r="BW103" s="86">
        <v>21101</v>
      </c>
      <c r="BX103" s="86">
        <v>18623</v>
      </c>
      <c r="BY103" s="86">
        <v>18474</v>
      </c>
      <c r="BZ103" s="86">
        <v>15190</v>
      </c>
      <c r="CA103" s="86">
        <v>14717</v>
      </c>
      <c r="CB103" s="77">
        <v>16325</v>
      </c>
      <c r="CC103" s="88">
        <v>18283</v>
      </c>
      <c r="CD103" s="88">
        <v>18386</v>
      </c>
      <c r="CE103" s="88">
        <v>19198</v>
      </c>
      <c r="CF103" s="88">
        <v>19606</v>
      </c>
      <c r="CG103" s="88">
        <v>19873</v>
      </c>
      <c r="CH103" s="88">
        <v>20989</v>
      </c>
      <c r="CI103" s="88">
        <v>26303</v>
      </c>
      <c r="CJ103" s="88">
        <v>23778</v>
      </c>
      <c r="CK103" s="88">
        <v>22206</v>
      </c>
      <c r="CL103" s="88">
        <v>20054</v>
      </c>
      <c r="CM103" s="88">
        <v>24492</v>
      </c>
      <c r="CN103" s="88">
        <v>23535</v>
      </c>
      <c r="CO103" s="88">
        <v>24114</v>
      </c>
      <c r="CP103" s="88">
        <v>25288</v>
      </c>
      <c r="CQ103" s="88">
        <v>25208</v>
      </c>
      <c r="CR103" s="88">
        <v>24896</v>
      </c>
      <c r="CS103" s="88">
        <v>25759</v>
      </c>
      <c r="CT103" s="88">
        <v>26749</v>
      </c>
      <c r="CU103" s="88">
        <v>26541</v>
      </c>
      <c r="CV103" s="88">
        <v>28909.397742741468</v>
      </c>
      <c r="CW103" s="88">
        <v>29115.90827743688</v>
      </c>
      <c r="CX103" s="88">
        <v>29630.459575346365</v>
      </c>
      <c r="CY103" s="88">
        <v>32402.820799845922</v>
      </c>
      <c r="CZ103" s="88">
        <v>32023.634400526051</v>
      </c>
      <c r="DA103" s="88">
        <v>32699.002624351524</v>
      </c>
      <c r="DB103" s="78">
        <v>30881.663224184456</v>
      </c>
      <c r="DC103" s="78">
        <v>30748.316294151031</v>
      </c>
      <c r="DD103" s="86">
        <v>29331.69401293344</v>
      </c>
      <c r="DE103" s="78">
        <v>30667.430861300971</v>
      </c>
      <c r="DF103" s="78">
        <v>32517.141621076364</v>
      </c>
      <c r="DG103" s="78">
        <v>34716.405300036866</v>
      </c>
      <c r="DH103" s="78">
        <v>33646.107680051115</v>
      </c>
      <c r="DI103" s="86">
        <v>35848.761110431842</v>
      </c>
      <c r="DJ103" s="88">
        <v>36073.503285661267</v>
      </c>
      <c r="DK103" s="88">
        <v>36807.987056434977</v>
      </c>
      <c r="DL103" s="88">
        <v>38346.285028602215</v>
      </c>
      <c r="DM103" s="88">
        <v>38332.368689031049</v>
      </c>
      <c r="DN103" s="88">
        <v>38382.13791485149</v>
      </c>
      <c r="DO103" s="88">
        <v>39566.911322500622</v>
      </c>
      <c r="DP103" s="88">
        <v>40071.358068375099</v>
      </c>
      <c r="DQ103" s="88">
        <v>38059.670372063476</v>
      </c>
      <c r="DR103" s="88">
        <v>39002.487502844044</v>
      </c>
      <c r="DS103" s="88">
        <v>42174.882625061495</v>
      </c>
      <c r="DT103" s="88">
        <v>41224.662498992431</v>
      </c>
      <c r="DU103" s="88">
        <v>40457.089372480805</v>
      </c>
      <c r="DV103" s="88">
        <v>39079.427035092951</v>
      </c>
      <c r="DW103" s="88">
        <v>36965.289064269644</v>
      </c>
      <c r="DX103" s="88">
        <v>33870.894489172199</v>
      </c>
      <c r="DY103" s="88">
        <v>33168</v>
      </c>
      <c r="DZ103" s="88">
        <v>33004.190668821415</v>
      </c>
      <c r="EA103" s="88">
        <v>30811</v>
      </c>
      <c r="EB103" s="88">
        <v>33145</v>
      </c>
      <c r="EC103" s="88">
        <v>32450</v>
      </c>
      <c r="ED103" s="88">
        <v>32156.787412312297</v>
      </c>
      <c r="EE103" s="88">
        <v>31644.132390747302</v>
      </c>
      <c r="EF103" s="88">
        <v>26563</v>
      </c>
      <c r="EG103" s="88">
        <v>26177</v>
      </c>
      <c r="EH103" s="88">
        <v>27744</v>
      </c>
      <c r="EI103" s="88">
        <v>26427</v>
      </c>
      <c r="EJ103" s="88">
        <v>26314</v>
      </c>
      <c r="EK103" s="88">
        <v>24327</v>
      </c>
      <c r="EL103" s="170">
        <v>23297</v>
      </c>
      <c r="EM103" s="170">
        <v>23501</v>
      </c>
      <c r="EN103" s="88">
        <v>24443</v>
      </c>
      <c r="EO103" s="88">
        <v>24364</v>
      </c>
      <c r="EP103" s="88">
        <v>24432</v>
      </c>
      <c r="EQ103" s="88">
        <v>24464</v>
      </c>
      <c r="ER103" s="88">
        <v>22926</v>
      </c>
      <c r="ES103" s="86">
        <v>23366</v>
      </c>
      <c r="ET103" s="86">
        <v>24000</v>
      </c>
      <c r="EU103" s="88">
        <v>23202</v>
      </c>
      <c r="EV103" s="88">
        <v>22931</v>
      </c>
      <c r="EW103" s="88">
        <v>22429</v>
      </c>
      <c r="EX103" s="86">
        <v>22373</v>
      </c>
      <c r="EY103" s="88">
        <v>22353</v>
      </c>
      <c r="EZ103" s="88">
        <v>22831</v>
      </c>
      <c r="FA103" s="88">
        <v>22683</v>
      </c>
      <c r="FB103" s="88">
        <v>22766</v>
      </c>
      <c r="FC103" s="88">
        <v>23484.878482108386</v>
      </c>
      <c r="FD103" s="88">
        <v>22656.956423023206</v>
      </c>
      <c r="FE103" s="88">
        <v>22333</v>
      </c>
      <c r="FF103" s="88">
        <v>21550</v>
      </c>
      <c r="FG103" s="88">
        <v>19668</v>
      </c>
      <c r="FH103" s="88">
        <v>19885</v>
      </c>
      <c r="FI103" s="88">
        <v>19953</v>
      </c>
      <c r="FJ103" s="88">
        <v>18631</v>
      </c>
      <c r="FK103" s="88">
        <v>18897</v>
      </c>
      <c r="FL103" s="88">
        <v>19063.257055643862</v>
      </c>
      <c r="FM103" s="88">
        <v>18063</v>
      </c>
      <c r="FN103" s="88">
        <v>18373.189045619984</v>
      </c>
      <c r="FO103" s="88">
        <v>21454</v>
      </c>
      <c r="FP103" s="88">
        <v>19946</v>
      </c>
      <c r="FQ103" s="88">
        <v>19406.397204805777</v>
      </c>
      <c r="FR103" s="88">
        <v>19578</v>
      </c>
      <c r="FS103" s="88">
        <v>18955</v>
      </c>
      <c r="FT103" s="88">
        <v>18833</v>
      </c>
      <c r="FU103" s="88">
        <v>19336.120267250037</v>
      </c>
      <c r="FV103" s="88">
        <v>20911.4685195614</v>
      </c>
      <c r="FW103" s="88">
        <v>22499.6221543752</v>
      </c>
      <c r="FX103" s="88">
        <v>23579.911636321238</v>
      </c>
      <c r="FY103" s="88">
        <v>22390.889038431193</v>
      </c>
      <c r="FZ103" s="88">
        <v>23236.857509977719</v>
      </c>
      <c r="GA103" s="88">
        <v>22896.376719823875</v>
      </c>
      <c r="GB103" s="88">
        <v>22502.071588008665</v>
      </c>
      <c r="GC103" s="88">
        <v>22579.708546356709</v>
      </c>
      <c r="GD103" s="88">
        <v>22968.41007798877</v>
      </c>
      <c r="GE103" s="88">
        <v>25722.02088454719</v>
      </c>
      <c r="GF103" s="88">
        <v>25227.261770659261</v>
      </c>
      <c r="GG103" s="88">
        <v>25694.089886425398</v>
      </c>
      <c r="GH103" s="88">
        <v>26240.098210502973</v>
      </c>
      <c r="GI103" s="88">
        <v>27481.775207817362</v>
      </c>
      <c r="GJ103" s="88">
        <v>24820.426854591897</v>
      </c>
      <c r="GK103" s="88">
        <v>24895.951452694742</v>
      </c>
      <c r="GL103" s="88">
        <v>26240</v>
      </c>
      <c r="GM103" s="88">
        <v>26418</v>
      </c>
      <c r="GN103" s="88">
        <v>22809</v>
      </c>
      <c r="GO103" s="88">
        <v>23404</v>
      </c>
      <c r="GP103" s="88">
        <v>24475</v>
      </c>
      <c r="GQ103" s="88">
        <v>22124</v>
      </c>
      <c r="GR103" s="88">
        <v>20519</v>
      </c>
      <c r="GS103" s="88">
        <v>21347</v>
      </c>
      <c r="GT103" s="88">
        <v>22867</v>
      </c>
      <c r="GU103" s="88">
        <v>22006</v>
      </c>
      <c r="GV103" s="88">
        <v>18971</v>
      </c>
      <c r="GW103" s="88">
        <v>18881</v>
      </c>
      <c r="GX103" s="88">
        <v>20947</v>
      </c>
      <c r="GY103" s="88">
        <v>22830</v>
      </c>
      <c r="GZ103" s="88">
        <v>23289</v>
      </c>
      <c r="HA103" s="88">
        <v>24805</v>
      </c>
      <c r="HB103" s="88">
        <v>24860</v>
      </c>
      <c r="HC103" s="88">
        <v>27248</v>
      </c>
      <c r="HD103" s="88">
        <v>26084</v>
      </c>
      <c r="HE103" s="88">
        <v>25801</v>
      </c>
      <c r="HF103" s="88">
        <v>26168</v>
      </c>
      <c r="HG103" s="88">
        <v>28794</v>
      </c>
      <c r="HH103" s="88">
        <v>28777</v>
      </c>
      <c r="HI103" s="88">
        <v>29771</v>
      </c>
      <c r="HJ103" s="88">
        <v>30072</v>
      </c>
      <c r="HK103" s="88">
        <v>33575</v>
      </c>
      <c r="HL103" s="196">
        <v>32932</v>
      </c>
      <c r="HM103" s="196">
        <v>32506</v>
      </c>
      <c r="HN103" s="196">
        <v>33508</v>
      </c>
      <c r="HO103" s="196">
        <v>33299</v>
      </c>
      <c r="HP103" s="196">
        <v>34515</v>
      </c>
      <c r="HQ103" s="196">
        <v>35520</v>
      </c>
      <c r="HR103" s="196">
        <v>38427</v>
      </c>
      <c r="HS103" s="196">
        <v>39379</v>
      </c>
      <c r="HT103" s="196">
        <v>39977</v>
      </c>
      <c r="HU103" s="196">
        <v>42113</v>
      </c>
      <c r="HV103" s="196">
        <v>45035</v>
      </c>
      <c r="HW103" s="196">
        <v>57681</v>
      </c>
      <c r="HX103" s="196">
        <v>55540</v>
      </c>
      <c r="HY103" s="196">
        <v>53350</v>
      </c>
      <c r="HZ103" s="196">
        <v>55763</v>
      </c>
      <c r="IA103" s="196">
        <v>55703</v>
      </c>
      <c r="IB103" s="196">
        <v>56410</v>
      </c>
      <c r="IC103" s="196">
        <v>56142</v>
      </c>
      <c r="ID103" s="196">
        <v>47936</v>
      </c>
      <c r="IE103" s="196">
        <v>50019</v>
      </c>
      <c r="IF103" s="196">
        <v>55609</v>
      </c>
      <c r="IG103" s="196">
        <v>61610</v>
      </c>
      <c r="IH103" s="196">
        <v>53937</v>
      </c>
      <c r="II103" s="196">
        <v>63675</v>
      </c>
      <c r="IJ103" s="196">
        <v>48159</v>
      </c>
      <c r="IK103" s="196">
        <v>46035</v>
      </c>
      <c r="IL103" s="196">
        <v>46333</v>
      </c>
      <c r="IM103" s="196">
        <v>43732</v>
      </c>
      <c r="IN103" s="196">
        <v>44616</v>
      </c>
      <c r="IO103" s="196">
        <v>53362</v>
      </c>
      <c r="IP103" s="196">
        <v>51848</v>
      </c>
      <c r="IQ103" s="196">
        <v>50914</v>
      </c>
      <c r="IR103" s="196">
        <v>46701</v>
      </c>
      <c r="IS103" s="288">
        <v>42949</v>
      </c>
      <c r="IT103" s="289">
        <v>39401</v>
      </c>
      <c r="IU103" s="289">
        <v>41777</v>
      </c>
      <c r="IV103" s="286">
        <v>36502</v>
      </c>
      <c r="IW103" s="286">
        <v>36518</v>
      </c>
      <c r="IX103" s="286">
        <v>37058</v>
      </c>
      <c r="IY103" s="286">
        <v>33395</v>
      </c>
      <c r="IZ103" s="286">
        <v>32195</v>
      </c>
      <c r="JA103" s="286">
        <v>34548</v>
      </c>
      <c r="JB103" s="286">
        <v>30792</v>
      </c>
      <c r="JC103" s="286">
        <v>29431</v>
      </c>
      <c r="JD103" s="286">
        <v>28642</v>
      </c>
      <c r="JE103" s="286">
        <v>29953</v>
      </c>
      <c r="JF103" s="286">
        <v>29297</v>
      </c>
      <c r="JG103" s="540">
        <v>32282</v>
      </c>
      <c r="JH103" s="77">
        <v>27683</v>
      </c>
      <c r="JI103" s="77">
        <v>21487</v>
      </c>
      <c r="JJ103" s="77">
        <v>23849</v>
      </c>
      <c r="JK103" s="77">
        <v>22089</v>
      </c>
      <c r="JL103" s="77">
        <v>21447</v>
      </c>
      <c r="JM103" s="77">
        <v>20339</v>
      </c>
    </row>
    <row r="104" spans="1:273" ht="15" customHeight="1">
      <c r="A104" s="57"/>
      <c r="B104" s="162" t="s">
        <v>168</v>
      </c>
      <c r="C104" s="195"/>
      <c r="D104" s="195"/>
      <c r="E104" s="195"/>
      <c r="F104" s="75"/>
      <c r="G104" s="75"/>
      <c r="H104" s="75"/>
      <c r="I104" s="75"/>
      <c r="J104" s="75"/>
      <c r="K104" s="75"/>
      <c r="L104" s="75"/>
      <c r="M104" s="75"/>
      <c r="N104" s="195"/>
      <c r="O104" s="195"/>
      <c r="P104" s="195"/>
      <c r="Q104" s="195"/>
      <c r="R104" s="195">
        <v>1394</v>
      </c>
      <c r="S104" s="195">
        <v>1535</v>
      </c>
      <c r="T104" s="195">
        <v>1753</v>
      </c>
      <c r="U104" s="195">
        <v>1759</v>
      </c>
      <c r="V104" s="195">
        <v>1270</v>
      </c>
      <c r="W104" s="195">
        <v>1226</v>
      </c>
      <c r="X104" s="195">
        <v>1157</v>
      </c>
      <c r="Y104" s="77">
        <v>1109</v>
      </c>
      <c r="Z104" s="77">
        <v>1206</v>
      </c>
      <c r="AA104" s="77">
        <v>1212</v>
      </c>
      <c r="AB104" s="77">
        <v>1322</v>
      </c>
      <c r="AC104" s="77">
        <v>1181</v>
      </c>
      <c r="AD104" s="77">
        <v>1123</v>
      </c>
      <c r="AE104" s="77">
        <v>1158</v>
      </c>
      <c r="AF104" s="77">
        <v>1273</v>
      </c>
      <c r="AG104" s="77">
        <v>1361</v>
      </c>
      <c r="AH104" s="77">
        <v>1380</v>
      </c>
      <c r="AI104" s="58">
        <v>1447</v>
      </c>
      <c r="AJ104" s="58">
        <v>1439</v>
      </c>
      <c r="AK104" s="58">
        <v>1445</v>
      </c>
      <c r="AL104" s="273">
        <v>1872</v>
      </c>
      <c r="AM104" s="58">
        <v>1432</v>
      </c>
      <c r="AN104" s="58">
        <v>1548</v>
      </c>
      <c r="AO104" s="58">
        <v>1640</v>
      </c>
      <c r="AP104" s="58">
        <v>210</v>
      </c>
      <c r="AQ104" s="88">
        <v>1268</v>
      </c>
      <c r="AR104" s="77">
        <v>1811</v>
      </c>
      <c r="AS104" s="77">
        <v>1834</v>
      </c>
      <c r="AT104" s="58"/>
      <c r="AU104" s="58"/>
      <c r="AV104" s="58"/>
      <c r="AW104" s="58"/>
      <c r="AX104" s="58"/>
      <c r="AY104" s="88"/>
      <c r="AZ104" s="77"/>
      <c r="BA104" s="88"/>
      <c r="BB104" s="88"/>
      <c r="BC104" s="77"/>
      <c r="BD104" s="77"/>
      <c r="BE104" s="88"/>
      <c r="BF104" s="77"/>
      <c r="BG104" s="77"/>
      <c r="BH104" s="77"/>
      <c r="BI104" s="77"/>
      <c r="BJ104" s="77"/>
      <c r="BK104" s="77"/>
      <c r="BL104" s="147"/>
      <c r="BM104" s="147"/>
      <c r="BN104" s="77"/>
      <c r="BO104" s="88"/>
      <c r="BP104" s="77"/>
      <c r="BQ104" s="77"/>
      <c r="BR104" s="77"/>
      <c r="BS104" s="77"/>
      <c r="BT104" s="77"/>
      <c r="BU104" s="77"/>
      <c r="BV104" s="77"/>
      <c r="BW104" s="77"/>
      <c r="BX104" s="88"/>
      <c r="BY104" s="77"/>
      <c r="BZ104" s="77"/>
      <c r="CA104" s="147"/>
      <c r="CB104" s="77"/>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78"/>
      <c r="DC104" s="78"/>
      <c r="DD104" s="78"/>
      <c r="DE104" s="78"/>
      <c r="DF104" s="78"/>
      <c r="DG104" s="78"/>
      <c r="DH104" s="78"/>
      <c r="DI104" s="86"/>
      <c r="DJ104" s="58"/>
      <c r="DK104" s="58"/>
      <c r="DL104" s="58"/>
      <c r="DM104" s="58"/>
      <c r="DN104" s="88"/>
      <c r="DO104" s="88"/>
      <c r="DP104" s="88"/>
      <c r="DQ104" s="88"/>
      <c r="DR104" s="88"/>
      <c r="DS104" s="78"/>
      <c r="DT104" s="78"/>
      <c r="DU104" s="7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9"/>
      <c r="FZ104" s="88"/>
      <c r="GA104" s="88"/>
      <c r="GB104" s="58"/>
      <c r="GC104" s="58"/>
      <c r="GD104" s="58"/>
      <c r="GE104" s="58"/>
      <c r="GF104" s="58"/>
      <c r="GG104" s="58"/>
      <c r="GH104" s="58"/>
      <c r="GI104" s="58"/>
      <c r="GJ104" s="58"/>
      <c r="GK104" s="58"/>
      <c r="GL104" s="58"/>
      <c r="GM104" s="58"/>
      <c r="GN104" s="88"/>
      <c r="GO104" s="147"/>
      <c r="GP104" s="88"/>
      <c r="GQ104" s="147"/>
      <c r="GR104" s="147"/>
      <c r="GS104" s="147"/>
      <c r="GT104" s="88"/>
      <c r="GU104" s="88"/>
      <c r="GV104" s="88"/>
      <c r="GW104" s="88"/>
      <c r="GX104" s="88"/>
      <c r="GY104" s="147"/>
      <c r="GZ104" s="147"/>
      <c r="HA104" s="147"/>
      <c r="HB104" s="147"/>
      <c r="HC104" s="147"/>
      <c r="HD104" s="147"/>
      <c r="HE104" s="147"/>
      <c r="HF104" s="147"/>
      <c r="HG104" s="147"/>
      <c r="HH104" s="147"/>
      <c r="HI104" s="147"/>
      <c r="HJ104" s="147"/>
      <c r="HK104" s="147"/>
      <c r="HL104" s="290"/>
      <c r="HM104" s="290"/>
      <c r="HN104" s="290"/>
      <c r="HO104" s="290"/>
      <c r="HP104" s="290"/>
      <c r="HQ104" s="290"/>
      <c r="HR104" s="290"/>
      <c r="HS104" s="290"/>
      <c r="HT104" s="290"/>
      <c r="HU104" s="196"/>
      <c r="HV104" s="290"/>
      <c r="HW104" s="290"/>
      <c r="HX104" s="290"/>
      <c r="HY104" s="290"/>
      <c r="HZ104" s="290"/>
      <c r="IA104" s="290"/>
      <c r="IB104" s="290"/>
      <c r="IC104" s="290"/>
      <c r="ID104" s="290"/>
      <c r="IE104" s="290"/>
      <c r="IF104" s="290"/>
      <c r="IG104" s="290"/>
      <c r="IH104" s="290"/>
      <c r="II104" s="290"/>
      <c r="IJ104" s="290"/>
      <c r="IK104" s="290"/>
      <c r="IL104" s="290"/>
      <c r="IM104" s="290"/>
      <c r="IN104" s="290"/>
      <c r="IO104" s="290"/>
      <c r="IP104" s="290"/>
      <c r="IQ104" s="290"/>
      <c r="IR104" s="290"/>
      <c r="IS104" s="291"/>
      <c r="IT104" s="292"/>
      <c r="IU104" s="292"/>
      <c r="IV104" s="286"/>
      <c r="IW104" s="286"/>
      <c r="IX104" s="286"/>
      <c r="IY104" s="286"/>
      <c r="IZ104" s="286"/>
      <c r="JA104" s="286"/>
      <c r="JB104" s="286"/>
      <c r="JC104" s="286"/>
      <c r="JD104" s="286"/>
      <c r="JE104" s="286"/>
      <c r="JF104" s="286"/>
      <c r="JG104" s="540"/>
      <c r="JH104" s="58"/>
      <c r="JI104" s="58"/>
      <c r="JJ104" s="58"/>
      <c r="JK104" s="77"/>
      <c r="JL104" s="77"/>
      <c r="JM104" s="77"/>
    </row>
    <row r="105" spans="1:273" ht="15" customHeight="1">
      <c r="A105" s="57"/>
      <c r="B105" s="162" t="s">
        <v>169</v>
      </c>
      <c r="C105" s="195">
        <v>1026</v>
      </c>
      <c r="D105" s="195">
        <v>939</v>
      </c>
      <c r="E105" s="195">
        <v>677</v>
      </c>
      <c r="F105" s="195">
        <v>676</v>
      </c>
      <c r="G105" s="195">
        <v>568</v>
      </c>
      <c r="H105" s="195">
        <v>638</v>
      </c>
      <c r="I105" s="195">
        <v>492</v>
      </c>
      <c r="J105" s="195">
        <v>602</v>
      </c>
      <c r="K105" s="195">
        <v>752</v>
      </c>
      <c r="L105" s="195">
        <v>837</v>
      </c>
      <c r="M105" s="195">
        <v>926</v>
      </c>
      <c r="N105" s="195">
        <v>966</v>
      </c>
      <c r="O105" s="195">
        <v>857</v>
      </c>
      <c r="P105" s="195">
        <v>784</v>
      </c>
      <c r="Q105" s="195">
        <v>844</v>
      </c>
      <c r="R105" s="195">
        <v>902</v>
      </c>
      <c r="S105" s="195">
        <v>1059</v>
      </c>
      <c r="T105" s="195">
        <v>1117</v>
      </c>
      <c r="U105" s="195">
        <v>1016</v>
      </c>
      <c r="V105" s="195">
        <v>1089</v>
      </c>
      <c r="W105" s="195">
        <v>1119</v>
      </c>
      <c r="X105" s="195">
        <v>1153</v>
      </c>
      <c r="Y105" s="195">
        <v>1098</v>
      </c>
      <c r="Z105" s="195">
        <v>1281</v>
      </c>
      <c r="AA105" s="195">
        <v>1143</v>
      </c>
      <c r="AB105" s="195">
        <v>1222</v>
      </c>
      <c r="AC105" s="195">
        <v>1218</v>
      </c>
      <c r="AD105" s="195">
        <v>1249</v>
      </c>
      <c r="AE105" s="195">
        <v>1439</v>
      </c>
      <c r="AF105" s="195">
        <v>1382</v>
      </c>
      <c r="AG105" s="195">
        <v>1237</v>
      </c>
      <c r="AH105" s="195">
        <v>1246</v>
      </c>
      <c r="AI105" s="195">
        <v>1157</v>
      </c>
      <c r="AJ105" s="195">
        <v>1347</v>
      </c>
      <c r="AK105" s="195">
        <v>1392</v>
      </c>
      <c r="AL105" s="195">
        <v>1194</v>
      </c>
      <c r="AM105" s="195">
        <v>948</v>
      </c>
      <c r="AN105" s="195">
        <v>1254</v>
      </c>
      <c r="AO105" s="195">
        <v>1279</v>
      </c>
      <c r="AP105" s="195">
        <v>1373</v>
      </c>
      <c r="AQ105" s="195">
        <v>1389</v>
      </c>
      <c r="AR105" s="195">
        <v>1422</v>
      </c>
      <c r="AS105" s="195">
        <v>1551</v>
      </c>
      <c r="AT105" s="195">
        <v>1743</v>
      </c>
      <c r="AU105" s="195">
        <v>1712</v>
      </c>
      <c r="AV105" s="195">
        <v>1952</v>
      </c>
      <c r="AW105" s="195">
        <v>2038</v>
      </c>
      <c r="AX105" s="195">
        <v>2017</v>
      </c>
      <c r="AY105" s="78">
        <v>1400</v>
      </c>
      <c r="AZ105" s="78">
        <v>1855</v>
      </c>
      <c r="BA105" s="78">
        <v>1967</v>
      </c>
      <c r="BB105" s="78">
        <v>2139</v>
      </c>
      <c r="BC105" s="78">
        <v>2080</v>
      </c>
      <c r="BD105" s="78">
        <v>2317</v>
      </c>
      <c r="BE105" s="78">
        <v>2128</v>
      </c>
      <c r="BF105" s="78">
        <v>1697</v>
      </c>
      <c r="BG105" s="78">
        <v>1647</v>
      </c>
      <c r="BH105" s="78">
        <v>1272</v>
      </c>
      <c r="BI105" s="78">
        <v>2051</v>
      </c>
      <c r="BJ105" s="78">
        <v>2649</v>
      </c>
      <c r="BK105" s="78">
        <v>2812</v>
      </c>
      <c r="BL105" s="78">
        <v>2440</v>
      </c>
      <c r="BM105" s="78">
        <v>2681</v>
      </c>
      <c r="BN105" s="78">
        <v>3193</v>
      </c>
      <c r="BO105" s="78">
        <v>3108</v>
      </c>
      <c r="BP105" s="78">
        <v>3221</v>
      </c>
      <c r="BQ105" s="78">
        <v>3320</v>
      </c>
      <c r="BR105" s="77">
        <v>3101</v>
      </c>
      <c r="BS105" s="88">
        <v>3289</v>
      </c>
      <c r="BT105" s="88">
        <v>3014</v>
      </c>
      <c r="BU105" s="77">
        <v>3064</v>
      </c>
      <c r="BV105" s="77">
        <v>2657</v>
      </c>
      <c r="BW105" s="88">
        <v>2393</v>
      </c>
      <c r="BX105" s="88">
        <v>2659</v>
      </c>
      <c r="BY105" s="88">
        <v>2678</v>
      </c>
      <c r="BZ105" s="88">
        <v>2819</v>
      </c>
      <c r="CA105" s="88">
        <v>2819</v>
      </c>
      <c r="CB105" s="88">
        <v>3316</v>
      </c>
      <c r="CC105" s="88">
        <v>2987</v>
      </c>
      <c r="CD105" s="88">
        <v>3036</v>
      </c>
      <c r="CE105" s="88">
        <v>3360</v>
      </c>
      <c r="CF105" s="88">
        <v>3542</v>
      </c>
      <c r="CG105" s="88">
        <v>3584</v>
      </c>
      <c r="CH105" s="88">
        <v>3457</v>
      </c>
      <c r="CI105" s="88">
        <v>3165</v>
      </c>
      <c r="CJ105" s="88">
        <v>3529</v>
      </c>
      <c r="CK105" s="88">
        <v>3362</v>
      </c>
      <c r="CL105" s="88">
        <v>3568</v>
      </c>
      <c r="CM105" s="88">
        <v>3535</v>
      </c>
      <c r="CN105" s="88">
        <v>3840</v>
      </c>
      <c r="CO105" s="88">
        <v>3850</v>
      </c>
      <c r="CP105" s="88">
        <v>3984</v>
      </c>
      <c r="CQ105" s="88">
        <v>3834</v>
      </c>
      <c r="CR105" s="88">
        <v>4495</v>
      </c>
      <c r="CS105" s="88">
        <v>4429</v>
      </c>
      <c r="CT105" s="88">
        <v>4613</v>
      </c>
      <c r="CU105" s="88">
        <v>3870</v>
      </c>
      <c r="CV105" s="88">
        <v>4646</v>
      </c>
      <c r="CW105" s="88">
        <v>4098</v>
      </c>
      <c r="CX105" s="88">
        <v>4056</v>
      </c>
      <c r="CY105" s="88">
        <v>3943</v>
      </c>
      <c r="CZ105" s="88">
        <v>4380</v>
      </c>
      <c r="DA105" s="88">
        <v>3838</v>
      </c>
      <c r="DB105" s="88">
        <v>4456</v>
      </c>
      <c r="DC105" s="88">
        <v>5143</v>
      </c>
      <c r="DD105" s="86">
        <v>6217</v>
      </c>
      <c r="DE105" s="86">
        <v>5922</v>
      </c>
      <c r="DF105" s="86">
        <v>5709</v>
      </c>
      <c r="DG105" s="78">
        <v>5191</v>
      </c>
      <c r="DH105" s="78">
        <v>6025</v>
      </c>
      <c r="DI105" s="78">
        <v>6272</v>
      </c>
      <c r="DJ105" s="78">
        <v>5864</v>
      </c>
      <c r="DK105" s="88">
        <v>5849</v>
      </c>
      <c r="DL105" s="88">
        <v>5429</v>
      </c>
      <c r="DM105" s="88">
        <v>5280</v>
      </c>
      <c r="DN105" s="88">
        <v>5629</v>
      </c>
      <c r="DO105" s="88">
        <v>5649</v>
      </c>
      <c r="DP105" s="88">
        <v>5609</v>
      </c>
      <c r="DQ105" s="88">
        <v>6072</v>
      </c>
      <c r="DR105" s="88">
        <v>5993</v>
      </c>
      <c r="DS105" s="78">
        <v>5635</v>
      </c>
      <c r="DT105" s="78">
        <v>5582</v>
      </c>
      <c r="DU105" s="78">
        <v>5814</v>
      </c>
      <c r="DV105" s="78">
        <v>5828</v>
      </c>
      <c r="DW105" s="78">
        <v>4616</v>
      </c>
      <c r="DX105" s="78">
        <v>4537</v>
      </c>
      <c r="DY105" s="78">
        <v>3732</v>
      </c>
      <c r="DZ105" s="78">
        <v>3137</v>
      </c>
      <c r="EA105" s="78">
        <v>4521</v>
      </c>
      <c r="EB105" s="88">
        <v>4374</v>
      </c>
      <c r="EC105" s="88">
        <v>4159</v>
      </c>
      <c r="ED105" s="88">
        <v>4574</v>
      </c>
      <c r="EE105" s="88">
        <v>3812</v>
      </c>
      <c r="EF105" s="88">
        <v>4434</v>
      </c>
      <c r="EG105" s="88">
        <v>4439</v>
      </c>
      <c r="EH105" s="88">
        <v>4244</v>
      </c>
      <c r="EI105" s="88">
        <v>4342</v>
      </c>
      <c r="EJ105" s="88">
        <v>4443</v>
      </c>
      <c r="EK105" s="88">
        <v>5265</v>
      </c>
      <c r="EL105" s="88">
        <v>4442</v>
      </c>
      <c r="EM105" s="88">
        <v>4245</v>
      </c>
      <c r="EN105" s="88">
        <v>4228</v>
      </c>
      <c r="EO105" s="88">
        <v>3915</v>
      </c>
      <c r="EP105" s="88">
        <v>3917</v>
      </c>
      <c r="EQ105" s="88">
        <v>3730</v>
      </c>
      <c r="ER105" s="88">
        <v>3471</v>
      </c>
      <c r="ES105" s="88">
        <v>3533</v>
      </c>
      <c r="ET105" s="88">
        <v>3119</v>
      </c>
      <c r="EU105" s="88">
        <v>2935</v>
      </c>
      <c r="EV105" s="88">
        <v>3305</v>
      </c>
      <c r="EW105" s="88">
        <v>3149</v>
      </c>
      <c r="EX105" s="88">
        <v>3331</v>
      </c>
      <c r="EY105" s="88">
        <v>3516</v>
      </c>
      <c r="EZ105" s="88">
        <v>3306</v>
      </c>
      <c r="FA105" s="88">
        <v>4010</v>
      </c>
      <c r="FB105" s="88">
        <v>4023</v>
      </c>
      <c r="FC105" s="88">
        <v>3157</v>
      </c>
      <c r="FD105" s="88">
        <v>4300</v>
      </c>
      <c r="FE105" s="88">
        <v>4104</v>
      </c>
      <c r="FF105" s="88">
        <v>3943</v>
      </c>
      <c r="FG105" s="88">
        <v>4184</v>
      </c>
      <c r="FH105" s="88">
        <v>4069</v>
      </c>
      <c r="FI105" s="88">
        <v>3398</v>
      </c>
      <c r="FJ105" s="88">
        <v>4133</v>
      </c>
      <c r="FK105" s="88">
        <v>3644</v>
      </c>
      <c r="FL105" s="88">
        <v>4047</v>
      </c>
      <c r="FM105" s="88">
        <v>3869</v>
      </c>
      <c r="FN105" s="88">
        <v>4179</v>
      </c>
      <c r="FO105" s="88">
        <v>3894</v>
      </c>
      <c r="FP105" s="88">
        <v>4145</v>
      </c>
      <c r="FQ105" s="88">
        <v>3975</v>
      </c>
      <c r="FR105" s="88">
        <v>3959</v>
      </c>
      <c r="FS105" s="88">
        <v>4146</v>
      </c>
      <c r="FT105" s="88">
        <v>4325</v>
      </c>
      <c r="FU105" s="88">
        <v>4509</v>
      </c>
      <c r="FV105" s="88">
        <v>4160</v>
      </c>
      <c r="FW105" s="88">
        <v>4140</v>
      </c>
      <c r="FX105" s="88">
        <v>4005</v>
      </c>
      <c r="FY105" s="88">
        <v>4200</v>
      </c>
      <c r="FZ105" s="88">
        <v>4683</v>
      </c>
      <c r="GA105" s="88">
        <v>3767</v>
      </c>
      <c r="GB105" s="88">
        <v>4582.5360000000001</v>
      </c>
      <c r="GC105" s="88">
        <v>4235.4089999999997</v>
      </c>
      <c r="GD105" s="88">
        <v>4555.1260000000002</v>
      </c>
      <c r="GE105" s="88">
        <v>4306.5550000000003</v>
      </c>
      <c r="GF105" s="88">
        <v>4215.3019999999997</v>
      </c>
      <c r="GG105" s="88">
        <v>4813.9139999999998</v>
      </c>
      <c r="GH105" s="88">
        <v>5415.0339999999997</v>
      </c>
      <c r="GI105" s="88">
        <v>4993.7780000000002</v>
      </c>
      <c r="GJ105" s="88">
        <v>5134.0060000000003</v>
      </c>
      <c r="GK105" s="88">
        <v>3612</v>
      </c>
      <c r="GL105" s="88">
        <v>4462</v>
      </c>
      <c r="GM105" s="88">
        <v>4196</v>
      </c>
      <c r="GN105" s="88">
        <v>5100</v>
      </c>
      <c r="GO105" s="88">
        <v>4810</v>
      </c>
      <c r="GP105" s="88">
        <v>4374</v>
      </c>
      <c r="GQ105" s="88">
        <v>5805</v>
      </c>
      <c r="GR105" s="88">
        <v>5474</v>
      </c>
      <c r="GS105" s="88">
        <v>7051</v>
      </c>
      <c r="GT105" s="147">
        <v>5059</v>
      </c>
      <c r="GU105" s="147">
        <v>5963</v>
      </c>
      <c r="GV105" s="147">
        <v>7283</v>
      </c>
      <c r="GW105" s="147">
        <v>6410</v>
      </c>
      <c r="GX105" s="147">
        <v>5644</v>
      </c>
      <c r="GY105" s="147">
        <v>6044</v>
      </c>
      <c r="GZ105" s="88">
        <v>5789</v>
      </c>
      <c r="HA105" s="88">
        <v>5709</v>
      </c>
      <c r="HB105" s="88">
        <v>5383</v>
      </c>
      <c r="HC105" s="196">
        <v>5440</v>
      </c>
      <c r="HD105" s="88">
        <v>5985</v>
      </c>
      <c r="HE105" s="88">
        <v>5731</v>
      </c>
      <c r="HF105" s="196">
        <v>6101</v>
      </c>
      <c r="HG105" s="88">
        <v>6190</v>
      </c>
      <c r="HH105" s="88">
        <v>5717</v>
      </c>
      <c r="HI105" s="88">
        <v>5478</v>
      </c>
      <c r="HJ105" s="88">
        <v>6032</v>
      </c>
      <c r="HK105" s="88">
        <v>5036</v>
      </c>
      <c r="HL105" s="196">
        <v>6147</v>
      </c>
      <c r="HM105" s="196">
        <v>5914</v>
      </c>
      <c r="HN105" s="196">
        <v>6430</v>
      </c>
      <c r="HO105" s="196">
        <v>5387</v>
      </c>
      <c r="HP105" s="196">
        <v>6927</v>
      </c>
      <c r="HQ105" s="196">
        <v>6851</v>
      </c>
      <c r="HR105" s="196">
        <v>6343</v>
      </c>
      <c r="HS105" s="196">
        <v>6334</v>
      </c>
      <c r="HT105" s="196">
        <v>5755</v>
      </c>
      <c r="HU105" s="196">
        <v>6579</v>
      </c>
      <c r="HV105" s="196">
        <v>6905</v>
      </c>
      <c r="HW105" s="196">
        <v>5530</v>
      </c>
      <c r="HX105" s="283">
        <v>7730</v>
      </c>
      <c r="HY105" s="283">
        <v>8118</v>
      </c>
      <c r="HZ105" s="283">
        <v>8595</v>
      </c>
      <c r="IA105" s="283">
        <v>7876</v>
      </c>
      <c r="IB105" s="283">
        <v>8517</v>
      </c>
      <c r="IC105" s="283">
        <v>7384</v>
      </c>
      <c r="ID105" s="284">
        <v>8649</v>
      </c>
      <c r="IE105" s="283">
        <v>8318</v>
      </c>
      <c r="IF105" s="283">
        <v>8215</v>
      </c>
      <c r="IG105" s="283">
        <v>9039</v>
      </c>
      <c r="IH105" s="283">
        <v>8839</v>
      </c>
      <c r="II105" s="283">
        <v>6860</v>
      </c>
      <c r="IJ105" s="282">
        <v>9140</v>
      </c>
      <c r="IK105" s="282">
        <v>8577</v>
      </c>
      <c r="IL105" s="282">
        <v>8197</v>
      </c>
      <c r="IM105" s="282">
        <v>7762</v>
      </c>
      <c r="IN105" s="282">
        <v>8438</v>
      </c>
      <c r="IO105" s="282">
        <v>8662</v>
      </c>
      <c r="IP105" s="282">
        <v>9023</v>
      </c>
      <c r="IQ105" s="282">
        <v>8552</v>
      </c>
      <c r="IR105" s="282">
        <v>8424</v>
      </c>
      <c r="IS105" s="286">
        <v>8608</v>
      </c>
      <c r="IT105" s="286">
        <v>8079</v>
      </c>
      <c r="IU105" s="286">
        <v>7143.0020000000004</v>
      </c>
      <c r="IV105" s="286">
        <v>7995</v>
      </c>
      <c r="IW105" s="286">
        <v>7764</v>
      </c>
      <c r="IX105" s="286">
        <v>6216</v>
      </c>
      <c r="IY105" s="286">
        <v>7227</v>
      </c>
      <c r="IZ105" s="286">
        <v>7068</v>
      </c>
      <c r="JA105" s="286">
        <v>7427</v>
      </c>
      <c r="JB105" s="286">
        <v>6797</v>
      </c>
      <c r="JC105" s="286">
        <v>7159</v>
      </c>
      <c r="JD105" s="286">
        <v>7497</v>
      </c>
      <c r="JE105" s="286">
        <v>7275</v>
      </c>
      <c r="JF105" s="286">
        <v>7613</v>
      </c>
      <c r="JG105" s="540">
        <v>7239</v>
      </c>
      <c r="JH105" s="58"/>
      <c r="JI105" s="58"/>
      <c r="JJ105" s="58"/>
      <c r="JK105" s="58"/>
      <c r="JL105" s="58"/>
      <c r="JM105" s="58"/>
    </row>
    <row r="106" spans="1:273" ht="15" customHeight="1">
      <c r="A106" s="57" t="s">
        <v>102</v>
      </c>
      <c r="B106" s="29" t="s">
        <v>170</v>
      </c>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77"/>
      <c r="AZ106" s="77"/>
      <c r="BA106" s="77"/>
      <c r="BB106" s="88"/>
      <c r="BC106" s="77"/>
      <c r="BD106" s="88"/>
      <c r="BE106" s="88"/>
      <c r="BF106" s="88"/>
      <c r="BG106" s="88"/>
      <c r="BH106" s="77"/>
      <c r="BI106" s="77"/>
      <c r="BJ106" s="77"/>
      <c r="BK106" s="77"/>
      <c r="BL106" s="77"/>
      <c r="BM106" s="77"/>
      <c r="BN106" s="77"/>
      <c r="BO106" s="77"/>
      <c r="BP106" s="77"/>
      <c r="BQ106" s="77"/>
      <c r="BR106" s="77"/>
      <c r="BS106" s="77"/>
      <c r="BT106" s="77"/>
      <c r="BU106" s="77"/>
      <c r="BV106" s="77"/>
      <c r="BW106" s="77"/>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230"/>
      <c r="HF106" s="88"/>
      <c r="HG106" s="88"/>
      <c r="HH106" s="88"/>
      <c r="HI106" s="88"/>
      <c r="HJ106" s="88"/>
      <c r="HK106" s="88"/>
      <c r="HL106" s="196"/>
      <c r="HM106" s="196"/>
      <c r="HN106" s="196"/>
      <c r="HO106" s="196"/>
      <c r="HP106" s="196"/>
      <c r="HQ106" s="196"/>
      <c r="HR106" s="196"/>
      <c r="HS106" s="196"/>
      <c r="HT106" s="230"/>
      <c r="HU106" s="196"/>
      <c r="HV106" s="196"/>
      <c r="HW106" s="196"/>
      <c r="HX106" s="196"/>
      <c r="HY106" s="196"/>
      <c r="HZ106" s="196"/>
      <c r="IA106" s="196"/>
      <c r="IB106" s="196"/>
      <c r="IC106" s="196"/>
      <c r="ID106" s="196"/>
      <c r="IE106" s="196"/>
      <c r="IF106" s="196"/>
      <c r="IG106" s="196"/>
      <c r="IH106" s="196"/>
      <c r="II106" s="196"/>
      <c r="IJ106" s="196"/>
      <c r="IK106" s="196"/>
      <c r="IL106" s="196"/>
      <c r="IM106" s="196"/>
      <c r="IN106" s="196"/>
      <c r="IO106" s="196"/>
      <c r="IP106" s="196"/>
      <c r="IQ106" s="196"/>
      <c r="IR106" s="196"/>
      <c r="IS106" s="288"/>
      <c r="IT106" s="289"/>
      <c r="IU106" s="289"/>
      <c r="IV106" s="289"/>
      <c r="IW106" s="289"/>
      <c r="IX106" s="289"/>
      <c r="IY106" s="196"/>
      <c r="IZ106" s="196"/>
      <c r="JA106" s="196"/>
      <c r="JB106" s="196"/>
      <c r="JC106" s="196"/>
      <c r="JD106" s="230"/>
      <c r="JE106" s="196"/>
      <c r="JF106" s="288"/>
      <c r="JG106" s="541"/>
      <c r="JH106" s="58"/>
      <c r="JI106" s="58"/>
      <c r="JJ106" s="58"/>
      <c r="JK106" s="58"/>
      <c r="JL106" s="58"/>
      <c r="JM106" s="58"/>
    </row>
    <row r="107" spans="1:273" ht="15" customHeight="1">
      <c r="A107" s="57"/>
      <c r="B107" s="29"/>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92"/>
      <c r="BT107" s="77"/>
      <c r="BU107" s="77"/>
      <c r="BV107" s="77"/>
      <c r="BW107" s="77"/>
      <c r="BX107" s="77"/>
      <c r="BY107" s="77"/>
      <c r="BZ107" s="77"/>
      <c r="CA107" s="77"/>
      <c r="CB107" s="77"/>
      <c r="CC107" s="77"/>
      <c r="CD107" s="88"/>
      <c r="CE107" s="88"/>
      <c r="CF107" s="88"/>
      <c r="CG107" s="88"/>
      <c r="CH107" s="88"/>
      <c r="CI107" s="293"/>
      <c r="CJ107" s="88"/>
      <c r="CK107" s="88"/>
      <c r="CL107" s="88"/>
      <c r="CM107" s="88"/>
      <c r="CN107" s="88"/>
      <c r="CO107" s="88"/>
      <c r="CP107" s="88"/>
      <c r="CQ107" s="88"/>
      <c r="CR107" s="294"/>
      <c r="CS107" s="88"/>
      <c r="CT107" s="104"/>
      <c r="CU107" s="88"/>
      <c r="CV107" s="88"/>
      <c r="CW107" s="88"/>
      <c r="CX107" s="88"/>
      <c r="CY107" s="88"/>
      <c r="CZ107" s="88"/>
      <c r="DA107" s="88"/>
      <c r="DB107" s="78"/>
      <c r="DC107" s="78"/>
      <c r="DD107" s="78"/>
      <c r="DE107" s="78"/>
      <c r="DF107" s="78"/>
      <c r="DG107" s="78"/>
      <c r="DH107" s="78"/>
      <c r="DI107" s="78"/>
      <c r="DJ107" s="78"/>
      <c r="DK107" s="78"/>
      <c r="DL107" s="78"/>
      <c r="DM107" s="78"/>
      <c r="DN107" s="78"/>
      <c r="DO107" s="78"/>
      <c r="DP107" s="78"/>
      <c r="DQ107" s="78"/>
      <c r="DR107" s="78"/>
      <c r="DS107" s="78"/>
      <c r="DT107" s="78"/>
      <c r="DU107" s="78"/>
      <c r="DV107" s="88"/>
      <c r="DW107" s="88"/>
      <c r="DX107" s="88"/>
      <c r="DY107" s="88"/>
      <c r="DZ107" s="88"/>
      <c r="EA107" s="88"/>
      <c r="EB107" s="88"/>
      <c r="EC107" s="7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164"/>
      <c r="FD107" s="164"/>
      <c r="FE107" s="164"/>
      <c r="FF107" s="164"/>
      <c r="FG107" s="164"/>
      <c r="FH107" s="164"/>
      <c r="FI107" s="164"/>
      <c r="FJ107" s="164"/>
      <c r="FK107" s="164"/>
      <c r="FL107" s="164"/>
      <c r="FM107" s="164"/>
      <c r="FN107" s="164"/>
      <c r="FO107" s="164"/>
      <c r="FP107" s="88"/>
      <c r="FQ107" s="88"/>
      <c r="FR107" s="88"/>
      <c r="FS107" s="88"/>
      <c r="FT107" s="88"/>
      <c r="FU107" s="88"/>
      <c r="FV107" s="88"/>
      <c r="FW107" s="88"/>
      <c r="FX107" s="88"/>
      <c r="FY107" s="89"/>
      <c r="FZ107" s="89"/>
      <c r="GA107" s="147"/>
      <c r="GB107" s="88"/>
      <c r="GC107" s="88"/>
      <c r="GD107" s="88"/>
      <c r="GE107" s="88"/>
      <c r="GF107" s="88"/>
      <c r="GG107" s="88"/>
      <c r="GH107" s="88"/>
      <c r="GI107" s="88"/>
      <c r="GJ107" s="88"/>
      <c r="GK107" s="58"/>
      <c r="GL107" s="58"/>
      <c r="GM107" s="58"/>
      <c r="GN107" s="88"/>
      <c r="GO107" s="147"/>
      <c r="GP107" s="88"/>
      <c r="GQ107" s="147"/>
      <c r="GR107" s="147"/>
      <c r="GS107" s="147"/>
      <c r="GT107" s="88"/>
      <c r="GU107" s="88"/>
      <c r="GV107" s="88"/>
      <c r="GW107" s="88"/>
      <c r="GX107" s="88"/>
      <c r="GY107" s="147"/>
      <c r="GZ107" s="147"/>
      <c r="HA107" s="147"/>
      <c r="HB107" s="147"/>
      <c r="HC107" s="147"/>
      <c r="HD107" s="147"/>
      <c r="HE107" s="147"/>
      <c r="HF107" s="147"/>
      <c r="HG107" s="147"/>
      <c r="HH107" s="147"/>
      <c r="HI107" s="147"/>
      <c r="HJ107" s="147"/>
      <c r="HK107" s="147"/>
      <c r="HL107" s="290"/>
      <c r="HM107" s="290"/>
      <c r="HN107" s="290"/>
      <c r="HO107" s="290"/>
      <c r="HP107" s="290"/>
      <c r="HQ107" s="290"/>
      <c r="HR107" s="290"/>
      <c r="HS107" s="290"/>
      <c r="HT107" s="290"/>
      <c r="HU107" s="196"/>
      <c r="HV107" s="290"/>
      <c r="HW107" s="290"/>
      <c r="HX107" s="290"/>
      <c r="HY107" s="290"/>
      <c r="HZ107" s="290"/>
      <c r="IA107" s="290"/>
      <c r="IB107" s="290"/>
      <c r="IC107" s="290"/>
      <c r="ID107" s="290"/>
      <c r="IE107" s="290"/>
      <c r="IF107" s="290"/>
      <c r="IG107" s="290"/>
      <c r="IH107" s="290"/>
      <c r="II107" s="290"/>
      <c r="IJ107" s="290"/>
      <c r="IK107" s="290"/>
      <c r="IL107" s="290"/>
      <c r="IM107" s="290"/>
      <c r="IN107" s="290"/>
      <c r="IO107" s="290"/>
      <c r="IP107" s="290"/>
      <c r="IQ107" s="290"/>
      <c r="IR107" s="290"/>
      <c r="IS107" s="291"/>
      <c r="IT107" s="292"/>
      <c r="IU107" s="292"/>
      <c r="IV107" s="292"/>
      <c r="IW107" s="292"/>
      <c r="IX107" s="292"/>
      <c r="IY107" s="290"/>
      <c r="IZ107" s="290"/>
      <c r="JA107" s="290"/>
      <c r="JB107" s="290"/>
      <c r="JC107" s="290"/>
      <c r="JD107" s="290"/>
      <c r="JE107" s="290"/>
      <c r="JF107" s="291"/>
      <c r="JG107" s="542"/>
      <c r="JH107" s="58"/>
      <c r="JI107" s="58"/>
      <c r="JJ107" s="58"/>
      <c r="JK107" s="58"/>
      <c r="JL107" s="58"/>
      <c r="JM107" s="58"/>
    </row>
    <row r="108" spans="1:273" ht="15" customHeight="1">
      <c r="A108" s="57"/>
      <c r="B108" s="58" t="s">
        <v>103</v>
      </c>
      <c r="C108" s="295">
        <v>5774</v>
      </c>
      <c r="D108" s="195">
        <v>6294</v>
      </c>
      <c r="E108" s="195">
        <v>6527</v>
      </c>
      <c r="F108" s="195">
        <v>6750</v>
      </c>
      <c r="G108" s="195">
        <v>7146</v>
      </c>
      <c r="H108" s="195">
        <v>7382</v>
      </c>
      <c r="I108" s="195">
        <v>8006</v>
      </c>
      <c r="J108" s="195">
        <v>8184</v>
      </c>
      <c r="K108" s="195">
        <v>8502</v>
      </c>
      <c r="L108" s="195">
        <v>8568</v>
      </c>
      <c r="M108" s="195">
        <v>8357</v>
      </c>
      <c r="N108" s="195">
        <v>8616</v>
      </c>
      <c r="O108" s="195">
        <v>10149</v>
      </c>
      <c r="P108" s="195">
        <v>10135</v>
      </c>
      <c r="Q108" s="195">
        <v>10463</v>
      </c>
      <c r="R108" s="195">
        <v>11085</v>
      </c>
      <c r="S108" s="195">
        <v>10810</v>
      </c>
      <c r="T108" s="195">
        <v>11132</v>
      </c>
      <c r="U108" s="195">
        <v>10737</v>
      </c>
      <c r="V108" s="195">
        <v>10695</v>
      </c>
      <c r="W108" s="195">
        <v>10759</v>
      </c>
      <c r="X108" s="195">
        <v>10601</v>
      </c>
      <c r="Y108" s="195">
        <v>10841</v>
      </c>
      <c r="Z108" s="195">
        <v>10701</v>
      </c>
      <c r="AA108" s="195">
        <v>11399</v>
      </c>
      <c r="AB108" s="195">
        <v>11744</v>
      </c>
      <c r="AC108" s="195">
        <v>12080</v>
      </c>
      <c r="AD108" s="195">
        <v>12084</v>
      </c>
      <c r="AE108" s="195">
        <v>12001</v>
      </c>
      <c r="AF108" s="195">
        <v>11912</v>
      </c>
      <c r="AG108" s="195">
        <v>12008</v>
      </c>
      <c r="AH108" s="195">
        <v>13306</v>
      </c>
      <c r="AI108" s="195">
        <v>13985</v>
      </c>
      <c r="AJ108" s="195">
        <v>13225</v>
      </c>
      <c r="AK108" s="195">
        <v>13439</v>
      </c>
      <c r="AL108" s="195">
        <v>13729</v>
      </c>
      <c r="AM108" s="195">
        <v>15460</v>
      </c>
      <c r="AN108" s="195">
        <v>15838</v>
      </c>
      <c r="AO108" s="195">
        <v>15913</v>
      </c>
      <c r="AP108" s="195">
        <v>15966</v>
      </c>
      <c r="AQ108" s="195">
        <v>16401</v>
      </c>
      <c r="AR108" s="195">
        <v>15495</v>
      </c>
      <c r="AS108" s="195">
        <v>16091</v>
      </c>
      <c r="AT108" s="195">
        <v>16691</v>
      </c>
      <c r="AU108" s="195">
        <v>17359</v>
      </c>
      <c r="AV108" s="195">
        <v>19562</v>
      </c>
      <c r="AW108" s="195">
        <v>20220</v>
      </c>
      <c r="AX108" s="195">
        <v>20415</v>
      </c>
      <c r="AY108" s="88">
        <v>21721</v>
      </c>
      <c r="AZ108" s="88">
        <v>22233</v>
      </c>
      <c r="BA108" s="88">
        <v>20319</v>
      </c>
      <c r="BB108" s="88">
        <v>20690</v>
      </c>
      <c r="BC108" s="88">
        <v>20982</v>
      </c>
      <c r="BD108" s="88">
        <v>21600</v>
      </c>
      <c r="BE108" s="88">
        <v>23360</v>
      </c>
      <c r="BF108" s="88">
        <v>24479</v>
      </c>
      <c r="BG108" s="88">
        <v>25136</v>
      </c>
      <c r="BH108" s="88">
        <v>26374</v>
      </c>
      <c r="BI108" s="88">
        <v>26069</v>
      </c>
      <c r="BJ108" s="88">
        <v>27135</v>
      </c>
      <c r="BK108" s="88">
        <v>28190</v>
      </c>
      <c r="BL108" s="88">
        <v>29176</v>
      </c>
      <c r="BM108" s="88">
        <v>30444</v>
      </c>
      <c r="BN108" s="88">
        <v>29620</v>
      </c>
      <c r="BO108" s="88">
        <v>29272</v>
      </c>
      <c r="BP108" s="88">
        <v>29320</v>
      </c>
      <c r="BQ108" s="88">
        <v>30105</v>
      </c>
      <c r="BR108" s="88">
        <v>31084</v>
      </c>
      <c r="BS108" s="88">
        <v>31928</v>
      </c>
      <c r="BT108" s="88">
        <v>35173</v>
      </c>
      <c r="BU108" s="88">
        <v>35118</v>
      </c>
      <c r="BV108" s="88">
        <v>35978</v>
      </c>
      <c r="BW108" s="88">
        <v>37300</v>
      </c>
      <c r="BX108" s="88">
        <v>37822</v>
      </c>
      <c r="BY108" s="88">
        <v>39269</v>
      </c>
      <c r="BZ108" s="88">
        <v>41035</v>
      </c>
      <c r="CA108" s="88">
        <v>43005</v>
      </c>
      <c r="CB108" s="88">
        <v>44768</v>
      </c>
      <c r="CC108" s="88">
        <v>47467</v>
      </c>
      <c r="CD108" s="88">
        <v>47666</v>
      </c>
      <c r="CE108" s="88">
        <v>48047</v>
      </c>
      <c r="CF108" s="88">
        <v>47811</v>
      </c>
      <c r="CG108" s="88">
        <v>49042</v>
      </c>
      <c r="CH108" s="88">
        <v>49808</v>
      </c>
      <c r="CI108" s="88">
        <v>51743</v>
      </c>
      <c r="CJ108" s="88">
        <v>51838</v>
      </c>
      <c r="CK108" s="88">
        <v>50975</v>
      </c>
      <c r="CL108" s="88">
        <v>49568</v>
      </c>
      <c r="CM108" s="88">
        <v>50310</v>
      </c>
      <c r="CN108" s="88">
        <v>50495</v>
      </c>
      <c r="CO108" s="88">
        <v>53184</v>
      </c>
      <c r="CP108" s="88">
        <v>55000</v>
      </c>
      <c r="CQ108" s="88">
        <v>55478</v>
      </c>
      <c r="CR108" s="88">
        <v>55505</v>
      </c>
      <c r="CS108" s="88">
        <v>58010</v>
      </c>
      <c r="CT108" s="88">
        <v>59624</v>
      </c>
      <c r="CU108" s="88">
        <v>62474</v>
      </c>
      <c r="CV108" s="88">
        <v>63643.369749311198</v>
      </c>
      <c r="CW108" s="88">
        <v>64242.026261778396</v>
      </c>
      <c r="CX108" s="88">
        <v>65328.641784673207</v>
      </c>
      <c r="CY108" s="88">
        <v>66838.413682610699</v>
      </c>
      <c r="CZ108" s="88">
        <v>64741.811354355392</v>
      </c>
      <c r="DA108" s="88">
        <v>64134.15214853191</v>
      </c>
      <c r="DB108" s="88">
        <v>64149.893776433797</v>
      </c>
      <c r="DC108" s="88">
        <v>64806.486511698</v>
      </c>
      <c r="DD108" s="88">
        <v>64442.784787245997</v>
      </c>
      <c r="DE108" s="88">
        <v>65029.424226055293</v>
      </c>
      <c r="DF108" s="86">
        <v>65655.418868929803</v>
      </c>
      <c r="DG108" s="78">
        <v>67622.172910531997</v>
      </c>
      <c r="DH108" s="78">
        <v>67616.036363236606</v>
      </c>
      <c r="DI108" s="78">
        <v>68669.935295936797</v>
      </c>
      <c r="DJ108" s="78">
        <v>70113.476353369391</v>
      </c>
      <c r="DK108" s="88">
        <v>73225.273575656203</v>
      </c>
      <c r="DL108" s="78">
        <v>74730.602943402206</v>
      </c>
      <c r="DM108" s="78">
        <v>74783.815864117889</v>
      </c>
      <c r="DN108" s="88">
        <v>74639.315175979806</v>
      </c>
      <c r="DO108" s="88">
        <v>73463.502249723999</v>
      </c>
      <c r="DP108" s="88">
        <v>75289.426587544382</v>
      </c>
      <c r="DQ108" s="88">
        <v>75861.652819713694</v>
      </c>
      <c r="DR108" s="88">
        <v>76163.712090220884</v>
      </c>
      <c r="DS108" s="78">
        <v>78318.1220301094</v>
      </c>
      <c r="DT108" s="78">
        <v>79174.203245295212</v>
      </c>
      <c r="DU108" s="78">
        <v>77659.011994215893</v>
      </c>
      <c r="DV108" s="78">
        <v>77934.774548999412</v>
      </c>
      <c r="DW108" s="78">
        <v>79032.175794591603</v>
      </c>
      <c r="DX108" s="78">
        <v>77415.734008225205</v>
      </c>
      <c r="DY108" s="78">
        <v>77864.372259409894</v>
      </c>
      <c r="DZ108" s="78">
        <v>78095.327050722699</v>
      </c>
      <c r="EA108" s="88">
        <v>74590.725097068993</v>
      </c>
      <c r="EB108" s="88">
        <v>74762.199844600487</v>
      </c>
      <c r="EC108" s="88">
        <v>75653.061719022488</v>
      </c>
      <c r="ED108" s="88">
        <v>74340.980633220694</v>
      </c>
      <c r="EE108" s="88">
        <v>77593.287989307195</v>
      </c>
      <c r="EF108" s="88">
        <v>73105.050981951106</v>
      </c>
      <c r="EG108" s="88">
        <v>73257.269151723711</v>
      </c>
      <c r="EH108" s="88">
        <v>75840.568410911408</v>
      </c>
      <c r="EI108" s="88">
        <v>76296.806252989685</v>
      </c>
      <c r="EJ108" s="88">
        <v>77528.578551515006</v>
      </c>
      <c r="EK108" s="88">
        <v>76190.431642326294</v>
      </c>
      <c r="EL108" s="88">
        <v>74293.772555606207</v>
      </c>
      <c r="EM108" s="88">
        <v>72462.389028668782</v>
      </c>
      <c r="EN108" s="88">
        <v>72342.635467454995</v>
      </c>
      <c r="EO108" s="88">
        <v>72002.720817916095</v>
      </c>
      <c r="EP108" s="88">
        <v>70597.236126330594</v>
      </c>
      <c r="EQ108" s="88">
        <v>69613.150309549819</v>
      </c>
      <c r="ER108" s="88">
        <v>69951.238687778416</v>
      </c>
      <c r="ES108" s="88">
        <v>72263.098550626688</v>
      </c>
      <c r="ET108" s="88">
        <v>73800.840393014209</v>
      </c>
      <c r="EU108" s="88">
        <v>74979.511182755698</v>
      </c>
      <c r="EV108" s="88">
        <v>75142.876074348402</v>
      </c>
      <c r="EW108" s="88">
        <v>74639.657684867299</v>
      </c>
      <c r="EX108" s="88">
        <v>75657.541165387214</v>
      </c>
      <c r="EY108" s="88">
        <v>76147.991182868893</v>
      </c>
      <c r="EZ108" s="88">
        <v>76737.592589054504</v>
      </c>
      <c r="FA108" s="88">
        <v>76128.927285283702</v>
      </c>
      <c r="FB108" s="88">
        <v>75474.490300704783</v>
      </c>
      <c r="FC108" s="164">
        <v>75523.951605104201</v>
      </c>
      <c r="FD108" s="88">
        <v>75475.0446534683</v>
      </c>
      <c r="FE108" s="88">
        <v>75327.749979006607</v>
      </c>
      <c r="FF108" s="88">
        <v>75354.667957495491</v>
      </c>
      <c r="FG108" s="88">
        <v>73968.919565894597</v>
      </c>
      <c r="FH108" s="88">
        <v>74592.298361747889</v>
      </c>
      <c r="FI108" s="88">
        <v>74876.608231237216</v>
      </c>
      <c r="FJ108" s="88">
        <v>75801.023499962103</v>
      </c>
      <c r="FK108" s="88">
        <v>75293.989469540014</v>
      </c>
      <c r="FL108" s="88">
        <v>74425.046281623596</v>
      </c>
      <c r="FM108" s="88">
        <v>74404.357489075293</v>
      </c>
      <c r="FN108" s="88">
        <v>75598.734783580992</v>
      </c>
      <c r="FO108" s="88">
        <v>76986.583559138788</v>
      </c>
      <c r="FP108" s="88">
        <v>75676.6891136388</v>
      </c>
      <c r="FQ108" s="88">
        <v>74714.080555638793</v>
      </c>
      <c r="FR108" s="88">
        <v>73369.213086138785</v>
      </c>
      <c r="FS108" s="88">
        <v>73673.597694638796</v>
      </c>
      <c r="FT108" s="88">
        <v>72694.801170888793</v>
      </c>
      <c r="FU108" s="88">
        <v>74573.555163638812</v>
      </c>
      <c r="FV108" s="88">
        <v>74392.693813638791</v>
      </c>
      <c r="FW108" s="88">
        <v>74883.435606638814</v>
      </c>
      <c r="FX108" s="88">
        <v>76518.872292138782</v>
      </c>
      <c r="FY108" s="88">
        <v>76077.69203813879</v>
      </c>
      <c r="FZ108" s="88">
        <v>76622.062847638794</v>
      </c>
      <c r="GA108" s="88">
        <v>77828.984026388789</v>
      </c>
      <c r="GB108" s="88">
        <v>76669.80145713879</v>
      </c>
      <c r="GC108" s="88">
        <v>75971.667219888797</v>
      </c>
      <c r="GD108" s="88">
        <v>77758.467427388794</v>
      </c>
      <c r="GE108" s="88">
        <v>78626.781359638786</v>
      </c>
      <c r="GF108" s="88">
        <v>78454.098133638792</v>
      </c>
      <c r="GG108" s="88">
        <v>81177.908568138795</v>
      </c>
      <c r="GH108" s="147">
        <v>82888.480774888798</v>
      </c>
      <c r="GI108" s="147">
        <v>84199.419139138801</v>
      </c>
      <c r="GJ108" s="290">
        <v>84859.679870138789</v>
      </c>
      <c r="GK108" s="290">
        <v>86159</v>
      </c>
      <c r="GL108" s="290">
        <v>86484</v>
      </c>
      <c r="GM108" s="290">
        <v>86771</v>
      </c>
      <c r="GN108" s="88">
        <v>86178</v>
      </c>
      <c r="GO108" s="290">
        <v>89258</v>
      </c>
      <c r="GP108" s="88">
        <v>91845</v>
      </c>
      <c r="GQ108" s="290">
        <v>94713</v>
      </c>
      <c r="GR108" s="290">
        <v>94131</v>
      </c>
      <c r="GS108" s="290">
        <v>94476</v>
      </c>
      <c r="GT108" s="147">
        <v>97090</v>
      </c>
      <c r="GU108" s="147">
        <v>97638</v>
      </c>
      <c r="GV108" s="147">
        <v>96490</v>
      </c>
      <c r="GW108" s="147">
        <v>95869</v>
      </c>
      <c r="GX108" s="147">
        <v>97951</v>
      </c>
      <c r="GY108" s="147">
        <v>103354</v>
      </c>
      <c r="GZ108" s="290">
        <v>105363</v>
      </c>
      <c r="HA108" s="290">
        <v>108926</v>
      </c>
      <c r="HB108" s="290">
        <v>111604</v>
      </c>
      <c r="HC108" s="290">
        <v>112444</v>
      </c>
      <c r="HD108" s="290">
        <v>115377</v>
      </c>
      <c r="HE108" s="290">
        <v>115632</v>
      </c>
      <c r="HF108" s="290">
        <v>116885</v>
      </c>
      <c r="HG108" s="290">
        <v>117216</v>
      </c>
      <c r="HH108" s="290">
        <v>116314</v>
      </c>
      <c r="HI108" s="290">
        <v>119015</v>
      </c>
      <c r="HJ108" s="290">
        <v>117793</v>
      </c>
      <c r="HK108" s="290">
        <v>119944</v>
      </c>
      <c r="HL108" s="290">
        <v>119550</v>
      </c>
      <c r="HM108" s="290">
        <v>121578</v>
      </c>
      <c r="HN108" s="290">
        <v>122636</v>
      </c>
      <c r="HO108" s="290">
        <v>125249</v>
      </c>
      <c r="HP108" s="290">
        <v>125098</v>
      </c>
      <c r="HQ108" s="290">
        <v>128861</v>
      </c>
      <c r="HR108" s="290">
        <v>130607</v>
      </c>
      <c r="HS108" s="290">
        <v>132909</v>
      </c>
      <c r="HT108" s="290">
        <v>132769</v>
      </c>
      <c r="HU108" s="196">
        <v>136166</v>
      </c>
      <c r="HV108" s="290">
        <v>140357</v>
      </c>
      <c r="HW108" s="290">
        <v>146488</v>
      </c>
      <c r="HX108" s="296">
        <v>150067</v>
      </c>
      <c r="HY108" s="296">
        <v>149914</v>
      </c>
      <c r="HZ108" s="296">
        <v>149373</v>
      </c>
      <c r="IA108" s="296">
        <v>151623</v>
      </c>
      <c r="IB108" s="296">
        <v>153622</v>
      </c>
      <c r="IC108" s="296">
        <v>155770</v>
      </c>
      <c r="ID108" s="297">
        <v>154956</v>
      </c>
      <c r="IE108" s="296">
        <v>152569</v>
      </c>
      <c r="IF108" s="296">
        <v>152418</v>
      </c>
      <c r="IG108" s="296">
        <v>155428</v>
      </c>
      <c r="IH108" s="296">
        <v>158635</v>
      </c>
      <c r="II108" s="296">
        <v>160318</v>
      </c>
      <c r="IJ108" s="298">
        <v>156675</v>
      </c>
      <c r="IK108" s="298">
        <v>155089</v>
      </c>
      <c r="IL108" s="298">
        <v>152396</v>
      </c>
      <c r="IM108" s="298">
        <v>154352</v>
      </c>
      <c r="IN108" s="298">
        <v>157565</v>
      </c>
      <c r="IO108" s="298">
        <v>158282</v>
      </c>
      <c r="IP108" s="298">
        <v>159891</v>
      </c>
      <c r="IQ108" s="298">
        <v>159171</v>
      </c>
      <c r="IR108" s="298">
        <v>158495</v>
      </c>
      <c r="IS108" s="299">
        <v>156319</v>
      </c>
      <c r="IT108" s="300">
        <v>152520</v>
      </c>
      <c r="IU108" s="300">
        <v>152860.47796875</v>
      </c>
      <c r="IV108" s="497">
        <v>151864</v>
      </c>
      <c r="IW108" s="497">
        <v>150288</v>
      </c>
      <c r="IX108" s="497">
        <v>152131</v>
      </c>
      <c r="IY108" s="498">
        <v>150449</v>
      </c>
      <c r="IZ108" s="498">
        <v>149328</v>
      </c>
      <c r="JA108" s="498">
        <v>151666</v>
      </c>
      <c r="JB108" s="498">
        <v>153802</v>
      </c>
      <c r="JC108" s="498">
        <v>151533</v>
      </c>
      <c r="JD108" s="498">
        <v>150757</v>
      </c>
      <c r="JE108" s="498">
        <v>151113</v>
      </c>
      <c r="JF108" s="499">
        <v>151088</v>
      </c>
      <c r="JG108" s="543">
        <v>147930</v>
      </c>
      <c r="JH108" s="58"/>
      <c r="JI108" s="58"/>
      <c r="JJ108" s="138"/>
      <c r="JK108" s="58"/>
      <c r="JL108" s="58"/>
      <c r="JM108" s="58"/>
    </row>
    <row r="109" spans="1:273" ht="15" customHeight="1">
      <c r="A109" s="57"/>
      <c r="B109" s="58" t="s">
        <v>104</v>
      </c>
      <c r="C109" s="295">
        <v>6953</v>
      </c>
      <c r="D109" s="295">
        <v>7445</v>
      </c>
      <c r="E109" s="295">
        <v>7671</v>
      </c>
      <c r="F109" s="295">
        <v>7899</v>
      </c>
      <c r="G109" s="295">
        <v>8261</v>
      </c>
      <c r="H109" s="295">
        <v>8502</v>
      </c>
      <c r="I109" s="295">
        <v>9147</v>
      </c>
      <c r="J109" s="295">
        <v>9367</v>
      </c>
      <c r="K109" s="295">
        <v>9705</v>
      </c>
      <c r="L109" s="295">
        <v>9775</v>
      </c>
      <c r="M109" s="295">
        <v>9588</v>
      </c>
      <c r="N109" s="195">
        <v>9885</v>
      </c>
      <c r="O109" s="86">
        <v>12254</v>
      </c>
      <c r="P109" s="86">
        <v>12474</v>
      </c>
      <c r="Q109" s="86">
        <v>12899</v>
      </c>
      <c r="R109" s="86">
        <v>13650</v>
      </c>
      <c r="S109" s="86">
        <v>13732</v>
      </c>
      <c r="T109" s="86">
        <v>13888</v>
      </c>
      <c r="U109" s="86">
        <v>13792</v>
      </c>
      <c r="V109" s="86">
        <v>14036</v>
      </c>
      <c r="W109" s="86">
        <v>13278</v>
      </c>
      <c r="X109" s="86">
        <v>13138</v>
      </c>
      <c r="Y109" s="86">
        <v>14051</v>
      </c>
      <c r="Z109" s="86">
        <v>13272</v>
      </c>
      <c r="AA109" s="86">
        <v>14684</v>
      </c>
      <c r="AB109" s="86">
        <v>15267</v>
      </c>
      <c r="AC109" s="86">
        <v>15826</v>
      </c>
      <c r="AD109" s="86">
        <v>16701</v>
      </c>
      <c r="AE109" s="86">
        <v>16842</v>
      </c>
      <c r="AF109" s="86">
        <v>17128</v>
      </c>
      <c r="AG109" s="86">
        <v>17486</v>
      </c>
      <c r="AH109" s="86">
        <v>18820</v>
      </c>
      <c r="AI109" s="86">
        <v>19441</v>
      </c>
      <c r="AJ109" s="86">
        <v>19145</v>
      </c>
      <c r="AK109" s="86">
        <v>19538</v>
      </c>
      <c r="AL109" s="86">
        <v>19658</v>
      </c>
      <c r="AM109" s="86">
        <v>21080</v>
      </c>
      <c r="AN109" s="86">
        <v>18329</v>
      </c>
      <c r="AO109" s="86">
        <v>18521</v>
      </c>
      <c r="AP109" s="86">
        <v>18677</v>
      </c>
      <c r="AQ109" s="86">
        <v>19144</v>
      </c>
      <c r="AR109" s="86">
        <v>18148</v>
      </c>
      <c r="AS109" s="86">
        <v>18791</v>
      </c>
      <c r="AT109" s="86">
        <v>19577</v>
      </c>
      <c r="AU109" s="86">
        <v>20302</v>
      </c>
      <c r="AV109" s="86">
        <v>22525</v>
      </c>
      <c r="AW109" s="86">
        <v>23445</v>
      </c>
      <c r="AX109" s="86">
        <v>23523</v>
      </c>
      <c r="AY109" s="88">
        <v>26956</v>
      </c>
      <c r="AZ109" s="88">
        <v>27037</v>
      </c>
      <c r="BA109" s="88">
        <v>25349</v>
      </c>
      <c r="BB109" s="88">
        <v>25911</v>
      </c>
      <c r="BC109" s="88">
        <v>26081</v>
      </c>
      <c r="BD109" s="88">
        <v>26580</v>
      </c>
      <c r="BE109" s="88">
        <v>28481</v>
      </c>
      <c r="BF109" s="88">
        <v>29825</v>
      </c>
      <c r="BG109" s="88">
        <v>30880</v>
      </c>
      <c r="BH109" s="88">
        <v>32536</v>
      </c>
      <c r="BI109" s="88">
        <v>31295</v>
      </c>
      <c r="BJ109" s="88">
        <v>33580</v>
      </c>
      <c r="BK109" s="88">
        <v>34920</v>
      </c>
      <c r="BL109" s="88">
        <v>36187</v>
      </c>
      <c r="BM109" s="88">
        <v>37659</v>
      </c>
      <c r="BN109" s="88">
        <v>36973</v>
      </c>
      <c r="BO109" s="88">
        <v>36721</v>
      </c>
      <c r="BP109" s="88">
        <v>36957</v>
      </c>
      <c r="BQ109" s="88">
        <v>37811</v>
      </c>
      <c r="BR109" s="88">
        <v>38807</v>
      </c>
      <c r="BS109" s="88">
        <v>39690</v>
      </c>
      <c r="BT109" s="88">
        <v>42983</v>
      </c>
      <c r="BU109" s="88">
        <v>42921</v>
      </c>
      <c r="BV109" s="88">
        <v>43814</v>
      </c>
      <c r="BW109" s="88">
        <v>45438</v>
      </c>
      <c r="BX109" s="88">
        <v>46211</v>
      </c>
      <c r="BY109" s="88">
        <v>47666</v>
      </c>
      <c r="BZ109" s="88">
        <v>49265</v>
      </c>
      <c r="CA109" s="147">
        <v>51224</v>
      </c>
      <c r="CB109" s="147">
        <v>53051</v>
      </c>
      <c r="CC109" s="147">
        <v>55851</v>
      </c>
      <c r="CD109" s="88">
        <v>55874</v>
      </c>
      <c r="CE109" s="88">
        <v>56388</v>
      </c>
      <c r="CF109" s="147">
        <v>56213</v>
      </c>
      <c r="CG109" s="88">
        <v>57299</v>
      </c>
      <c r="CH109" s="147">
        <v>58201</v>
      </c>
      <c r="CI109" s="88">
        <v>60386</v>
      </c>
      <c r="CJ109" s="88">
        <v>60809</v>
      </c>
      <c r="CK109" s="88">
        <v>59740</v>
      </c>
      <c r="CL109" s="88">
        <v>58453</v>
      </c>
      <c r="CM109" s="88">
        <v>59265</v>
      </c>
      <c r="CN109" s="88">
        <v>59602</v>
      </c>
      <c r="CO109" s="88">
        <v>62322</v>
      </c>
      <c r="CP109" s="88">
        <v>64438</v>
      </c>
      <c r="CQ109" s="88">
        <v>65125</v>
      </c>
      <c r="CR109" s="88">
        <v>65111</v>
      </c>
      <c r="CS109" s="88">
        <v>67148</v>
      </c>
      <c r="CT109" s="88">
        <v>68973</v>
      </c>
      <c r="CU109" s="88">
        <v>72178</v>
      </c>
      <c r="CV109" s="88">
        <v>71626.697749311206</v>
      </c>
      <c r="CW109" s="88">
        <v>72389.840261778401</v>
      </c>
      <c r="CX109" s="88">
        <v>73592.641784673207</v>
      </c>
      <c r="CY109" s="88">
        <v>75216.015682610698</v>
      </c>
      <c r="CZ109" s="88">
        <v>73207.937354355396</v>
      </c>
      <c r="DA109" s="88">
        <v>72682.903148531914</v>
      </c>
      <c r="DB109" s="88">
        <v>72968.244776433799</v>
      </c>
      <c r="DC109" s="88">
        <v>73768.558511697993</v>
      </c>
      <c r="DD109" s="88">
        <v>73543.261787245996</v>
      </c>
      <c r="DE109" s="147">
        <v>74254.439226055285</v>
      </c>
      <c r="DF109" s="86">
        <v>74863.726868929807</v>
      </c>
      <c r="DG109" s="78">
        <v>77187.496910532005</v>
      </c>
      <c r="DH109" s="77">
        <v>77336.835363236605</v>
      </c>
      <c r="DI109" s="78">
        <v>78554.690295936787</v>
      </c>
      <c r="DJ109" s="78">
        <v>80238.418353369401</v>
      </c>
      <c r="DK109" s="88">
        <v>83367.589575656195</v>
      </c>
      <c r="DL109" s="78">
        <v>84979.974943402209</v>
      </c>
      <c r="DM109" s="78">
        <v>85218.484864117898</v>
      </c>
      <c r="DN109" s="88">
        <v>84998.414175979822</v>
      </c>
      <c r="DO109" s="147">
        <v>83919.472249723985</v>
      </c>
      <c r="DP109" s="147">
        <v>85886.118587544377</v>
      </c>
      <c r="DQ109" s="88">
        <v>86592.361819713697</v>
      </c>
      <c r="DR109" s="88">
        <v>86959.526090220883</v>
      </c>
      <c r="DS109" s="78">
        <v>89512</v>
      </c>
      <c r="DT109" s="78">
        <v>90436.700245295215</v>
      </c>
      <c r="DU109" s="78">
        <v>88921.94699421589</v>
      </c>
      <c r="DV109" s="77">
        <v>89146.379548999408</v>
      </c>
      <c r="DW109" s="78">
        <v>90306.43879459161</v>
      </c>
      <c r="DX109" s="78">
        <v>88797.216008225208</v>
      </c>
      <c r="DY109" s="78">
        <v>88852.188259409886</v>
      </c>
      <c r="DZ109" s="78">
        <v>88970.432050722695</v>
      </c>
      <c r="EA109" s="88">
        <v>88497.577097068992</v>
      </c>
      <c r="EB109" s="88">
        <v>89683.84184460048</v>
      </c>
      <c r="EC109" s="88">
        <v>90633.314719022484</v>
      </c>
      <c r="ED109" s="88">
        <v>89370.874633220694</v>
      </c>
      <c r="EE109" s="88">
        <v>92988.875989307198</v>
      </c>
      <c r="EF109" s="88">
        <v>88444.237981951112</v>
      </c>
      <c r="EG109" s="88">
        <v>88621.868151723713</v>
      </c>
      <c r="EH109" s="88">
        <v>91248.122410911412</v>
      </c>
      <c r="EI109" s="88">
        <v>91762.010252989698</v>
      </c>
      <c r="EJ109" s="88">
        <v>92930.010551515006</v>
      </c>
      <c r="EK109" s="88">
        <v>91422.025642326291</v>
      </c>
      <c r="EL109" s="88">
        <v>89513.377555606217</v>
      </c>
      <c r="EM109" s="88">
        <v>87471.120028668782</v>
      </c>
      <c r="EN109" s="88">
        <v>87179.092467455004</v>
      </c>
      <c r="EO109" s="88">
        <v>86752.665817916088</v>
      </c>
      <c r="EP109" s="88">
        <v>85292.706126330595</v>
      </c>
      <c r="EQ109" s="88">
        <v>84527.272309549822</v>
      </c>
      <c r="ER109" s="88">
        <v>84418.245687778413</v>
      </c>
      <c r="ES109" s="88">
        <v>86573.323550626694</v>
      </c>
      <c r="ET109" s="88">
        <v>87960.801393014219</v>
      </c>
      <c r="EU109" s="88">
        <v>89080.003182755696</v>
      </c>
      <c r="EV109" s="88">
        <v>89342.32007434839</v>
      </c>
      <c r="EW109" s="88">
        <v>88901.114684867309</v>
      </c>
      <c r="EX109" s="88">
        <v>89925.264165387227</v>
      </c>
      <c r="EY109" s="88">
        <v>90540.554182868887</v>
      </c>
      <c r="EZ109" s="88">
        <v>91225.708589054499</v>
      </c>
      <c r="FA109" s="88">
        <v>90685.636285283705</v>
      </c>
      <c r="FB109" s="88">
        <v>90106.348300704776</v>
      </c>
      <c r="FC109" s="147">
        <v>90466.369605104206</v>
      </c>
      <c r="FD109" s="88">
        <v>90454.104653468312</v>
      </c>
      <c r="FE109" s="88">
        <v>90359.095979006597</v>
      </c>
      <c r="FF109" s="88">
        <v>90180.056957495486</v>
      </c>
      <c r="FG109" s="88">
        <v>88855.347565894597</v>
      </c>
      <c r="FH109" s="88">
        <v>89550.630361747899</v>
      </c>
      <c r="FI109" s="88">
        <v>90045.251231237227</v>
      </c>
      <c r="FJ109" s="88">
        <v>91205.230499962112</v>
      </c>
      <c r="FK109" s="88">
        <v>90811.987469540007</v>
      </c>
      <c r="FL109" s="88">
        <v>89870.649281623599</v>
      </c>
      <c r="FM109" s="88">
        <v>89904.869489075296</v>
      </c>
      <c r="FN109" s="88">
        <v>91129.943783580995</v>
      </c>
      <c r="FO109" s="147">
        <v>92857.046559138791</v>
      </c>
      <c r="FP109" s="88">
        <v>91625.221113638807</v>
      </c>
      <c r="FQ109" s="88">
        <v>90831.20855563879</v>
      </c>
      <c r="FR109" s="88">
        <v>89517.337086138781</v>
      </c>
      <c r="FS109" s="88">
        <v>89802.802694638784</v>
      </c>
      <c r="FT109" s="88">
        <v>88948.026170888799</v>
      </c>
      <c r="FU109" s="88">
        <v>90973.298163638814</v>
      </c>
      <c r="FV109" s="88">
        <v>90927.910813638795</v>
      </c>
      <c r="FW109" s="88">
        <v>91487.57860663881</v>
      </c>
      <c r="FX109" s="88">
        <v>93170.025292138787</v>
      </c>
      <c r="FY109" s="88">
        <v>92856.914038138784</v>
      </c>
      <c r="FZ109" s="88">
        <v>93702.137847638791</v>
      </c>
      <c r="GA109" s="88">
        <v>95390.725026388784</v>
      </c>
      <c r="GB109" s="88">
        <v>94252.953457138792</v>
      </c>
      <c r="GC109" s="88">
        <v>93722.387219888798</v>
      </c>
      <c r="GD109" s="88">
        <v>95621.659427388789</v>
      </c>
      <c r="GE109" s="88">
        <v>97104.080359638785</v>
      </c>
      <c r="GF109" s="88">
        <v>96043.053133638794</v>
      </c>
      <c r="GG109" s="88">
        <v>98466.306568138796</v>
      </c>
      <c r="GH109" s="147">
        <v>99501.95977488879</v>
      </c>
      <c r="GI109" s="147">
        <v>100943.6541391388</v>
      </c>
      <c r="GJ109" s="290">
        <v>101802.91687013878</v>
      </c>
      <c r="GK109" s="290">
        <v>102720</v>
      </c>
      <c r="GL109" s="290">
        <v>102822</v>
      </c>
      <c r="GM109" s="290">
        <v>103441</v>
      </c>
      <c r="GN109" s="88">
        <v>102531</v>
      </c>
      <c r="GO109" s="290">
        <v>105677</v>
      </c>
      <c r="GP109" s="88">
        <v>108220</v>
      </c>
      <c r="GQ109" s="290">
        <v>110696</v>
      </c>
      <c r="GR109" s="290">
        <v>110016</v>
      </c>
      <c r="GS109" s="290">
        <v>110254</v>
      </c>
      <c r="GT109" s="290">
        <v>111107</v>
      </c>
      <c r="GU109" s="290">
        <v>111675</v>
      </c>
      <c r="GV109" s="290">
        <v>112494</v>
      </c>
      <c r="GW109" s="290">
        <v>111817</v>
      </c>
      <c r="GX109" s="290">
        <v>113735</v>
      </c>
      <c r="GY109" s="290">
        <v>119906</v>
      </c>
      <c r="GZ109" s="290">
        <v>122037</v>
      </c>
      <c r="HA109" s="290">
        <v>125762</v>
      </c>
      <c r="HB109" s="290">
        <v>128693</v>
      </c>
      <c r="HC109" s="290">
        <v>129860</v>
      </c>
      <c r="HD109" s="290">
        <v>132950</v>
      </c>
      <c r="HE109" s="147">
        <v>133546</v>
      </c>
      <c r="HF109" s="290">
        <v>134911</v>
      </c>
      <c r="HG109" s="290">
        <v>135604</v>
      </c>
      <c r="HH109" s="290">
        <v>135101</v>
      </c>
      <c r="HI109" s="290">
        <v>137856</v>
      </c>
      <c r="HJ109" s="290">
        <v>136915</v>
      </c>
      <c r="HK109" s="290">
        <v>139886</v>
      </c>
      <c r="HL109" s="290">
        <v>139567</v>
      </c>
      <c r="HM109" s="290">
        <v>141848</v>
      </c>
      <c r="HN109" s="290">
        <v>143176</v>
      </c>
      <c r="HO109" s="290">
        <v>146019</v>
      </c>
      <c r="HP109" s="290">
        <v>146009</v>
      </c>
      <c r="HQ109" s="290">
        <v>150010</v>
      </c>
      <c r="HR109" s="290">
        <v>151762</v>
      </c>
      <c r="HS109" s="290">
        <v>153983</v>
      </c>
      <c r="HT109" s="290">
        <v>153728</v>
      </c>
      <c r="HU109" s="196">
        <v>157418</v>
      </c>
      <c r="HV109" s="290">
        <v>161714</v>
      </c>
      <c r="HW109" s="290">
        <v>168291</v>
      </c>
      <c r="HX109" s="296">
        <v>171852</v>
      </c>
      <c r="HY109" s="296">
        <v>171451</v>
      </c>
      <c r="HZ109" s="296">
        <v>170464</v>
      </c>
      <c r="IA109" s="296">
        <v>173116</v>
      </c>
      <c r="IB109" s="296">
        <v>173487</v>
      </c>
      <c r="IC109" s="296">
        <v>177772</v>
      </c>
      <c r="ID109" s="297">
        <v>176784</v>
      </c>
      <c r="IE109" s="296">
        <v>174315</v>
      </c>
      <c r="IF109" s="296">
        <v>173950</v>
      </c>
      <c r="IG109" s="296">
        <v>176305</v>
      </c>
      <c r="IH109" s="296">
        <v>178889</v>
      </c>
      <c r="II109" s="296">
        <v>180976</v>
      </c>
      <c r="IJ109" s="298">
        <v>177251</v>
      </c>
      <c r="IK109" s="298">
        <v>175503</v>
      </c>
      <c r="IL109" s="298">
        <v>172696</v>
      </c>
      <c r="IM109" s="298">
        <v>174817</v>
      </c>
      <c r="IN109" s="298">
        <v>178269</v>
      </c>
      <c r="IO109" s="298">
        <v>179110</v>
      </c>
      <c r="IP109" s="298">
        <v>181092</v>
      </c>
      <c r="IQ109" s="298">
        <v>180302</v>
      </c>
      <c r="IR109" s="298">
        <v>179633</v>
      </c>
      <c r="IS109" s="299">
        <v>177259</v>
      </c>
      <c r="IT109" s="300">
        <v>173593</v>
      </c>
      <c r="IU109" s="300">
        <v>174023.11396875</v>
      </c>
      <c r="IV109" s="497">
        <v>172612</v>
      </c>
      <c r="IW109" s="497">
        <v>170872</v>
      </c>
      <c r="IX109" s="497">
        <v>171788</v>
      </c>
      <c r="IY109" s="498">
        <v>169772</v>
      </c>
      <c r="IZ109" s="499">
        <v>168478</v>
      </c>
      <c r="JA109" s="498">
        <v>170744</v>
      </c>
      <c r="JB109" s="498">
        <v>172815</v>
      </c>
      <c r="JC109" s="498">
        <v>170657</v>
      </c>
      <c r="JD109" s="498">
        <v>170264</v>
      </c>
      <c r="JE109" s="498">
        <v>170188</v>
      </c>
      <c r="JF109" s="499">
        <v>170031</v>
      </c>
      <c r="JG109" s="543">
        <v>167281</v>
      </c>
      <c r="JH109" s="58"/>
      <c r="JI109" s="58"/>
      <c r="JJ109" s="138"/>
      <c r="JK109" s="58"/>
      <c r="JL109" s="58"/>
      <c r="JM109" s="58"/>
    </row>
    <row r="110" spans="1:273" ht="15" customHeight="1">
      <c r="A110" s="57" t="s">
        <v>105</v>
      </c>
      <c r="B110" s="301" t="s">
        <v>106</v>
      </c>
      <c r="C110" s="295">
        <v>2323</v>
      </c>
      <c r="D110" s="295">
        <v>2194</v>
      </c>
      <c r="E110" s="295">
        <v>2239</v>
      </c>
      <c r="F110" s="295">
        <v>2293</v>
      </c>
      <c r="G110" s="295">
        <v>2415</v>
      </c>
      <c r="H110" s="295">
        <v>2466</v>
      </c>
      <c r="I110" s="295">
        <v>2635</v>
      </c>
      <c r="J110" s="295">
        <v>2760</v>
      </c>
      <c r="K110" s="295">
        <v>2939</v>
      </c>
      <c r="L110" s="295">
        <v>2957</v>
      </c>
      <c r="M110" s="295">
        <v>2936</v>
      </c>
      <c r="N110" s="195">
        <v>3013</v>
      </c>
      <c r="O110" s="86">
        <v>5091</v>
      </c>
      <c r="P110" s="86">
        <v>4896</v>
      </c>
      <c r="Q110" s="86">
        <v>4621</v>
      </c>
      <c r="R110" s="86">
        <v>5089</v>
      </c>
      <c r="S110" s="86">
        <v>5399</v>
      </c>
      <c r="T110" s="86">
        <v>5477</v>
      </c>
      <c r="U110" s="86">
        <v>5450</v>
      </c>
      <c r="V110" s="86">
        <v>5702</v>
      </c>
      <c r="W110" s="86">
        <v>4852</v>
      </c>
      <c r="X110" s="86">
        <v>4765</v>
      </c>
      <c r="Y110" s="86">
        <v>5382</v>
      </c>
      <c r="Z110" s="86">
        <v>4785</v>
      </c>
      <c r="AA110" s="86">
        <v>5571</v>
      </c>
      <c r="AB110" s="86">
        <v>5819</v>
      </c>
      <c r="AC110" s="86">
        <v>6308</v>
      </c>
      <c r="AD110" s="86">
        <v>7068</v>
      </c>
      <c r="AE110" s="86">
        <v>7403</v>
      </c>
      <c r="AF110" s="86">
        <v>7740</v>
      </c>
      <c r="AG110" s="86">
        <v>7972</v>
      </c>
      <c r="AH110" s="86">
        <v>9235</v>
      </c>
      <c r="AI110" s="86">
        <v>9721</v>
      </c>
      <c r="AJ110" s="86">
        <v>9851</v>
      </c>
      <c r="AK110" s="86">
        <v>10082</v>
      </c>
      <c r="AL110" s="86">
        <v>10021</v>
      </c>
      <c r="AM110" s="86">
        <v>10112</v>
      </c>
      <c r="AN110" s="86">
        <v>7084</v>
      </c>
      <c r="AO110" s="86">
        <v>7046</v>
      </c>
      <c r="AP110" s="86">
        <v>7125</v>
      </c>
      <c r="AQ110" s="86">
        <v>7569</v>
      </c>
      <c r="AR110" s="86">
        <v>6305</v>
      </c>
      <c r="AS110" s="86">
        <v>6812</v>
      </c>
      <c r="AT110" s="86">
        <v>7423</v>
      </c>
      <c r="AU110" s="86">
        <v>7636</v>
      </c>
      <c r="AV110" s="86">
        <v>10018</v>
      </c>
      <c r="AW110" s="86">
        <v>10552</v>
      </c>
      <c r="AX110" s="86">
        <v>10419</v>
      </c>
      <c r="AY110" s="88">
        <v>12724</v>
      </c>
      <c r="AZ110" s="88">
        <v>12684</v>
      </c>
      <c r="BA110" s="88">
        <v>10602</v>
      </c>
      <c r="BB110" s="88">
        <v>10808</v>
      </c>
      <c r="BC110" s="88">
        <v>10899</v>
      </c>
      <c r="BD110" s="88">
        <v>11020</v>
      </c>
      <c r="BE110" s="88">
        <v>11990</v>
      </c>
      <c r="BF110" s="88">
        <v>12544</v>
      </c>
      <c r="BG110" s="88">
        <v>13514</v>
      </c>
      <c r="BH110" s="88">
        <v>14167</v>
      </c>
      <c r="BI110" s="88">
        <v>13261</v>
      </c>
      <c r="BJ110" s="88">
        <v>15485</v>
      </c>
      <c r="BK110" s="88">
        <v>16427</v>
      </c>
      <c r="BL110" s="88">
        <v>16606</v>
      </c>
      <c r="BM110" s="88">
        <v>17729</v>
      </c>
      <c r="BN110" s="88">
        <v>17077</v>
      </c>
      <c r="BO110" s="88">
        <v>16952</v>
      </c>
      <c r="BP110" s="88">
        <v>17063</v>
      </c>
      <c r="BQ110" s="88">
        <v>18047</v>
      </c>
      <c r="BR110" s="88">
        <v>18231</v>
      </c>
      <c r="BS110" s="88">
        <v>19238</v>
      </c>
      <c r="BT110" s="88">
        <v>21835</v>
      </c>
      <c r="BU110" s="88">
        <v>21988</v>
      </c>
      <c r="BV110" s="88">
        <v>22509</v>
      </c>
      <c r="BW110" s="88">
        <v>23662</v>
      </c>
      <c r="BX110" s="88">
        <v>24694</v>
      </c>
      <c r="BY110" s="88">
        <v>25764</v>
      </c>
      <c r="BZ110" s="88">
        <v>26609</v>
      </c>
      <c r="CA110" s="147">
        <v>27982</v>
      </c>
      <c r="CB110" s="147">
        <v>29707</v>
      </c>
      <c r="CC110" s="147">
        <v>32265</v>
      </c>
      <c r="CD110" s="88">
        <v>32119</v>
      </c>
      <c r="CE110" s="88">
        <v>33026</v>
      </c>
      <c r="CF110" s="147">
        <v>33045</v>
      </c>
      <c r="CG110" s="88">
        <v>33931</v>
      </c>
      <c r="CH110" s="147">
        <v>34320</v>
      </c>
      <c r="CI110" s="88">
        <v>36044</v>
      </c>
      <c r="CJ110" s="88">
        <v>36374</v>
      </c>
      <c r="CK110" s="88">
        <v>35384</v>
      </c>
      <c r="CL110" s="88">
        <v>33706</v>
      </c>
      <c r="CM110" s="88">
        <v>34278</v>
      </c>
      <c r="CN110" s="88">
        <v>34405</v>
      </c>
      <c r="CO110" s="88">
        <v>36991</v>
      </c>
      <c r="CP110" s="88">
        <v>39080</v>
      </c>
      <c r="CQ110" s="88">
        <v>38817</v>
      </c>
      <c r="CR110" s="88">
        <v>39262</v>
      </c>
      <c r="CS110" s="88">
        <v>40387</v>
      </c>
      <c r="CT110" s="88">
        <v>42107</v>
      </c>
      <c r="CU110" s="88">
        <v>43891</v>
      </c>
      <c r="CV110" s="88">
        <v>43596.697749311206</v>
      </c>
      <c r="CW110" s="88">
        <v>43569.840261778401</v>
      </c>
      <c r="CX110" s="88">
        <v>44453.641784673207</v>
      </c>
      <c r="CY110" s="88">
        <v>45413.015682610698</v>
      </c>
      <c r="CZ110" s="88">
        <v>43607.937354355396</v>
      </c>
      <c r="DA110" s="88">
        <v>41981.903148531914</v>
      </c>
      <c r="DB110" s="88">
        <v>42069.244776433799</v>
      </c>
      <c r="DC110" s="88">
        <v>42816.558511697993</v>
      </c>
      <c r="DD110" s="88">
        <v>43561.261787245996</v>
      </c>
      <c r="DE110" s="88">
        <v>44501.439226055285</v>
      </c>
      <c r="DF110" s="86">
        <v>45111.726868929807</v>
      </c>
      <c r="DG110" s="78">
        <v>46593.496910532005</v>
      </c>
      <c r="DH110" s="78">
        <v>46516.835363236605</v>
      </c>
      <c r="DI110" s="78">
        <v>47540.690295936787</v>
      </c>
      <c r="DJ110" s="78">
        <v>48127.418353369401</v>
      </c>
      <c r="DK110" s="88">
        <v>49933.589575656195</v>
      </c>
      <c r="DL110" s="78">
        <v>50801.974943402209</v>
      </c>
      <c r="DM110" s="78">
        <v>51081.484864117898</v>
      </c>
      <c r="DN110" s="88">
        <v>51261.414175979822</v>
      </c>
      <c r="DO110" s="147">
        <v>50272.472249723985</v>
      </c>
      <c r="DP110" s="147">
        <v>51771.118587544377</v>
      </c>
      <c r="DQ110" s="88">
        <v>51988.361819713697</v>
      </c>
      <c r="DR110" s="88">
        <v>52458.526090220883</v>
      </c>
      <c r="DS110" s="78">
        <v>54517.076030109398</v>
      </c>
      <c r="DT110" s="78">
        <v>55232.700245295215</v>
      </c>
      <c r="DU110" s="78">
        <v>54436.94699421589</v>
      </c>
      <c r="DV110" s="78">
        <v>54704.379548999408</v>
      </c>
      <c r="DW110" s="78">
        <v>54815.43879459161</v>
      </c>
      <c r="DX110" s="78">
        <v>53215.216008225208</v>
      </c>
      <c r="DY110" s="78">
        <v>52443.188259409886</v>
      </c>
      <c r="DZ110" s="78">
        <v>51702.432050722695</v>
      </c>
      <c r="EA110" s="88">
        <v>52623.577097068992</v>
      </c>
      <c r="EB110" s="88">
        <v>54720.84184460048</v>
      </c>
      <c r="EC110" s="88">
        <v>55833.314719022484</v>
      </c>
      <c r="ED110" s="88">
        <v>55268.874633220694</v>
      </c>
      <c r="EE110" s="88">
        <v>56916.875989307198</v>
      </c>
      <c r="EF110" s="88">
        <v>53337.237981951112</v>
      </c>
      <c r="EG110" s="88">
        <v>51999.868151723713</v>
      </c>
      <c r="EH110" s="88">
        <v>52136.122410911412</v>
      </c>
      <c r="EI110" s="88">
        <v>51519.010252989698</v>
      </c>
      <c r="EJ110" s="88">
        <v>52565.010551515006</v>
      </c>
      <c r="EK110" s="88">
        <v>51517.025642326291</v>
      </c>
      <c r="EL110" s="88">
        <v>50785.377555606217</v>
      </c>
      <c r="EM110" s="88">
        <v>50734.120028668782</v>
      </c>
      <c r="EN110" s="88">
        <v>51207.092467455004</v>
      </c>
      <c r="EO110" s="88">
        <v>51107.665817916088</v>
      </c>
      <c r="EP110" s="88">
        <v>50299.706126330595</v>
      </c>
      <c r="EQ110" s="88">
        <v>49672.272309549822</v>
      </c>
      <c r="ER110" s="88">
        <v>49249.245687778413</v>
      </c>
      <c r="ES110" s="88">
        <v>50673.323550626694</v>
      </c>
      <c r="ET110" s="88">
        <v>50435.801393014219</v>
      </c>
      <c r="EU110" s="88">
        <v>49930.003182755696</v>
      </c>
      <c r="EV110" s="88">
        <v>49997.32007434839</v>
      </c>
      <c r="EW110" s="88">
        <v>48907.114684867309</v>
      </c>
      <c r="EX110" s="88">
        <v>49518.264165387227</v>
      </c>
      <c r="EY110" s="88">
        <v>50038.554182868887</v>
      </c>
      <c r="EZ110" s="88">
        <v>49954.708589054499</v>
      </c>
      <c r="FA110" s="88">
        <v>49194.636285283705</v>
      </c>
      <c r="FB110" s="88">
        <v>48947.348300704776</v>
      </c>
      <c r="FC110" s="88">
        <v>48391.369605104206</v>
      </c>
      <c r="FD110" s="88">
        <v>49650.104653468312</v>
      </c>
      <c r="FE110" s="88">
        <v>49885.095979006597</v>
      </c>
      <c r="FF110" s="88">
        <v>50005.056957495486</v>
      </c>
      <c r="FG110" s="88">
        <v>49130.347565894597</v>
      </c>
      <c r="FH110" s="88">
        <v>49574.630361747899</v>
      </c>
      <c r="FI110" s="88">
        <v>48702.251231237227</v>
      </c>
      <c r="FJ110" s="88">
        <v>49969.230499962112</v>
      </c>
      <c r="FK110" s="88">
        <v>49768.987469540007</v>
      </c>
      <c r="FL110" s="88">
        <v>49168.649281623599</v>
      </c>
      <c r="FM110" s="88">
        <v>49233.869489075296</v>
      </c>
      <c r="FN110" s="88">
        <v>51191.943783580995</v>
      </c>
      <c r="FO110" s="88">
        <v>52514.046559138791</v>
      </c>
      <c r="FP110" s="88">
        <v>52255.221113638807</v>
      </c>
      <c r="FQ110" s="88">
        <v>51944.20855563879</v>
      </c>
      <c r="FR110" s="88">
        <v>51304.337086138781</v>
      </c>
      <c r="FS110" s="88">
        <v>51747.802694638784</v>
      </c>
      <c r="FT110" s="88">
        <v>50095.026170888799</v>
      </c>
      <c r="FU110" s="88">
        <v>51409.298163638814</v>
      </c>
      <c r="FV110" s="88">
        <v>51318.910813638795</v>
      </c>
      <c r="FW110" s="88">
        <v>51991.57860663881</v>
      </c>
      <c r="FX110" s="88">
        <v>53370.025292138787</v>
      </c>
      <c r="FY110" s="88">
        <v>52343.914038138784</v>
      </c>
      <c r="FZ110" s="88">
        <v>53824.137847638791</v>
      </c>
      <c r="GA110" s="88">
        <v>54892.725026388784</v>
      </c>
      <c r="GB110" s="88">
        <v>54461.386199999994</v>
      </c>
      <c r="GC110" s="88">
        <v>53177.163200000003</v>
      </c>
      <c r="GD110" s="88">
        <v>54639.557199999996</v>
      </c>
      <c r="GE110" s="88">
        <v>55720.276199999986</v>
      </c>
      <c r="GF110" s="88">
        <v>53651.040200000003</v>
      </c>
      <c r="GG110" s="88">
        <v>55499.699199999995</v>
      </c>
      <c r="GH110" s="147">
        <v>56612.927199999991</v>
      </c>
      <c r="GI110" s="147">
        <v>57347.7762</v>
      </c>
      <c r="GJ110" s="290">
        <v>57524.410199999984</v>
      </c>
      <c r="GK110" s="290">
        <v>56123</v>
      </c>
      <c r="GL110" s="290">
        <v>56274</v>
      </c>
      <c r="GM110" s="290">
        <v>55802</v>
      </c>
      <c r="GN110" s="88">
        <v>55666</v>
      </c>
      <c r="GO110" s="290">
        <v>59460</v>
      </c>
      <c r="GP110" s="88">
        <v>58775</v>
      </c>
      <c r="GQ110" s="290">
        <v>58620</v>
      </c>
      <c r="GR110" s="290">
        <v>56862</v>
      </c>
      <c r="GS110" s="290">
        <v>56908</v>
      </c>
      <c r="GT110" s="290">
        <v>54571</v>
      </c>
      <c r="GU110" s="290">
        <v>54695</v>
      </c>
      <c r="GV110" s="290">
        <v>58046</v>
      </c>
      <c r="GW110" s="290">
        <v>56693</v>
      </c>
      <c r="GX110" s="290">
        <v>56776</v>
      </c>
      <c r="GY110" s="290">
        <v>59919</v>
      </c>
      <c r="GZ110" s="290">
        <v>58878</v>
      </c>
      <c r="HA110" s="290">
        <v>60728</v>
      </c>
      <c r="HB110" s="290">
        <v>59500</v>
      </c>
      <c r="HC110" s="290">
        <v>61626</v>
      </c>
      <c r="HD110" s="290">
        <v>62925</v>
      </c>
      <c r="HE110" s="290">
        <v>64629</v>
      </c>
      <c r="HF110" s="290">
        <v>65649</v>
      </c>
      <c r="HG110" s="290">
        <v>66365</v>
      </c>
      <c r="HH110" s="290">
        <v>65633</v>
      </c>
      <c r="HI110" s="290">
        <v>67168</v>
      </c>
      <c r="HJ110" s="290">
        <v>66096</v>
      </c>
      <c r="HK110" s="290">
        <v>68360</v>
      </c>
      <c r="HL110" s="290">
        <v>67507</v>
      </c>
      <c r="HM110" s="290">
        <v>68470</v>
      </c>
      <c r="HN110" s="290">
        <v>68711</v>
      </c>
      <c r="HO110" s="290">
        <v>69967</v>
      </c>
      <c r="HP110" s="290">
        <v>69588</v>
      </c>
      <c r="HQ110" s="290">
        <v>73891</v>
      </c>
      <c r="HR110" s="290">
        <v>75467</v>
      </c>
      <c r="HS110" s="290">
        <v>77537</v>
      </c>
      <c r="HT110" s="290">
        <v>77813</v>
      </c>
      <c r="HU110" s="196">
        <v>81411</v>
      </c>
      <c r="HV110" s="290">
        <v>84310</v>
      </c>
      <c r="HW110" s="290">
        <v>86260</v>
      </c>
      <c r="HX110" s="296">
        <v>86070</v>
      </c>
      <c r="HY110" s="296">
        <v>82898</v>
      </c>
      <c r="HZ110" s="296">
        <v>82095</v>
      </c>
      <c r="IA110" s="296">
        <v>83364</v>
      </c>
      <c r="IB110" s="296">
        <v>82810</v>
      </c>
      <c r="IC110" s="296">
        <v>85157</v>
      </c>
      <c r="ID110" s="297">
        <v>85663</v>
      </c>
      <c r="IE110" s="296">
        <v>82864</v>
      </c>
      <c r="IF110" s="296">
        <v>82105</v>
      </c>
      <c r="IG110" s="296">
        <v>83200</v>
      </c>
      <c r="IH110" s="296">
        <v>85127</v>
      </c>
      <c r="II110" s="296">
        <v>86355</v>
      </c>
      <c r="IJ110" s="298">
        <v>85067</v>
      </c>
      <c r="IK110" s="298">
        <v>84843</v>
      </c>
      <c r="IL110" s="298">
        <v>82559</v>
      </c>
      <c r="IM110" s="298">
        <v>83251</v>
      </c>
      <c r="IN110" s="298">
        <v>85915</v>
      </c>
      <c r="IO110" s="298">
        <v>85460</v>
      </c>
      <c r="IP110" s="298">
        <v>85729</v>
      </c>
      <c r="IQ110" s="298">
        <v>84758</v>
      </c>
      <c r="IR110" s="298">
        <v>83930</v>
      </c>
      <c r="IS110" s="299">
        <v>81702</v>
      </c>
      <c r="IT110" s="300">
        <v>80330</v>
      </c>
      <c r="IU110" s="300">
        <v>80623</v>
      </c>
      <c r="IV110" s="497">
        <v>80234</v>
      </c>
      <c r="IW110" s="500">
        <v>79777</v>
      </c>
      <c r="IX110" s="497">
        <v>78137</v>
      </c>
      <c r="IY110" s="498">
        <v>78592</v>
      </c>
      <c r="IZ110" s="499">
        <v>77590</v>
      </c>
      <c r="JA110" s="498">
        <v>79776</v>
      </c>
      <c r="JB110" s="498">
        <v>80191</v>
      </c>
      <c r="JC110" s="498">
        <v>77568</v>
      </c>
      <c r="JD110" s="498">
        <v>78080</v>
      </c>
      <c r="JE110" s="498">
        <v>76448</v>
      </c>
      <c r="JF110" s="499">
        <v>77578</v>
      </c>
      <c r="JG110" s="543">
        <v>74721</v>
      </c>
      <c r="JH110" s="58"/>
      <c r="JI110" s="58"/>
      <c r="JJ110" s="138"/>
      <c r="JK110" s="58"/>
      <c r="JL110" s="58"/>
      <c r="JM110" s="58"/>
    </row>
    <row r="111" spans="1:273" ht="15" customHeight="1">
      <c r="A111" s="57"/>
      <c r="B111" s="58"/>
      <c r="C111" s="295"/>
      <c r="D111" s="295"/>
      <c r="E111" s="295"/>
      <c r="F111" s="295"/>
      <c r="G111" s="295"/>
      <c r="H111" s="295"/>
      <c r="I111" s="295"/>
      <c r="J111" s="295"/>
      <c r="K111" s="295"/>
      <c r="L111" s="295"/>
      <c r="M111" s="295"/>
      <c r="N111" s="195"/>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147"/>
      <c r="CB111" s="147"/>
      <c r="CC111" s="147"/>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78"/>
      <c r="DC111" s="78"/>
      <c r="DD111" s="78"/>
      <c r="DE111" s="78"/>
      <c r="DF111" s="78"/>
      <c r="DG111" s="147"/>
      <c r="DH111" s="58"/>
      <c r="DI111" s="58"/>
      <c r="DJ111" s="58"/>
      <c r="DK111" s="78"/>
      <c r="DL111" s="78"/>
      <c r="DM111" s="78"/>
      <c r="DN111" s="58"/>
      <c r="DO111" s="58"/>
      <c r="DP111" s="147"/>
      <c r="DQ111" s="147"/>
      <c r="DR111" s="147"/>
      <c r="DS111" s="147"/>
      <c r="DT111" s="302"/>
      <c r="DU111" s="302"/>
      <c r="DV111" s="78"/>
      <c r="DW111" s="78"/>
      <c r="DX111" s="78"/>
      <c r="DY111" s="78"/>
      <c r="DZ111" s="78"/>
      <c r="EA111" s="78"/>
      <c r="EB111" s="78"/>
      <c r="EC111" s="78"/>
      <c r="ED111" s="78"/>
      <c r="EE111" s="78"/>
      <c r="EF111" s="77"/>
      <c r="EG111" s="77"/>
      <c r="EH111" s="77"/>
      <c r="EI111" s="77"/>
      <c r="EJ111" s="77"/>
      <c r="EK111" s="77"/>
      <c r="EL111" s="77"/>
      <c r="EM111" s="77"/>
      <c r="EN111" s="77"/>
      <c r="EO111" s="77"/>
      <c r="EP111" s="77"/>
      <c r="EQ111" s="77"/>
      <c r="ER111" s="88"/>
      <c r="ES111" s="88"/>
      <c r="ET111" s="88"/>
      <c r="EU111" s="88"/>
      <c r="EV111" s="88"/>
      <c r="EW111" s="88"/>
      <c r="EX111" s="88"/>
      <c r="EY111" s="88"/>
      <c r="EZ111" s="88"/>
      <c r="FA111" s="88"/>
      <c r="FB111" s="88"/>
      <c r="FC111" s="88"/>
      <c r="FD111" s="88"/>
      <c r="FE111" s="88"/>
      <c r="FF111" s="88"/>
      <c r="FG111" s="88"/>
      <c r="FH111" s="88"/>
      <c r="FI111" s="88"/>
      <c r="FJ111" s="88"/>
      <c r="FK111" s="88"/>
      <c r="FL111" s="147"/>
      <c r="FM111" s="147"/>
      <c r="FN111" s="147"/>
      <c r="FO111" s="147"/>
      <c r="FP111" s="88"/>
      <c r="FQ111" s="88"/>
      <c r="FR111" s="88"/>
      <c r="FS111" s="88"/>
      <c r="FT111" s="88"/>
      <c r="FU111" s="88"/>
      <c r="FV111" s="88"/>
      <c r="FW111" s="88"/>
      <c r="FX111" s="88"/>
      <c r="FY111" s="89"/>
      <c r="FZ111" s="89"/>
      <c r="GA111" s="58"/>
      <c r="GB111" s="147"/>
      <c r="GC111" s="147"/>
      <c r="GD111" s="147"/>
      <c r="GE111" s="147"/>
      <c r="GF111" s="147"/>
      <c r="GG111" s="147"/>
      <c r="GH111" s="147"/>
      <c r="GI111" s="147"/>
      <c r="GJ111" s="147"/>
      <c r="GK111" s="147"/>
      <c r="GL111" s="147"/>
      <c r="GM111" s="147"/>
      <c r="GN111" s="58"/>
      <c r="GO111" s="58"/>
      <c r="GP111" s="88"/>
      <c r="GQ111" s="58"/>
      <c r="GR111" s="58"/>
      <c r="GS111" s="58"/>
      <c r="GT111" s="290"/>
      <c r="GU111" s="290"/>
      <c r="GV111" s="290"/>
      <c r="GW111" s="290"/>
      <c r="GX111" s="290"/>
      <c r="GY111" s="58"/>
      <c r="GZ111" s="58"/>
      <c r="HA111" s="58"/>
      <c r="HB111" s="58"/>
      <c r="HC111" s="58"/>
      <c r="HD111" s="58"/>
      <c r="HE111" s="58"/>
      <c r="HF111" s="58"/>
      <c r="HG111" s="58"/>
      <c r="HH111" s="58"/>
      <c r="HI111" s="58"/>
      <c r="HJ111" s="58"/>
      <c r="HK111" s="58"/>
      <c r="HL111" s="58"/>
      <c r="HM111" s="58"/>
      <c r="HN111" s="58"/>
      <c r="HO111" s="58"/>
      <c r="HP111" s="58"/>
      <c r="HQ111" s="58"/>
      <c r="HR111" s="58"/>
      <c r="HS111" s="58"/>
      <c r="HT111" s="58"/>
      <c r="HU111" s="58"/>
      <c r="HV111" s="58"/>
      <c r="HW111" s="58"/>
      <c r="HX111" s="58"/>
      <c r="HY111" s="147"/>
      <c r="HZ111" s="147"/>
      <c r="IA111" s="147"/>
      <c r="IB111" s="147"/>
      <c r="IC111" s="147"/>
      <c r="ID111" s="147"/>
      <c r="IE111" s="147"/>
      <c r="IF111" s="147"/>
      <c r="IG111" s="147"/>
      <c r="IH111" s="147"/>
      <c r="II111" s="147"/>
      <c r="IJ111" s="147"/>
      <c r="IK111" s="147"/>
      <c r="IL111" s="147"/>
      <c r="IM111" s="147"/>
      <c r="IN111" s="147"/>
      <c r="IO111" s="147"/>
      <c r="IP111" s="147"/>
      <c r="IQ111" s="147"/>
      <c r="IR111" s="147"/>
      <c r="IS111" s="303"/>
      <c r="IT111" s="304"/>
      <c r="IU111" s="304"/>
      <c r="IV111" s="304"/>
      <c r="IW111" s="304"/>
      <c r="IX111" s="304"/>
      <c r="IY111" s="147"/>
      <c r="IZ111" s="303"/>
      <c r="JA111" s="147"/>
      <c r="JB111" s="147"/>
      <c r="JC111" s="147"/>
      <c r="JD111" s="147"/>
      <c r="JE111" s="147"/>
      <c r="JF111" s="303"/>
      <c r="JG111" s="544"/>
      <c r="JH111" s="58"/>
      <c r="JI111" s="58"/>
      <c r="JJ111" s="138"/>
      <c r="JK111" s="58"/>
      <c r="JL111" s="58"/>
      <c r="JM111" s="58"/>
    </row>
    <row r="112" spans="1:273" ht="15" customHeight="1">
      <c r="A112" s="57"/>
      <c r="B112" s="58" t="s">
        <v>107</v>
      </c>
      <c r="C112" s="295"/>
      <c r="D112" s="86"/>
      <c r="E112" s="86"/>
      <c r="F112" s="86"/>
      <c r="G112" s="86"/>
      <c r="H112" s="86"/>
      <c r="I112" s="86"/>
      <c r="J112" s="86"/>
      <c r="K112" s="86"/>
      <c r="L112" s="86"/>
      <c r="M112" s="86"/>
      <c r="N112" s="195"/>
      <c r="O112" s="86">
        <v>1064</v>
      </c>
      <c r="P112" s="86">
        <v>796</v>
      </c>
      <c r="Q112" s="86">
        <v>1562</v>
      </c>
      <c r="R112" s="86">
        <v>2135</v>
      </c>
      <c r="S112" s="86">
        <v>1837</v>
      </c>
      <c r="T112" s="86">
        <v>3290</v>
      </c>
      <c r="U112" s="86">
        <v>4224</v>
      </c>
      <c r="V112" s="86">
        <v>4325</v>
      </c>
      <c r="W112" s="86">
        <v>4341</v>
      </c>
      <c r="X112" s="86">
        <v>4599</v>
      </c>
      <c r="Y112" s="86">
        <v>4656</v>
      </c>
      <c r="Z112" s="86">
        <v>4616</v>
      </c>
      <c r="AA112" s="86">
        <v>4501</v>
      </c>
      <c r="AB112" s="86">
        <v>4588</v>
      </c>
      <c r="AC112" s="86">
        <v>4424</v>
      </c>
      <c r="AD112" s="86">
        <v>4742</v>
      </c>
      <c r="AE112" s="86">
        <v>4802</v>
      </c>
      <c r="AF112" s="86">
        <v>4547</v>
      </c>
      <c r="AG112" s="86">
        <v>4950</v>
      </c>
      <c r="AH112" s="86">
        <v>5344</v>
      </c>
      <c r="AI112" s="86">
        <v>5171</v>
      </c>
      <c r="AJ112" s="86">
        <v>6089</v>
      </c>
      <c r="AK112" s="86">
        <v>6829</v>
      </c>
      <c r="AL112" s="86">
        <v>6860</v>
      </c>
      <c r="AM112" s="86">
        <v>6192</v>
      </c>
      <c r="AN112" s="86">
        <v>6313</v>
      </c>
      <c r="AO112" s="86">
        <v>5847</v>
      </c>
      <c r="AP112" s="86">
        <v>6536</v>
      </c>
      <c r="AQ112" s="86">
        <v>6446</v>
      </c>
      <c r="AR112" s="86">
        <v>5267</v>
      </c>
      <c r="AS112" s="86">
        <v>5488</v>
      </c>
      <c r="AT112" s="86">
        <v>5702</v>
      </c>
      <c r="AU112" s="86">
        <v>5268</v>
      </c>
      <c r="AV112" s="86">
        <v>6355</v>
      </c>
      <c r="AW112" s="86">
        <v>8238</v>
      </c>
      <c r="AX112" s="86">
        <v>5609</v>
      </c>
      <c r="AY112" s="305">
        <v>5193</v>
      </c>
      <c r="AZ112" s="305">
        <v>6057</v>
      </c>
      <c r="BA112" s="305">
        <v>7085</v>
      </c>
      <c r="BB112" s="305">
        <v>7240</v>
      </c>
      <c r="BC112" s="305">
        <v>6222</v>
      </c>
      <c r="BD112" s="305">
        <v>6232</v>
      </c>
      <c r="BE112" s="306">
        <v>7601</v>
      </c>
      <c r="BF112" s="306">
        <v>7929</v>
      </c>
      <c r="BG112" s="306">
        <v>7700</v>
      </c>
      <c r="BH112" s="306">
        <v>8265</v>
      </c>
      <c r="BI112" s="306">
        <v>6643</v>
      </c>
      <c r="BJ112" s="306">
        <v>8058</v>
      </c>
      <c r="BK112" s="306">
        <v>7597</v>
      </c>
      <c r="BL112" s="306">
        <v>7598</v>
      </c>
      <c r="BM112" s="306">
        <v>8191</v>
      </c>
      <c r="BN112" s="306">
        <v>7944</v>
      </c>
      <c r="BO112" s="306">
        <v>8514</v>
      </c>
      <c r="BP112" s="306">
        <v>8081</v>
      </c>
      <c r="BQ112" s="306">
        <v>6927</v>
      </c>
      <c r="BR112" s="306">
        <v>7870</v>
      </c>
      <c r="BS112" s="306">
        <v>8039</v>
      </c>
      <c r="BT112" s="306">
        <v>7974</v>
      </c>
      <c r="BU112" s="306">
        <v>7646</v>
      </c>
      <c r="BV112" s="306">
        <v>8183</v>
      </c>
      <c r="BW112" s="306">
        <v>8902</v>
      </c>
      <c r="BX112" s="306">
        <v>8457</v>
      </c>
      <c r="BY112" s="306">
        <v>8119</v>
      </c>
      <c r="BZ112" s="306">
        <v>8713</v>
      </c>
      <c r="CA112" s="306">
        <v>8476</v>
      </c>
      <c r="CB112" s="86">
        <v>8384</v>
      </c>
      <c r="CC112" s="147">
        <v>8031</v>
      </c>
      <c r="CD112" s="306">
        <v>8502</v>
      </c>
      <c r="CE112" s="306">
        <v>8384</v>
      </c>
      <c r="CF112" s="305">
        <v>8724</v>
      </c>
      <c r="CG112" s="305">
        <v>8131</v>
      </c>
      <c r="CH112" s="305">
        <v>5367</v>
      </c>
      <c r="CI112" s="306">
        <v>4763</v>
      </c>
      <c r="CJ112" s="306">
        <v>5567</v>
      </c>
      <c r="CK112" s="306">
        <v>5442</v>
      </c>
      <c r="CL112" s="306">
        <v>6123</v>
      </c>
      <c r="CM112" s="306">
        <v>7321</v>
      </c>
      <c r="CN112" s="306">
        <v>7363</v>
      </c>
      <c r="CO112" s="306">
        <v>7987</v>
      </c>
      <c r="CP112" s="306">
        <v>7762</v>
      </c>
      <c r="CQ112" s="306">
        <v>7571</v>
      </c>
      <c r="CR112" s="306">
        <v>8234</v>
      </c>
      <c r="CS112" s="306">
        <v>8730</v>
      </c>
      <c r="CT112" s="306">
        <v>9185</v>
      </c>
      <c r="CU112" s="306">
        <v>9076</v>
      </c>
      <c r="CV112" s="306">
        <v>8906</v>
      </c>
      <c r="CW112" s="306">
        <v>7507</v>
      </c>
      <c r="CX112" s="306">
        <v>8045</v>
      </c>
      <c r="CY112" s="306">
        <v>8981</v>
      </c>
      <c r="CZ112" s="306">
        <v>9410</v>
      </c>
      <c r="DA112" s="306">
        <v>10000</v>
      </c>
      <c r="DB112" s="86">
        <v>9780</v>
      </c>
      <c r="DC112" s="306">
        <v>9282</v>
      </c>
      <c r="DD112" s="86">
        <v>10039</v>
      </c>
      <c r="DE112" s="306">
        <v>9615</v>
      </c>
      <c r="DF112" s="86">
        <v>10398</v>
      </c>
      <c r="DG112" s="86">
        <v>11198</v>
      </c>
      <c r="DH112" s="86">
        <v>10850</v>
      </c>
      <c r="DI112" s="86">
        <f>3964+5857</f>
        <v>9821</v>
      </c>
      <c r="DJ112" s="86">
        <v>10170</v>
      </c>
      <c r="DK112" s="305">
        <v>10337</v>
      </c>
      <c r="DL112" s="305">
        <f>3876+5986</f>
        <v>9862</v>
      </c>
      <c r="DM112" s="305">
        <v>9612</v>
      </c>
      <c r="DN112" s="305">
        <v>10209</v>
      </c>
      <c r="DO112" s="305">
        <v>9579</v>
      </c>
      <c r="DP112" s="305">
        <v>9627</v>
      </c>
      <c r="DQ112" s="306">
        <v>9635</v>
      </c>
      <c r="DR112" s="306">
        <v>10505</v>
      </c>
      <c r="DS112" s="306">
        <v>9580</v>
      </c>
      <c r="DT112" s="306">
        <v>9813</v>
      </c>
      <c r="DU112" s="306">
        <v>8759</v>
      </c>
      <c r="DV112" s="307">
        <v>9231</v>
      </c>
      <c r="DW112" s="307">
        <v>9329</v>
      </c>
      <c r="DX112" s="307">
        <v>9826</v>
      </c>
      <c r="DY112" s="307">
        <v>9175</v>
      </c>
      <c r="DZ112" s="307">
        <v>9765</v>
      </c>
      <c r="EA112" s="307">
        <v>10934</v>
      </c>
      <c r="EB112" s="307">
        <v>11709</v>
      </c>
      <c r="EC112" s="307">
        <v>13595</v>
      </c>
      <c r="ED112" s="307">
        <v>12591</v>
      </c>
      <c r="EE112" s="307">
        <v>13169</v>
      </c>
      <c r="EF112" s="306">
        <v>12905</v>
      </c>
      <c r="EG112" s="306">
        <v>14872</v>
      </c>
      <c r="EH112" s="306">
        <v>15168</v>
      </c>
      <c r="EI112" s="306">
        <v>14812</v>
      </c>
      <c r="EJ112" s="306">
        <v>14934</v>
      </c>
      <c r="EK112" s="306">
        <v>14087</v>
      </c>
      <c r="EL112" s="306">
        <v>13588</v>
      </c>
      <c r="EM112" s="306">
        <v>13260</v>
      </c>
      <c r="EN112" s="306">
        <v>13118</v>
      </c>
      <c r="EO112" s="306">
        <v>12096</v>
      </c>
      <c r="EP112" s="306">
        <v>11518</v>
      </c>
      <c r="EQ112" s="306">
        <v>11217</v>
      </c>
      <c r="ER112" s="306">
        <v>11477</v>
      </c>
      <c r="ES112" s="306">
        <v>10795</v>
      </c>
      <c r="ET112" s="306">
        <v>9506</v>
      </c>
      <c r="EU112" s="306">
        <v>9433</v>
      </c>
      <c r="EV112" s="306">
        <v>9297</v>
      </c>
      <c r="EW112" s="306">
        <v>9202</v>
      </c>
      <c r="EX112" s="306">
        <v>9061</v>
      </c>
      <c r="EY112" s="306">
        <v>8706</v>
      </c>
      <c r="EZ112" s="306">
        <v>8905</v>
      </c>
      <c r="FA112" s="306">
        <v>8932</v>
      </c>
      <c r="FB112" s="306">
        <v>9297</v>
      </c>
      <c r="FC112" s="306">
        <v>9223</v>
      </c>
      <c r="FD112" s="306">
        <v>8585</v>
      </c>
      <c r="FE112" s="306">
        <v>8107</v>
      </c>
      <c r="FF112" s="306">
        <v>7597</v>
      </c>
      <c r="FG112" s="306">
        <v>7658</v>
      </c>
      <c r="FH112" s="306">
        <v>7639</v>
      </c>
      <c r="FI112" s="306">
        <v>7782</v>
      </c>
      <c r="FJ112" s="306">
        <v>7729</v>
      </c>
      <c r="FK112" s="306">
        <v>7758</v>
      </c>
      <c r="FL112" s="306">
        <v>7676</v>
      </c>
      <c r="FM112" s="306">
        <v>7674</v>
      </c>
      <c r="FN112" s="306">
        <v>7580</v>
      </c>
      <c r="FO112" s="306">
        <v>7600</v>
      </c>
      <c r="FP112" s="147">
        <v>7646</v>
      </c>
      <c r="FQ112" s="147">
        <v>8026</v>
      </c>
      <c r="FR112" s="147">
        <v>7874</v>
      </c>
      <c r="FS112" s="147">
        <v>7740</v>
      </c>
      <c r="FT112" s="147">
        <v>8501</v>
      </c>
      <c r="FU112" s="147">
        <v>8750</v>
      </c>
      <c r="FV112" s="147">
        <v>8983</v>
      </c>
      <c r="FW112" s="306">
        <v>9943</v>
      </c>
      <c r="FX112" s="306">
        <v>10136</v>
      </c>
      <c r="FY112" s="306">
        <v>12817</v>
      </c>
      <c r="FZ112" s="306">
        <v>12681</v>
      </c>
      <c r="GA112" s="306">
        <v>12912</v>
      </c>
      <c r="GB112" s="306">
        <v>12792</v>
      </c>
      <c r="GC112" s="306">
        <v>12696</v>
      </c>
      <c r="GD112" s="306">
        <v>12514</v>
      </c>
      <c r="GE112" s="306">
        <v>12336</v>
      </c>
      <c r="GF112" s="306">
        <v>12469</v>
      </c>
      <c r="GG112" s="306">
        <v>12679</v>
      </c>
      <c r="GH112" s="147">
        <v>13590</v>
      </c>
      <c r="GI112" s="147">
        <v>13497</v>
      </c>
      <c r="GJ112" s="147">
        <v>13940</v>
      </c>
      <c r="GK112" s="147">
        <v>14432</v>
      </c>
      <c r="GL112" s="147">
        <v>14723</v>
      </c>
      <c r="GM112" s="88">
        <v>14374</v>
      </c>
      <c r="GN112" s="88">
        <v>14712</v>
      </c>
      <c r="GO112" s="88">
        <v>14938</v>
      </c>
      <c r="GP112" s="88">
        <v>13857</v>
      </c>
      <c r="GQ112" s="88">
        <v>11976</v>
      </c>
      <c r="GR112" s="88">
        <v>13009</v>
      </c>
      <c r="GS112" s="88">
        <v>12269</v>
      </c>
      <c r="GT112" s="88">
        <v>11518</v>
      </c>
      <c r="GU112" s="88">
        <v>11145</v>
      </c>
      <c r="GV112" s="88">
        <v>11118</v>
      </c>
      <c r="GW112" s="88">
        <v>12412</v>
      </c>
      <c r="GX112" s="88">
        <v>13052</v>
      </c>
      <c r="GY112" s="88">
        <v>13235</v>
      </c>
      <c r="GZ112" s="88">
        <v>14130</v>
      </c>
      <c r="HA112" s="88">
        <v>17924</v>
      </c>
      <c r="HB112" s="88">
        <v>18038</v>
      </c>
      <c r="HC112" s="88">
        <v>17844</v>
      </c>
      <c r="HD112" s="88">
        <v>17798</v>
      </c>
      <c r="HE112" s="88">
        <v>16364</v>
      </c>
      <c r="HF112" s="88">
        <v>18304</v>
      </c>
      <c r="HG112" s="88">
        <v>18710</v>
      </c>
      <c r="HH112" s="88">
        <v>19013</v>
      </c>
      <c r="HI112" s="88">
        <v>19665</v>
      </c>
      <c r="HJ112" s="88">
        <v>20134</v>
      </c>
      <c r="HK112" s="88">
        <v>20793</v>
      </c>
      <c r="HL112" s="88">
        <v>20741</v>
      </c>
      <c r="HM112" s="88">
        <v>23433</v>
      </c>
      <c r="HN112" s="88">
        <v>24447</v>
      </c>
      <c r="HO112" s="88">
        <v>24596</v>
      </c>
      <c r="HP112" s="88">
        <v>25601</v>
      </c>
      <c r="HQ112" s="88">
        <v>25901</v>
      </c>
      <c r="HR112" s="88">
        <v>26065</v>
      </c>
      <c r="HS112" s="88">
        <v>27254</v>
      </c>
      <c r="HT112" s="88">
        <v>31540</v>
      </c>
      <c r="HU112" s="88">
        <v>36069</v>
      </c>
      <c r="HV112" s="88">
        <v>38295</v>
      </c>
      <c r="HW112" s="88">
        <v>40310</v>
      </c>
      <c r="HX112" s="88">
        <v>41456</v>
      </c>
      <c r="HY112" s="88">
        <v>40525</v>
      </c>
      <c r="HZ112" s="88">
        <v>32527</v>
      </c>
      <c r="IA112" s="88">
        <v>33958</v>
      </c>
      <c r="IB112" s="88">
        <v>33783</v>
      </c>
      <c r="IC112" s="88">
        <v>33894</v>
      </c>
      <c r="ID112" s="88">
        <v>33033</v>
      </c>
      <c r="IE112" s="88">
        <v>32789</v>
      </c>
      <c r="IF112" s="88">
        <v>30599</v>
      </c>
      <c r="IG112" s="88">
        <v>28319</v>
      </c>
      <c r="IH112" s="88">
        <v>28311</v>
      </c>
      <c r="II112" s="88">
        <v>29107</v>
      </c>
      <c r="IJ112" s="88">
        <v>30129</v>
      </c>
      <c r="IK112" s="88">
        <v>31826</v>
      </c>
      <c r="IL112" s="88">
        <v>29932</v>
      </c>
      <c r="IM112" s="88">
        <v>28719</v>
      </c>
      <c r="IN112" s="88">
        <v>27929</v>
      </c>
      <c r="IO112" s="88">
        <v>27802</v>
      </c>
      <c r="IP112" s="88">
        <v>27562</v>
      </c>
      <c r="IQ112" s="88">
        <v>28159</v>
      </c>
      <c r="IR112" s="88">
        <v>27191</v>
      </c>
      <c r="IS112" s="117">
        <v>27124</v>
      </c>
      <c r="IT112" s="308">
        <v>27502</v>
      </c>
      <c r="IU112" s="308">
        <v>26507</v>
      </c>
      <c r="IV112" s="308">
        <v>26490</v>
      </c>
      <c r="IW112" s="308">
        <v>26315</v>
      </c>
      <c r="IX112" s="308">
        <v>25492</v>
      </c>
      <c r="IY112" s="78">
        <v>22123</v>
      </c>
      <c r="IZ112" s="309">
        <v>21860</v>
      </c>
      <c r="JA112" s="78"/>
      <c r="JB112" s="78"/>
      <c r="JC112" s="78"/>
      <c r="JD112" s="78"/>
      <c r="JE112" s="78"/>
      <c r="JF112" s="309"/>
      <c r="JG112" s="545"/>
      <c r="JH112" s="58"/>
      <c r="JI112" s="58"/>
      <c r="JJ112" s="138"/>
      <c r="JK112" s="58"/>
      <c r="JL112" s="58"/>
      <c r="JM112" s="58"/>
    </row>
    <row r="113" spans="1:273" ht="15" customHeight="1">
      <c r="A113" s="57"/>
      <c r="B113" s="58"/>
      <c r="C113" s="295"/>
      <c r="D113" s="86"/>
      <c r="E113" s="86"/>
      <c r="F113" s="86"/>
      <c r="G113" s="86"/>
      <c r="H113" s="86"/>
      <c r="I113" s="86"/>
      <c r="J113" s="86"/>
      <c r="K113" s="86"/>
      <c r="L113" s="86"/>
      <c r="M113" s="86"/>
      <c r="N113" s="195"/>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305"/>
      <c r="AZ113" s="305"/>
      <c r="BA113" s="305"/>
      <c r="BB113" s="305"/>
      <c r="BC113" s="305"/>
      <c r="BD113" s="305"/>
      <c r="BE113" s="305"/>
      <c r="BF113" s="305"/>
      <c r="BG113" s="305"/>
      <c r="BH113" s="305"/>
      <c r="BI113" s="305"/>
      <c r="BJ113" s="305"/>
      <c r="BK113" s="305"/>
      <c r="BL113" s="305"/>
      <c r="BM113" s="305"/>
      <c r="BN113" s="305"/>
      <c r="BO113" s="305"/>
      <c r="BP113" s="305"/>
      <c r="BQ113" s="305"/>
      <c r="BR113" s="305"/>
      <c r="BS113" s="305"/>
      <c r="BT113" s="305"/>
      <c r="BU113" s="305"/>
      <c r="BV113" s="305"/>
      <c r="BW113" s="305"/>
      <c r="BX113" s="305"/>
      <c r="BY113" s="305"/>
      <c r="BZ113" s="305"/>
      <c r="CA113" s="58"/>
      <c r="CB113" s="86"/>
      <c r="CC113" s="58"/>
      <c r="CD113" s="58"/>
      <c r="CE113" s="58"/>
      <c r="CF113" s="306"/>
      <c r="CG113" s="306"/>
      <c r="CH113" s="306"/>
      <c r="CI113" s="306"/>
      <c r="CJ113" s="306"/>
      <c r="CK113" s="306"/>
      <c r="CL113" s="306"/>
      <c r="CM113" s="306"/>
      <c r="CN113" s="306"/>
      <c r="CO113" s="306"/>
      <c r="CP113" s="306"/>
      <c r="CQ113" s="306"/>
      <c r="CR113" s="306"/>
      <c r="CS113" s="306"/>
      <c r="CT113" s="306"/>
      <c r="CU113" s="306"/>
      <c r="CV113" s="306"/>
      <c r="CW113" s="306"/>
      <c r="CX113" s="306"/>
      <c r="CY113" s="306"/>
      <c r="CZ113" s="306"/>
      <c r="DA113" s="306"/>
      <c r="DB113" s="86"/>
      <c r="DC113" s="306"/>
      <c r="DD113" s="306"/>
      <c r="DE113" s="306"/>
      <c r="DF113" s="86"/>
      <c r="DG113" s="310"/>
      <c r="DH113" s="310"/>
      <c r="DI113" s="310"/>
      <c r="DJ113" s="310"/>
      <c r="DK113" s="305"/>
      <c r="DL113" s="305"/>
      <c r="DM113" s="305"/>
      <c r="DN113" s="305"/>
      <c r="DO113" s="305"/>
      <c r="DP113" s="305"/>
      <c r="DQ113" s="306"/>
      <c r="DR113" s="306"/>
      <c r="DS113" s="306"/>
      <c r="DT113" s="306"/>
      <c r="DU113" s="306"/>
      <c r="DV113" s="307"/>
      <c r="DW113" s="307"/>
      <c r="DX113" s="307"/>
      <c r="DY113" s="307"/>
      <c r="DZ113" s="307"/>
      <c r="EA113" s="307"/>
      <c r="EB113" s="307"/>
      <c r="EC113" s="307"/>
      <c r="ED113" s="307"/>
      <c r="EE113" s="307"/>
      <c r="EF113" s="306"/>
      <c r="EG113" s="306"/>
      <c r="EH113" s="306"/>
      <c r="EI113" s="306"/>
      <c r="EJ113" s="306"/>
      <c r="EK113" s="306"/>
      <c r="EL113" s="306"/>
      <c r="EM113" s="306"/>
      <c r="EN113" s="306"/>
      <c r="EO113" s="306"/>
      <c r="EP113" s="306"/>
      <c r="EQ113" s="306"/>
      <c r="ER113" s="306"/>
      <c r="ES113" s="306"/>
      <c r="ET113" s="306"/>
      <c r="EU113" s="306"/>
      <c r="EV113" s="306"/>
      <c r="EW113" s="306"/>
      <c r="EX113" s="306"/>
      <c r="EY113" s="306"/>
      <c r="EZ113" s="306"/>
      <c r="FA113" s="306"/>
      <c r="FB113" s="147"/>
      <c r="FC113" s="147"/>
      <c r="FD113" s="147"/>
      <c r="FE113" s="147"/>
      <c r="FF113" s="147"/>
      <c r="FG113" s="147"/>
      <c r="FH113" s="147"/>
      <c r="FI113" s="147"/>
      <c r="FJ113" s="147"/>
      <c r="FK113" s="147"/>
      <c r="FL113" s="147"/>
      <c r="FM113" s="147"/>
      <c r="FN113" s="147"/>
      <c r="FO113" s="147"/>
      <c r="FP113" s="147"/>
      <c r="FQ113" s="147"/>
      <c r="FR113" s="147"/>
      <c r="FS113" s="147"/>
      <c r="FT113" s="147"/>
      <c r="FU113" s="147"/>
      <c r="FV113" s="147"/>
      <c r="FW113" s="147"/>
      <c r="FX113" s="147"/>
      <c r="FY113" s="147"/>
      <c r="FZ113" s="147"/>
      <c r="GA113" s="147"/>
      <c r="GB113" s="147"/>
      <c r="GC113" s="147"/>
      <c r="GD113" s="147"/>
      <c r="GE113" s="147"/>
      <c r="GF113" s="147"/>
      <c r="GG113" s="147"/>
      <c r="GH113" s="147"/>
      <c r="GI113" s="147"/>
      <c r="GJ113" s="58"/>
      <c r="GK113" s="58"/>
      <c r="GL113" s="58"/>
      <c r="GM113" s="58"/>
      <c r="GN113" s="58"/>
      <c r="GO113" s="58"/>
      <c r="GP113" s="58"/>
      <c r="GQ113" s="58"/>
      <c r="GR113" s="58"/>
      <c r="GS113" s="58"/>
      <c r="GT113" s="58"/>
      <c r="GU113" s="58"/>
      <c r="GV113" s="58"/>
      <c r="GW113" s="58"/>
      <c r="GX113" s="58"/>
      <c r="GY113" s="58"/>
      <c r="GZ113" s="58"/>
      <c r="HA113" s="58"/>
      <c r="HB113" s="58"/>
      <c r="HC113" s="58"/>
      <c r="HD113" s="58"/>
      <c r="HE113" s="58"/>
      <c r="HF113" s="58"/>
      <c r="HG113" s="58"/>
      <c r="HH113" s="58"/>
      <c r="HI113" s="58"/>
      <c r="HJ113" s="58"/>
      <c r="HK113" s="58"/>
      <c r="HL113" s="58"/>
      <c r="HM113" s="58"/>
      <c r="HN113" s="58"/>
      <c r="HO113" s="58"/>
      <c r="HP113" s="58"/>
      <c r="HQ113" s="58"/>
      <c r="HR113" s="58"/>
      <c r="HS113" s="58"/>
      <c r="HT113" s="58"/>
      <c r="HU113" s="58"/>
      <c r="HV113" s="58"/>
      <c r="HW113" s="58"/>
      <c r="HX113" s="58"/>
      <c r="HY113" s="58"/>
      <c r="HZ113" s="58"/>
      <c r="IA113" s="147"/>
      <c r="IB113" s="147"/>
      <c r="IC113" s="147"/>
      <c r="ID113" s="147"/>
      <c r="IE113" s="147"/>
      <c r="IF113" s="147"/>
      <c r="IG113" s="147"/>
      <c r="IH113" s="147"/>
      <c r="II113" s="147"/>
      <c r="IJ113" s="147"/>
      <c r="IK113" s="147"/>
      <c r="IL113" s="147"/>
      <c r="IM113" s="147"/>
      <c r="IN113" s="147"/>
      <c r="IO113" s="147"/>
      <c r="IP113" s="147"/>
      <c r="IQ113" s="147"/>
      <c r="IR113" s="147"/>
      <c r="IS113" s="303"/>
      <c r="IT113" s="304"/>
      <c r="IU113" s="304"/>
      <c r="IV113" s="304"/>
      <c r="IW113" s="304"/>
      <c r="IX113" s="304"/>
      <c r="IY113" s="147"/>
      <c r="IZ113" s="303"/>
      <c r="JA113" s="147"/>
      <c r="JB113" s="147"/>
      <c r="JC113" s="147"/>
      <c r="JD113" s="147"/>
      <c r="JE113" s="147"/>
      <c r="JF113" s="303"/>
      <c r="JG113" s="544"/>
      <c r="JH113" s="58"/>
      <c r="JI113" s="58"/>
      <c r="JJ113" s="138"/>
      <c r="JK113" s="58"/>
      <c r="JL113" s="58"/>
      <c r="JM113" s="58"/>
    </row>
    <row r="114" spans="1:273" ht="28.5" customHeight="1">
      <c r="A114" s="57" t="s">
        <v>108</v>
      </c>
      <c r="B114" s="311" t="s">
        <v>109</v>
      </c>
      <c r="C114" s="86"/>
      <c r="D114" s="295"/>
      <c r="E114" s="295"/>
      <c r="F114" s="295"/>
      <c r="G114" s="295"/>
      <c r="H114" s="295"/>
      <c r="I114" s="295"/>
      <c r="J114" s="295"/>
      <c r="K114" s="295"/>
      <c r="L114" s="295"/>
      <c r="M114" s="295"/>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305"/>
      <c r="CB114" s="312"/>
      <c r="CC114" s="305"/>
      <c r="CD114" s="305"/>
      <c r="CE114" s="305"/>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306"/>
      <c r="FC114" s="306"/>
      <c r="FD114" s="306"/>
      <c r="FE114" s="306"/>
      <c r="FF114" s="306"/>
      <c r="FG114" s="306"/>
      <c r="FH114" s="306"/>
      <c r="FI114" s="306"/>
      <c r="FJ114" s="306"/>
      <c r="FK114" s="306"/>
      <c r="FL114" s="306"/>
      <c r="FM114" s="306"/>
      <c r="FN114" s="306"/>
      <c r="FO114" s="306"/>
      <c r="FP114" s="147"/>
      <c r="FQ114" s="147"/>
      <c r="FR114" s="147"/>
      <c r="FS114" s="147"/>
      <c r="FT114" s="147"/>
      <c r="FU114" s="147"/>
      <c r="FV114" s="147"/>
      <c r="FW114" s="306"/>
      <c r="FX114" s="306"/>
      <c r="FY114" s="313"/>
      <c r="FZ114" s="313"/>
      <c r="GA114" s="58"/>
      <c r="GB114" s="147"/>
      <c r="GC114" s="147"/>
      <c r="GD114" s="147"/>
      <c r="GE114" s="147"/>
      <c r="GF114" s="147"/>
      <c r="GG114" s="147"/>
      <c r="GH114" s="147"/>
      <c r="GI114" s="147"/>
      <c r="GJ114" s="147"/>
      <c r="GK114" s="147"/>
      <c r="GL114" s="147"/>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544"/>
      <c r="JH114" s="58"/>
      <c r="JI114" s="58"/>
      <c r="JJ114" s="138"/>
      <c r="JK114" s="58"/>
      <c r="JL114" s="58"/>
      <c r="JM114" s="58"/>
    </row>
    <row r="115" spans="1:273" ht="15" customHeight="1">
      <c r="A115" s="57"/>
      <c r="B115" s="58" t="s">
        <v>171</v>
      </c>
      <c r="C115" s="86"/>
      <c r="D115" s="295"/>
      <c r="E115" s="295"/>
      <c r="F115" s="295"/>
      <c r="G115" s="295"/>
      <c r="H115" s="295"/>
      <c r="I115" s="295"/>
      <c r="J115" s="295"/>
      <c r="K115" s="295"/>
      <c r="L115" s="295"/>
      <c r="M115" s="295"/>
      <c r="N115" s="86"/>
      <c r="O115" s="86">
        <v>1605</v>
      </c>
      <c r="P115" s="86">
        <v>1198</v>
      </c>
      <c r="Q115" s="86">
        <v>1575</v>
      </c>
      <c r="R115" s="86">
        <v>1762</v>
      </c>
      <c r="S115" s="86">
        <v>1442</v>
      </c>
      <c r="T115" s="86">
        <v>2345</v>
      </c>
      <c r="U115" s="86">
        <v>2752</v>
      </c>
      <c r="V115" s="86">
        <v>2920</v>
      </c>
      <c r="W115" s="86">
        <v>2912</v>
      </c>
      <c r="X115" s="86">
        <v>3018</v>
      </c>
      <c r="Y115" s="86">
        <v>2980</v>
      </c>
      <c r="Z115" s="86">
        <v>2976</v>
      </c>
      <c r="AA115" s="86">
        <v>2966</v>
      </c>
      <c r="AB115" s="86">
        <v>3067</v>
      </c>
      <c r="AC115" s="86">
        <v>3130</v>
      </c>
      <c r="AD115" s="86">
        <v>3251</v>
      </c>
      <c r="AE115" s="86">
        <v>3832</v>
      </c>
      <c r="AF115" s="86">
        <v>3787</v>
      </c>
      <c r="AG115" s="86">
        <v>3964</v>
      </c>
      <c r="AH115" s="86">
        <v>4085</v>
      </c>
      <c r="AI115" s="86">
        <v>3746</v>
      </c>
      <c r="AJ115" s="86">
        <v>4032</v>
      </c>
      <c r="AK115" s="86">
        <v>4175</v>
      </c>
      <c r="AL115" s="86">
        <v>4405</v>
      </c>
      <c r="AM115" s="86">
        <v>4078</v>
      </c>
      <c r="AN115" s="86">
        <v>4264</v>
      </c>
      <c r="AO115" s="86">
        <v>4468</v>
      </c>
      <c r="AP115" s="86">
        <v>4935</v>
      </c>
      <c r="AQ115" s="86">
        <v>5020</v>
      </c>
      <c r="AR115" s="86">
        <v>4727</v>
      </c>
      <c r="AS115" s="86">
        <v>4985</v>
      </c>
      <c r="AT115" s="86">
        <v>5109</v>
      </c>
      <c r="AU115" s="86">
        <v>5401</v>
      </c>
      <c r="AV115" s="86">
        <v>11827</v>
      </c>
      <c r="AW115" s="86">
        <v>12435</v>
      </c>
      <c r="AX115" s="86">
        <v>11581</v>
      </c>
      <c r="AY115" s="306">
        <v>12084</v>
      </c>
      <c r="AZ115" s="306">
        <v>12393</v>
      </c>
      <c r="BA115" s="306">
        <v>15014</v>
      </c>
      <c r="BB115" s="306">
        <v>15577</v>
      </c>
      <c r="BC115" s="306">
        <v>14293</v>
      </c>
      <c r="BD115" s="306">
        <v>14742</v>
      </c>
      <c r="BE115" s="306">
        <v>16863</v>
      </c>
      <c r="BF115" s="306">
        <v>16615</v>
      </c>
      <c r="BG115" s="306">
        <v>18396</v>
      </c>
      <c r="BH115" s="306">
        <v>18522</v>
      </c>
      <c r="BI115" s="306">
        <v>18332</v>
      </c>
      <c r="BJ115" s="306">
        <v>18286</v>
      </c>
      <c r="BK115" s="306">
        <v>19994</v>
      </c>
      <c r="BL115" s="306">
        <v>19734</v>
      </c>
      <c r="BM115" s="306">
        <v>21009</v>
      </c>
      <c r="BN115" s="306">
        <v>9330</v>
      </c>
      <c r="BO115" s="306">
        <v>9284</v>
      </c>
      <c r="BP115" s="306">
        <v>8919</v>
      </c>
      <c r="BQ115" s="306">
        <v>8315</v>
      </c>
      <c r="BR115" s="306">
        <v>8764</v>
      </c>
      <c r="BS115" s="306">
        <v>8879</v>
      </c>
      <c r="BT115" s="306">
        <v>9113</v>
      </c>
      <c r="BU115" s="306">
        <v>8915</v>
      </c>
      <c r="BV115" s="306">
        <v>9353</v>
      </c>
      <c r="BW115" s="306">
        <v>9417</v>
      </c>
      <c r="BX115" s="306">
        <v>9341</v>
      </c>
      <c r="BY115" s="306">
        <v>9850</v>
      </c>
      <c r="BZ115" s="306">
        <v>9970</v>
      </c>
      <c r="CA115" s="306">
        <v>7901</v>
      </c>
      <c r="CB115" s="86">
        <v>8231</v>
      </c>
      <c r="CC115" s="306">
        <v>8301</v>
      </c>
      <c r="CD115" s="306">
        <v>8704</v>
      </c>
      <c r="CE115" s="306">
        <v>8870</v>
      </c>
      <c r="CF115" s="305">
        <v>6467</v>
      </c>
      <c r="CG115" s="305">
        <v>6686</v>
      </c>
      <c r="CH115" s="305">
        <v>6581</v>
      </c>
      <c r="CI115" s="306">
        <v>7155</v>
      </c>
      <c r="CJ115" s="306">
        <v>6821</v>
      </c>
      <c r="CK115" s="306">
        <v>6909</v>
      </c>
      <c r="CL115" s="305">
        <v>6993</v>
      </c>
      <c r="CM115" s="305">
        <v>6733</v>
      </c>
      <c r="CN115" s="305">
        <v>7038</v>
      </c>
      <c r="CO115" s="305">
        <v>7189</v>
      </c>
      <c r="CP115" s="306">
        <v>7224</v>
      </c>
      <c r="CQ115" s="306">
        <v>7403</v>
      </c>
      <c r="CR115" s="306">
        <v>7297</v>
      </c>
      <c r="CS115" s="306">
        <v>7729</v>
      </c>
      <c r="CT115" s="306">
        <v>7786</v>
      </c>
      <c r="CU115" s="306">
        <v>7815</v>
      </c>
      <c r="CV115" s="306">
        <v>8395</v>
      </c>
      <c r="CW115" s="306">
        <v>8217</v>
      </c>
      <c r="CX115" s="306">
        <v>7772</v>
      </c>
      <c r="CY115" s="306">
        <v>7831</v>
      </c>
      <c r="CZ115" s="307">
        <v>8002</v>
      </c>
      <c r="DA115" s="306">
        <v>8696</v>
      </c>
      <c r="DB115" s="86">
        <v>8182</v>
      </c>
      <c r="DC115" s="306">
        <v>8133</v>
      </c>
      <c r="DD115" s="306">
        <v>8465</v>
      </c>
      <c r="DE115" s="306">
        <v>8400</v>
      </c>
      <c r="DF115" s="86">
        <v>8555</v>
      </c>
      <c r="DG115" s="310">
        <v>8624</v>
      </c>
      <c r="DH115" s="310">
        <v>9026</v>
      </c>
      <c r="DI115" s="310">
        <v>9085</v>
      </c>
      <c r="DJ115" s="310">
        <v>9305</v>
      </c>
      <c r="DK115" s="305">
        <v>9052</v>
      </c>
      <c r="DL115" s="305">
        <v>9073</v>
      </c>
      <c r="DM115" s="305">
        <v>9149</v>
      </c>
      <c r="DN115" s="305">
        <v>9942</v>
      </c>
      <c r="DO115" s="305">
        <v>9826</v>
      </c>
      <c r="DP115" s="305">
        <v>9655</v>
      </c>
      <c r="DQ115" s="306">
        <v>9764</v>
      </c>
      <c r="DR115" s="306">
        <v>9870</v>
      </c>
      <c r="DS115" s="306">
        <v>9627</v>
      </c>
      <c r="DT115" s="306">
        <v>9931</v>
      </c>
      <c r="DU115" s="306">
        <v>9762</v>
      </c>
      <c r="DV115" s="307">
        <v>9924</v>
      </c>
      <c r="DW115" s="307">
        <v>9910</v>
      </c>
      <c r="DX115" s="307">
        <v>9884</v>
      </c>
      <c r="DY115" s="307">
        <v>9731</v>
      </c>
      <c r="DZ115" s="307">
        <v>9408</v>
      </c>
      <c r="EA115" s="307">
        <v>9591</v>
      </c>
      <c r="EB115" s="307">
        <v>9840</v>
      </c>
      <c r="EC115" s="307">
        <v>10174</v>
      </c>
      <c r="ED115" s="307">
        <v>10418</v>
      </c>
      <c r="EE115" s="307">
        <v>10576</v>
      </c>
      <c r="EF115" s="306">
        <v>10512</v>
      </c>
      <c r="EG115" s="306">
        <v>10812</v>
      </c>
      <c r="EH115" s="306">
        <v>10098</v>
      </c>
      <c r="EI115" s="306">
        <v>9758</v>
      </c>
      <c r="EJ115" s="306">
        <v>9979</v>
      </c>
      <c r="EK115" s="306">
        <v>9869</v>
      </c>
      <c r="EL115" s="306">
        <v>9862</v>
      </c>
      <c r="EM115" s="306">
        <v>9824</v>
      </c>
      <c r="EN115" s="306">
        <v>9530</v>
      </c>
      <c r="EO115" s="306">
        <v>9587</v>
      </c>
      <c r="EP115" s="306">
        <v>9451</v>
      </c>
      <c r="EQ115" s="306">
        <v>9390</v>
      </c>
      <c r="ER115" s="306">
        <v>9314</v>
      </c>
      <c r="ES115" s="306">
        <v>9343</v>
      </c>
      <c r="ET115" s="306">
        <v>8613</v>
      </c>
      <c r="EU115" s="306">
        <v>8623</v>
      </c>
      <c r="EV115" s="306">
        <v>8684</v>
      </c>
      <c r="EW115" s="306">
        <v>8615</v>
      </c>
      <c r="EX115" s="306">
        <v>8503</v>
      </c>
      <c r="EY115" s="306">
        <v>8400</v>
      </c>
      <c r="EZ115" s="306">
        <v>8545</v>
      </c>
      <c r="FA115" s="306">
        <v>8744</v>
      </c>
      <c r="FB115" s="306">
        <v>8858</v>
      </c>
      <c r="FC115" s="306">
        <v>8708</v>
      </c>
      <c r="FD115" s="306">
        <v>8572</v>
      </c>
      <c r="FE115" s="306">
        <v>8556</v>
      </c>
      <c r="FF115" s="306">
        <v>6179</v>
      </c>
      <c r="FG115" s="306">
        <v>6186</v>
      </c>
      <c r="FH115" s="306">
        <v>6227</v>
      </c>
      <c r="FI115" s="306">
        <v>6295</v>
      </c>
      <c r="FJ115" s="306">
        <v>6216</v>
      </c>
      <c r="FK115" s="306">
        <v>6177</v>
      </c>
      <c r="FL115" s="306">
        <v>6093</v>
      </c>
      <c r="FM115" s="306">
        <v>6320</v>
      </c>
      <c r="FN115" s="306">
        <v>6305</v>
      </c>
      <c r="FO115" s="306">
        <v>6505</v>
      </c>
      <c r="FP115" s="147">
        <v>6668</v>
      </c>
      <c r="FQ115" s="147">
        <v>6683</v>
      </c>
      <c r="FR115" s="147">
        <v>6667</v>
      </c>
      <c r="FS115" s="147">
        <v>6748</v>
      </c>
      <c r="FT115" s="147">
        <v>9409</v>
      </c>
      <c r="FU115" s="147">
        <v>8931</v>
      </c>
      <c r="FV115" s="147">
        <v>9057</v>
      </c>
      <c r="FW115" s="306">
        <v>9214</v>
      </c>
      <c r="FX115" s="306">
        <v>9489</v>
      </c>
      <c r="FY115" s="306">
        <v>10262</v>
      </c>
      <c r="FZ115" s="306">
        <v>10384</v>
      </c>
      <c r="GA115" s="306">
        <v>10410</v>
      </c>
      <c r="GB115" s="306">
        <v>10577</v>
      </c>
      <c r="GC115" s="306">
        <v>10517</v>
      </c>
      <c r="GD115" s="306">
        <v>10099</v>
      </c>
      <c r="GE115" s="306">
        <v>10030</v>
      </c>
      <c r="GF115" s="306">
        <v>10171</v>
      </c>
      <c r="GG115" s="306">
        <v>9178</v>
      </c>
      <c r="GH115" s="306">
        <v>9377</v>
      </c>
      <c r="GI115" s="306">
        <v>9031</v>
      </c>
      <c r="GJ115" s="306">
        <v>9238</v>
      </c>
      <c r="GK115" s="306">
        <v>9618</v>
      </c>
      <c r="GL115" s="306">
        <v>9663</v>
      </c>
      <c r="GM115" s="88">
        <v>9580</v>
      </c>
      <c r="GN115" s="88">
        <v>9715</v>
      </c>
      <c r="GO115" s="88">
        <v>9755</v>
      </c>
      <c r="GP115" s="88">
        <v>9499</v>
      </c>
      <c r="GQ115" s="88">
        <v>10077</v>
      </c>
      <c r="GR115" s="88">
        <v>9321</v>
      </c>
      <c r="GS115" s="88">
        <v>9318</v>
      </c>
      <c r="GT115" s="88">
        <v>8946</v>
      </c>
      <c r="GU115" s="88">
        <v>8894</v>
      </c>
      <c r="GV115" s="88">
        <v>8896</v>
      </c>
      <c r="GW115" s="88">
        <v>9329</v>
      </c>
      <c r="GX115" s="88">
        <v>9137</v>
      </c>
      <c r="GY115" s="88">
        <v>9193</v>
      </c>
      <c r="GZ115" s="88">
        <v>9096</v>
      </c>
      <c r="HA115" s="88">
        <v>10136</v>
      </c>
      <c r="HB115" s="88">
        <v>10102</v>
      </c>
      <c r="HC115" s="88">
        <v>10062</v>
      </c>
      <c r="HD115" s="88">
        <v>10216</v>
      </c>
      <c r="HE115" s="88">
        <v>9328</v>
      </c>
      <c r="HF115" s="78">
        <v>10203</v>
      </c>
      <c r="HG115" s="78">
        <v>10391</v>
      </c>
      <c r="HH115" s="78">
        <v>10563</v>
      </c>
      <c r="HI115" s="78">
        <v>10797</v>
      </c>
      <c r="HJ115" s="78">
        <v>10728</v>
      </c>
      <c r="HK115" s="78">
        <v>11015</v>
      </c>
      <c r="HL115" s="78">
        <v>10921</v>
      </c>
      <c r="HM115" s="78">
        <v>11708</v>
      </c>
      <c r="HN115" s="78">
        <v>11658</v>
      </c>
      <c r="HO115" s="78">
        <v>11570</v>
      </c>
      <c r="HP115" s="78">
        <v>11749</v>
      </c>
      <c r="HQ115" s="78">
        <v>11887</v>
      </c>
      <c r="HR115" s="78">
        <v>12032</v>
      </c>
      <c r="HS115" s="78">
        <v>12301</v>
      </c>
      <c r="HT115" s="78">
        <v>12627</v>
      </c>
      <c r="HU115" s="78">
        <v>12448</v>
      </c>
      <c r="HV115" s="78">
        <v>12404</v>
      </c>
      <c r="HW115" s="78">
        <v>12804</v>
      </c>
      <c r="HX115" s="78">
        <v>13622</v>
      </c>
      <c r="HY115" s="78">
        <v>14897</v>
      </c>
      <c r="HZ115" s="78">
        <v>14568</v>
      </c>
      <c r="IA115" s="78">
        <v>14447</v>
      </c>
      <c r="IB115" s="78">
        <v>17735</v>
      </c>
      <c r="IC115" s="78">
        <v>17864</v>
      </c>
      <c r="ID115" s="78">
        <v>17771</v>
      </c>
      <c r="IE115" s="78">
        <v>17694</v>
      </c>
      <c r="IF115" s="78">
        <v>17439</v>
      </c>
      <c r="IG115" s="78">
        <v>17387</v>
      </c>
      <c r="IH115" s="78">
        <v>17774</v>
      </c>
      <c r="II115" s="78">
        <v>18645</v>
      </c>
      <c r="IJ115" s="78">
        <v>18812</v>
      </c>
      <c r="IK115" s="78">
        <v>19300</v>
      </c>
      <c r="IL115" s="78">
        <v>18422</v>
      </c>
      <c r="IM115" s="78">
        <v>18311</v>
      </c>
      <c r="IN115" s="78">
        <v>20208</v>
      </c>
      <c r="IO115" s="78">
        <v>21033</v>
      </c>
      <c r="IP115" s="78">
        <v>21358</v>
      </c>
      <c r="IQ115" s="78">
        <v>21722</v>
      </c>
      <c r="IR115" s="78">
        <v>21546</v>
      </c>
      <c r="IS115" s="309">
        <v>21500</v>
      </c>
      <c r="IT115" s="308">
        <v>21249</v>
      </c>
      <c r="IU115" s="308">
        <v>20887</v>
      </c>
      <c r="IV115" s="308">
        <v>20668</v>
      </c>
      <c r="IW115" s="308">
        <v>20808</v>
      </c>
      <c r="IX115" s="308">
        <v>20307</v>
      </c>
      <c r="IY115" s="78">
        <v>20080</v>
      </c>
      <c r="IZ115" s="309">
        <v>18986</v>
      </c>
      <c r="JA115" s="78"/>
      <c r="JB115" s="78"/>
      <c r="JC115" s="78"/>
      <c r="JD115" s="78"/>
      <c r="JE115" s="78"/>
      <c r="JF115" s="309"/>
      <c r="JG115" s="545"/>
      <c r="JH115" s="58"/>
      <c r="JI115" s="58"/>
      <c r="JJ115" s="138"/>
      <c r="JK115" s="138"/>
      <c r="JL115" s="58"/>
      <c r="JM115" s="58"/>
    </row>
    <row r="116" spans="1:273" ht="15" customHeight="1">
      <c r="A116" s="57"/>
      <c r="B116" s="314" t="s">
        <v>172</v>
      </c>
      <c r="C116" s="315"/>
      <c r="D116" s="316"/>
      <c r="E116" s="316"/>
      <c r="F116" s="316"/>
      <c r="G116" s="316"/>
      <c r="H116" s="316"/>
      <c r="I116" s="316"/>
      <c r="J116" s="316"/>
      <c r="K116" s="316"/>
      <c r="L116" s="316"/>
      <c r="M116" s="316"/>
      <c r="N116" s="315"/>
      <c r="O116" s="315">
        <v>3198</v>
      </c>
      <c r="P116" s="315">
        <v>3888</v>
      </c>
      <c r="Q116" s="315">
        <v>4257</v>
      </c>
      <c r="R116" s="315">
        <v>4135</v>
      </c>
      <c r="S116" s="315">
        <v>3383</v>
      </c>
      <c r="T116" s="315">
        <v>3290</v>
      </c>
      <c r="U116" s="315">
        <v>3157</v>
      </c>
      <c r="V116" s="315">
        <v>3845</v>
      </c>
      <c r="W116" s="315">
        <v>1965</v>
      </c>
      <c r="X116" s="315">
        <v>1970</v>
      </c>
      <c r="Y116" s="315">
        <v>1981</v>
      </c>
      <c r="Z116" s="315">
        <v>1753</v>
      </c>
      <c r="AA116" s="315">
        <v>2077</v>
      </c>
      <c r="AB116" s="315">
        <v>2040</v>
      </c>
      <c r="AC116" s="315">
        <v>1625</v>
      </c>
      <c r="AD116" s="315">
        <v>1628</v>
      </c>
      <c r="AE116" s="315">
        <v>1243</v>
      </c>
      <c r="AF116" s="315">
        <v>1921</v>
      </c>
      <c r="AG116" s="315">
        <v>2216</v>
      </c>
      <c r="AH116" s="315">
        <v>2224</v>
      </c>
      <c r="AI116" s="315">
        <v>3187</v>
      </c>
      <c r="AJ116" s="315">
        <v>2992</v>
      </c>
      <c r="AK116" s="315">
        <v>2466</v>
      </c>
      <c r="AL116" s="315">
        <v>2550</v>
      </c>
      <c r="AM116" s="315">
        <v>3265</v>
      </c>
      <c r="AN116" s="315">
        <v>1299</v>
      </c>
      <c r="AO116" s="315">
        <v>47</v>
      </c>
      <c r="AP116" s="315">
        <v>-401</v>
      </c>
      <c r="AQ116" s="315">
        <v>911</v>
      </c>
      <c r="AR116" s="315">
        <v>1156</v>
      </c>
      <c r="AS116" s="315">
        <v>1144</v>
      </c>
      <c r="AT116" s="315">
        <v>1849</v>
      </c>
      <c r="AU116" s="315">
        <v>1911</v>
      </c>
      <c r="AV116" s="315">
        <v>-2470</v>
      </c>
      <c r="AW116" s="315">
        <v>49</v>
      </c>
      <c r="AX116" s="315">
        <v>1032</v>
      </c>
      <c r="AY116" s="317">
        <v>2820</v>
      </c>
      <c r="AZ116" s="317">
        <v>2072</v>
      </c>
      <c r="BA116" s="317">
        <v>1618</v>
      </c>
      <c r="BB116" s="317">
        <v>1931</v>
      </c>
      <c r="BC116" s="317">
        <v>1770</v>
      </c>
      <c r="BD116" s="317">
        <v>2008</v>
      </c>
      <c r="BE116" s="317">
        <v>2853</v>
      </c>
      <c r="BF116" s="317">
        <v>1579</v>
      </c>
      <c r="BG116" s="317">
        <v>2094</v>
      </c>
      <c r="BH116" s="317">
        <v>1832</v>
      </c>
      <c r="BI116" s="317">
        <v>1765</v>
      </c>
      <c r="BJ116" s="317">
        <v>2106</v>
      </c>
      <c r="BK116" s="317">
        <v>1790</v>
      </c>
      <c r="BL116" s="317">
        <v>2069</v>
      </c>
      <c r="BM116" s="317">
        <v>2043</v>
      </c>
      <c r="BN116" s="317">
        <v>13368</v>
      </c>
      <c r="BO116" s="317">
        <v>13163</v>
      </c>
      <c r="BP116" s="317">
        <v>13392</v>
      </c>
      <c r="BQ116" s="317">
        <v>13206</v>
      </c>
      <c r="BR116" s="317">
        <v>13462</v>
      </c>
      <c r="BS116" s="317">
        <v>13414</v>
      </c>
      <c r="BT116" s="317">
        <v>11360</v>
      </c>
      <c r="BU116" s="317">
        <v>12177</v>
      </c>
      <c r="BV116" s="317">
        <v>12868</v>
      </c>
      <c r="BW116" s="317">
        <v>12929</v>
      </c>
      <c r="BX116" s="317">
        <v>16758</v>
      </c>
      <c r="BY116" s="317">
        <v>16253</v>
      </c>
      <c r="BZ116" s="317">
        <v>15587</v>
      </c>
      <c r="CA116" s="317">
        <v>14606</v>
      </c>
      <c r="CB116" s="318">
        <v>15675</v>
      </c>
      <c r="CC116" s="317">
        <v>17896</v>
      </c>
      <c r="CD116" s="317">
        <v>17725</v>
      </c>
      <c r="CE116" s="317">
        <v>18469</v>
      </c>
      <c r="CF116" s="317">
        <v>22128</v>
      </c>
      <c r="CG116" s="317">
        <v>20497</v>
      </c>
      <c r="CH116" s="317">
        <v>22179</v>
      </c>
      <c r="CI116" s="317">
        <v>28401</v>
      </c>
      <c r="CJ116" s="317">
        <v>21993</v>
      </c>
      <c r="CK116" s="317">
        <v>20480</v>
      </c>
      <c r="CL116" s="317">
        <v>18556</v>
      </c>
      <c r="CM116" s="317">
        <v>22790</v>
      </c>
      <c r="CN116" s="317">
        <v>21500</v>
      </c>
      <c r="CO116" s="317">
        <v>21807</v>
      </c>
      <c r="CP116" s="317">
        <v>22836</v>
      </c>
      <c r="CQ116" s="317">
        <v>22570</v>
      </c>
      <c r="CR116" s="317">
        <v>22542</v>
      </c>
      <c r="CS116" s="317">
        <v>23518</v>
      </c>
      <c r="CT116" s="317">
        <v>24280</v>
      </c>
      <c r="CU116" s="317">
        <v>24025</v>
      </c>
      <c r="CV116" s="317">
        <v>22871.862725539468</v>
      </c>
      <c r="CW116" s="317">
        <v>23265.743265392877</v>
      </c>
      <c r="CX116" s="317">
        <v>24046.891150190368</v>
      </c>
      <c r="CY116" s="317">
        <v>26769.462726735921</v>
      </c>
      <c r="CZ116" s="319">
        <v>26267.57027532205</v>
      </c>
      <c r="DA116" s="317">
        <v>26439.238415053525</v>
      </c>
      <c r="DB116" s="315">
        <v>24976.183491920456</v>
      </c>
      <c r="DC116" s="317">
        <v>24907.44024096903</v>
      </c>
      <c r="DD116" s="317">
        <v>23228.830523903442</v>
      </c>
      <c r="DE116" s="317">
        <v>24609.365262888969</v>
      </c>
      <c r="DF116" s="315">
        <v>26315.152933932364</v>
      </c>
      <c r="DG116" s="318">
        <v>28428.481152710869</v>
      </c>
      <c r="DH116" s="318">
        <v>27105.733365513115</v>
      </c>
      <c r="DI116" s="318">
        <v>29317.651788381845</v>
      </c>
      <c r="DJ116" s="318">
        <v>29382.660446221271</v>
      </c>
      <c r="DK116" s="317">
        <v>30367.502875054975</v>
      </c>
      <c r="DL116" s="317">
        <v>31826.262474286217</v>
      </c>
      <c r="DM116" s="317">
        <v>31774.723129747053</v>
      </c>
      <c r="DN116" s="317">
        <v>31266.845950899489</v>
      </c>
      <c r="DO116" s="317">
        <v>32559.782772852624</v>
      </c>
      <c r="DP116" s="317">
        <v>33177.325772809098</v>
      </c>
      <c r="DQ116" s="317">
        <v>31095.487633781475</v>
      </c>
      <c r="DR116" s="317">
        <v>31916.595164370043</v>
      </c>
      <c r="DS116" s="317">
        <v>35304.152040717498</v>
      </c>
      <c r="DT116" s="317">
        <v>34139.892033142431</v>
      </c>
      <c r="DU116" s="317">
        <v>33535.510106086804</v>
      </c>
      <c r="DV116" s="319">
        <v>32028.44296462895</v>
      </c>
      <c r="DW116" s="319">
        <v>29905.42571721764</v>
      </c>
      <c r="DX116" s="319">
        <v>26801.3116703382</v>
      </c>
      <c r="DY116" s="319">
        <v>26248.483368079324</v>
      </c>
      <c r="DZ116" s="319">
        <v>26256.641826641415</v>
      </c>
      <c r="EA116" s="319">
        <v>21230.383729402238</v>
      </c>
      <c r="EB116" s="319">
        <v>23311.497686595038</v>
      </c>
      <c r="EC116" s="319">
        <v>22359.49956326087</v>
      </c>
      <c r="ED116" s="319">
        <v>21742.478625096297</v>
      </c>
      <c r="EE116" s="319">
        <v>21070.507512785269</v>
      </c>
      <c r="EF116" s="317">
        <v>19470.999689249886</v>
      </c>
      <c r="EG116" s="317">
        <v>18787.304788981914</v>
      </c>
      <c r="EH116" s="317">
        <v>21066.459375381717</v>
      </c>
      <c r="EI116" s="317">
        <v>20090.716952762767</v>
      </c>
      <c r="EJ116" s="317">
        <v>19766.939463461029</v>
      </c>
      <c r="EK116" s="317">
        <v>17792.466495006618</v>
      </c>
      <c r="EL116" s="317">
        <v>16777.997389518503</v>
      </c>
      <c r="EM116" s="317">
        <v>17792.10556965067</v>
      </c>
      <c r="EN116" s="317">
        <v>18879.207364520171</v>
      </c>
      <c r="EO116" s="317">
        <v>18871.354230942856</v>
      </c>
      <c r="EP116" s="317">
        <v>19048.639736700803</v>
      </c>
      <c r="EQ116" s="317">
        <v>19281.355898670339</v>
      </c>
      <c r="ER116" s="317">
        <v>17829.767681975638</v>
      </c>
      <c r="ES116" s="317">
        <v>18295.066135154266</v>
      </c>
      <c r="ET116" s="317">
        <v>19688.529641209632</v>
      </c>
      <c r="EU116" s="317">
        <v>18868.772236092456</v>
      </c>
      <c r="EV116" s="317">
        <v>18505.830667280992</v>
      </c>
      <c r="EW116" s="317">
        <v>18075.430449837022</v>
      </c>
      <c r="EX116" s="317">
        <v>18171.263451350314</v>
      </c>
      <c r="EY116" s="317">
        <v>18233.802526479696</v>
      </c>
      <c r="EZ116" s="317">
        <v>18627.393144781832</v>
      </c>
      <c r="FA116" s="317">
        <v>18207.164305136997</v>
      </c>
      <c r="FB116" s="317">
        <v>18178.288368055008</v>
      </c>
      <c r="FC116" s="317">
        <v>19078.578656382386</v>
      </c>
      <c r="FD116" s="317">
        <v>18389.304004771206</v>
      </c>
      <c r="FE116" s="317">
        <v>18039.587627486744</v>
      </c>
      <c r="FF116" s="317">
        <v>19627.441480976086</v>
      </c>
      <c r="FG116" s="317">
        <v>17742.796080856078</v>
      </c>
      <c r="FH116" s="317">
        <v>17915.944731268959</v>
      </c>
      <c r="FI116" s="317">
        <v>17925.315751289254</v>
      </c>
      <c r="FJ116" s="317">
        <v>16685.081489565116</v>
      </c>
      <c r="FK116" s="317">
        <v>16975.586040438742</v>
      </c>
      <c r="FL116" s="317">
        <v>17217.321494407861</v>
      </c>
      <c r="FM116" s="317">
        <v>15997.128428238926</v>
      </c>
      <c r="FN116" s="317">
        <v>16270.047913171984</v>
      </c>
      <c r="FO116" s="317">
        <v>19129.288110835907</v>
      </c>
      <c r="FP116" s="317">
        <v>17483.093152468355</v>
      </c>
      <c r="FQ116" s="317">
        <v>16983.601568747777</v>
      </c>
      <c r="FR116" s="317">
        <v>17144.506807338734</v>
      </c>
      <c r="FS116" s="317">
        <v>16417.24904932157</v>
      </c>
      <c r="FT116" s="317">
        <v>15290.814121469917</v>
      </c>
      <c r="FU116" s="317">
        <v>15495.402453452038</v>
      </c>
      <c r="FV116" s="317">
        <v>17337.3484928004</v>
      </c>
      <c r="FW116" s="317">
        <v>18589.064293782201</v>
      </c>
      <c r="FX116" s="317">
        <v>19228.839102205238</v>
      </c>
      <c r="FY116" s="317">
        <v>17347.970192307192</v>
      </c>
      <c r="FZ116" s="317">
        <v>17910.722832949719</v>
      </c>
      <c r="GA116" s="317">
        <v>17581.943900015875</v>
      </c>
      <c r="GB116" s="317">
        <v>17033.383031719663</v>
      </c>
      <c r="GC116" s="317">
        <v>17190.263197683707</v>
      </c>
      <c r="GD116" s="317">
        <v>18010.550469718772</v>
      </c>
      <c r="GE116" s="317">
        <v>20852.765583283457</v>
      </c>
      <c r="GF116" s="317">
        <v>20236.979789226531</v>
      </c>
      <c r="GG116" s="317">
        <v>20610.195536732666</v>
      </c>
      <c r="GH116" s="317">
        <v>20956.500590388241</v>
      </c>
      <c r="GI116" s="317">
        <v>22123.985036360631</v>
      </c>
      <c r="GJ116" s="317">
        <v>19258.306181782165</v>
      </c>
      <c r="GK116" s="317">
        <v>19259.05424504101</v>
      </c>
      <c r="GL116" s="317">
        <v>20691.532283828106</v>
      </c>
      <c r="GM116" s="320">
        <v>20975</v>
      </c>
      <c r="GN116" s="320">
        <v>17158</v>
      </c>
      <c r="GO116" s="320">
        <v>17791</v>
      </c>
      <c r="GP116" s="320">
        <v>19111</v>
      </c>
      <c r="GQ116" s="320">
        <v>16872</v>
      </c>
      <c r="GR116" s="320">
        <v>15822</v>
      </c>
      <c r="GS116" s="320">
        <v>16609</v>
      </c>
      <c r="GT116" s="320">
        <v>18455</v>
      </c>
      <c r="GU116" s="320">
        <v>17679</v>
      </c>
      <c r="GV116" s="320">
        <v>14704</v>
      </c>
      <c r="GW116" s="320">
        <v>14135</v>
      </c>
      <c r="GX116" s="320">
        <v>16461</v>
      </c>
      <c r="GY116" s="320">
        <v>18029</v>
      </c>
      <c r="GZ116" s="320">
        <v>18685</v>
      </c>
      <c r="HA116" s="320">
        <v>19503</v>
      </c>
      <c r="HB116" s="320">
        <v>19633</v>
      </c>
      <c r="HC116" s="320">
        <v>22051</v>
      </c>
      <c r="HD116" s="320">
        <v>20744</v>
      </c>
      <c r="HE116" s="320">
        <v>20351</v>
      </c>
      <c r="HF116" s="320">
        <v>19933</v>
      </c>
      <c r="HG116" s="320">
        <v>22373</v>
      </c>
      <c r="HH116" s="320">
        <v>22185</v>
      </c>
      <c r="HI116" s="320">
        <v>22944</v>
      </c>
      <c r="HJ116" s="320">
        <v>23315</v>
      </c>
      <c r="HK116" s="320">
        <v>26531</v>
      </c>
      <c r="HL116" s="320">
        <v>25979</v>
      </c>
      <c r="HM116" s="320">
        <v>24599</v>
      </c>
      <c r="HN116" s="320">
        <v>25651</v>
      </c>
      <c r="HO116" s="320">
        <v>25530</v>
      </c>
      <c r="HP116" s="320">
        <v>26576</v>
      </c>
      <c r="HQ116" s="320">
        <v>27448</v>
      </c>
      <c r="HR116" s="320">
        <v>30210</v>
      </c>
      <c r="HS116" s="320">
        <v>30862</v>
      </c>
      <c r="HT116" s="320">
        <v>31138</v>
      </c>
      <c r="HU116" s="320">
        <v>33470</v>
      </c>
      <c r="HV116" s="320">
        <v>36435</v>
      </c>
      <c r="HW116" s="320">
        <v>48403</v>
      </c>
      <c r="HX116" s="320">
        <v>45745</v>
      </c>
      <c r="HY116" s="320">
        <v>42619</v>
      </c>
      <c r="HZ116" s="320">
        <v>45054</v>
      </c>
      <c r="IA116" s="320">
        <v>44997</v>
      </c>
      <c r="IB116" s="320">
        <v>42486</v>
      </c>
      <c r="IC116" s="320">
        <v>42026</v>
      </c>
      <c r="ID116" s="320">
        <v>33666</v>
      </c>
      <c r="IE116" s="320">
        <v>35793</v>
      </c>
      <c r="IF116" s="320">
        <v>41574</v>
      </c>
      <c r="IG116" s="320">
        <v>47752</v>
      </c>
      <c r="IH116" s="320">
        <v>39680</v>
      </c>
      <c r="II116" s="320">
        <v>48535</v>
      </c>
      <c r="IJ116" s="320">
        <v>32750</v>
      </c>
      <c r="IK116" s="320">
        <v>30088</v>
      </c>
      <c r="IL116" s="320">
        <v>31242</v>
      </c>
      <c r="IM116" s="320">
        <v>32977</v>
      </c>
      <c r="IN116" s="320">
        <v>32053</v>
      </c>
      <c r="IO116" s="320">
        <v>39884</v>
      </c>
      <c r="IP116" s="320">
        <v>38054</v>
      </c>
      <c r="IQ116" s="320">
        <v>36753</v>
      </c>
      <c r="IR116" s="320">
        <v>32685</v>
      </c>
      <c r="IS116" s="321">
        <v>28987</v>
      </c>
      <c r="IT116" s="322">
        <v>25690</v>
      </c>
      <c r="IU116" s="322">
        <v>28430</v>
      </c>
      <c r="IV116" s="322">
        <v>23372</v>
      </c>
      <c r="IW116" s="322">
        <v>23211</v>
      </c>
      <c r="IX116" s="322">
        <v>24253</v>
      </c>
      <c r="IY116" s="320">
        <v>20746.731100752753</v>
      </c>
      <c r="IZ116" s="321">
        <v>20645.413956851819</v>
      </c>
      <c r="JA116" s="320">
        <v>22262</v>
      </c>
      <c r="JB116" s="320">
        <v>24339</v>
      </c>
      <c r="JC116" s="320">
        <v>23316</v>
      </c>
      <c r="JD116" s="320">
        <v>22546</v>
      </c>
      <c r="JE116" s="320">
        <v>23926</v>
      </c>
      <c r="JF116" s="321">
        <v>23430</v>
      </c>
      <c r="JG116" s="546">
        <v>26358</v>
      </c>
      <c r="JH116" s="314"/>
      <c r="JI116" s="314"/>
      <c r="JJ116" s="463"/>
      <c r="JK116" s="463"/>
      <c r="JL116" s="314"/>
      <c r="JM116" s="314"/>
    </row>
    <row r="117" spans="1:273" ht="31.5" customHeight="1">
      <c r="A117" s="57"/>
      <c r="B117" s="323" t="s">
        <v>110</v>
      </c>
      <c r="C117" s="324"/>
      <c r="D117" s="325"/>
      <c r="E117" s="325"/>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326"/>
      <c r="AO117" s="326"/>
      <c r="AP117" s="326"/>
      <c r="AQ117" s="326"/>
      <c r="AR117" s="326"/>
      <c r="AS117" s="327"/>
      <c r="AT117" s="328"/>
      <c r="AU117" s="328"/>
      <c r="AV117" s="328"/>
      <c r="AW117" s="328"/>
      <c r="AX117" s="326"/>
      <c r="AY117" s="326"/>
      <c r="AZ117" s="328"/>
      <c r="BA117" s="328"/>
      <c r="BB117" s="326"/>
      <c r="BC117" s="326"/>
      <c r="BD117" s="326"/>
      <c r="BE117" s="328"/>
      <c r="BF117" s="328"/>
      <c r="BG117" s="328"/>
      <c r="BH117" s="328"/>
      <c r="BI117" s="326"/>
      <c r="BJ117" s="326"/>
      <c r="BK117" s="326"/>
      <c r="BL117" s="326"/>
      <c r="BM117" s="328"/>
      <c r="BN117" s="328"/>
      <c r="BO117" s="328"/>
      <c r="BP117" s="328"/>
      <c r="BQ117" s="328"/>
      <c r="BR117" s="328"/>
      <c r="BS117" s="328"/>
      <c r="BT117" s="328"/>
      <c r="BU117" s="328"/>
      <c r="BV117" s="328"/>
      <c r="BW117" s="328"/>
      <c r="BX117" s="328"/>
      <c r="BY117" s="328"/>
      <c r="BZ117" s="328"/>
      <c r="CA117" s="328"/>
      <c r="CB117" s="328"/>
      <c r="CC117" s="328"/>
      <c r="CD117" s="328"/>
      <c r="CE117" s="328"/>
      <c r="CF117" s="202"/>
      <c r="CG117" s="202"/>
      <c r="CH117" s="202"/>
      <c r="CI117" s="202"/>
      <c r="CJ117" s="202"/>
      <c r="CK117" s="202"/>
      <c r="CL117" s="202"/>
      <c r="CM117" s="202"/>
      <c r="CN117" s="202"/>
      <c r="CO117" s="202"/>
      <c r="CP117" s="202"/>
      <c r="CQ117" s="202"/>
      <c r="CR117" s="329"/>
      <c r="CS117" s="202"/>
      <c r="CT117" s="202"/>
      <c r="CU117" s="202"/>
      <c r="CV117" s="202"/>
      <c r="CW117" s="202"/>
      <c r="CX117" s="202"/>
      <c r="CY117" s="202"/>
      <c r="CZ117" s="202"/>
      <c r="DA117" s="202"/>
      <c r="DB117" s="202"/>
      <c r="DC117" s="202"/>
      <c r="DD117" s="202"/>
      <c r="DE117" s="202"/>
      <c r="DF117" s="202"/>
      <c r="DG117" s="202"/>
      <c r="DH117" s="202"/>
      <c r="DI117" s="202"/>
      <c r="DJ117" s="202"/>
      <c r="DK117" s="202"/>
      <c r="DL117" s="202"/>
      <c r="DM117" s="202"/>
      <c r="DN117" s="202"/>
      <c r="DO117" s="202"/>
      <c r="DP117" s="202"/>
      <c r="DQ117" s="202"/>
      <c r="DR117" s="202"/>
      <c r="DS117" s="330"/>
      <c r="DT117" s="202"/>
      <c r="DU117" s="202"/>
      <c r="DV117" s="202"/>
      <c r="DW117" s="202"/>
      <c r="DX117" s="202"/>
      <c r="DY117" s="202"/>
      <c r="DZ117" s="202"/>
      <c r="EA117" s="202"/>
      <c r="EB117" s="202"/>
      <c r="EC117" s="202"/>
      <c r="ED117" s="202"/>
      <c r="EE117" s="202"/>
      <c r="EF117" s="202"/>
      <c r="EG117" s="202"/>
      <c r="EH117" s="202"/>
      <c r="EI117" s="202"/>
      <c r="EJ117" s="202"/>
      <c r="EK117" s="202"/>
      <c r="EL117" s="202"/>
      <c r="EM117" s="202"/>
      <c r="EN117" s="202"/>
      <c r="EO117" s="202"/>
      <c r="EP117" s="202"/>
      <c r="EQ117" s="202"/>
      <c r="ER117" s="202"/>
      <c r="ES117" s="202"/>
      <c r="ET117" s="202"/>
      <c r="EU117" s="202"/>
      <c r="EV117" s="202"/>
      <c r="EW117" s="202"/>
      <c r="EX117" s="202"/>
      <c r="EY117" s="202"/>
      <c r="EZ117" s="202"/>
      <c r="FA117" s="202"/>
      <c r="FB117" s="202"/>
      <c r="FC117" s="202"/>
      <c r="FD117" s="202"/>
      <c r="FE117" s="202"/>
      <c r="FF117" s="202"/>
      <c r="FG117" s="202"/>
      <c r="FH117" s="202"/>
      <c r="FI117" s="202"/>
      <c r="FJ117" s="202"/>
      <c r="FK117" s="202"/>
      <c r="FL117" s="202"/>
      <c r="FM117" s="202"/>
      <c r="FN117" s="202"/>
      <c r="FO117" s="202"/>
      <c r="FP117" s="202"/>
      <c r="FQ117" s="202"/>
      <c r="FR117" s="202"/>
      <c r="FS117" s="202"/>
      <c r="FT117" s="202"/>
      <c r="FU117" s="202"/>
      <c r="FV117" s="202"/>
      <c r="FW117" s="202"/>
      <c r="FX117" s="202"/>
      <c r="FY117" s="202"/>
      <c r="FZ117" s="202"/>
      <c r="GA117" s="331"/>
      <c r="GB117" s="202"/>
      <c r="GC117" s="202"/>
      <c r="GD117" s="202"/>
      <c r="GE117" s="202"/>
      <c r="GF117" s="202"/>
      <c r="GG117" s="202"/>
      <c r="GH117" s="202"/>
      <c r="GI117" s="202"/>
      <c r="GJ117" s="202"/>
      <c r="GK117" s="202"/>
      <c r="GL117" s="202"/>
      <c r="GM117" s="202"/>
      <c r="GN117" s="202"/>
      <c r="GO117" s="202"/>
      <c r="GP117" s="202"/>
      <c r="GQ117" s="202"/>
      <c r="GR117" s="202"/>
      <c r="GS117" s="202"/>
      <c r="GT117" s="202"/>
      <c r="GU117" s="202"/>
      <c r="GV117" s="202"/>
      <c r="GW117" s="202"/>
      <c r="GX117" s="202"/>
      <c r="GY117" s="329"/>
      <c r="GZ117" s="329"/>
      <c r="HA117" s="329"/>
      <c r="HB117" s="329"/>
      <c r="HC117" s="329"/>
      <c r="HD117" s="329"/>
      <c r="HE117" s="329"/>
      <c r="HF117" s="329"/>
      <c r="HG117" s="329"/>
      <c r="HH117" s="329"/>
      <c r="HI117" s="329"/>
      <c r="HJ117" s="329"/>
      <c r="HK117" s="329"/>
      <c r="HL117" s="329"/>
      <c r="HM117" s="329"/>
      <c r="HN117" s="329"/>
      <c r="HO117" s="329"/>
      <c r="HP117" s="329"/>
      <c r="HQ117" s="329"/>
      <c r="HR117" s="329"/>
      <c r="HS117" s="329"/>
      <c r="HT117" s="329"/>
      <c r="HU117" s="329"/>
      <c r="HV117" s="329"/>
      <c r="HW117" s="329"/>
      <c r="HX117" s="329"/>
      <c r="HY117" s="329"/>
      <c r="HZ117" s="202"/>
      <c r="IA117" s="202"/>
      <c r="IB117" s="202"/>
      <c r="IC117" s="202"/>
      <c r="ID117" s="202"/>
      <c r="IE117" s="202"/>
      <c r="IF117" s="202"/>
      <c r="IG117" s="202"/>
      <c r="IH117" s="202"/>
      <c r="II117" s="202"/>
      <c r="IJ117" s="202"/>
      <c r="IK117" s="202"/>
      <c r="IL117" s="202"/>
      <c r="IM117" s="202"/>
      <c r="IN117" s="202"/>
      <c r="IO117" s="202"/>
      <c r="IP117" s="202"/>
      <c r="IQ117" s="202"/>
      <c r="IR117" s="202"/>
      <c r="IS117" s="202"/>
      <c r="IT117" s="202"/>
      <c r="IU117" s="202"/>
      <c r="IV117" s="202"/>
      <c r="IW117" s="202"/>
      <c r="IX117" s="202"/>
      <c r="IY117" s="202"/>
      <c r="IZ117" s="202"/>
      <c r="JA117" s="202"/>
      <c r="JB117" s="202"/>
      <c r="JC117" s="202"/>
      <c r="JD117" s="202"/>
      <c r="JE117" s="202"/>
      <c r="JF117" s="202"/>
      <c r="JG117" s="202"/>
    </row>
    <row r="118" spans="1:273" ht="63.75" customHeight="1">
      <c r="A118" s="57"/>
      <c r="B118" s="332" t="s">
        <v>173</v>
      </c>
      <c r="AN118" s="326"/>
      <c r="AO118" s="326"/>
      <c r="AP118" s="326"/>
      <c r="AQ118" s="326"/>
      <c r="AR118" s="326"/>
      <c r="AS118" s="326"/>
      <c r="AT118" s="326"/>
      <c r="AU118" s="326"/>
      <c r="AV118" s="326"/>
      <c r="AW118" s="333"/>
      <c r="AX118" s="333"/>
      <c r="AY118" s="333"/>
      <c r="AZ118" s="333"/>
      <c r="BA118" s="333"/>
      <c r="BB118" s="333"/>
      <c r="BC118" s="333"/>
      <c r="BD118" s="333"/>
      <c r="BE118" s="333"/>
      <c r="BF118" s="333"/>
      <c r="BG118" s="333"/>
      <c r="BH118" s="333"/>
      <c r="BI118" s="333"/>
      <c r="BJ118" s="333"/>
      <c r="BK118" s="333"/>
      <c r="BL118" s="333"/>
      <c r="BM118" s="333"/>
      <c r="BN118" s="333"/>
      <c r="BO118" s="333"/>
      <c r="BP118" s="333"/>
      <c r="BQ118" s="333"/>
      <c r="BR118" s="333"/>
      <c r="BS118" s="333"/>
      <c r="BT118" s="333"/>
      <c r="BU118" s="333"/>
      <c r="BV118" s="333"/>
      <c r="BW118" s="333"/>
      <c r="BX118" s="333"/>
      <c r="BY118" s="333"/>
      <c r="BZ118" s="333"/>
      <c r="CA118" s="333"/>
      <c r="CB118" s="333"/>
      <c r="CC118" s="333"/>
      <c r="CD118" s="333"/>
      <c r="CE118" s="333"/>
      <c r="CF118" s="202"/>
      <c r="CG118" s="202"/>
      <c r="CH118" s="202"/>
      <c r="CI118" s="202"/>
      <c r="CJ118" s="202"/>
      <c r="CK118" s="202"/>
      <c r="CL118" s="202"/>
      <c r="CM118" s="202"/>
      <c r="CN118" s="202"/>
      <c r="CO118" s="202"/>
      <c r="CP118" s="202"/>
      <c r="CQ118" s="202"/>
      <c r="CR118" s="202"/>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202"/>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334"/>
      <c r="FP118" s="202"/>
      <c r="FQ118" s="202"/>
      <c r="FR118" s="202"/>
      <c r="FS118" s="202"/>
      <c r="FT118" s="202"/>
      <c r="FU118" s="202"/>
      <c r="FV118" s="202"/>
      <c r="FW118" s="202"/>
      <c r="FX118" s="202"/>
      <c r="FY118" s="202"/>
      <c r="FZ118" s="202"/>
      <c r="GA118" s="331"/>
      <c r="GB118" s="202"/>
      <c r="GC118" s="202"/>
      <c r="GD118" s="202"/>
      <c r="GE118" s="202"/>
      <c r="GF118" s="331"/>
      <c r="GG118" s="331"/>
      <c r="GH118" s="331"/>
      <c r="GI118" s="331"/>
      <c r="GJ118" s="331"/>
      <c r="GK118" s="331"/>
      <c r="GL118" s="331"/>
      <c r="GM118" s="331"/>
      <c r="GN118" s="202"/>
      <c r="GO118" s="202"/>
      <c r="GP118" s="202"/>
      <c r="GQ118" s="202"/>
      <c r="GR118" s="202"/>
      <c r="GS118" s="202"/>
      <c r="GT118" s="202"/>
      <c r="GU118" s="202"/>
      <c r="GV118" s="202"/>
      <c r="GW118" s="202"/>
      <c r="GX118" s="202"/>
      <c r="GY118" s="202"/>
      <c r="GZ118" s="202"/>
      <c r="HA118" s="202"/>
      <c r="HB118" s="202"/>
      <c r="HC118" s="202"/>
      <c r="HD118" s="202"/>
      <c r="HE118" s="202"/>
      <c r="HF118" s="202"/>
      <c r="HG118" s="202"/>
      <c r="HH118" s="202"/>
      <c r="HI118" s="202"/>
      <c r="HJ118" s="202"/>
      <c r="HK118" s="202"/>
      <c r="HL118" s="202"/>
      <c r="HM118" s="202"/>
      <c r="HN118" s="202"/>
      <c r="HO118" s="202"/>
      <c r="HP118" s="202"/>
      <c r="HQ118" s="202"/>
      <c r="HR118" s="202"/>
      <c r="HS118" s="202"/>
      <c r="HT118" s="202"/>
      <c r="HU118" s="202"/>
      <c r="HV118" s="202"/>
      <c r="HW118" s="202"/>
      <c r="HX118" s="202"/>
      <c r="HY118" s="202"/>
      <c r="HZ118" s="202"/>
      <c r="IA118" s="202"/>
      <c r="IB118" s="202"/>
      <c r="IC118" s="331"/>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row>
    <row r="119" spans="1:273" ht="15.75" customHeight="1">
      <c r="B119" s="332" t="s">
        <v>174</v>
      </c>
      <c r="AN119" s="335"/>
      <c r="AO119" s="335"/>
      <c r="AP119" s="335"/>
      <c r="AQ119" s="335"/>
      <c r="AR119" s="335"/>
      <c r="AS119" s="335"/>
      <c r="AT119" s="335"/>
      <c r="AU119" s="335"/>
      <c r="AV119" s="335"/>
      <c r="AW119" s="335"/>
      <c r="AX119" s="335"/>
      <c r="AY119" s="335"/>
      <c r="AZ119" s="335"/>
      <c r="BA119" s="335"/>
      <c r="BB119" s="335"/>
      <c r="BC119" s="335"/>
      <c r="BD119" s="335"/>
      <c r="BE119" s="72"/>
      <c r="BF119" s="72"/>
      <c r="BG119" s="72"/>
      <c r="BH119" s="72"/>
      <c r="BI119" s="72"/>
      <c r="BJ119" s="72"/>
      <c r="BK119" s="72"/>
      <c r="BL119" s="72"/>
      <c r="BM119" s="72"/>
      <c r="BN119" s="72"/>
      <c r="BO119" s="72"/>
      <c r="BP119" s="72"/>
      <c r="BQ119" s="72"/>
      <c r="BR119" s="72"/>
      <c r="BS119" s="72"/>
      <c r="BT119" s="72"/>
      <c r="BU119" s="72"/>
      <c r="BV119" s="336"/>
      <c r="BW119" s="72"/>
      <c r="BX119" s="72"/>
      <c r="BY119" s="72"/>
      <c r="BZ119" s="72"/>
      <c r="CA119" s="72"/>
      <c r="CB119" s="72"/>
      <c r="CC119" s="72"/>
      <c r="CD119" s="72"/>
      <c r="CE119" s="72"/>
      <c r="CF119" s="72"/>
      <c r="CG119" s="72"/>
      <c r="CH119" s="72"/>
      <c r="CI119" s="72"/>
      <c r="CJ119" s="72"/>
      <c r="CK119" s="72"/>
      <c r="CL119" s="72"/>
      <c r="CM119" s="72"/>
      <c r="CN119" s="72"/>
      <c r="CO119" s="72"/>
      <c r="CP119" s="72"/>
      <c r="CQ119" s="72"/>
      <c r="CR119" s="72"/>
      <c r="CS119" s="72"/>
      <c r="CT119" s="72"/>
      <c r="CU119" s="72"/>
      <c r="CV119" s="72"/>
      <c r="CW119" s="72"/>
      <c r="CX119" s="72"/>
      <c r="CY119" s="72"/>
      <c r="CZ119" s="72"/>
      <c r="DA119" s="72"/>
      <c r="DB119" s="72"/>
      <c r="DC119" s="72"/>
      <c r="DD119" s="72"/>
      <c r="DE119" s="72"/>
      <c r="DF119" s="72"/>
      <c r="DG119" s="331"/>
      <c r="DH119" s="72"/>
      <c r="DI119" s="72"/>
      <c r="DL119" s="202"/>
      <c r="DM119" s="202"/>
      <c r="DN119" s="202"/>
      <c r="DO119" s="202"/>
      <c r="DP119" s="331"/>
      <c r="DQ119" s="202"/>
      <c r="DR119" s="202"/>
      <c r="DS119" s="202"/>
      <c r="DT119" s="202"/>
      <c r="DU119" s="202"/>
      <c r="DV119" s="202"/>
      <c r="DW119" s="202"/>
      <c r="DX119" s="202"/>
      <c r="DY119" s="202"/>
      <c r="DZ119" s="202"/>
      <c r="EA119" s="202"/>
      <c r="EB119" s="202"/>
      <c r="EC119" s="202"/>
      <c r="ED119" s="202"/>
      <c r="EE119" s="337"/>
      <c r="EF119" s="337"/>
      <c r="EG119" s="337"/>
      <c r="EH119" s="337"/>
      <c r="EI119" s="337"/>
      <c r="EJ119" s="337"/>
      <c r="EK119" s="337"/>
      <c r="EL119" s="337"/>
      <c r="EM119" s="337"/>
      <c r="EN119" s="337"/>
      <c r="EO119" s="337"/>
      <c r="EP119" s="337"/>
      <c r="EQ119" s="337"/>
      <c r="ER119" s="337"/>
      <c r="ES119" s="337"/>
      <c r="ET119" s="337"/>
      <c r="EU119" s="337"/>
      <c r="EV119" s="337"/>
      <c r="EW119" s="337"/>
      <c r="EX119" s="337"/>
      <c r="EY119" s="337"/>
      <c r="EZ119" s="337"/>
      <c r="FA119" s="337"/>
      <c r="FB119" s="337"/>
      <c r="FC119" s="337"/>
      <c r="FD119" s="337"/>
      <c r="FE119" s="337"/>
      <c r="FF119" s="337"/>
      <c r="FG119" s="337"/>
      <c r="FH119" s="337"/>
      <c r="FI119" s="337"/>
      <c r="FJ119" s="337"/>
      <c r="FK119" s="337"/>
      <c r="FL119" s="337"/>
      <c r="FM119" s="337"/>
      <c r="FN119" s="337"/>
      <c r="FO119" s="337"/>
      <c r="FP119" s="337"/>
      <c r="FQ119" s="337"/>
      <c r="FR119" s="337"/>
      <c r="FS119" s="337"/>
      <c r="FT119" s="337"/>
      <c r="FU119" s="337"/>
      <c r="FV119" s="337"/>
      <c r="FW119" s="337"/>
      <c r="FX119" s="337"/>
      <c r="FY119" s="337"/>
      <c r="FZ119" s="337"/>
      <c r="GA119" s="331"/>
      <c r="GB119" s="337"/>
      <c r="GC119" s="337"/>
      <c r="GD119" s="337"/>
      <c r="GE119" s="337"/>
      <c r="GF119" s="337"/>
      <c r="GG119" s="337"/>
      <c r="GH119" s="337"/>
      <c r="GI119" s="337"/>
      <c r="GJ119" s="337"/>
      <c r="GK119" s="337"/>
      <c r="GL119" s="337"/>
      <c r="GM119" s="337"/>
      <c r="GN119" s="202"/>
      <c r="GO119" s="202"/>
      <c r="GP119" s="202"/>
      <c r="GQ119" s="202"/>
      <c r="GR119" s="202"/>
      <c r="GS119" s="202"/>
      <c r="GT119" s="337"/>
      <c r="GU119" s="337"/>
      <c r="GV119" s="337"/>
      <c r="GW119" s="337"/>
      <c r="GX119" s="337"/>
      <c r="GY119" s="337"/>
      <c r="GZ119" s="338"/>
      <c r="HA119" s="338"/>
      <c r="HB119" s="338"/>
      <c r="HC119" s="338"/>
      <c r="HD119" s="338"/>
      <c r="HE119" s="338"/>
      <c r="HF119" s="338"/>
      <c r="HG119" s="338"/>
      <c r="HH119" s="338"/>
      <c r="HI119" s="338"/>
      <c r="HJ119" s="338"/>
      <c r="HK119" s="338"/>
      <c r="HL119" s="338"/>
      <c r="HM119" s="338"/>
      <c r="HN119" s="338"/>
      <c r="HO119" s="338"/>
      <c r="HP119" s="338"/>
      <c r="HQ119" s="338"/>
      <c r="HR119" s="338"/>
      <c r="HS119" s="338"/>
      <c r="HT119" s="338"/>
      <c r="HU119" s="338"/>
      <c r="HV119" s="338"/>
      <c r="HW119" s="338"/>
      <c r="HX119" s="338"/>
      <c r="HY119" s="338"/>
      <c r="HZ119" s="338"/>
      <c r="IA119" s="338"/>
      <c r="IB119" s="338"/>
      <c r="IC119" s="338"/>
      <c r="ID119" s="338"/>
      <c r="IE119" s="338"/>
      <c r="IF119" s="338"/>
      <c r="IG119" s="338"/>
      <c r="IH119" s="338"/>
      <c r="II119" s="338"/>
      <c r="IJ119" s="338"/>
      <c r="IK119" s="338"/>
      <c r="IL119" s="338"/>
      <c r="IM119" s="338"/>
      <c r="IN119" s="338"/>
      <c r="IO119" s="338"/>
      <c r="IP119" s="338"/>
      <c r="IQ119" s="338"/>
      <c r="IR119" s="338"/>
      <c r="IS119" s="338"/>
      <c r="IT119" s="338"/>
      <c r="IU119" s="338"/>
      <c r="IV119" s="338"/>
      <c r="IW119" s="338"/>
      <c r="IX119" s="338"/>
      <c r="IY119" s="338"/>
      <c r="IZ119" s="338"/>
      <c r="JA119" s="338"/>
      <c r="JB119" s="338"/>
      <c r="JC119" s="338"/>
      <c r="JD119" s="338"/>
      <c r="JE119" s="338"/>
      <c r="JF119" s="338"/>
      <c r="JG119" s="338"/>
    </row>
    <row r="120" spans="1:273" ht="112.5" customHeight="1">
      <c r="B120" s="332" t="s">
        <v>175</v>
      </c>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333"/>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72"/>
      <c r="DH120" s="72"/>
      <c r="DI120" s="72"/>
      <c r="DU120" s="72"/>
      <c r="DV120" s="72"/>
      <c r="DW120" s="72"/>
      <c r="DX120" s="72"/>
      <c r="DY120" s="72"/>
      <c r="DZ120" s="72"/>
      <c r="EA120" s="72"/>
      <c r="EB120" s="72"/>
      <c r="ED120" s="72"/>
      <c r="EE120" s="72"/>
      <c r="FP120" s="72"/>
      <c r="GF120" s="333"/>
      <c r="GG120" s="333"/>
      <c r="GH120" s="333"/>
      <c r="GI120" s="333"/>
      <c r="GJ120" s="333"/>
      <c r="GK120" s="333"/>
      <c r="GL120" s="333"/>
      <c r="GM120" s="333"/>
      <c r="GN120" s="333"/>
      <c r="GO120" s="333"/>
      <c r="GP120" s="333"/>
      <c r="GQ120" s="333"/>
      <c r="GR120" s="333"/>
      <c r="GS120" s="333"/>
      <c r="GT120" s="333"/>
      <c r="GU120" s="333"/>
      <c r="GV120" s="333"/>
      <c r="GW120" s="333"/>
      <c r="GX120" s="333"/>
      <c r="GY120" s="333"/>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row>
    <row r="121" spans="1:273" ht="47.25">
      <c r="B121" s="332" t="s">
        <v>176</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GZ121" s="202"/>
      <c r="HA121" s="202"/>
      <c r="HB121" s="202"/>
      <c r="HC121" s="341"/>
      <c r="HD121" s="202"/>
      <c r="HE121" s="202"/>
      <c r="HF121" s="202"/>
      <c r="HG121" s="202"/>
      <c r="HH121" s="202"/>
      <c r="HI121" s="202"/>
      <c r="HJ121" s="202"/>
      <c r="HK121" s="202"/>
      <c r="HL121" s="202"/>
      <c r="HM121" s="202"/>
      <c r="HN121" s="202"/>
      <c r="HO121" s="202"/>
      <c r="HP121" s="202"/>
      <c r="HQ121" s="202"/>
      <c r="HR121" s="202"/>
      <c r="HS121" s="202"/>
      <c r="HT121" s="202"/>
      <c r="HU121" s="202"/>
      <c r="HV121" s="202"/>
      <c r="HW121" s="202"/>
      <c r="HX121" s="202"/>
      <c r="HY121" s="202"/>
      <c r="HZ121" s="202"/>
      <c r="IA121" s="202"/>
      <c r="IB121" s="202"/>
      <c r="IC121" s="202"/>
      <c r="ID121" s="202"/>
      <c r="IE121" s="202"/>
      <c r="IF121" s="202"/>
      <c r="IG121" s="202"/>
      <c r="IH121" s="202"/>
      <c r="II121" s="202"/>
      <c r="IJ121" s="202"/>
      <c r="IK121" s="202"/>
      <c r="IL121" s="202"/>
      <c r="IM121" s="202"/>
      <c r="IN121" s="202"/>
      <c r="IO121" s="202"/>
      <c r="IP121" s="202"/>
      <c r="IQ121" s="202"/>
      <c r="IR121" s="202"/>
      <c r="IS121" s="202"/>
      <c r="IT121" s="202"/>
      <c r="IU121" s="202"/>
      <c r="IV121" s="202"/>
      <c r="IW121" s="202"/>
      <c r="IX121" s="202"/>
      <c r="IY121" s="202"/>
      <c r="IZ121" s="202"/>
      <c r="JA121" s="202"/>
      <c r="JB121" s="202"/>
      <c r="JC121" s="202"/>
      <c r="JD121" s="202"/>
      <c r="JE121" s="202"/>
      <c r="JF121" s="202"/>
      <c r="JG121" s="202"/>
    </row>
    <row r="122" spans="1:273" ht="47.25">
      <c r="B122" s="332" t="s">
        <v>177</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U122" s="72"/>
      <c r="DV122" s="72"/>
      <c r="DW122" s="72"/>
      <c r="DX122" s="72"/>
      <c r="DY122" s="72"/>
      <c r="DZ122" s="72"/>
      <c r="EA122" s="72"/>
      <c r="EB122" s="72"/>
      <c r="ED122" s="72"/>
      <c r="EE122" s="72"/>
      <c r="FK122" s="202"/>
      <c r="FP122" s="72"/>
      <c r="GZ122" s="333"/>
      <c r="HA122" s="333"/>
      <c r="HB122" s="333"/>
      <c r="HC122" s="342"/>
      <c r="HD122" s="333"/>
      <c r="HE122" s="333"/>
      <c r="HF122" s="333"/>
      <c r="HG122" s="333"/>
      <c r="HH122" s="333"/>
      <c r="HI122" s="333"/>
      <c r="HJ122" s="333"/>
      <c r="HK122" s="333"/>
      <c r="HL122" s="333"/>
      <c r="HM122" s="333"/>
      <c r="HN122" s="333"/>
      <c r="HO122" s="333"/>
      <c r="HP122" s="333"/>
      <c r="HQ122" s="333"/>
      <c r="HR122" s="333"/>
      <c r="HS122" s="333"/>
      <c r="HT122" s="333"/>
      <c r="HU122" s="333"/>
      <c r="HV122" s="333"/>
      <c r="HW122" s="333"/>
      <c r="HX122" s="333"/>
      <c r="HY122" s="333"/>
      <c r="HZ122" s="333"/>
      <c r="IA122" s="333"/>
      <c r="IB122" s="333"/>
      <c r="IC122" s="333"/>
      <c r="ID122" s="333"/>
      <c r="IE122" s="333"/>
      <c r="IF122" s="333"/>
      <c r="IG122" s="333"/>
      <c r="IH122" s="333"/>
      <c r="II122" s="333"/>
      <c r="IJ122" s="333"/>
      <c r="IK122" s="333"/>
      <c r="IL122" s="333"/>
      <c r="IM122" s="333"/>
      <c r="IN122" s="333"/>
      <c r="IO122" s="333"/>
      <c r="IP122" s="333"/>
      <c r="IQ122" s="333"/>
      <c r="IR122" s="333"/>
      <c r="IS122" s="333"/>
      <c r="IT122" s="333"/>
      <c r="IU122" s="333"/>
      <c r="IV122" s="333"/>
      <c r="IW122" s="333"/>
      <c r="IX122" s="333"/>
      <c r="IY122" s="333"/>
      <c r="IZ122" s="333"/>
      <c r="JA122" s="333"/>
      <c r="JB122" s="333"/>
      <c r="JC122" s="333"/>
      <c r="JD122" s="333"/>
      <c r="JE122" s="333"/>
      <c r="JF122" s="333"/>
      <c r="JG122" s="333"/>
    </row>
    <row r="123" spans="1:273" ht="78.75">
      <c r="B123" s="332" t="s">
        <v>178</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f>FD107+FD111</f>
        <v>0</v>
      </c>
      <c r="FP123" s="72"/>
      <c r="GN123" s="333"/>
      <c r="GO123" s="333"/>
      <c r="GP123" s="333"/>
      <c r="GQ123" s="333"/>
      <c r="GR123" s="333"/>
      <c r="GS123" s="333"/>
      <c r="GT123" s="333"/>
      <c r="GU123" s="333"/>
      <c r="GV123" s="333"/>
      <c r="GW123" s="333"/>
      <c r="GX123" s="333"/>
      <c r="GY123" s="333"/>
      <c r="GZ123" s="333"/>
      <c r="HA123" s="333"/>
      <c r="HB123" s="333"/>
      <c r="HC123" s="333"/>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8"/>
      <c r="IH123" s="338"/>
      <c r="II123" s="338"/>
      <c r="IJ123" s="338"/>
      <c r="IK123" s="338"/>
      <c r="IL123" s="338"/>
      <c r="IM123" s="338"/>
      <c r="IN123" s="338"/>
      <c r="IO123" s="338"/>
      <c r="IP123" s="338"/>
      <c r="IQ123" s="338"/>
      <c r="IR123" s="338"/>
      <c r="IS123" s="338"/>
      <c r="IT123" s="338"/>
      <c r="IU123" s="338"/>
      <c r="IV123" s="338"/>
      <c r="IW123" s="338"/>
      <c r="IX123" s="338"/>
      <c r="IY123" s="338"/>
      <c r="IZ123" s="338"/>
      <c r="JA123" s="338"/>
      <c r="JB123" s="338"/>
      <c r="JC123" s="338"/>
      <c r="JD123" s="338"/>
      <c r="JE123" s="338"/>
      <c r="JF123" s="338"/>
      <c r="JG123" s="338"/>
    </row>
    <row r="124" spans="1:273" ht="31.5">
      <c r="B124" s="332" t="s">
        <v>179</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J124" s="72"/>
      <c r="IL124" s="72"/>
    </row>
    <row r="125" spans="1:273" ht="63">
      <c r="B125" s="332" t="s">
        <v>111</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3" ht="47.25">
      <c r="B126" s="343" t="s">
        <v>180</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IA126" s="72"/>
      <c r="IB126" s="72"/>
      <c r="IE126" s="72"/>
      <c r="IJ126" s="72"/>
      <c r="IL126" s="72"/>
    </row>
    <row r="127" spans="1:273" ht="31.5">
      <c r="B127" s="332" t="s">
        <v>181</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3" ht="31.5">
      <c r="B128" s="332" t="s">
        <v>112</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67">
      <c r="B129" s="332" t="s">
        <v>113</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67" ht="63">
      <c r="B130" s="344" t="s">
        <v>140</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67" ht="41.25" customHeight="1">
      <c r="B131" s="344" t="s">
        <v>151</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67" ht="63">
      <c r="B132" s="345" t="s">
        <v>155</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67" s="575" customFormat="1" ht="69" customHeight="1">
      <c r="B133" s="576" t="s">
        <v>184</v>
      </c>
    </row>
    <row r="134" spans="2:267" ht="53.25" customHeight="1">
      <c r="B134" s="346" t="s">
        <v>114</v>
      </c>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U134" s="72"/>
      <c r="DV134" s="72"/>
      <c r="DW134" s="72"/>
      <c r="DX134" s="72"/>
      <c r="DY134" s="72"/>
      <c r="DZ134" s="72"/>
      <c r="EA134" s="72"/>
      <c r="EB134" s="72"/>
      <c r="ED134" s="72"/>
      <c r="EE134" s="72"/>
      <c r="FP134" s="72"/>
      <c r="IA134" s="72"/>
      <c r="IB134" s="72"/>
      <c r="IE134" s="72"/>
      <c r="IJ134" s="72"/>
      <c r="IL134" s="72"/>
    </row>
    <row r="135" spans="2:267" ht="17.25" customHeight="1">
      <c r="B135" s="347" t="s">
        <v>141</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67" ht="15" customHeight="1">
      <c r="B136" s="348" t="s">
        <v>115</v>
      </c>
      <c r="C136" s="349"/>
      <c r="D136" s="349"/>
      <c r="E136" s="349"/>
      <c r="F136" s="349"/>
      <c r="G136" s="349"/>
      <c r="H136" s="349"/>
      <c r="I136" s="349"/>
      <c r="J136" s="349"/>
      <c r="K136" s="349"/>
      <c r="L136" s="349"/>
      <c r="M136" s="349"/>
      <c r="N136" s="349"/>
      <c r="O136" s="349"/>
      <c r="P136" s="349"/>
      <c r="Q136" s="349"/>
      <c r="R136" s="349"/>
      <c r="S136" s="349"/>
      <c r="T136" s="349"/>
      <c r="U136" s="349"/>
      <c r="V136" s="349"/>
      <c r="W136" s="349"/>
      <c r="X136" s="349"/>
      <c r="Y136" s="349"/>
      <c r="Z136" s="349"/>
      <c r="AA136" s="349"/>
      <c r="AB136" s="349"/>
      <c r="AC136" s="349"/>
      <c r="AD136" s="349"/>
      <c r="AE136" s="349"/>
      <c r="AF136" s="349"/>
      <c r="AG136" s="349"/>
      <c r="AH136" s="349"/>
      <c r="AI136" s="349"/>
      <c r="AJ136" s="349"/>
      <c r="AK136" s="349"/>
      <c r="AL136" s="349"/>
      <c r="AM136" s="349"/>
      <c r="AN136" s="349"/>
      <c r="AO136" s="349"/>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FT136" s="350"/>
      <c r="HW136" s="350"/>
      <c r="IA136" s="72"/>
      <c r="IB136" s="72"/>
      <c r="IE136" s="72"/>
      <c r="IJ136" s="72"/>
      <c r="IL136" s="72"/>
    </row>
    <row r="137" spans="2:267" ht="18.75" customHeight="1">
      <c r="B137" s="351" t="s">
        <v>116</v>
      </c>
      <c r="C137" s="352">
        <v>2003</v>
      </c>
      <c r="D137" s="352"/>
      <c r="E137" s="352"/>
      <c r="F137" s="352"/>
      <c r="G137" s="352"/>
      <c r="H137" s="352"/>
      <c r="I137" s="352"/>
      <c r="J137" s="352"/>
      <c r="K137" s="352"/>
      <c r="L137" s="352"/>
      <c r="M137" s="352"/>
      <c r="N137" s="352"/>
      <c r="O137" s="352">
        <v>2004</v>
      </c>
      <c r="P137" s="352"/>
      <c r="Q137" s="352"/>
      <c r="R137" s="352"/>
      <c r="S137" s="352"/>
      <c r="T137" s="352"/>
      <c r="U137" s="352"/>
      <c r="V137" s="352"/>
      <c r="W137" s="352"/>
      <c r="X137" s="352"/>
      <c r="Y137" s="352"/>
      <c r="Z137" s="352"/>
      <c r="AA137" s="352">
        <v>2005</v>
      </c>
      <c r="AB137" s="352"/>
      <c r="AC137" s="352"/>
      <c r="AD137" s="352"/>
      <c r="AE137" s="352"/>
      <c r="AF137" s="352"/>
      <c r="AG137" s="352"/>
      <c r="AH137" s="352"/>
      <c r="AI137" s="352"/>
      <c r="AJ137" s="352"/>
      <c r="AK137" s="352"/>
      <c r="AL137" s="352"/>
      <c r="AM137" s="353">
        <v>2006</v>
      </c>
      <c r="AN137" s="587">
        <v>2007</v>
      </c>
      <c r="AO137" s="588"/>
      <c r="AP137" s="588"/>
      <c r="AQ137" s="588"/>
      <c r="AR137" s="588"/>
      <c r="AS137" s="588"/>
      <c r="AT137" s="588"/>
      <c r="AU137" s="588"/>
      <c r="AV137" s="588"/>
      <c r="AW137" s="588"/>
      <c r="AX137" s="588"/>
      <c r="AY137" s="589"/>
      <c r="AZ137" s="582">
        <v>2008</v>
      </c>
      <c r="BA137" s="583"/>
      <c r="BB137" s="583"/>
      <c r="BC137" s="583"/>
      <c r="BD137" s="583"/>
      <c r="BE137" s="583"/>
      <c r="BF137" s="583"/>
      <c r="BG137" s="583"/>
      <c r="BH137" s="583"/>
      <c r="BI137" s="583"/>
      <c r="BJ137" s="583"/>
      <c r="BK137" s="590"/>
      <c r="BL137" s="591">
        <v>2009</v>
      </c>
      <c r="BM137" s="583"/>
      <c r="BN137" s="583"/>
      <c r="BO137" s="583"/>
      <c r="BP137" s="583"/>
      <c r="BQ137" s="583"/>
      <c r="BR137" s="583"/>
      <c r="BS137" s="583"/>
      <c r="BT137" s="583"/>
      <c r="BU137" s="583"/>
      <c r="BV137" s="583"/>
      <c r="BW137" s="590"/>
      <c r="BX137" s="355">
        <v>2010</v>
      </c>
      <c r="BY137" s="4"/>
      <c r="BZ137" s="4"/>
      <c r="CA137" s="4"/>
      <c r="CB137" s="4"/>
      <c r="CC137" s="4"/>
      <c r="CD137" s="4"/>
      <c r="CE137" s="4"/>
      <c r="CF137" s="4"/>
      <c r="CG137" s="4"/>
      <c r="CH137" s="4"/>
      <c r="CI137" s="354">
        <v>2010</v>
      </c>
      <c r="CJ137" s="355">
        <v>2011</v>
      </c>
      <c r="CK137" s="4"/>
      <c r="CL137" s="4"/>
      <c r="CM137" s="4"/>
      <c r="CN137" s="4"/>
      <c r="CO137" s="4"/>
      <c r="CP137" s="4"/>
      <c r="CQ137" s="4"/>
      <c r="CR137" s="4"/>
      <c r="CS137" s="4"/>
      <c r="CT137" s="4"/>
      <c r="CU137" s="354"/>
      <c r="CV137" s="12">
        <v>2012</v>
      </c>
      <c r="CW137" s="12"/>
      <c r="CX137" s="12"/>
      <c r="CY137" s="12"/>
      <c r="CZ137" s="12"/>
      <c r="DA137" s="12"/>
      <c r="DB137" s="12"/>
      <c r="DC137" s="12"/>
      <c r="DD137" s="12"/>
      <c r="DE137" s="12"/>
      <c r="DF137" s="12"/>
      <c r="DG137" s="356"/>
      <c r="DH137" s="582">
        <v>2013</v>
      </c>
      <c r="DI137" s="583"/>
      <c r="DJ137" s="583"/>
      <c r="DK137" s="583"/>
      <c r="DL137" s="583"/>
      <c r="DM137" s="583"/>
      <c r="DN137" s="583"/>
      <c r="DO137" s="583"/>
      <c r="DP137" s="583"/>
      <c r="DQ137" s="583"/>
      <c r="DR137" s="583"/>
      <c r="DS137" s="586"/>
      <c r="DT137" s="3">
        <v>2014</v>
      </c>
      <c r="DU137" s="4"/>
      <c r="DV137" s="4"/>
      <c r="DW137" s="4"/>
      <c r="DX137" s="4"/>
      <c r="DY137" s="4"/>
      <c r="DZ137" s="4"/>
      <c r="EA137" s="4"/>
      <c r="EB137" s="4"/>
      <c r="EC137" s="4"/>
      <c r="ED137" s="4"/>
      <c r="EE137" s="5">
        <v>2014</v>
      </c>
      <c r="EF137" s="3">
        <v>2015</v>
      </c>
      <c r="EG137" s="4"/>
      <c r="EH137" s="4"/>
      <c r="EI137" s="4"/>
      <c r="EJ137" s="4"/>
      <c r="EK137" s="4"/>
      <c r="EL137" s="4"/>
      <c r="EM137" s="4"/>
      <c r="EN137" s="4"/>
      <c r="EO137" s="4"/>
      <c r="EP137" s="4"/>
      <c r="EQ137" s="5"/>
      <c r="ER137" s="594">
        <v>2016</v>
      </c>
      <c r="ES137" s="595"/>
      <c r="ET137" s="595"/>
      <c r="EU137" s="595"/>
      <c r="EV137" s="595"/>
      <c r="EW137" s="595"/>
      <c r="EX137" s="595"/>
      <c r="EY137" s="595"/>
      <c r="EZ137" s="595"/>
      <c r="FA137" s="595"/>
      <c r="FB137" s="595"/>
      <c r="FC137" s="596"/>
      <c r="FD137" s="582">
        <v>2017</v>
      </c>
      <c r="FE137" s="583"/>
      <c r="FF137" s="583"/>
      <c r="FG137" s="583"/>
      <c r="FH137" s="583"/>
      <c r="FI137" s="583"/>
      <c r="FJ137" s="583"/>
      <c r="FK137" s="583"/>
      <c r="FL137" s="583"/>
      <c r="FM137" s="583"/>
      <c r="FN137" s="583"/>
      <c r="FO137" s="586"/>
      <c r="FP137" s="582">
        <v>2018</v>
      </c>
      <c r="FQ137" s="583"/>
      <c r="FR137" s="583"/>
      <c r="FS137" s="583"/>
      <c r="FT137" s="583"/>
      <c r="FU137" s="583"/>
      <c r="FV137" s="583"/>
      <c r="FW137" s="583"/>
      <c r="FX137" s="583"/>
      <c r="FY137" s="583"/>
      <c r="FZ137" s="583"/>
      <c r="GA137" s="586"/>
      <c r="GB137" s="582">
        <v>2019</v>
      </c>
      <c r="GC137" s="583"/>
      <c r="GD137" s="583"/>
      <c r="GE137" s="583"/>
      <c r="GF137" s="583"/>
      <c r="GG137" s="583"/>
      <c r="GH137" s="583"/>
      <c r="GI137" s="583"/>
      <c r="GJ137" s="583"/>
      <c r="GK137" s="583"/>
      <c r="GL137" s="583"/>
      <c r="GM137" s="586"/>
      <c r="GN137" s="594">
        <v>2020</v>
      </c>
      <c r="GO137" s="595"/>
      <c r="GP137" s="595"/>
      <c r="GQ137" s="595"/>
      <c r="GR137" s="595"/>
      <c r="GS137" s="595"/>
      <c r="GT137" s="595"/>
      <c r="GU137" s="595"/>
      <c r="GV137" s="595"/>
      <c r="GW137" s="595"/>
      <c r="GX137" s="595"/>
      <c r="GY137" s="596"/>
      <c r="GZ137" s="582">
        <v>2021</v>
      </c>
      <c r="HA137" s="583"/>
      <c r="HB137" s="583"/>
      <c r="HC137" s="583"/>
      <c r="HD137" s="583"/>
      <c r="HE137" s="583"/>
      <c r="HF137" s="583"/>
      <c r="HG137" s="583"/>
      <c r="HH137" s="583"/>
      <c r="HI137" s="583"/>
      <c r="HJ137" s="583"/>
      <c r="HK137" s="583"/>
      <c r="HL137" s="600">
        <v>2022</v>
      </c>
      <c r="HM137" s="600"/>
      <c r="HN137" s="600"/>
      <c r="HO137" s="600"/>
      <c r="HP137" s="600"/>
      <c r="HQ137" s="600"/>
      <c r="HR137" s="600"/>
      <c r="HS137" s="600"/>
      <c r="HT137" s="600"/>
      <c r="HU137" s="600"/>
      <c r="HV137" s="600"/>
      <c r="HW137" s="582"/>
      <c r="HX137" s="600">
        <v>2023</v>
      </c>
      <c r="HY137" s="600"/>
      <c r="HZ137" s="600"/>
      <c r="IA137" s="600"/>
      <c r="IB137" s="600"/>
      <c r="IC137" s="600"/>
      <c r="ID137" s="600"/>
      <c r="IE137" s="600"/>
      <c r="IF137" s="600"/>
      <c r="IG137" s="600"/>
      <c r="IH137" s="600"/>
      <c r="II137" s="600"/>
      <c r="IJ137" s="582">
        <v>2024</v>
      </c>
      <c r="IK137" s="583"/>
      <c r="IL137" s="583"/>
      <c r="IM137" s="583"/>
      <c r="IN137" s="583"/>
      <c r="IO137" s="583"/>
      <c r="IP137" s="583"/>
      <c r="IQ137" s="583"/>
      <c r="IR137" s="583"/>
      <c r="IS137" s="583"/>
      <c r="IT137" s="583"/>
      <c r="IU137" s="583"/>
      <c r="IV137" s="582">
        <v>2025</v>
      </c>
      <c r="IW137" s="583"/>
      <c r="IX137" s="583"/>
      <c r="IY137" s="583"/>
      <c r="IZ137" s="583"/>
      <c r="JA137" s="583"/>
      <c r="JB137" s="583"/>
      <c r="JC137" s="583"/>
      <c r="JD137" s="583"/>
      <c r="JE137" s="583"/>
      <c r="JF137" s="583"/>
      <c r="JG137" s="586"/>
    </row>
    <row r="138" spans="2:267" s="326" customFormat="1" ht="15" customHeight="1">
      <c r="B138" s="357"/>
      <c r="C138" s="358" t="s">
        <v>0</v>
      </c>
      <c r="D138" s="359" t="s">
        <v>1</v>
      </c>
      <c r="E138" s="2" t="s">
        <v>2</v>
      </c>
      <c r="F138" s="360" t="s">
        <v>3</v>
      </c>
      <c r="G138" s="360" t="s">
        <v>4</v>
      </c>
      <c r="H138" s="360" t="s">
        <v>5</v>
      </c>
      <c r="I138" s="360" t="s">
        <v>6</v>
      </c>
      <c r="J138" s="360" t="s">
        <v>7</v>
      </c>
      <c r="K138" s="360" t="s">
        <v>8</v>
      </c>
      <c r="L138" s="360" t="s">
        <v>9</v>
      </c>
      <c r="M138" s="360" t="s">
        <v>10</v>
      </c>
      <c r="N138" s="360" t="s">
        <v>11</v>
      </c>
      <c r="O138" s="361" t="s">
        <v>0</v>
      </c>
      <c r="P138" s="362" t="s">
        <v>1</v>
      </c>
      <c r="Q138" s="363" t="s">
        <v>14</v>
      </c>
      <c r="R138" s="363" t="s">
        <v>3</v>
      </c>
      <c r="S138" s="364" t="s">
        <v>4</v>
      </c>
      <c r="T138" s="364" t="s">
        <v>5</v>
      </c>
      <c r="U138" s="364" t="s">
        <v>6</v>
      </c>
      <c r="V138" s="364" t="s">
        <v>7</v>
      </c>
      <c r="W138" s="364" t="s">
        <v>13</v>
      </c>
      <c r="X138" s="364" t="s">
        <v>9</v>
      </c>
      <c r="Y138" s="364" t="s">
        <v>10</v>
      </c>
      <c r="Z138" s="364" t="s">
        <v>11</v>
      </c>
      <c r="AA138" s="365" t="s">
        <v>0</v>
      </c>
      <c r="AB138" s="366" t="s">
        <v>1</v>
      </c>
      <c r="AC138" s="364" t="s">
        <v>14</v>
      </c>
      <c r="AD138" s="364" t="s">
        <v>3</v>
      </c>
      <c r="AE138" s="364" t="s">
        <v>4</v>
      </c>
      <c r="AF138" s="364" t="s">
        <v>5</v>
      </c>
      <c r="AG138" s="364" t="s">
        <v>6</v>
      </c>
      <c r="AH138" s="364" t="s">
        <v>7</v>
      </c>
      <c r="AI138" s="364" t="s">
        <v>8</v>
      </c>
      <c r="AJ138" s="364" t="s">
        <v>9</v>
      </c>
      <c r="AK138" s="364" t="s">
        <v>10</v>
      </c>
      <c r="AL138" s="367" t="s">
        <v>11</v>
      </c>
      <c r="AM138" s="368" t="s">
        <v>0</v>
      </c>
      <c r="AN138" s="369" t="s">
        <v>1</v>
      </c>
      <c r="AO138" s="367" t="s">
        <v>14</v>
      </c>
      <c r="AP138" s="367" t="s">
        <v>15</v>
      </c>
      <c r="AQ138" s="367" t="s">
        <v>16</v>
      </c>
      <c r="AR138" s="367" t="s">
        <v>5</v>
      </c>
      <c r="AS138" s="367" t="s">
        <v>6</v>
      </c>
      <c r="AT138" s="367" t="s">
        <v>7</v>
      </c>
      <c r="AU138" s="367" t="s">
        <v>13</v>
      </c>
      <c r="AV138" s="367" t="s">
        <v>17</v>
      </c>
      <c r="AW138" s="367" t="s">
        <v>10</v>
      </c>
      <c r="AX138" s="367" t="s">
        <v>11</v>
      </c>
      <c r="AY138" s="368" t="s">
        <v>0</v>
      </c>
      <c r="AZ138" s="369" t="s">
        <v>1</v>
      </c>
      <c r="BA138" s="367" t="s">
        <v>14</v>
      </c>
      <c r="BB138" s="367" t="s">
        <v>15</v>
      </c>
      <c r="BC138" s="367" t="s">
        <v>16</v>
      </c>
      <c r="BD138" s="367" t="s">
        <v>5</v>
      </c>
      <c r="BE138" s="367" t="s">
        <v>18</v>
      </c>
      <c r="BF138" s="367" t="s">
        <v>19</v>
      </c>
      <c r="BG138" s="367" t="s">
        <v>20</v>
      </c>
      <c r="BH138" s="367" t="s">
        <v>21</v>
      </c>
      <c r="BI138" s="367" t="s">
        <v>22</v>
      </c>
      <c r="BJ138" s="367" t="s">
        <v>23</v>
      </c>
      <c r="BK138" s="368" t="s">
        <v>24</v>
      </c>
      <c r="BL138" s="369" t="s">
        <v>25</v>
      </c>
      <c r="BM138" s="367" t="s">
        <v>2</v>
      </c>
      <c r="BN138" s="367" t="s">
        <v>26</v>
      </c>
      <c r="BO138" s="367" t="s">
        <v>27</v>
      </c>
      <c r="BP138" s="367" t="s">
        <v>5</v>
      </c>
      <c r="BQ138" s="367" t="s">
        <v>18</v>
      </c>
      <c r="BR138" s="367" t="s">
        <v>19</v>
      </c>
      <c r="BS138" s="367" t="s">
        <v>20</v>
      </c>
      <c r="BT138" s="367" t="s">
        <v>21</v>
      </c>
      <c r="BU138" s="367" t="s">
        <v>22</v>
      </c>
      <c r="BV138" s="367" t="s">
        <v>23</v>
      </c>
      <c r="BW138" s="368" t="s">
        <v>24</v>
      </c>
      <c r="BX138" s="369" t="s">
        <v>25</v>
      </c>
      <c r="BY138" s="367" t="s">
        <v>2</v>
      </c>
      <c r="BZ138" s="367" t="s">
        <v>26</v>
      </c>
      <c r="CA138" s="367" t="s">
        <v>27</v>
      </c>
      <c r="CB138" s="367" t="s">
        <v>5</v>
      </c>
      <c r="CC138" s="367" t="s">
        <v>18</v>
      </c>
      <c r="CD138" s="367" t="s">
        <v>19</v>
      </c>
      <c r="CE138" s="367" t="s">
        <v>20</v>
      </c>
      <c r="CF138" s="367" t="s">
        <v>21</v>
      </c>
      <c r="CG138" s="367" t="s">
        <v>22</v>
      </c>
      <c r="CH138" s="367" t="s">
        <v>23</v>
      </c>
      <c r="CI138" s="368" t="s">
        <v>24</v>
      </c>
      <c r="CJ138" s="369" t="s">
        <v>25</v>
      </c>
      <c r="CK138" s="367" t="s">
        <v>2</v>
      </c>
      <c r="CL138" s="367" t="s">
        <v>26</v>
      </c>
      <c r="CM138" s="367" t="s">
        <v>27</v>
      </c>
      <c r="CN138" s="367" t="s">
        <v>5</v>
      </c>
      <c r="CO138" s="367" t="s">
        <v>18</v>
      </c>
      <c r="CP138" s="367" t="s">
        <v>19</v>
      </c>
      <c r="CQ138" s="367" t="s">
        <v>20</v>
      </c>
      <c r="CR138" s="367" t="s">
        <v>21</v>
      </c>
      <c r="CS138" s="367" t="s">
        <v>22</v>
      </c>
      <c r="CT138" s="367" t="s">
        <v>23</v>
      </c>
      <c r="CU138" s="368" t="s">
        <v>24</v>
      </c>
      <c r="CV138" s="367" t="s">
        <v>25</v>
      </c>
      <c r="CW138" s="367" t="s">
        <v>2</v>
      </c>
      <c r="CX138" s="367" t="s">
        <v>26</v>
      </c>
      <c r="CY138" s="367" t="s">
        <v>27</v>
      </c>
      <c r="CZ138" s="367" t="s">
        <v>5</v>
      </c>
      <c r="DA138" s="367" t="s">
        <v>18</v>
      </c>
      <c r="DB138" s="367" t="s">
        <v>19</v>
      </c>
      <c r="DC138" s="367" t="s">
        <v>20</v>
      </c>
      <c r="DD138" s="367" t="s">
        <v>21</v>
      </c>
      <c r="DE138" s="367" t="s">
        <v>22</v>
      </c>
      <c r="DF138" s="367" t="s">
        <v>23</v>
      </c>
      <c r="DG138" s="370" t="s">
        <v>24</v>
      </c>
      <c r="DH138" s="371" t="s">
        <v>25</v>
      </c>
      <c r="DI138" s="367" t="s">
        <v>2</v>
      </c>
      <c r="DJ138" s="367" t="s">
        <v>26</v>
      </c>
      <c r="DK138" s="367" t="s">
        <v>27</v>
      </c>
      <c r="DL138" s="367" t="s">
        <v>5</v>
      </c>
      <c r="DM138" s="367" t="s">
        <v>18</v>
      </c>
      <c r="DN138" s="367" t="s">
        <v>19</v>
      </c>
      <c r="DO138" s="367" t="s">
        <v>20</v>
      </c>
      <c r="DP138" s="367" t="s">
        <v>21</v>
      </c>
      <c r="DQ138" s="367" t="s">
        <v>22</v>
      </c>
      <c r="DR138" s="367" t="s">
        <v>23</v>
      </c>
      <c r="DS138" s="370" t="s">
        <v>24</v>
      </c>
      <c r="DT138" s="371" t="s">
        <v>25</v>
      </c>
      <c r="DU138" s="367" t="s">
        <v>2</v>
      </c>
      <c r="DV138" s="367" t="s">
        <v>26</v>
      </c>
      <c r="DW138" s="367" t="s">
        <v>27</v>
      </c>
      <c r="DX138" s="367" t="s">
        <v>5</v>
      </c>
      <c r="DY138" s="367" t="s">
        <v>18</v>
      </c>
      <c r="DZ138" s="367" t="s">
        <v>19</v>
      </c>
      <c r="EA138" s="367" t="s">
        <v>20</v>
      </c>
      <c r="EB138" s="367" t="s">
        <v>21</v>
      </c>
      <c r="EC138" s="367" t="s">
        <v>22</v>
      </c>
      <c r="ED138" s="367" t="s">
        <v>23</v>
      </c>
      <c r="EE138" s="370" t="s">
        <v>24</v>
      </c>
      <c r="EF138" s="371" t="s">
        <v>1</v>
      </c>
      <c r="EG138" s="367" t="s">
        <v>14</v>
      </c>
      <c r="EH138" s="367" t="s">
        <v>15</v>
      </c>
      <c r="EI138" s="367" t="s">
        <v>16</v>
      </c>
      <c r="EJ138" s="367" t="s">
        <v>28</v>
      </c>
      <c r="EK138" s="367" t="s">
        <v>18</v>
      </c>
      <c r="EL138" s="367" t="s">
        <v>19</v>
      </c>
      <c r="EM138" s="367" t="s">
        <v>13</v>
      </c>
      <c r="EN138" s="367" t="s">
        <v>9</v>
      </c>
      <c r="EO138" s="367" t="s">
        <v>10</v>
      </c>
      <c r="EP138" s="367" t="s">
        <v>11</v>
      </c>
      <c r="EQ138" s="370" t="s">
        <v>0</v>
      </c>
      <c r="ER138" s="371" t="s">
        <v>25</v>
      </c>
      <c r="ES138" s="367" t="s">
        <v>2</v>
      </c>
      <c r="ET138" s="367" t="s">
        <v>26</v>
      </c>
      <c r="EU138" s="367" t="s">
        <v>27</v>
      </c>
      <c r="EV138" s="367" t="s">
        <v>5</v>
      </c>
      <c r="EW138" s="367" t="s">
        <v>18</v>
      </c>
      <c r="EX138" s="367" t="s">
        <v>19</v>
      </c>
      <c r="EY138" s="367" t="s">
        <v>20</v>
      </c>
      <c r="EZ138" s="367" t="s">
        <v>21</v>
      </c>
      <c r="FA138" s="367" t="s">
        <v>22</v>
      </c>
      <c r="FB138" s="367" t="s">
        <v>23</v>
      </c>
      <c r="FC138" s="370" t="s">
        <v>24</v>
      </c>
      <c r="FD138" s="2" t="s">
        <v>25</v>
      </c>
      <c r="FE138" s="2" t="s">
        <v>2</v>
      </c>
      <c r="FF138" s="2" t="s">
        <v>26</v>
      </c>
      <c r="FG138" s="2" t="s">
        <v>27</v>
      </c>
      <c r="FH138" s="2" t="s">
        <v>5</v>
      </c>
      <c r="FI138" s="2" t="s">
        <v>18</v>
      </c>
      <c r="FJ138" s="2" t="s">
        <v>19</v>
      </c>
      <c r="FK138" s="370" t="s">
        <v>20</v>
      </c>
      <c r="FL138" s="371" t="s">
        <v>21</v>
      </c>
      <c r="FM138" s="371" t="s">
        <v>22</v>
      </c>
      <c r="FN138" s="371" t="s">
        <v>23</v>
      </c>
      <c r="FO138" s="2" t="s">
        <v>24</v>
      </c>
      <c r="FP138" s="5" t="s">
        <v>25</v>
      </c>
      <c r="FQ138" s="4" t="s">
        <v>2</v>
      </c>
      <c r="FR138" s="9" t="s">
        <v>26</v>
      </c>
      <c r="FS138" s="4" t="s">
        <v>27</v>
      </c>
      <c r="FT138" s="9" t="s">
        <v>5</v>
      </c>
      <c r="FU138" s="9" t="s">
        <v>18</v>
      </c>
      <c r="FV138" s="4" t="s">
        <v>19</v>
      </c>
      <c r="FW138" s="9" t="s">
        <v>20</v>
      </c>
      <c r="FX138" s="3" t="s">
        <v>21</v>
      </c>
      <c r="FY138" s="3" t="s">
        <v>22</v>
      </c>
      <c r="FZ138" s="3" t="s">
        <v>23</v>
      </c>
      <c r="GA138" s="3" t="s">
        <v>24</v>
      </c>
      <c r="GB138" s="3" t="s">
        <v>25</v>
      </c>
      <c r="GC138" s="3" t="s">
        <v>2</v>
      </c>
      <c r="GD138" s="3" t="s">
        <v>26</v>
      </c>
      <c r="GE138" s="3" t="s">
        <v>27</v>
      </c>
      <c r="GF138" s="3" t="s">
        <v>5</v>
      </c>
      <c r="GG138" s="3" t="s">
        <v>18</v>
      </c>
      <c r="GH138" s="9" t="s">
        <v>19</v>
      </c>
      <c r="GI138" s="3" t="s">
        <v>20</v>
      </c>
      <c r="GJ138" s="9" t="s">
        <v>21</v>
      </c>
      <c r="GK138" s="9" t="s">
        <v>22</v>
      </c>
      <c r="GL138" s="3" t="s">
        <v>23</v>
      </c>
      <c r="GM138" s="9" t="s">
        <v>24</v>
      </c>
      <c r="GN138" s="9" t="s">
        <v>25</v>
      </c>
      <c r="GO138" s="3" t="s">
        <v>2</v>
      </c>
      <c r="GP138" s="9" t="s">
        <v>26</v>
      </c>
      <c r="GQ138" s="9" t="s">
        <v>27</v>
      </c>
      <c r="GR138" s="9" t="s">
        <v>5</v>
      </c>
      <c r="GS138" s="3" t="s">
        <v>18</v>
      </c>
      <c r="GT138" s="3" t="s">
        <v>19</v>
      </c>
      <c r="GU138" s="9" t="s">
        <v>20</v>
      </c>
      <c r="GV138" s="9" t="s">
        <v>21</v>
      </c>
      <c r="GW138" s="3" t="s">
        <v>22</v>
      </c>
      <c r="GX138" s="9" t="s">
        <v>23</v>
      </c>
      <c r="GY138" s="9" t="s">
        <v>24</v>
      </c>
      <c r="GZ138" s="9" t="s">
        <v>25</v>
      </c>
      <c r="HA138" s="9" t="s">
        <v>2</v>
      </c>
      <c r="HB138" s="9" t="s">
        <v>26</v>
      </c>
      <c r="HC138" s="9" t="s">
        <v>27</v>
      </c>
      <c r="HD138" s="9" t="s">
        <v>5</v>
      </c>
      <c r="HE138" s="9" t="s">
        <v>18</v>
      </c>
      <c r="HF138" s="9" t="s">
        <v>19</v>
      </c>
      <c r="HG138" s="9" t="s">
        <v>20</v>
      </c>
      <c r="HH138" s="9" t="s">
        <v>21</v>
      </c>
      <c r="HI138" s="9" t="s">
        <v>22</v>
      </c>
      <c r="HJ138" s="9" t="s">
        <v>23</v>
      </c>
      <c r="HK138" s="9" t="s">
        <v>24</v>
      </c>
      <c r="HL138" s="9" t="s">
        <v>25</v>
      </c>
      <c r="HM138" s="9" t="s">
        <v>2</v>
      </c>
      <c r="HN138" s="9" t="s">
        <v>26</v>
      </c>
      <c r="HO138" s="9" t="s">
        <v>27</v>
      </c>
      <c r="HP138" s="9" t="s">
        <v>5</v>
      </c>
      <c r="HQ138" s="9" t="s">
        <v>18</v>
      </c>
      <c r="HR138" s="9" t="s">
        <v>19</v>
      </c>
      <c r="HS138" s="9" t="s">
        <v>20</v>
      </c>
      <c r="HT138" s="9" t="s">
        <v>21</v>
      </c>
      <c r="HU138" s="9" t="s">
        <v>22</v>
      </c>
      <c r="HV138" s="3" t="s">
        <v>23</v>
      </c>
      <c r="HW138" s="3" t="s">
        <v>24</v>
      </c>
      <c r="HX138" s="372" t="s">
        <v>25</v>
      </c>
      <c r="HY138" s="373" t="s">
        <v>2</v>
      </c>
      <c r="HZ138" s="372" t="s">
        <v>26</v>
      </c>
      <c r="IA138" s="374" t="s">
        <v>27</v>
      </c>
      <c r="IB138" s="374" t="s">
        <v>5</v>
      </c>
      <c r="IC138" s="373" t="s">
        <v>18</v>
      </c>
      <c r="ID138" s="373" t="s">
        <v>19</v>
      </c>
      <c r="IE138" s="373" t="s">
        <v>20</v>
      </c>
      <c r="IF138" s="372" t="s">
        <v>21</v>
      </c>
      <c r="IG138" s="372" t="s">
        <v>22</v>
      </c>
      <c r="IH138" s="372" t="s">
        <v>23</v>
      </c>
      <c r="II138" s="9" t="s">
        <v>24</v>
      </c>
      <c r="IJ138" s="373" t="s">
        <v>25</v>
      </c>
      <c r="IK138" s="372" t="s">
        <v>2</v>
      </c>
      <c r="IL138" s="3" t="s">
        <v>26</v>
      </c>
      <c r="IM138" s="9" t="s">
        <v>27</v>
      </c>
      <c r="IN138" s="9" t="s">
        <v>5</v>
      </c>
      <c r="IO138" s="3" t="s">
        <v>18</v>
      </c>
      <c r="IP138" s="3" t="s">
        <v>19</v>
      </c>
      <c r="IQ138" s="3" t="s">
        <v>20</v>
      </c>
      <c r="IR138" s="9" t="s">
        <v>21</v>
      </c>
      <c r="IS138" s="9" t="s">
        <v>22</v>
      </c>
      <c r="IT138" s="9" t="s">
        <v>23</v>
      </c>
      <c r="IU138" s="9" t="s">
        <v>24</v>
      </c>
      <c r="IV138" s="373" t="s">
        <v>25</v>
      </c>
      <c r="IW138" s="373" t="s">
        <v>2</v>
      </c>
      <c r="IX138" s="373" t="s">
        <v>26</v>
      </c>
      <c r="IY138" s="373" t="s">
        <v>27</v>
      </c>
      <c r="IZ138" s="375" t="s">
        <v>5</v>
      </c>
      <c r="JA138" s="9" t="s">
        <v>18</v>
      </c>
      <c r="JB138" s="5" t="s">
        <v>19</v>
      </c>
      <c r="JC138" s="5" t="s">
        <v>20</v>
      </c>
      <c r="JD138" s="5" t="s">
        <v>21</v>
      </c>
      <c r="JE138" s="5" t="s">
        <v>22</v>
      </c>
      <c r="JF138" s="5" t="s">
        <v>23</v>
      </c>
      <c r="JG138" s="5" t="s">
        <v>24</v>
      </c>
    </row>
    <row r="139" spans="2:267" ht="15" customHeight="1">
      <c r="B139" s="376" t="s">
        <v>117</v>
      </c>
      <c r="C139" s="377"/>
      <c r="D139" s="378"/>
      <c r="E139" s="379"/>
      <c r="F139" s="379"/>
      <c r="G139" s="379"/>
      <c r="H139" s="379"/>
      <c r="I139" s="379"/>
      <c r="J139" s="379"/>
      <c r="K139" s="379"/>
      <c r="L139" s="379"/>
      <c r="M139" s="379"/>
      <c r="N139" s="380"/>
      <c r="O139" s="381"/>
      <c r="P139" s="382"/>
      <c r="Q139" s="383"/>
      <c r="R139" s="383"/>
      <c r="S139" s="383"/>
      <c r="T139" s="384"/>
      <c r="U139" s="384"/>
      <c r="V139" s="384"/>
      <c r="W139" s="384"/>
      <c r="X139" s="383"/>
      <c r="Y139" s="383"/>
      <c r="Z139" s="384"/>
      <c r="AA139" s="385"/>
      <c r="AB139" s="382"/>
      <c r="AC139" s="384"/>
      <c r="AD139" s="383"/>
      <c r="AE139" s="383"/>
      <c r="AF139" s="383"/>
      <c r="AG139" s="384"/>
      <c r="AH139" s="383"/>
      <c r="AI139" s="384"/>
      <c r="AJ139" s="384"/>
      <c r="AK139" s="384"/>
      <c r="AL139" s="384"/>
      <c r="AM139" s="385"/>
      <c r="AN139" s="384"/>
      <c r="AO139" s="384"/>
      <c r="AP139" s="384"/>
      <c r="AQ139" s="383"/>
      <c r="AR139" s="384"/>
      <c r="AS139" s="384"/>
      <c r="AT139" s="384"/>
      <c r="AU139" s="384"/>
      <c r="AV139" s="384"/>
      <c r="AW139" s="384"/>
      <c r="AX139" s="383"/>
      <c r="AY139" s="386"/>
      <c r="AZ139" s="383"/>
      <c r="BA139" s="384"/>
      <c r="BB139" s="384"/>
      <c r="BC139" s="384"/>
      <c r="BD139" s="384"/>
      <c r="BE139" s="384"/>
      <c r="BF139" s="384"/>
      <c r="BG139" s="384"/>
      <c r="BH139" s="384"/>
      <c r="BI139" s="384"/>
      <c r="BJ139" s="384"/>
      <c r="BK139" s="386"/>
      <c r="BL139" s="382"/>
      <c r="BM139" s="384"/>
      <c r="BN139" s="384"/>
      <c r="BO139" s="384"/>
      <c r="BP139" s="384"/>
      <c r="BQ139" s="384"/>
      <c r="BR139" s="384"/>
      <c r="BS139" s="384"/>
      <c r="BT139" s="384"/>
      <c r="BU139" s="384"/>
      <c r="BV139" s="384"/>
      <c r="BW139" s="385"/>
      <c r="BX139" s="387"/>
      <c r="BY139" s="383"/>
      <c r="BZ139" s="384"/>
      <c r="CA139" s="384"/>
      <c r="CB139" s="384"/>
      <c r="CC139" s="388"/>
      <c r="CD139" s="388"/>
      <c r="CE139" s="388"/>
      <c r="CF139" s="388"/>
      <c r="CG139" s="388"/>
      <c r="CH139" s="388"/>
      <c r="CI139" s="389"/>
      <c r="CJ139" s="390"/>
      <c r="CK139" s="388"/>
      <c r="CL139" s="388"/>
      <c r="CM139" s="388"/>
      <c r="CN139" s="388"/>
      <c r="CO139" s="388"/>
      <c r="CP139" s="388"/>
      <c r="CQ139" s="388"/>
      <c r="CR139" s="388"/>
      <c r="CS139" s="388"/>
      <c r="CT139" s="388"/>
      <c r="CU139" s="389"/>
      <c r="CV139" s="388"/>
      <c r="CW139" s="391"/>
      <c r="CX139" s="388"/>
      <c r="CY139" s="388"/>
      <c r="CZ139" s="388"/>
      <c r="DA139" s="388"/>
      <c r="DB139" s="388"/>
      <c r="DC139" s="388"/>
      <c r="DD139" s="388"/>
      <c r="DE139" s="391"/>
      <c r="DF139" s="388"/>
      <c r="DG139" s="392"/>
      <c r="DH139" s="393"/>
      <c r="DI139" s="388"/>
      <c r="DJ139" s="388"/>
      <c r="DK139" s="391"/>
      <c r="DL139" s="391"/>
      <c r="DM139" s="391"/>
      <c r="DN139" s="391"/>
      <c r="DO139" s="388"/>
      <c r="DP139" s="391"/>
      <c r="DQ139" s="391"/>
      <c r="DR139" s="394"/>
      <c r="DS139" s="395"/>
      <c r="DT139" s="396"/>
      <c r="DU139" s="397"/>
      <c r="DV139" s="397"/>
      <c r="DW139" s="397"/>
      <c r="DX139" s="397"/>
      <c r="DY139" s="397"/>
      <c r="DZ139" s="397"/>
      <c r="EA139" s="397"/>
      <c r="EB139" s="394"/>
      <c r="EC139" s="394"/>
      <c r="ED139" s="394"/>
      <c r="EE139" s="395"/>
      <c r="EF139" s="394"/>
      <c r="EG139" s="397"/>
      <c r="EH139" s="397"/>
      <c r="EI139" s="394"/>
      <c r="EJ139" s="394"/>
      <c r="EK139" s="397"/>
      <c r="EL139" s="397"/>
      <c r="EM139" s="397"/>
      <c r="EN139" s="394"/>
      <c r="EO139" s="394"/>
      <c r="EP139" s="394"/>
      <c r="EQ139" s="395"/>
      <c r="ER139" s="396"/>
      <c r="ES139" s="397"/>
      <c r="ET139" s="394"/>
      <c r="EU139" s="397"/>
      <c r="EV139" s="394"/>
      <c r="EW139" s="394"/>
      <c r="EX139" s="397"/>
      <c r="EY139" s="397"/>
      <c r="EZ139" s="397"/>
      <c r="FA139" s="394"/>
      <c r="FB139" s="394"/>
      <c r="FC139" s="395"/>
      <c r="FD139" s="398"/>
      <c r="FE139" s="399"/>
      <c r="FF139" s="398"/>
      <c r="FG139" s="399"/>
      <c r="FH139" s="398"/>
      <c r="FI139" s="398"/>
      <c r="FJ139" s="398"/>
      <c r="FK139" s="399"/>
      <c r="FL139" s="396"/>
      <c r="FM139" s="396"/>
      <c r="FN139" s="400"/>
      <c r="FO139" s="398"/>
      <c r="FP139" s="401"/>
      <c r="FQ139" s="400"/>
      <c r="FR139" s="398"/>
      <c r="FS139" s="399"/>
      <c r="FT139" s="399"/>
      <c r="FU139" s="398"/>
      <c r="FV139" s="394"/>
      <c r="FW139" s="399"/>
      <c r="FX139" s="399"/>
      <c r="FY139" s="397"/>
      <c r="FZ139" s="396"/>
      <c r="GA139" s="396"/>
      <c r="GB139" s="396"/>
      <c r="GC139" s="396"/>
      <c r="GD139" s="396"/>
      <c r="GE139" s="399"/>
      <c r="GF139" s="397"/>
      <c r="GG139" s="396"/>
      <c r="GH139" s="399"/>
      <c r="GI139" s="396"/>
      <c r="GJ139" s="399"/>
      <c r="GK139" s="399"/>
      <c r="GL139" s="396"/>
      <c r="GM139" s="398"/>
      <c r="GN139" s="398"/>
      <c r="GO139" s="396"/>
      <c r="GP139" s="399"/>
      <c r="GQ139" s="398"/>
      <c r="GR139" s="398"/>
      <c r="GS139" s="396"/>
      <c r="GT139" s="400"/>
      <c r="GU139" s="399"/>
      <c r="GV139" s="398"/>
      <c r="GW139" s="396"/>
      <c r="GX139" s="398"/>
      <c r="GY139" s="398"/>
      <c r="GZ139" s="398"/>
      <c r="HA139" s="398"/>
      <c r="HB139" s="398"/>
      <c r="HC139" s="398"/>
      <c r="HD139" s="398"/>
      <c r="HE139" s="398"/>
      <c r="HF139" s="398"/>
      <c r="HG139" s="398"/>
      <c r="HH139" s="398"/>
      <c r="HI139" s="398"/>
      <c r="HJ139" s="398"/>
      <c r="HK139" s="398"/>
      <c r="HL139" s="398"/>
      <c r="HM139" s="398"/>
      <c r="HN139" s="398"/>
      <c r="HO139" s="398"/>
      <c r="HP139" s="398"/>
      <c r="HQ139" s="398"/>
      <c r="HR139" s="398"/>
      <c r="HS139" s="399"/>
      <c r="HT139" s="398"/>
      <c r="HU139" s="398"/>
      <c r="HV139" s="396"/>
      <c r="HW139" s="396"/>
      <c r="HX139" s="398"/>
      <c r="HY139" s="400"/>
      <c r="HZ139" s="400"/>
      <c r="IA139" s="399"/>
      <c r="IB139" s="399"/>
      <c r="IC139" s="398"/>
      <c r="ID139" s="399"/>
      <c r="IE139" s="399"/>
      <c r="IF139" s="396"/>
      <c r="IG139" s="396"/>
      <c r="IH139" s="399"/>
      <c r="II139" s="399"/>
      <c r="IJ139" s="399"/>
      <c r="IK139" s="400"/>
      <c r="IL139" s="400"/>
      <c r="IM139" s="399"/>
      <c r="IN139" s="399"/>
      <c r="IO139" s="400"/>
      <c r="IP139" s="400"/>
      <c r="IQ139" s="400"/>
      <c r="IR139" s="398"/>
      <c r="IS139" s="398"/>
      <c r="IT139" s="398"/>
      <c r="IU139" s="398"/>
      <c r="IV139" s="399"/>
      <c r="IW139" s="399"/>
      <c r="IX139" s="399"/>
      <c r="IY139" s="399"/>
      <c r="IZ139" s="399"/>
      <c r="JA139" s="399"/>
      <c r="JB139" s="399"/>
      <c r="JC139" s="399"/>
      <c r="JD139" s="399"/>
      <c r="JE139" s="399"/>
      <c r="JF139" s="399"/>
      <c r="JG139" s="399"/>
    </row>
    <row r="140" spans="2:267" ht="15" customHeight="1">
      <c r="B140" s="138" t="s">
        <v>118</v>
      </c>
      <c r="C140" s="402"/>
      <c r="D140" s="403">
        <f t="shared" ref="D140:BO140" si="135">(POWER(D100/C100,12)-1)*100</f>
        <v>114.33736079164353</v>
      </c>
      <c r="E140" s="160">
        <f t="shared" si="135"/>
        <v>37.672805590482781</v>
      </c>
      <c r="F140" s="160">
        <f t="shared" si="135"/>
        <v>5.015703375278413</v>
      </c>
      <c r="G140" s="160">
        <f t="shared" si="135"/>
        <v>105.50721388320513</v>
      </c>
      <c r="H140" s="160">
        <f t="shared" si="135"/>
        <v>117.62951708888285</v>
      </c>
      <c r="I140" s="160">
        <f t="shared" si="135"/>
        <v>159.60450710373775</v>
      </c>
      <c r="J140" s="160">
        <f t="shared" si="135"/>
        <v>496.51592443051078</v>
      </c>
      <c r="K140" s="160">
        <f t="shared" si="135"/>
        <v>37.165169277702589</v>
      </c>
      <c r="L140" s="160">
        <f t="shared" si="135"/>
        <v>8.0820504345298527</v>
      </c>
      <c r="M140" s="160">
        <f t="shared" si="135"/>
        <v>-6.9610805572332124</v>
      </c>
      <c r="N140" s="160">
        <f t="shared" si="135"/>
        <v>133.44827859148972</v>
      </c>
      <c r="O140" s="404">
        <f>(POWER(O100/N100,12)-1)*100</f>
        <v>93.098611385638264</v>
      </c>
      <c r="P140" s="405">
        <f t="shared" si="135"/>
        <v>92.605253556051537</v>
      </c>
      <c r="Q140" s="406">
        <f t="shared" si="135"/>
        <v>180.67917167831519</v>
      </c>
      <c r="R140" s="406">
        <f t="shared" si="135"/>
        <v>-13.197099578100035</v>
      </c>
      <c r="S140" s="406">
        <f t="shared" si="135"/>
        <v>-44.159573434959633</v>
      </c>
      <c r="T140" s="406">
        <f t="shared" si="135"/>
        <v>5.915036789896555</v>
      </c>
      <c r="U140" s="406">
        <f t="shared" si="135"/>
        <v>60.208657553071475</v>
      </c>
      <c r="V140" s="406">
        <f t="shared" si="135"/>
        <v>-45.516977723855746</v>
      </c>
      <c r="W140" s="406">
        <f t="shared" si="135"/>
        <v>-11.493008245270463</v>
      </c>
      <c r="X140" s="406">
        <f t="shared" si="135"/>
        <v>16.646252015479135</v>
      </c>
      <c r="Y140" s="406">
        <f t="shared" si="135"/>
        <v>3.3250798080209476</v>
      </c>
      <c r="Z140" s="406">
        <f t="shared" si="135"/>
        <v>45.651927016002979</v>
      </c>
      <c r="AA140" s="407">
        <f t="shared" si="135"/>
        <v>13.918971265650315</v>
      </c>
      <c r="AB140" s="405">
        <f t="shared" si="135"/>
        <v>8.5841637617847901</v>
      </c>
      <c r="AC140" s="406">
        <f t="shared" si="135"/>
        <v>23.869950680930874</v>
      </c>
      <c r="AD140" s="406">
        <f t="shared" si="135"/>
        <v>30.805679735469571</v>
      </c>
      <c r="AE140" s="406">
        <f t="shared" si="135"/>
        <v>15.340267860952906</v>
      </c>
      <c r="AF140" s="406">
        <f t="shared" si="135"/>
        <v>46.601454565250378</v>
      </c>
      <c r="AG140" s="406">
        <f t="shared" si="135"/>
        <v>31.122627469446829</v>
      </c>
      <c r="AH140" s="406">
        <f t="shared" si="135"/>
        <v>39.64145976741429</v>
      </c>
      <c r="AI140" s="406">
        <f t="shared" si="135"/>
        <v>1.5210764317576952</v>
      </c>
      <c r="AJ140" s="406">
        <f t="shared" si="135"/>
        <v>-11.491100250240017</v>
      </c>
      <c r="AK140" s="406">
        <f t="shared" si="135"/>
        <v>10.28568702410222</v>
      </c>
      <c r="AL140" s="406">
        <f t="shared" si="135"/>
        <v>55.50577552115945</v>
      </c>
      <c r="AM140" s="407">
        <f t="shared" si="135"/>
        <v>109.92640532062113</v>
      </c>
      <c r="AN140" s="406">
        <f t="shared" si="135"/>
        <v>14.358827170184485</v>
      </c>
      <c r="AO140" s="406">
        <f t="shared" si="135"/>
        <v>-32.172079773557272</v>
      </c>
      <c r="AP140" s="406">
        <f t="shared" si="135"/>
        <v>40.114906252945957</v>
      </c>
      <c r="AQ140" s="406">
        <f t="shared" si="135"/>
        <v>72.824283574605573</v>
      </c>
      <c r="AR140" s="406">
        <f t="shared" si="135"/>
        <v>86.449530133818214</v>
      </c>
      <c r="AS140" s="406">
        <f t="shared" si="135"/>
        <v>79.638400818665914</v>
      </c>
      <c r="AT140" s="406">
        <f t="shared" si="135"/>
        <v>-23.045679550755338</v>
      </c>
      <c r="AU140" s="406">
        <f t="shared" si="135"/>
        <v>8.2861684902430177</v>
      </c>
      <c r="AV140" s="406">
        <f t="shared" si="135"/>
        <v>1992.0651857163377</v>
      </c>
      <c r="AW140" s="406">
        <f t="shared" si="135"/>
        <v>15.389884784917207</v>
      </c>
      <c r="AX140" s="406">
        <f t="shared" si="135"/>
        <v>82.316029805214086</v>
      </c>
      <c r="AY140" s="407">
        <f t="shared" si="135"/>
        <v>69.180011629793199</v>
      </c>
      <c r="AZ140" s="406">
        <f t="shared" si="135"/>
        <v>54.592623054240683</v>
      </c>
      <c r="BA140" s="406">
        <f t="shared" si="135"/>
        <v>179.45063989034486</v>
      </c>
      <c r="BB140" s="406">
        <f t="shared" si="135"/>
        <v>36.603698673777487</v>
      </c>
      <c r="BC140" s="406">
        <f t="shared" si="135"/>
        <v>-48.462802836171569</v>
      </c>
      <c r="BD140" s="406">
        <f t="shared" si="135"/>
        <v>73.493924102793429</v>
      </c>
      <c r="BE140" s="406">
        <f t="shared" si="135"/>
        <v>226.15376695692447</v>
      </c>
      <c r="BF140" s="406">
        <f t="shared" si="135"/>
        <v>79.819018756173989</v>
      </c>
      <c r="BG140" s="406">
        <f t="shared" si="135"/>
        <v>4.3073474867682648</v>
      </c>
      <c r="BH140" s="406">
        <f t="shared" si="135"/>
        <v>-36.948756270139327</v>
      </c>
      <c r="BI140" s="406">
        <f t="shared" si="135"/>
        <v>62.755152946527318</v>
      </c>
      <c r="BJ140" s="406">
        <f t="shared" si="135"/>
        <v>46.018464748428187</v>
      </c>
      <c r="BK140" s="407">
        <f t="shared" si="135"/>
        <v>143.09532021826584</v>
      </c>
      <c r="BL140" s="405">
        <f t="shared" si="135"/>
        <v>-8.8839033810252381</v>
      </c>
      <c r="BM140" s="406">
        <f t="shared" si="135"/>
        <v>13.241604641527594</v>
      </c>
      <c r="BN140" s="406">
        <f t="shared" si="135"/>
        <v>-23.267538946422484</v>
      </c>
      <c r="BO140" s="406">
        <f t="shared" si="135"/>
        <v>-0.34205054832113779</v>
      </c>
      <c r="BP140" s="406">
        <f t="shared" ref="BP140:EA140" si="136">(POWER(BP100/BO100,12)-1)*100</f>
        <v>-1.1645803690430223</v>
      </c>
      <c r="BQ140" s="406">
        <f t="shared" si="136"/>
        <v>4.9990519201000616</v>
      </c>
      <c r="BR140" s="406">
        <f t="shared" si="136"/>
        <v>43.741783815225688</v>
      </c>
      <c r="BS140" s="406">
        <f t="shared" si="136"/>
        <v>-50.807769084983455</v>
      </c>
      <c r="BT140" s="406">
        <f t="shared" si="136"/>
        <v>19.207972733651847</v>
      </c>
      <c r="BU140" s="406">
        <f t="shared" si="136"/>
        <v>34.493618706074173</v>
      </c>
      <c r="BV140" s="406">
        <f t="shared" si="136"/>
        <v>33.977804049900271</v>
      </c>
      <c r="BW140" s="407">
        <f t="shared" si="136"/>
        <v>55.064348923973448</v>
      </c>
      <c r="BX140" s="405">
        <f t="shared" si="136"/>
        <v>-49.010878677991002</v>
      </c>
      <c r="BY140" s="406">
        <f t="shared" si="136"/>
        <v>7.3887076162960863</v>
      </c>
      <c r="BZ140" s="406">
        <f t="shared" si="136"/>
        <v>-49.59341888930868</v>
      </c>
      <c r="CA140" s="406">
        <f t="shared" si="136"/>
        <v>3.3860014175877584</v>
      </c>
      <c r="CB140" s="406">
        <f t="shared" si="136"/>
        <v>88.231418249030853</v>
      </c>
      <c r="CC140" s="406">
        <f t="shared" si="136"/>
        <v>66.741361828698714</v>
      </c>
      <c r="CD140" s="406">
        <f t="shared" si="136"/>
        <v>8.9336709277772375</v>
      </c>
      <c r="CE140" s="406">
        <f t="shared" si="136"/>
        <v>21.622491673722656</v>
      </c>
      <c r="CF140" s="406">
        <f t="shared" si="136"/>
        <v>10.853648221143853</v>
      </c>
      <c r="CG140" s="406">
        <f t="shared" si="136"/>
        <v>14.014710660338526</v>
      </c>
      <c r="CH140" s="406">
        <f t="shared" si="136"/>
        <v>46.064475060903412</v>
      </c>
      <c r="CI140" s="407">
        <f t="shared" si="136"/>
        <v>263.14316113084527</v>
      </c>
      <c r="CJ140" s="405">
        <f t="shared" si="136"/>
        <v>-37.516890397945247</v>
      </c>
      <c r="CK140" s="406">
        <f t="shared" si="136"/>
        <v>-34.89805637350252</v>
      </c>
      <c r="CL140" s="406">
        <f t="shared" si="136"/>
        <v>-31.594218281110308</v>
      </c>
      <c r="CM140" s="406">
        <f t="shared" si="136"/>
        <v>200.52567448909767</v>
      </c>
      <c r="CN140" s="406">
        <f t="shared" si="136"/>
        <v>-9.5586355530941312</v>
      </c>
      <c r="CO140" s="406">
        <f t="shared" si="136"/>
        <v>17.810393837853699</v>
      </c>
      <c r="CP140" s="406">
        <f t="shared" si="136"/>
        <v>34.566453781779046</v>
      </c>
      <c r="CQ140" s="406">
        <f t="shared" si="136"/>
        <v>17.013803556286391</v>
      </c>
      <c r="CR140" s="406">
        <f t="shared" si="136"/>
        <v>-2.3589285805714177</v>
      </c>
      <c r="CS140" s="406">
        <f t="shared" si="136"/>
        <v>44.171926612733699</v>
      </c>
      <c r="CT140" s="406">
        <f t="shared" si="136"/>
        <v>30.514191985790085</v>
      </c>
      <c r="CU140" s="407">
        <f t="shared" si="136"/>
        <v>10.127851585359915</v>
      </c>
      <c r="CV140" s="406">
        <f t="shared" si="136"/>
        <v>77.931713247211349</v>
      </c>
      <c r="CW140" s="406">
        <f t="shared" si="136"/>
        <v>9.0979814949621041</v>
      </c>
      <c r="CX140" s="406">
        <f t="shared" si="136"/>
        <v>16.433611227920551</v>
      </c>
      <c r="CY140" s="406">
        <f t="shared" si="136"/>
        <v>85.625308984392447</v>
      </c>
      <c r="CZ140" s="406">
        <f t="shared" si="136"/>
        <v>-2.6022508301155378</v>
      </c>
      <c r="DA140" s="406">
        <f t="shared" si="136"/>
        <v>24.900289491620754</v>
      </c>
      <c r="DB140" s="406">
        <f t="shared" si="136"/>
        <v>-16.477457275715036</v>
      </c>
      <c r="DC140" s="406">
        <f t="shared" si="136"/>
        <v>11.561541859760926</v>
      </c>
      <c r="DD140" s="408">
        <f t="shared" si="136"/>
        <v>-21.179107400931262</v>
      </c>
      <c r="DE140" s="408">
        <f t="shared" si="136"/>
        <v>15.920262746336199</v>
      </c>
      <c r="DF140" s="408">
        <f t="shared" si="136"/>
        <v>33.94758453370352</v>
      </c>
      <c r="DG140" s="409">
        <f t="shared" si="136"/>
        <v>54.860919475412359</v>
      </c>
      <c r="DH140" s="410">
        <f t="shared" si="136"/>
        <v>-0.17513440646215184</v>
      </c>
      <c r="DI140" s="408">
        <f t="shared" si="136"/>
        <v>55.551479231266022</v>
      </c>
      <c r="DJ140" s="408">
        <f t="shared" si="136"/>
        <v>16.067131388300247</v>
      </c>
      <c r="DK140" s="408">
        <f t="shared" si="136"/>
        <v>38.612755611423125</v>
      </c>
      <c r="DL140" s="408">
        <f t="shared" si="136"/>
        <v>33.663997103284181</v>
      </c>
      <c r="DM140" s="408">
        <f t="shared" si="136"/>
        <v>-3.0942833355804833</v>
      </c>
      <c r="DN140" s="408">
        <f t="shared" si="136"/>
        <v>-1.8994372020919581E-2</v>
      </c>
      <c r="DO140" s="408">
        <f t="shared" si="136"/>
        <v>18.629775946756723</v>
      </c>
      <c r="DP140" s="408">
        <f t="shared" si="136"/>
        <v>15.148389472043512</v>
      </c>
      <c r="DQ140" s="408">
        <f t="shared" si="136"/>
        <v>-14.822121416757462</v>
      </c>
      <c r="DR140" s="408">
        <f t="shared" si="136"/>
        <v>12.23205803563725</v>
      </c>
      <c r="DS140" s="409">
        <f t="shared" si="136"/>
        <v>63.115814788123892</v>
      </c>
      <c r="DT140" s="410">
        <f t="shared" si="136"/>
        <v>-10.921582725038137</v>
      </c>
      <c r="DU140" s="408">
        <f t="shared" si="136"/>
        <v>-16.888806837210947</v>
      </c>
      <c r="DV140" s="408">
        <f t="shared" si="136"/>
        <v>-19.011718833730363</v>
      </c>
      <c r="DW140" s="408">
        <f t="shared" si="136"/>
        <v>-29.489539348142856</v>
      </c>
      <c r="DX140" s="408">
        <f t="shared" si="136"/>
        <v>-38.724085391978427</v>
      </c>
      <c r="DY140" s="408">
        <f t="shared" si="136"/>
        <v>-10.500904043026082</v>
      </c>
      <c r="DZ140" s="408">
        <f t="shared" si="136"/>
        <v>1.6524119486823308</v>
      </c>
      <c r="EA140" s="408">
        <f t="shared" si="136"/>
        <v>-30.626461490896027</v>
      </c>
      <c r="EB140" s="408">
        <f t="shared" ref="EB140:GM140" si="137">(POWER(EB100/EA100,12)-1)*100</f>
        <v>23.755053094226408</v>
      </c>
      <c r="EC140" s="408">
        <f t="shared" si="137"/>
        <v>-16.387078982265358</v>
      </c>
      <c r="ED140" s="408">
        <f t="shared" si="137"/>
        <v>-9.2646384699150772</v>
      </c>
      <c r="EE140" s="411">
        <f t="shared" si="137"/>
        <v>12.437359635903643</v>
      </c>
      <c r="EF140" s="408">
        <f t="shared" si="137"/>
        <v>-61.184047428884746</v>
      </c>
      <c r="EG140" s="408">
        <f t="shared" si="137"/>
        <v>22.643508218386543</v>
      </c>
      <c r="EH140" s="408">
        <f t="shared" si="137"/>
        <v>95.459942536673694</v>
      </c>
      <c r="EI140" s="408">
        <f t="shared" si="137"/>
        <v>-1.4751632231488121</v>
      </c>
      <c r="EJ140" s="412">
        <f t="shared" si="137"/>
        <v>1.8747595582903509</v>
      </c>
      <c r="EK140" s="412">
        <f t="shared" si="137"/>
        <v>-24.221646915324911</v>
      </c>
      <c r="EL140" s="412">
        <f t="shared" si="137"/>
        <v>-41.429324184101311</v>
      </c>
      <c r="EM140" s="412">
        <f t="shared" si="137"/>
        <v>-30.486383285503049</v>
      </c>
      <c r="EN140" s="412">
        <f t="shared" si="137"/>
        <v>3.0185012889688334</v>
      </c>
      <c r="EO140" s="412">
        <f t="shared" si="137"/>
        <v>-12.560176062848017</v>
      </c>
      <c r="EP140" s="412">
        <f t="shared" si="137"/>
        <v>-10.394648197020073</v>
      </c>
      <c r="EQ140" s="413">
        <f t="shared" si="137"/>
        <v>-5.4117545129521716</v>
      </c>
      <c r="ER140" s="414">
        <f t="shared" si="137"/>
        <v>-24.845874993201843</v>
      </c>
      <c r="ES140" s="412">
        <f t="shared" si="137"/>
        <v>26.864900170059336</v>
      </c>
      <c r="ET140" s="412">
        <f t="shared" si="137"/>
        <v>41.548711745303748</v>
      </c>
      <c r="EU140" s="412">
        <f t="shared" si="137"/>
        <v>12.611279936281971</v>
      </c>
      <c r="EV140" s="412">
        <f t="shared" si="137"/>
        <v>5.539701600769531</v>
      </c>
      <c r="EW140" s="412">
        <f t="shared" si="137"/>
        <v>-0.16455760016769183</v>
      </c>
      <c r="EX140" s="412">
        <f t="shared" si="137"/>
        <v>10.322362656211471</v>
      </c>
      <c r="EY140" s="412">
        <f t="shared" si="137"/>
        <v>4.822766372321019</v>
      </c>
      <c r="EZ140" s="412">
        <f t="shared" si="137"/>
        <v>20.447271917269759</v>
      </c>
      <c r="FA140" s="412">
        <f t="shared" si="137"/>
        <v>14.723504168667766</v>
      </c>
      <c r="FB140" s="412">
        <f t="shared" si="137"/>
        <v>-4.075303861151558</v>
      </c>
      <c r="FC140" s="413">
        <f t="shared" si="137"/>
        <v>14.456626116853633</v>
      </c>
      <c r="FD140" s="173">
        <f t="shared" si="137"/>
        <v>-15.473429211144762</v>
      </c>
      <c r="FE140" s="173">
        <f t="shared" si="137"/>
        <v>-14.055929445097936</v>
      </c>
      <c r="FF140" s="173">
        <f t="shared" si="137"/>
        <v>-20.149943551740858</v>
      </c>
      <c r="FG140" s="173">
        <f t="shared" si="137"/>
        <v>-32.180450815313996</v>
      </c>
      <c r="FH140" s="173">
        <f t="shared" si="137"/>
        <v>6.8700667032442375</v>
      </c>
      <c r="FI140" s="173">
        <f t="shared" si="137"/>
        <v>15.321849045892133</v>
      </c>
      <c r="FJ140" s="173">
        <f t="shared" si="137"/>
        <v>-12.139911286319338</v>
      </c>
      <c r="FK140" s="173">
        <f t="shared" si="137"/>
        <v>-7.527104301426335</v>
      </c>
      <c r="FL140" s="414">
        <f t="shared" si="137"/>
        <v>4.3939010472714424</v>
      </c>
      <c r="FM140" s="414">
        <f t="shared" si="137"/>
        <v>-20.513664669299281</v>
      </c>
      <c r="FN140" s="414">
        <f t="shared" si="137"/>
        <v>-2.1411032120205453</v>
      </c>
      <c r="FO140" s="173">
        <f t="shared" si="137"/>
        <v>82.107744352984</v>
      </c>
      <c r="FP140" s="173">
        <f t="shared" si="137"/>
        <v>-33.928759845100529</v>
      </c>
      <c r="FQ140" s="414">
        <f t="shared" si="137"/>
        <v>-20.360356130637058</v>
      </c>
      <c r="FR140" s="173">
        <f t="shared" si="137"/>
        <v>-9.5452665428212295</v>
      </c>
      <c r="FS140" s="173">
        <f t="shared" si="137"/>
        <v>-10.951764015315801</v>
      </c>
      <c r="FT140" s="173">
        <f t="shared" si="137"/>
        <v>18.128844292964462</v>
      </c>
      <c r="FU140" s="173">
        <f t="shared" si="137"/>
        <v>30.676025038397746</v>
      </c>
      <c r="FV140" s="412">
        <f t="shared" si="137"/>
        <v>26.898693519758066</v>
      </c>
      <c r="FW140" s="173">
        <f t="shared" si="137"/>
        <v>30.601280719103976</v>
      </c>
      <c r="FX140" s="173">
        <f t="shared" si="137"/>
        <v>25.177604822771293</v>
      </c>
      <c r="FY140" s="414">
        <f t="shared" si="137"/>
        <v>-4.8912816496651352</v>
      </c>
      <c r="FZ140" s="414">
        <f t="shared" si="137"/>
        <v>13.140827504353346</v>
      </c>
      <c r="GA140" s="414">
        <f t="shared" si="137"/>
        <v>-10.701648484793413</v>
      </c>
      <c r="GB140" s="414">
        <f t="shared" si="137"/>
        <v>-4.9784710144363808</v>
      </c>
      <c r="GC140" s="414">
        <f t="shared" si="137"/>
        <v>9.042116778173547</v>
      </c>
      <c r="GD140" s="414">
        <f t="shared" si="137"/>
        <v>22.423400546209638</v>
      </c>
      <c r="GE140" s="173">
        <f t="shared" si="137"/>
        <v>64.65172451114303</v>
      </c>
      <c r="GF140" s="414">
        <f t="shared" si="137"/>
        <v>7.3298080973637658</v>
      </c>
      <c r="GG140" s="414">
        <f t="shared" si="137"/>
        <v>31.11280836921231</v>
      </c>
      <c r="GH140" s="173">
        <f t="shared" si="137"/>
        <v>18.936806773409742</v>
      </c>
      <c r="GI140" s="414">
        <f t="shared" si="137"/>
        <v>27.554329402281418</v>
      </c>
      <c r="GJ140" s="173">
        <f t="shared" si="137"/>
        <v>-25.440865350232155</v>
      </c>
      <c r="GK140" s="173">
        <f t="shared" si="137"/>
        <v>15.043725268832265</v>
      </c>
      <c r="GL140" s="414">
        <f t="shared" si="137"/>
        <v>40.203553278537754</v>
      </c>
      <c r="GM140" s="414">
        <f t="shared" si="137"/>
        <v>16.742797707648037</v>
      </c>
      <c r="GN140" s="414">
        <f t="shared" ref="GN140:HQ140" si="138">(POWER(GN100/GM100,12)-1)*100</f>
        <v>-42.057742775889864</v>
      </c>
      <c r="GO140" s="414">
        <f t="shared" si="138"/>
        <v>-5.3678117047400438</v>
      </c>
      <c r="GP140" s="414">
        <f t="shared" si="138"/>
        <v>83.525126228184973</v>
      </c>
      <c r="GQ140" s="414">
        <f t="shared" si="138"/>
        <v>29.617540502059136</v>
      </c>
      <c r="GR140" s="414">
        <f t="shared" si="138"/>
        <v>-12.136612975786443</v>
      </c>
      <c r="GS140" s="415">
        <f t="shared" si="138"/>
        <v>47.318445894827455</v>
      </c>
      <c r="GT140" s="415">
        <f t="shared" si="138"/>
        <v>48.069533416285637</v>
      </c>
      <c r="GU140" s="415">
        <f t="shared" si="138"/>
        <v>7.1427817835111318</v>
      </c>
      <c r="GV140" s="415">
        <f t="shared" si="138"/>
        <v>-45.960375399884043</v>
      </c>
      <c r="GW140" s="415">
        <f t="shared" si="138"/>
        <v>-4.1850621797206999</v>
      </c>
      <c r="GX140" s="415">
        <f t="shared" si="138"/>
        <v>58.238681429423586</v>
      </c>
      <c r="GY140" s="415">
        <f t="shared" si="138"/>
        <v>109.49656409233954</v>
      </c>
      <c r="GZ140" s="173">
        <f t="shared" si="138"/>
        <v>56.432747899275306</v>
      </c>
      <c r="HA140" s="173">
        <f t="shared" si="138"/>
        <v>52.685283941752893</v>
      </c>
      <c r="HB140" s="173">
        <f t="shared" si="138"/>
        <v>61.385509435918117</v>
      </c>
      <c r="HC140" s="173">
        <f t="shared" si="138"/>
        <v>19.483086698529274</v>
      </c>
      <c r="HD140" s="173">
        <f t="shared" si="138"/>
        <v>14.86096320190271</v>
      </c>
      <c r="HE140" s="173">
        <f t="shared" si="138"/>
        <v>-17.710433325554074</v>
      </c>
      <c r="HF140" s="173">
        <f t="shared" si="138"/>
        <v>13.719921980230554</v>
      </c>
      <c r="HG140" s="173">
        <f t="shared" si="138"/>
        <v>36.892254252223466</v>
      </c>
      <c r="HH140" s="173">
        <f t="shared" si="138"/>
        <v>-2.9640481828508203</v>
      </c>
      <c r="HI140" s="173">
        <f t="shared" si="138"/>
        <v>25.336202469337188</v>
      </c>
      <c r="HJ140" s="173">
        <f t="shared" si="138"/>
        <v>11.758762634298293</v>
      </c>
      <c r="HK140" s="173">
        <f t="shared" si="138"/>
        <v>42.674147310577304</v>
      </c>
      <c r="HL140" s="173">
        <f t="shared" si="138"/>
        <v>11.480499470528693</v>
      </c>
      <c r="HM140" s="173">
        <f t="shared" si="138"/>
        <v>7.3521124041671992</v>
      </c>
      <c r="HN140" s="173">
        <f t="shared" si="138"/>
        <v>31.837981635224686</v>
      </c>
      <c r="HO140" s="173">
        <f t="shared" si="138"/>
        <v>3.571042391414192</v>
      </c>
      <c r="HP140" s="173">
        <f t="shared" si="138"/>
        <v>38.05196364762358</v>
      </c>
      <c r="HQ140" s="173">
        <f t="shared" si="138"/>
        <v>6.5738120268264755</v>
      </c>
      <c r="HR140" s="173">
        <f>(POWER(HR100/HQ100,12)-1)*100</f>
        <v>29.432363791748138</v>
      </c>
      <c r="HS140" s="173">
        <f>(POWER(HS100/HR100,12)-1)*100</f>
        <v>11.399271430442326</v>
      </c>
      <c r="HT140" s="173">
        <f>(POWER(HT100/HS100,12)-1)*100</f>
        <v>-4.9057952578929198</v>
      </c>
      <c r="HU140" s="173">
        <f>(POWER(HU100/HT100,12)-1)*100</f>
        <v>34.615779791655463</v>
      </c>
      <c r="HV140" s="414">
        <f>(POWER(HV100/HU100,12)-1)*100</f>
        <v>55.095715621400899</v>
      </c>
      <c r="HW140" s="414">
        <f t="shared" ref="HW140:IZ140" si="139">(POWER(HW100/HV100,12)-1)*100</f>
        <v>301.9307161036923</v>
      </c>
      <c r="HX140" s="416">
        <f t="shared" si="139"/>
        <v>36.441676515151755</v>
      </c>
      <c r="HY140" s="416">
        <f t="shared" si="139"/>
        <v>8.0863816316545822</v>
      </c>
      <c r="HZ140" s="416">
        <f t="shared" si="139"/>
        <v>23.926784174955195</v>
      </c>
      <c r="IA140" s="416">
        <f t="shared" si="139"/>
        <v>4.8503210238052041</v>
      </c>
      <c r="IB140" s="417">
        <f t="shared" si="139"/>
        <v>19.313467039343934</v>
      </c>
      <c r="IC140" s="417">
        <f t="shared" si="139"/>
        <v>4.2207981630651092</v>
      </c>
      <c r="ID140" s="417">
        <f t="shared" si="139"/>
        <v>-48.646012691969887</v>
      </c>
      <c r="IE140" s="417">
        <f t="shared" si="139"/>
        <v>18.289614736793158</v>
      </c>
      <c r="IF140" s="416">
        <f t="shared" si="139"/>
        <v>58.745477850506013</v>
      </c>
      <c r="IG140" s="416">
        <f t="shared" si="139"/>
        <v>83.601988397875672</v>
      </c>
      <c r="IH140" s="417">
        <f t="shared" si="139"/>
        <v>-41.771666294092448</v>
      </c>
      <c r="II140" s="417">
        <f t="shared" si="139"/>
        <v>90.236961962989255</v>
      </c>
      <c r="IJ140" s="417">
        <f>(POWER(IJ100/II100,12)-1)*100</f>
        <v>-69.774785524226175</v>
      </c>
      <c r="IK140" s="416">
        <f t="shared" si="139"/>
        <v>-29.02893454379565</v>
      </c>
      <c r="IL140" s="416">
        <f t="shared" si="139"/>
        <v>-4.8846263872313607</v>
      </c>
      <c r="IM140" s="417">
        <f t="shared" si="139"/>
        <v>-12.544939842601776</v>
      </c>
      <c r="IN140" s="417">
        <f t="shared" si="139"/>
        <v>21.574072162387136</v>
      </c>
      <c r="IO140" s="416">
        <f t="shared" si="139"/>
        <v>126.74274673647781</v>
      </c>
      <c r="IP140" s="416">
        <f t="shared" si="139"/>
        <v>4.4031514484373036</v>
      </c>
      <c r="IQ140" s="416">
        <f t="shared" si="139"/>
        <v>-9.0065835573843849</v>
      </c>
      <c r="IR140" s="417">
        <f t="shared" si="139"/>
        <v>-27.977685749247584</v>
      </c>
      <c r="IS140" s="417">
        <f t="shared" si="139"/>
        <v>-25.857985688259944</v>
      </c>
      <c r="IT140" s="417">
        <f t="shared" si="139"/>
        <v>-41.209029695202162</v>
      </c>
      <c r="IU140" s="417">
        <f t="shared" si="139"/>
        <v>14.298363860319419</v>
      </c>
      <c r="IV140" s="494">
        <f t="shared" si="139"/>
        <v>-37.383196129600293</v>
      </c>
      <c r="IW140" s="494">
        <f t="shared" si="139"/>
        <v>-12.370760455624829</v>
      </c>
      <c r="IX140" s="494">
        <f t="shared" si="139"/>
        <v>14.618406453696476</v>
      </c>
      <c r="IY140" s="494">
        <f t="shared" si="139"/>
        <v>-36.719338593191409</v>
      </c>
      <c r="IZ140" s="494">
        <f t="shared" si="139"/>
        <v>-14.038080067855729</v>
      </c>
      <c r="JA140" s="494">
        <f>(POWER(JA100/IY100,12)-1)*100</f>
        <v>10.897484070506703</v>
      </c>
      <c r="JB140" s="494">
        <f>(POWER(JB100/IZ100,12)-1)*100</f>
        <v>0.57314381269306658</v>
      </c>
      <c r="JC140" s="494">
        <f>(POWER(JC100/IZ100,12)-1)*100</f>
        <v>-4.2661063815201743</v>
      </c>
      <c r="JD140" s="494">
        <f>(POWER(JD100/JA100,12)-1)*100</f>
        <v>-34.58635462397767</v>
      </c>
      <c r="JE140" s="494">
        <f>(POWER(JE100/JB100,12)-1)*100</f>
        <v>7.1840611680871191</v>
      </c>
      <c r="JF140" s="494">
        <f>(POWER(JF100/JB100,12)-1)*100</f>
        <v>-7.5581123972646935</v>
      </c>
      <c r="JG140" s="528">
        <f>(POWER(JG100/JC100,12)-1)*100</f>
        <v>24.626066763188703</v>
      </c>
    </row>
    <row r="141" spans="2:267" ht="15" customHeight="1">
      <c r="B141" s="138" t="s">
        <v>119</v>
      </c>
      <c r="C141" s="402"/>
      <c r="D141" s="160">
        <f t="shared" ref="D141:BO142" si="140">(POWER(D108/C108,12)-1)*100</f>
        <v>181.44886938827059</v>
      </c>
      <c r="E141" s="160">
        <f t="shared" si="140"/>
        <v>54.682965457388157</v>
      </c>
      <c r="F141" s="160">
        <f t="shared" si="140"/>
        <v>49.651791989518188</v>
      </c>
      <c r="G141" s="160">
        <f t="shared" si="140"/>
        <v>98.203294248839597</v>
      </c>
      <c r="H141" s="160">
        <f t="shared" si="140"/>
        <v>47.683626373090227</v>
      </c>
      <c r="I141" s="160">
        <f t="shared" si="140"/>
        <v>164.78814608981259</v>
      </c>
      <c r="J141" s="160">
        <f t="shared" si="140"/>
        <v>30.196832684080711</v>
      </c>
      <c r="K141" s="160">
        <f t="shared" si="140"/>
        <v>58.003155040027735</v>
      </c>
      <c r="L141" s="160">
        <f t="shared" si="140"/>
        <v>9.7236601474259174</v>
      </c>
      <c r="M141" s="160">
        <f t="shared" si="140"/>
        <v>-25.860213318880387</v>
      </c>
      <c r="N141" s="160">
        <f t="shared" si="140"/>
        <v>44.23260833805849</v>
      </c>
      <c r="O141" s="404">
        <f t="shared" si="140"/>
        <v>613.52755049522113</v>
      </c>
      <c r="P141" s="405">
        <f t="shared" si="140"/>
        <v>-1.6428341152754156</v>
      </c>
      <c r="Q141" s="406">
        <f t="shared" si="140"/>
        <v>46.551297379267083</v>
      </c>
      <c r="R141" s="406">
        <f t="shared" si="140"/>
        <v>99.964851783340606</v>
      </c>
      <c r="S141" s="406">
        <f t="shared" si="140"/>
        <v>-26.025854354835442</v>
      </c>
      <c r="T141" s="406">
        <f t="shared" si="140"/>
        <v>42.223068526745756</v>
      </c>
      <c r="U141" s="406">
        <f t="shared" si="140"/>
        <v>-35.178800187877137</v>
      </c>
      <c r="V141" s="406">
        <f t="shared" si="140"/>
        <v>-4.59436431491741</v>
      </c>
      <c r="W141" s="406">
        <f t="shared" si="140"/>
        <v>7.422046847404129</v>
      </c>
      <c r="X141" s="406">
        <f t="shared" si="140"/>
        <v>-16.266523297290657</v>
      </c>
      <c r="Y141" s="406">
        <f t="shared" si="140"/>
        <v>30.818787319049477</v>
      </c>
      <c r="Z141" s="406">
        <f t="shared" si="140"/>
        <v>-14.442076502106749</v>
      </c>
      <c r="AA141" s="407">
        <f t="shared" si="140"/>
        <v>113.45615156853599</v>
      </c>
      <c r="AB141" s="405">
        <f t="shared" si="140"/>
        <v>43.018252417555303</v>
      </c>
      <c r="AC141" s="406">
        <f t="shared" si="140"/>
        <v>40.284826883605795</v>
      </c>
      <c r="AD141" s="406">
        <f t="shared" si="140"/>
        <v>0.39807544517755922</v>
      </c>
      <c r="AE141" s="406">
        <f t="shared" si="140"/>
        <v>-7.9379524617907311</v>
      </c>
      <c r="AF141" s="406">
        <f t="shared" si="140"/>
        <v>-8.5450981541134734</v>
      </c>
      <c r="AG141" s="406">
        <f t="shared" si="140"/>
        <v>10.111311115767109</v>
      </c>
      <c r="AH141" s="406">
        <f t="shared" si="140"/>
        <v>242.70629236216763</v>
      </c>
      <c r="AI141" s="406">
        <f t="shared" si="140"/>
        <v>81.710247187159581</v>
      </c>
      <c r="AJ141" s="406">
        <f t="shared" si="140"/>
        <v>-48.85554913250877</v>
      </c>
      <c r="AK141" s="406">
        <f t="shared" si="140"/>
        <v>21.242610524775341</v>
      </c>
      <c r="AL141" s="406">
        <f t="shared" si="140"/>
        <v>29.200267553590329</v>
      </c>
      <c r="AM141" s="407">
        <f t="shared" si="140"/>
        <v>315.76412694304929</v>
      </c>
      <c r="AN141" s="406">
        <f t="shared" si="140"/>
        <v>33.625760086579781</v>
      </c>
      <c r="AO141" s="406">
        <f t="shared" si="140"/>
        <v>5.8328983170388815</v>
      </c>
      <c r="AP141" s="406">
        <f t="shared" si="140"/>
        <v>4.0707647388345425</v>
      </c>
      <c r="AQ141" s="406">
        <f t="shared" si="140"/>
        <v>38.067176683541334</v>
      </c>
      <c r="AR141" s="406">
        <f t="shared" si="140"/>
        <v>-49.434416449286587</v>
      </c>
      <c r="AS141" s="406">
        <f t="shared" si="140"/>
        <v>57.288673985324515</v>
      </c>
      <c r="AT141" s="406">
        <f t="shared" si="140"/>
        <v>55.164321832140153</v>
      </c>
      <c r="AU141" s="406">
        <f t="shared" si="140"/>
        <v>60.143070878116276</v>
      </c>
      <c r="AV141" s="406">
        <f t="shared" si="140"/>
        <v>319.43301953060546</v>
      </c>
      <c r="AW141" s="406">
        <f t="shared" si="140"/>
        <v>48.735541942468828</v>
      </c>
      <c r="AX141" s="406">
        <f t="shared" si="140"/>
        <v>12.206701575147516</v>
      </c>
      <c r="AY141" s="407">
        <f t="shared" si="140"/>
        <v>110.457872612806</v>
      </c>
      <c r="AZ141" s="406">
        <f t="shared" si="140"/>
        <v>32.257110035623967</v>
      </c>
      <c r="BA141" s="406">
        <f t="shared" si="140"/>
        <v>-66.049111206362028</v>
      </c>
      <c r="BB141" s="406">
        <f t="shared" si="140"/>
        <v>24.250436775582095</v>
      </c>
      <c r="BC141" s="406">
        <f t="shared" si="140"/>
        <v>18.314154451052623</v>
      </c>
      <c r="BD141" s="406">
        <f t="shared" si="140"/>
        <v>41.671476941070537</v>
      </c>
      <c r="BE141" s="406">
        <f t="shared" si="140"/>
        <v>155.99356443223081</v>
      </c>
      <c r="BF141" s="406">
        <f t="shared" si="140"/>
        <v>75.327486421277285</v>
      </c>
      <c r="BG141" s="406">
        <f t="shared" si="140"/>
        <v>37.413671804335394</v>
      </c>
      <c r="BH141" s="406">
        <f t="shared" si="140"/>
        <v>78.056572789207195</v>
      </c>
      <c r="BI141" s="406">
        <f t="shared" si="140"/>
        <v>-13.027802668024924</v>
      </c>
      <c r="BJ141" s="406">
        <f t="shared" si="140"/>
        <v>61.757879919113392</v>
      </c>
      <c r="BK141" s="407">
        <f t="shared" si="140"/>
        <v>58.045814678728981</v>
      </c>
      <c r="BL141" s="405">
        <f t="shared" si="140"/>
        <v>51.066474217923471</v>
      </c>
      <c r="BM141" s="406">
        <f t="shared" si="140"/>
        <v>66.614024818443937</v>
      </c>
      <c r="BN141" s="406">
        <f t="shared" si="140"/>
        <v>-28.055087126291799</v>
      </c>
      <c r="BO141" s="406">
        <f t="shared" si="140"/>
        <v>-13.222305527837076</v>
      </c>
      <c r="BP141" s="406">
        <f t="shared" ref="BP141:EA142" si="141">(POWER(BP108/BO108,12)-1)*100</f>
        <v>1.9855949781563131</v>
      </c>
      <c r="BQ141" s="406">
        <f t="shared" si="141"/>
        <v>37.308046014330557</v>
      </c>
      <c r="BR141" s="406">
        <f t="shared" si="141"/>
        <v>46.817973380075649</v>
      </c>
      <c r="BS141" s="406">
        <f t="shared" si="141"/>
        <v>37.916991151613132</v>
      </c>
      <c r="BT141" s="406">
        <f t="shared" si="141"/>
        <v>219.48639375880879</v>
      </c>
      <c r="BU141" s="406">
        <f t="shared" si="141"/>
        <v>-1.860385106832807</v>
      </c>
      <c r="BV141" s="406">
        <f t="shared" si="141"/>
        <v>33.686303660745651</v>
      </c>
      <c r="BW141" s="407">
        <f t="shared" si="141"/>
        <v>54.191975358650168</v>
      </c>
      <c r="BX141" s="405">
        <f t="shared" si="141"/>
        <v>18.148415550468599</v>
      </c>
      <c r="BY141" s="406">
        <f t="shared" si="141"/>
        <v>56.914912767108518</v>
      </c>
      <c r="BZ141" s="406">
        <f t="shared" si="141"/>
        <v>69.533352361113003</v>
      </c>
      <c r="CA141" s="406">
        <f t="shared" si="141"/>
        <v>75.539222690472329</v>
      </c>
      <c r="CB141" s="406">
        <f t="shared" si="141"/>
        <v>61.951468265808018</v>
      </c>
      <c r="CC141" s="406">
        <f t="shared" si="141"/>
        <v>101.87804900141822</v>
      </c>
      <c r="CD141" s="406">
        <f t="shared" si="141"/>
        <v>5.1485023082436632</v>
      </c>
      <c r="CE141" s="406">
        <f t="shared" si="141"/>
        <v>10.024855820451783</v>
      </c>
      <c r="CF141" s="406">
        <f t="shared" si="141"/>
        <v>-5.7375732453595401</v>
      </c>
      <c r="CG141" s="406">
        <f t="shared" si="141"/>
        <v>35.670100790759008</v>
      </c>
      <c r="CH141" s="406">
        <f t="shared" si="141"/>
        <v>20.440115718601206</v>
      </c>
      <c r="CI141" s="407">
        <f t="shared" si="141"/>
        <v>57.990153133697419</v>
      </c>
      <c r="CJ141" s="405">
        <f t="shared" si="141"/>
        <v>2.225581132644705</v>
      </c>
      <c r="CK141" s="406">
        <f t="shared" si="141"/>
        <v>-18.24619681140469</v>
      </c>
      <c r="CL141" s="406">
        <f t="shared" si="141"/>
        <v>-28.528986688049496</v>
      </c>
      <c r="CM141" s="406">
        <f t="shared" si="141"/>
        <v>19.518478260587191</v>
      </c>
      <c r="CN141" s="406">
        <f t="shared" si="141"/>
        <v>4.5029885636982847</v>
      </c>
      <c r="CO141" s="406">
        <f t="shared" si="141"/>
        <v>86.376630034815946</v>
      </c>
      <c r="CP141" s="406">
        <f t="shared" si="141"/>
        <v>49.61677894614094</v>
      </c>
      <c r="CQ141" s="406">
        <f t="shared" si="141"/>
        <v>10.942329521878836</v>
      </c>
      <c r="CR141" s="406">
        <f t="shared" si="141"/>
        <v>0.58558107929320702</v>
      </c>
      <c r="CS141" s="406">
        <f t="shared" si="141"/>
        <v>69.843566832592003</v>
      </c>
      <c r="CT141" s="406">
        <f t="shared" si="141"/>
        <v>39.001316346579664</v>
      </c>
      <c r="CU141" s="407">
        <f t="shared" si="141"/>
        <v>75.121093471079121</v>
      </c>
      <c r="CV141" s="406">
        <f t="shared" si="141"/>
        <v>24.924102219688727</v>
      </c>
      <c r="CW141" s="406">
        <f t="shared" si="141"/>
        <v>11.890385753296663</v>
      </c>
      <c r="CX141" s="406">
        <f t="shared" si="141"/>
        <v>22.296149041535696</v>
      </c>
      <c r="CY141" s="406">
        <f t="shared" si="141"/>
        <v>31.543701589548114</v>
      </c>
      <c r="CZ141" s="406">
        <f t="shared" si="141"/>
        <v>-31.781126408064498</v>
      </c>
      <c r="DA141" s="406">
        <f t="shared" si="141"/>
        <v>-10.69944844526235</v>
      </c>
      <c r="DB141" s="418">
        <f t="shared" si="141"/>
        <v>0.29493607582324888</v>
      </c>
      <c r="DC141" s="419">
        <f t="shared" si="141"/>
        <v>12.997913016860196</v>
      </c>
      <c r="DD141" s="420">
        <f t="shared" si="141"/>
        <v>-6.5305101955632434</v>
      </c>
      <c r="DE141" s="420">
        <f t="shared" si="141"/>
        <v>11.487791267277281</v>
      </c>
      <c r="DF141" s="421">
        <f t="shared" si="141"/>
        <v>12.183248461411011</v>
      </c>
      <c r="DG141" s="422">
        <f t="shared" si="141"/>
        <v>42.502520484347798</v>
      </c>
      <c r="DH141" s="423">
        <f t="shared" si="141"/>
        <v>-0.1088427384538182</v>
      </c>
      <c r="DI141" s="421">
        <f t="shared" si="141"/>
        <v>20.393530727202847</v>
      </c>
      <c r="DJ141" s="421">
        <f t="shared" si="141"/>
        <v>28.356643207526421</v>
      </c>
      <c r="DK141" s="419">
        <f t="shared" si="141"/>
        <v>68.389119466486136</v>
      </c>
      <c r="DL141" s="419">
        <f t="shared" si="141"/>
        <v>27.658518505659014</v>
      </c>
      <c r="DM141" s="419">
        <f t="shared" si="141"/>
        <v>0.85783035671811447</v>
      </c>
      <c r="DN141" s="412">
        <f t="shared" si="141"/>
        <v>-2.2942109888413609</v>
      </c>
      <c r="DO141" s="412">
        <f t="shared" si="141"/>
        <v>-17.34906089503523</v>
      </c>
      <c r="DP141" s="412">
        <f t="shared" si="141"/>
        <v>34.260521276282894</v>
      </c>
      <c r="DQ141" s="412">
        <f t="shared" si="141"/>
        <v>9.5115012556167713</v>
      </c>
      <c r="DR141" s="412">
        <f t="shared" si="141"/>
        <v>4.8840925816391767</v>
      </c>
      <c r="DS141" s="413">
        <f t="shared" si="141"/>
        <v>39.755834891145824</v>
      </c>
      <c r="DT141" s="414">
        <f t="shared" si="141"/>
        <v>13.935021461791731</v>
      </c>
      <c r="DU141" s="412">
        <f t="shared" si="141"/>
        <v>-20.695485187751405</v>
      </c>
      <c r="DV141" s="412">
        <f t="shared" si="141"/>
        <v>4.3453425144167612</v>
      </c>
      <c r="DW141" s="412">
        <f t="shared" si="141"/>
        <v>18.269254809193924</v>
      </c>
      <c r="DX141" s="412">
        <f t="shared" si="141"/>
        <v>-21.96246028506468</v>
      </c>
      <c r="DY141" s="412">
        <f t="shared" si="141"/>
        <v>7.1802115331075056</v>
      </c>
      <c r="DZ141" s="412">
        <f t="shared" si="141"/>
        <v>3.6179834126213395</v>
      </c>
      <c r="EA141" s="412">
        <f t="shared" si="141"/>
        <v>-42.36087605042367</v>
      </c>
      <c r="EB141" s="412">
        <f t="shared" ref="EB141:GM142" si="142">(POWER(EB108/EA108,12)-1)*100</f>
        <v>2.7937984295406615</v>
      </c>
      <c r="EC141" s="412">
        <f t="shared" si="142"/>
        <v>15.274499234172168</v>
      </c>
      <c r="ED141" s="420">
        <f t="shared" si="142"/>
        <v>-18.937252217628654</v>
      </c>
      <c r="EE141" s="424">
        <f t="shared" si="142"/>
        <v>67.166957059677387</v>
      </c>
      <c r="EF141" s="425">
        <f t="shared" si="142"/>
        <v>-51.080867413600494</v>
      </c>
      <c r="EG141" s="420">
        <f t="shared" si="142"/>
        <v>2.5274346078688614</v>
      </c>
      <c r="EH141" s="420">
        <f t="shared" si="142"/>
        <v>51.568952431846029</v>
      </c>
      <c r="EI141" s="420">
        <f t="shared" si="142"/>
        <v>7.4626030450291925</v>
      </c>
      <c r="EJ141" s="420">
        <f t="shared" si="142"/>
        <v>21.189655192242341</v>
      </c>
      <c r="EK141" s="420">
        <f t="shared" si="142"/>
        <v>-18.854703717273235</v>
      </c>
      <c r="EL141" s="420">
        <f t="shared" si="142"/>
        <v>-26.103522841280537</v>
      </c>
      <c r="EM141" s="420">
        <f t="shared" si="142"/>
        <v>-25.88214594986389</v>
      </c>
      <c r="EN141" s="420">
        <f t="shared" si="142"/>
        <v>-1.9652298078083774</v>
      </c>
      <c r="EO141" s="420">
        <f t="shared" si="142"/>
        <v>-5.4949582595493318</v>
      </c>
      <c r="EP141" s="420">
        <f t="shared" si="142"/>
        <v>-21.065748908487723</v>
      </c>
      <c r="EQ141" s="424">
        <f t="shared" si="142"/>
        <v>-15.502653619467866</v>
      </c>
      <c r="ER141" s="425">
        <f t="shared" si="142"/>
        <v>5.986232864104668</v>
      </c>
      <c r="ES141" s="420">
        <f t="shared" si="142"/>
        <v>47.725015302385913</v>
      </c>
      <c r="ET141" s="420">
        <f t="shared" si="142"/>
        <v>28.746885532183075</v>
      </c>
      <c r="EU141" s="420">
        <f t="shared" si="142"/>
        <v>20.941561005713005</v>
      </c>
      <c r="EV141" s="420">
        <f t="shared" si="142"/>
        <v>2.6461123253996188</v>
      </c>
      <c r="EW141" s="420">
        <f t="shared" si="142"/>
        <v>-7.7467011405455306</v>
      </c>
      <c r="EX141" s="420">
        <f t="shared" si="142"/>
        <v>17.649749344773944</v>
      </c>
      <c r="EY141" s="420">
        <f t="shared" si="142"/>
        <v>8.0624320472705069</v>
      </c>
      <c r="EZ141" s="420">
        <f t="shared" si="142"/>
        <v>9.6974755593947073</v>
      </c>
      <c r="FA141" s="420">
        <f t="shared" si="142"/>
        <v>-9.1136884371488485</v>
      </c>
      <c r="FB141" s="420">
        <f t="shared" si="142"/>
        <v>-9.8416942158460525</v>
      </c>
      <c r="FC141" s="424">
        <f t="shared" si="142"/>
        <v>0.78924633510464304</v>
      </c>
      <c r="FD141" s="426">
        <f t="shared" si="142"/>
        <v>-0.77432079766691642</v>
      </c>
      <c r="FE141" s="426">
        <f t="shared" si="142"/>
        <v>-2.3169074123053246</v>
      </c>
      <c r="FF141" s="426">
        <f t="shared" si="142"/>
        <v>0.42965753353503278</v>
      </c>
      <c r="FG141" s="426">
        <f t="shared" si="142"/>
        <v>-19.966948468908186</v>
      </c>
      <c r="FH141" s="426">
        <f t="shared" si="142"/>
        <v>10.595273135501593</v>
      </c>
      <c r="FI141" s="426">
        <f t="shared" si="142"/>
        <v>4.6709326157253539</v>
      </c>
      <c r="FJ141" s="426">
        <f t="shared" si="142"/>
        <v>15.863561779645408</v>
      </c>
      <c r="FK141" s="426">
        <f t="shared" si="142"/>
        <v>-7.7379987208676226</v>
      </c>
      <c r="FL141" s="426">
        <f t="shared" si="142"/>
        <v>-13.002724236730167</v>
      </c>
      <c r="FM141" s="426">
        <f t="shared" si="142"/>
        <v>-0.33306837097714093</v>
      </c>
      <c r="FN141" s="426">
        <f t="shared" si="142"/>
        <v>21.058106849524137</v>
      </c>
      <c r="FO141" s="426">
        <f t="shared" si="142"/>
        <v>24.395950013304169</v>
      </c>
      <c r="FP141" s="426">
        <f t="shared" si="142"/>
        <v>-18.611150200127081</v>
      </c>
      <c r="FQ141" s="426">
        <f t="shared" si="142"/>
        <v>-14.24015313579231</v>
      </c>
      <c r="FR141" s="424">
        <f t="shared" si="142"/>
        <v>-19.585038636923592</v>
      </c>
      <c r="FS141" s="424">
        <f t="shared" si="142"/>
        <v>5.0935845525446499</v>
      </c>
      <c r="FT141" s="424">
        <f t="shared" si="142"/>
        <v>-14.827832846759204</v>
      </c>
      <c r="FU141" s="424">
        <f t="shared" si="142"/>
        <v>35.824444429589917</v>
      </c>
      <c r="FV141" s="424">
        <f t="shared" si="142"/>
        <v>-2.8718207495480041</v>
      </c>
      <c r="FW141" s="424">
        <f t="shared" si="142"/>
        <v>8.209580875852529</v>
      </c>
      <c r="FX141" s="424">
        <f t="shared" si="142"/>
        <v>29.596596117150398</v>
      </c>
      <c r="FY141" s="424">
        <f t="shared" si="142"/>
        <v>-6.7035289895597261</v>
      </c>
      <c r="FZ141" s="424">
        <f t="shared" si="142"/>
        <v>8.9326660383642462</v>
      </c>
      <c r="GA141" s="424">
        <f t="shared" si="142"/>
        <v>20.628590800002055</v>
      </c>
      <c r="GB141" s="426">
        <f t="shared" si="142"/>
        <v>-16.478991728320491</v>
      </c>
      <c r="GC141" s="424">
        <f t="shared" si="142"/>
        <v>-10.395912120734829</v>
      </c>
      <c r="GD141" s="424">
        <f t="shared" si="142"/>
        <v>32.175944096607978</v>
      </c>
      <c r="GE141" s="424">
        <f t="shared" si="142"/>
        <v>14.254592809042865</v>
      </c>
      <c r="GF141" s="424">
        <f t="shared" si="142"/>
        <v>-2.6038841678077573</v>
      </c>
      <c r="GG141" s="424">
        <f t="shared" si="142"/>
        <v>50.614465746441859</v>
      </c>
      <c r="GH141" s="424">
        <f t="shared" si="142"/>
        <v>28.432772795113781</v>
      </c>
      <c r="GI141" s="424">
        <f t="shared" si="142"/>
        <v>20.719933901574251</v>
      </c>
      <c r="GJ141" s="424">
        <f t="shared" si="142"/>
        <v>9.8265960206243452</v>
      </c>
      <c r="GK141" s="424">
        <f t="shared" si="142"/>
        <v>20.002730387445979</v>
      </c>
      <c r="GL141" s="424">
        <f t="shared" si="142"/>
        <v>4.6216152621947559</v>
      </c>
      <c r="GM141" s="424">
        <f t="shared" si="142"/>
        <v>4.0557330943274961</v>
      </c>
      <c r="GN141" s="414">
        <f t="shared" ref="GM141:HS142" si="143">(POWER(GN108/GM108,12)-1)*100</f>
        <v>-7.8995611106299606</v>
      </c>
      <c r="GO141" s="424">
        <f t="shared" si="143"/>
        <v>52.408393899977824</v>
      </c>
      <c r="GP141" s="424">
        <f t="shared" si="143"/>
        <v>40.896564941486787</v>
      </c>
      <c r="GQ141" s="424">
        <f t="shared" si="143"/>
        <v>44.626838749536525</v>
      </c>
      <c r="GR141" s="424">
        <f t="shared" si="143"/>
        <v>-7.1296774649917456</v>
      </c>
      <c r="GS141" s="415">
        <f t="shared" si="143"/>
        <v>4.4878758993238232</v>
      </c>
      <c r="GT141" s="415">
        <f t="shared" si="143"/>
        <v>38.750974869558583</v>
      </c>
      <c r="GU141" s="415">
        <f t="shared" si="143"/>
        <v>6.9873633849784067</v>
      </c>
      <c r="GV141" s="415">
        <f t="shared" si="143"/>
        <v>-13.231681960119278</v>
      </c>
      <c r="GW141" s="415">
        <f t="shared" si="143"/>
        <v>-7.4554834718090879</v>
      </c>
      <c r="GX141" s="175">
        <f t="shared" si="143"/>
        <v>29.410084865488617</v>
      </c>
      <c r="GY141" s="175">
        <f t="shared" si="143"/>
        <v>90.467544163446291</v>
      </c>
      <c r="GZ141" s="424">
        <f>(POWER(GZ108/GY108,12)-1)*100</f>
        <v>25.988255240275372</v>
      </c>
      <c r="HA141" s="424">
        <f t="shared" si="143"/>
        <v>49.046277812152603</v>
      </c>
      <c r="HB141" s="424">
        <f t="shared" si="143"/>
        <v>33.837697625458716</v>
      </c>
      <c r="HC141" s="424">
        <f t="shared" si="143"/>
        <v>9.4153647800114371</v>
      </c>
      <c r="HD141" s="424">
        <f t="shared" si="143"/>
        <v>36.205758994190674</v>
      </c>
      <c r="HE141" s="424">
        <f t="shared" si="143"/>
        <v>2.6846530562619542</v>
      </c>
      <c r="HF141" s="424">
        <f t="shared" si="143"/>
        <v>13.806986983731662</v>
      </c>
      <c r="HG141" s="424">
        <f t="shared" si="143"/>
        <v>3.4516423439985289</v>
      </c>
      <c r="HH141" s="424">
        <f t="shared" si="143"/>
        <v>-8.8532619224785947</v>
      </c>
      <c r="HI141" s="424">
        <f t="shared" si="143"/>
        <v>31.715388325976068</v>
      </c>
      <c r="HJ141" s="424">
        <f t="shared" si="143"/>
        <v>-11.648611075505677</v>
      </c>
      <c r="HK141" s="424">
        <f t="shared" si="143"/>
        <v>24.253474936544439</v>
      </c>
      <c r="HL141" s="424">
        <f t="shared" si="143"/>
        <v>-3.871397292155998</v>
      </c>
      <c r="HM141" s="424">
        <f t="shared" si="143"/>
        <v>22.367185825038849</v>
      </c>
      <c r="HN141" s="424">
        <f t="shared" si="143"/>
        <v>10.957275254633458</v>
      </c>
      <c r="HO141" s="424">
        <f t="shared" si="143"/>
        <v>28.788025271649676</v>
      </c>
      <c r="HP141" s="424">
        <f t="shared" si="143"/>
        <v>-1.4371636973862567</v>
      </c>
      <c r="HQ141" s="424">
        <f t="shared" si="143"/>
        <v>42.70972510417652</v>
      </c>
      <c r="HR141" s="424">
        <f>(POWER(HR108/HQ108,12)-1)*100</f>
        <v>17.527495171855012</v>
      </c>
      <c r="HS141" s="424">
        <f t="shared" si="143"/>
        <v>23.326168003922309</v>
      </c>
      <c r="HT141" s="424">
        <f>(POWER(HT108/HS108,12)-1)*100</f>
        <v>-1.2567253670714984</v>
      </c>
      <c r="HU141" s="424">
        <f>(POWER(HU108/HT108,12)-1)*100</f>
        <v>35.414118722031752</v>
      </c>
      <c r="HV141" s="424">
        <f>(POWER(HV108/HU108,12)-1)*100</f>
        <v>43.874810883205214</v>
      </c>
      <c r="HW141" s="425">
        <f>(POWER(HW108/HV108,12)-1)*100</f>
        <v>67.038150018225267</v>
      </c>
      <c r="HX141" s="427">
        <f>(POWER(HX108/HW108,12)-1)*100</f>
        <v>33.597340218456814</v>
      </c>
      <c r="HY141" s="427">
        <f t="shared" ref="HY141:IZ142" si="144">(POWER(HY108/HX108,12)-1)*100</f>
        <v>-1.2166162761053756</v>
      </c>
      <c r="HZ141" s="427">
        <f t="shared" si="144"/>
        <v>-4.245556762673985</v>
      </c>
      <c r="IA141" s="427">
        <f t="shared" si="144"/>
        <v>19.65084841956488</v>
      </c>
      <c r="IB141" s="428">
        <f t="shared" si="144"/>
        <v>17.019962580709148</v>
      </c>
      <c r="IC141" s="428">
        <f t="shared" si="144"/>
        <v>18.131266549727208</v>
      </c>
      <c r="ID141" s="428">
        <f t="shared" si="144"/>
        <v>-6.0936574472207461</v>
      </c>
      <c r="IE141" s="428">
        <f t="shared" si="144"/>
        <v>-16.99680085415498</v>
      </c>
      <c r="IF141" s="427">
        <f t="shared" si="144"/>
        <v>-1.1812156840306787</v>
      </c>
      <c r="IG141" s="427">
        <f t="shared" si="144"/>
        <v>26.44917520717831</v>
      </c>
      <c r="IH141" s="428">
        <f t="shared" si="144"/>
        <v>27.772399611897747</v>
      </c>
      <c r="II141" s="428">
        <f t="shared" si="144"/>
        <v>13.500893536806391</v>
      </c>
      <c r="IJ141" s="429">
        <f>(POWER(IJ108/II108,12)-1)*100</f>
        <v>-24.105727069652627</v>
      </c>
      <c r="IK141" s="430">
        <f t="shared" si="144"/>
        <v>-11.493430505214198</v>
      </c>
      <c r="IL141" s="430">
        <f t="shared" si="144"/>
        <v>-18.957866015623249</v>
      </c>
      <c r="IM141" s="429">
        <f t="shared" si="144"/>
        <v>16.537129788504366</v>
      </c>
      <c r="IN141" s="429">
        <f t="shared" si="144"/>
        <v>28.047148448656365</v>
      </c>
      <c r="IO141" s="429">
        <f t="shared" si="144"/>
        <v>5.5993646579850287</v>
      </c>
      <c r="IP141" s="430">
        <f t="shared" si="144"/>
        <v>12.904141755143893</v>
      </c>
      <c r="IQ141" s="430">
        <f t="shared" si="144"/>
        <v>-5.271837618655062</v>
      </c>
      <c r="IR141" s="429">
        <f t="shared" si="144"/>
        <v>-4.9790305045788301</v>
      </c>
      <c r="IS141" s="429">
        <f t="shared" si="144"/>
        <v>-15.286149310786101</v>
      </c>
      <c r="IT141" s="429">
        <f t="shared" si="144"/>
        <v>-25.564460280852053</v>
      </c>
      <c r="IU141" s="429">
        <f t="shared" si="144"/>
        <v>2.7119558979594727</v>
      </c>
      <c r="IV141" s="495">
        <f t="shared" si="144"/>
        <v>-7.548181470587501</v>
      </c>
      <c r="IW141" s="495">
        <f t="shared" ref="IW141" si="145">(POWER(IW108/IV108,12)-1)*100</f>
        <v>-11.76647232457989</v>
      </c>
      <c r="IX141" s="495">
        <f>(POWER(IX108/IW108,12)-1)*100</f>
        <v>15.749994830880132</v>
      </c>
      <c r="IY141" s="495">
        <f t="shared" si="144"/>
        <v>-12.489729766642832</v>
      </c>
      <c r="IZ141" s="495">
        <f t="shared" si="144"/>
        <v>-8.5837679772458824</v>
      </c>
      <c r="JA141" s="495">
        <f t="shared" ref="JA141:JB142" si="146">(POWER(JA108/IY108,12)-1)*100</f>
        <v>10.150666721839553</v>
      </c>
      <c r="JB141" s="495">
        <f t="shared" si="146"/>
        <v>42.511139810974186</v>
      </c>
      <c r="JC141" s="495">
        <f t="shared" ref="JC141:JE142" si="147">(POWER(JC108/IZ108,12)-1)*100</f>
        <v>19.231682994828802</v>
      </c>
      <c r="JD141" s="495">
        <f t="shared" si="147"/>
        <v>-6.9597125028313611</v>
      </c>
      <c r="JE141" s="495">
        <f>(POWER(JE108/JB108,12)-1)*100</f>
        <v>-19.075852030006722</v>
      </c>
      <c r="JF141" s="495">
        <f>(POWER(JF108/JB108,12)-1)*100</f>
        <v>-19.236362153803054</v>
      </c>
      <c r="JG141" s="529">
        <f>(POWER(JG108/JC108,12)-1)*100</f>
        <v>-25.081610828660928</v>
      </c>
    </row>
    <row r="142" spans="2:267" ht="15" customHeight="1">
      <c r="B142" s="138" t="s">
        <v>120</v>
      </c>
      <c r="C142" s="402"/>
      <c r="D142" s="160">
        <f t="shared" si="140"/>
        <v>127.14839496644564</v>
      </c>
      <c r="E142" s="160">
        <f t="shared" si="140"/>
        <v>43.168464754816057</v>
      </c>
      <c r="F142" s="160">
        <f t="shared" si="140"/>
        <v>42.115541097121366</v>
      </c>
      <c r="G142" s="160">
        <f t="shared" si="140"/>
        <v>71.208806593140679</v>
      </c>
      <c r="H142" s="160">
        <f t="shared" si="140"/>
        <v>41.208793250153121</v>
      </c>
      <c r="I142" s="160">
        <f t="shared" si="140"/>
        <v>140.48663273066259</v>
      </c>
      <c r="J142" s="160">
        <f t="shared" si="140"/>
        <v>33.00320113566049</v>
      </c>
      <c r="K142" s="160">
        <f t="shared" si="140"/>
        <v>53.017194084542794</v>
      </c>
      <c r="L142" s="160">
        <f t="shared" si="140"/>
        <v>9.00708247941051</v>
      </c>
      <c r="M142" s="160">
        <f t="shared" si="140"/>
        <v>-20.688692143415278</v>
      </c>
      <c r="N142" s="160">
        <f t="shared" si="140"/>
        <v>44.206149070378117</v>
      </c>
      <c r="O142" s="404">
        <f t="shared" si="140"/>
        <v>1217.0868938055225</v>
      </c>
      <c r="P142" s="405">
        <f t="shared" si="140"/>
        <v>23.803911070067407</v>
      </c>
      <c r="Q142" s="406">
        <f t="shared" si="140"/>
        <v>49.487072353047743</v>
      </c>
      <c r="R142" s="406">
        <f t="shared" si="140"/>
        <v>97.205627299660804</v>
      </c>
      <c r="S142" s="406">
        <f t="shared" si="140"/>
        <v>7.4518063005377666</v>
      </c>
      <c r="T142" s="406">
        <f t="shared" si="140"/>
        <v>14.517262275090538</v>
      </c>
      <c r="U142" s="406">
        <f t="shared" si="140"/>
        <v>-7.9867251922886577</v>
      </c>
      <c r="V142" s="406">
        <f t="shared" si="140"/>
        <v>23.422214013070295</v>
      </c>
      <c r="W142" s="406">
        <f t="shared" si="140"/>
        <v>-48.634483767246863</v>
      </c>
      <c r="X142" s="406">
        <f t="shared" si="140"/>
        <v>-11.943966508178983</v>
      </c>
      <c r="Y142" s="406">
        <f t="shared" si="140"/>
        <v>123.9420837720898</v>
      </c>
      <c r="Z142" s="406">
        <f t="shared" si="140"/>
        <v>-49.562950751608255</v>
      </c>
      <c r="AA142" s="407">
        <f t="shared" si="140"/>
        <v>236.43102115902869</v>
      </c>
      <c r="AB142" s="405">
        <f t="shared" si="140"/>
        <v>59.55556535206761</v>
      </c>
      <c r="AC142" s="406">
        <f t="shared" si="140"/>
        <v>53.960555568572445</v>
      </c>
      <c r="AD142" s="406">
        <f t="shared" si="140"/>
        <v>90.746147654432434</v>
      </c>
      <c r="AE142" s="406">
        <f t="shared" si="140"/>
        <v>10.615056091330221</v>
      </c>
      <c r="AF142" s="406">
        <f t="shared" si="140"/>
        <v>22.392807016096803</v>
      </c>
      <c r="AG142" s="406">
        <f t="shared" si="140"/>
        <v>28.175741106677531</v>
      </c>
      <c r="AH142" s="406">
        <f t="shared" si="140"/>
        <v>141.6293805178079</v>
      </c>
      <c r="AI142" s="406">
        <f t="shared" si="140"/>
        <v>47.634471635348149</v>
      </c>
      <c r="AJ142" s="406">
        <f t="shared" si="140"/>
        <v>-16.815723243394253</v>
      </c>
      <c r="AK142" s="406">
        <f t="shared" si="140"/>
        <v>27.613557288091251</v>
      </c>
      <c r="AL142" s="406">
        <f t="shared" si="140"/>
        <v>7.6243906509778414</v>
      </c>
      <c r="AM142" s="407">
        <f t="shared" si="140"/>
        <v>131.19333495486168</v>
      </c>
      <c r="AN142" s="406">
        <f t="shared" si="140"/>
        <v>-81.32683322042692</v>
      </c>
      <c r="AO142" s="406">
        <f t="shared" si="140"/>
        <v>13.320354968341919</v>
      </c>
      <c r="AP142" s="406">
        <f t="shared" si="140"/>
        <v>10.589079849739914</v>
      </c>
      <c r="AQ142" s="406">
        <f t="shared" si="140"/>
        <v>34.495205192938762</v>
      </c>
      <c r="AR142" s="406">
        <f t="shared" si="140"/>
        <v>-47.331248957300545</v>
      </c>
      <c r="AS142" s="406">
        <f t="shared" si="140"/>
        <v>51.863520499809113</v>
      </c>
      <c r="AT142" s="406">
        <f t="shared" si="140"/>
        <v>63.514013776696522</v>
      </c>
      <c r="AU142" s="406">
        <f t="shared" si="140"/>
        <v>54.707793243301531</v>
      </c>
      <c r="AV142" s="406">
        <f t="shared" si="140"/>
        <v>247.94589292097135</v>
      </c>
      <c r="AW142" s="406">
        <f t="shared" si="140"/>
        <v>61.668440529057975</v>
      </c>
      <c r="AX142" s="406">
        <f t="shared" si="140"/>
        <v>4.0661907791102125</v>
      </c>
      <c r="AY142" s="407">
        <f t="shared" si="140"/>
        <v>412.80573025743524</v>
      </c>
      <c r="AZ142" s="406">
        <f t="shared" si="140"/>
        <v>3.6660712857457867</v>
      </c>
      <c r="BA142" s="406">
        <f t="shared" si="140"/>
        <v>-53.865272011344658</v>
      </c>
      <c r="BB142" s="406">
        <f t="shared" si="140"/>
        <v>30.100844317455078</v>
      </c>
      <c r="BC142" s="406">
        <f t="shared" si="140"/>
        <v>8.1635114365717243</v>
      </c>
      <c r="BD142" s="406">
        <f t="shared" si="140"/>
        <v>25.536162795500882</v>
      </c>
      <c r="BE142" s="406">
        <f t="shared" si="140"/>
        <v>129.08839329768571</v>
      </c>
      <c r="BF142" s="406">
        <f t="shared" si="140"/>
        <v>73.901217476909494</v>
      </c>
      <c r="BG142" s="406">
        <f t="shared" si="140"/>
        <v>51.761661239685573</v>
      </c>
      <c r="BH142" s="406">
        <f t="shared" si="140"/>
        <v>87.172660187027901</v>
      </c>
      <c r="BI142" s="406">
        <f t="shared" si="140"/>
        <v>-37.291045825134816</v>
      </c>
      <c r="BJ142" s="406">
        <f t="shared" si="140"/>
        <v>132.95328065749544</v>
      </c>
      <c r="BK142" s="407">
        <f t="shared" si="140"/>
        <v>59.927268154950355</v>
      </c>
      <c r="BL142" s="405">
        <f t="shared" si="140"/>
        <v>53.369903593625409</v>
      </c>
      <c r="BM142" s="406">
        <f t="shared" si="140"/>
        <v>61.359462131218258</v>
      </c>
      <c r="BN142" s="406">
        <f t="shared" si="140"/>
        <v>-19.79694949879055</v>
      </c>
      <c r="BO142" s="406">
        <f t="shared" si="140"/>
        <v>-7.8791990487634305</v>
      </c>
      <c r="BP142" s="406">
        <f t="shared" si="141"/>
        <v>7.9907418458421642</v>
      </c>
      <c r="BQ142" s="406">
        <f t="shared" si="141"/>
        <v>31.539880210807979</v>
      </c>
      <c r="BR142" s="406">
        <f t="shared" si="141"/>
        <v>36.616415469914898</v>
      </c>
      <c r="BS142" s="406">
        <f t="shared" si="141"/>
        <v>30.99428218314879</v>
      </c>
      <c r="BT142" s="406">
        <f t="shared" si="141"/>
        <v>160.24805884883943</v>
      </c>
      <c r="BU142" s="406">
        <f t="shared" si="141"/>
        <v>-1.7172506829169376</v>
      </c>
      <c r="BV142" s="406">
        <f t="shared" si="141"/>
        <v>28.031509080837491</v>
      </c>
      <c r="BW142" s="407">
        <f t="shared" si="141"/>
        <v>54.766028996428687</v>
      </c>
      <c r="BX142" s="405">
        <f t="shared" si="141"/>
        <v>22.437347907476692</v>
      </c>
      <c r="BY142" s="406">
        <f t="shared" si="141"/>
        <v>45.064151964637219</v>
      </c>
      <c r="BZ142" s="406">
        <f t="shared" si="141"/>
        <v>48.578969422622876</v>
      </c>
      <c r="CA142" s="406">
        <f t="shared" si="141"/>
        <v>59.668784906541241</v>
      </c>
      <c r="CB142" s="406">
        <f t="shared" si="141"/>
        <v>52.279355576807916</v>
      </c>
      <c r="CC142" s="406">
        <f t="shared" si="141"/>
        <v>85.373882329288151</v>
      </c>
      <c r="CD142" s="406">
        <f t="shared" si="141"/>
        <v>0.49529280850797441</v>
      </c>
      <c r="CE142" s="406">
        <f t="shared" si="141"/>
        <v>11.615145902401647</v>
      </c>
      <c r="CF142" s="406">
        <f t="shared" si="141"/>
        <v>-3.6612805047840258</v>
      </c>
      <c r="CG142" s="406">
        <f t="shared" si="141"/>
        <v>25.812371521945909</v>
      </c>
      <c r="CH142" s="406">
        <f t="shared" si="141"/>
        <v>20.614868918964092</v>
      </c>
      <c r="CI142" s="407">
        <f t="shared" si="141"/>
        <v>55.621569760304389</v>
      </c>
      <c r="CJ142" s="405">
        <f t="shared" si="141"/>
        <v>8.7374605522287254</v>
      </c>
      <c r="CK142" s="406">
        <f t="shared" si="141"/>
        <v>-19.17079991391094</v>
      </c>
      <c r="CL142" s="406">
        <f t="shared" si="141"/>
        <v>-22.998524594618008</v>
      </c>
      <c r="CM142" s="406">
        <f t="shared" si="141"/>
        <v>18.004290753127794</v>
      </c>
      <c r="CN142" s="406">
        <f t="shared" si="141"/>
        <v>7.0410924444379575</v>
      </c>
      <c r="CO142" s="406">
        <f t="shared" si="141"/>
        <v>70.830961955111576</v>
      </c>
      <c r="CP142" s="406">
        <f t="shared" si="141"/>
        <v>49.282206621207706</v>
      </c>
      <c r="CQ142" s="406">
        <f t="shared" si="141"/>
        <v>13.57119766101702</v>
      </c>
      <c r="CR142" s="406">
        <f t="shared" si="141"/>
        <v>-0.25766066620920292</v>
      </c>
      <c r="CS142" s="406">
        <f t="shared" si="141"/>
        <v>44.725345674438223</v>
      </c>
      <c r="CT142" s="406">
        <f t="shared" si="141"/>
        <v>37.959754491617126</v>
      </c>
      <c r="CU142" s="407">
        <f t="shared" si="141"/>
        <v>72.468081719438587</v>
      </c>
      <c r="CV142" s="406">
        <f t="shared" si="141"/>
        <v>-8.7903011176341366</v>
      </c>
      <c r="CW142" s="406">
        <f t="shared" si="141"/>
        <v>13.561800813097991</v>
      </c>
      <c r="CX142" s="406">
        <f t="shared" si="141"/>
        <v>21.865647240780326</v>
      </c>
      <c r="CY142" s="406">
        <f t="shared" si="141"/>
        <v>29.930519157661717</v>
      </c>
      <c r="CZ142" s="406">
        <f t="shared" si="141"/>
        <v>-27.727320612552454</v>
      </c>
      <c r="DA142" s="406">
        <f t="shared" si="141"/>
        <v>-8.2746997940988383</v>
      </c>
      <c r="DB142" s="418">
        <f t="shared" si="141"/>
        <v>4.8140747047456189</v>
      </c>
      <c r="DC142" s="419">
        <f t="shared" si="141"/>
        <v>13.985280023498682</v>
      </c>
      <c r="DD142" s="420">
        <f t="shared" si="141"/>
        <v>-3.6039834281361705</v>
      </c>
      <c r="DE142" s="420">
        <f t="shared" si="141"/>
        <v>12.241747131058457</v>
      </c>
      <c r="DF142" s="421">
        <f t="shared" si="141"/>
        <v>10.303234854429387</v>
      </c>
      <c r="DG142" s="422">
        <f t="shared" si="141"/>
        <v>44.313237639083681</v>
      </c>
      <c r="DH142" s="423">
        <f t="shared" si="141"/>
        <v>2.3465646212516234</v>
      </c>
      <c r="DI142" s="421">
        <f t="shared" si="141"/>
        <v>20.622600885928311</v>
      </c>
      <c r="DJ142" s="421">
        <f t="shared" si="141"/>
        <v>28.980145745403551</v>
      </c>
      <c r="DK142" s="419">
        <f t="shared" si="141"/>
        <v>58.262720082787503</v>
      </c>
      <c r="DL142" s="419">
        <f t="shared" si="141"/>
        <v>25.8439224481926</v>
      </c>
      <c r="DM142" s="419">
        <f t="shared" si="141"/>
        <v>3.4204722831625345</v>
      </c>
      <c r="DN142" s="412">
        <f t="shared" si="141"/>
        <v>-3.0552765123656012</v>
      </c>
      <c r="DO142" s="412">
        <f t="shared" si="141"/>
        <v>-14.212689843445181</v>
      </c>
      <c r="DP142" s="412">
        <f t="shared" si="141"/>
        <v>32.045251332375166</v>
      </c>
      <c r="DQ142" s="412">
        <f t="shared" si="141"/>
        <v>10.326364463212423</v>
      </c>
      <c r="DR142" s="412">
        <f t="shared" si="141"/>
        <v>5.2085289665376733</v>
      </c>
      <c r="DS142" s="413">
        <f t="shared" si="141"/>
        <v>41.504144075843882</v>
      </c>
      <c r="DT142" s="414">
        <f t="shared" si="141"/>
        <v>13.125722195185396</v>
      </c>
      <c r="DU142" s="412">
        <f t="shared" si="141"/>
        <v>-18.347203359560581</v>
      </c>
      <c r="DV142" s="412">
        <f t="shared" si="141"/>
        <v>3.071112220680039</v>
      </c>
      <c r="DW142" s="412">
        <f t="shared" si="141"/>
        <v>16.783120287762809</v>
      </c>
      <c r="DX142" s="412">
        <f t="shared" si="141"/>
        <v>-18.310243331887666</v>
      </c>
      <c r="DY142" s="412">
        <f t="shared" si="141"/>
        <v>0.74542626293279124</v>
      </c>
      <c r="DZ142" s="412">
        <f t="shared" si="141"/>
        <v>1.6086911915845548</v>
      </c>
      <c r="EA142" s="412">
        <f t="shared" si="141"/>
        <v>-6.1945279402094489</v>
      </c>
      <c r="EB142" s="412">
        <f t="shared" si="142"/>
        <v>17.325896574045728</v>
      </c>
      <c r="EC142" s="412">
        <f t="shared" si="142"/>
        <v>13.47074712791021</v>
      </c>
      <c r="ED142" s="420">
        <f t="shared" si="142"/>
        <v>-15.492017369938061</v>
      </c>
      <c r="EE142" s="424">
        <f t="shared" si="142"/>
        <v>60.997777054084423</v>
      </c>
      <c r="EF142" s="425">
        <f t="shared" si="142"/>
        <v>-45.189652463701471</v>
      </c>
      <c r="EG142" s="420">
        <f t="shared" si="142"/>
        <v>2.436864091656421</v>
      </c>
      <c r="EH142" s="420">
        <f t="shared" si="142"/>
        <v>41.96995133330703</v>
      </c>
      <c r="EI142" s="420">
        <f t="shared" si="142"/>
        <v>6.9714266873441177</v>
      </c>
      <c r="EJ142" s="420">
        <f t="shared" si="142"/>
        <v>16.390305254583247</v>
      </c>
      <c r="EK142" s="420">
        <f t="shared" si="142"/>
        <v>-17.825278780219744</v>
      </c>
      <c r="EL142" s="420">
        <f t="shared" si="142"/>
        <v>-22.367198960746791</v>
      </c>
      <c r="EM142" s="420">
        <f t="shared" si="142"/>
        <v>-24.190973950953108</v>
      </c>
      <c r="EN142" s="420">
        <f t="shared" si="142"/>
        <v>-3.9335207686934104</v>
      </c>
      <c r="EO142" s="420">
        <f t="shared" si="142"/>
        <v>-5.7143011457429065</v>
      </c>
      <c r="EP142" s="420">
        <f t="shared" si="142"/>
        <v>-18.426560280726555</v>
      </c>
      <c r="EQ142" s="424">
        <f t="shared" si="142"/>
        <v>-10.253084787181088</v>
      </c>
      <c r="ER142" s="425">
        <f t="shared" si="142"/>
        <v>-1.5368742452750217</v>
      </c>
      <c r="ES142" s="420">
        <f t="shared" si="142"/>
        <v>35.323496886824344</v>
      </c>
      <c r="ET142" s="420">
        <f t="shared" si="142"/>
        <v>21.021085725967168</v>
      </c>
      <c r="EU142" s="420">
        <f t="shared" si="142"/>
        <v>16.383806372303834</v>
      </c>
      <c r="EV142" s="420">
        <f t="shared" si="142"/>
        <v>3.5914776246751101</v>
      </c>
      <c r="EW142" s="420">
        <f t="shared" si="142"/>
        <v>-5.7677063055302842</v>
      </c>
      <c r="EX142" s="420">
        <f t="shared" si="142"/>
        <v>14.734543121355781</v>
      </c>
      <c r="EY142" s="420">
        <f t="shared" si="142"/>
        <v>8.5268289505769257</v>
      </c>
      <c r="EZ142" s="420">
        <f t="shared" si="142"/>
        <v>9.4684991781929249</v>
      </c>
      <c r="FA142" s="420">
        <f t="shared" si="142"/>
        <v>-6.8773964786373103</v>
      </c>
      <c r="FB142" s="420">
        <f t="shared" si="142"/>
        <v>-7.4017837523108536</v>
      </c>
      <c r="FC142" s="424">
        <f t="shared" si="142"/>
        <v>4.9013978213034548</v>
      </c>
      <c r="FD142" s="426">
        <f t="shared" si="142"/>
        <v>-0.16256839300168302</v>
      </c>
      <c r="FE142" s="426">
        <f t="shared" si="142"/>
        <v>-1.2531667780038669</v>
      </c>
      <c r="FF142" s="426">
        <f t="shared" si="142"/>
        <v>-2.3519587354160265</v>
      </c>
      <c r="FG142" s="426">
        <f t="shared" si="142"/>
        <v>-16.270831808750618</v>
      </c>
      <c r="FH142" s="426">
        <f t="shared" si="142"/>
        <v>9.8046993685082953</v>
      </c>
      <c r="FI142" s="426">
        <f t="shared" si="142"/>
        <v>6.8331422193915747</v>
      </c>
      <c r="FJ142" s="426">
        <f t="shared" si="142"/>
        <v>16.602315209895945</v>
      </c>
      <c r="FK142" s="426">
        <f t="shared" si="142"/>
        <v>-5.0530051562883704</v>
      </c>
      <c r="FL142" s="426">
        <f t="shared" si="142"/>
        <v>-11.753724404954669</v>
      </c>
      <c r="FM142" s="426">
        <f t="shared" si="142"/>
        <v>0.45788427153499178</v>
      </c>
      <c r="FN142" s="426">
        <f t="shared" si="142"/>
        <v>17.634483315804374</v>
      </c>
      <c r="FO142" s="426">
        <f t="shared" si="142"/>
        <v>25.26944880791746</v>
      </c>
      <c r="FP142" s="426">
        <f t="shared" si="142"/>
        <v>-14.807368441282431</v>
      </c>
      <c r="FQ142" s="426">
        <f t="shared" si="142"/>
        <v>-9.9174473160490439</v>
      </c>
      <c r="FR142" s="426">
        <f>(POWER(FR109/FQ109,12)-1)*100</f>
        <v>-16.041486293372543</v>
      </c>
      <c r="FS142" s="426">
        <f>(POWER(FS109/FR109,12)-1)*100</f>
        <v>3.8945668848378689</v>
      </c>
      <c r="FT142" s="426">
        <f>(POWER(FT109/FS109,12)-1)*100</f>
        <v>-10.842662523149993</v>
      </c>
      <c r="FU142" s="426">
        <f>(POWER(FU109/FT109,12)-1)*100</f>
        <v>31.018160542384308</v>
      </c>
      <c r="FV142" s="426">
        <f>(POWER(FV109/FU109,12)-1)*100</f>
        <v>-0.59705010234835099</v>
      </c>
      <c r="FW142" s="426">
        <f t="shared" si="142"/>
        <v>7.641327987531521</v>
      </c>
      <c r="FX142" s="426">
        <f t="shared" si="142"/>
        <v>24.442566906812878</v>
      </c>
      <c r="FY142" s="426">
        <f t="shared" si="142"/>
        <v>-3.9590611986064728</v>
      </c>
      <c r="FZ142" s="426">
        <f>(POWER(FZ109/FY109,12)-1)*100</f>
        <v>11.48669414943666</v>
      </c>
      <c r="GA142" s="426">
        <f>(POWER(GA109/FZ109,12)-1)*100</f>
        <v>23.902423558711263</v>
      </c>
      <c r="GB142" s="426">
        <f>(POWER(GB109/GA109,12)-1)*100</f>
        <v>-13.41038305858736</v>
      </c>
      <c r="GC142" s="426">
        <f>(POWER(GC109/GB109,12)-1)*100</f>
        <v>-6.5497451804257594</v>
      </c>
      <c r="GD142" s="426">
        <f>(POWER(GD109/GC109,12)-1)*100</f>
        <v>27.219946863195265</v>
      </c>
      <c r="GE142" s="426">
        <f t="shared" si="142"/>
        <v>20.274743687726659</v>
      </c>
      <c r="GF142" s="426">
        <f t="shared" si="142"/>
        <v>-12.35205557187512</v>
      </c>
      <c r="GG142" s="426">
        <f t="shared" si="142"/>
        <v>34.85289874288349</v>
      </c>
      <c r="GH142" s="426">
        <f>(POWER(GH109/GG109,12)-1)*100</f>
        <v>13.377751373988245</v>
      </c>
      <c r="GI142" s="426">
        <f>(POWER(GI109/GH109,12)-1)*100</f>
        <v>18.841643483142878</v>
      </c>
      <c r="GJ142" s="426">
        <f>(POWER(GJ109/GI109,12)-1)*100</f>
        <v>10.706824846510422</v>
      </c>
      <c r="GK142" s="426">
        <f>(POWER(GK109/GJ109,12)-1)*100</f>
        <v>11.362114618498055</v>
      </c>
      <c r="GL142" s="426">
        <f>(POWER(GL109/GK109,12)-1)*100</f>
        <v>1.1981181747678482</v>
      </c>
      <c r="GM142" s="426">
        <f t="shared" si="143"/>
        <v>7.4681960814353632</v>
      </c>
      <c r="GN142" s="414">
        <f t="shared" si="143"/>
        <v>-10.060639930626603</v>
      </c>
      <c r="GO142" s="426">
        <f t="shared" si="143"/>
        <v>43.715428041410931</v>
      </c>
      <c r="GP142" s="426">
        <f t="shared" si="143"/>
        <v>33.022358863939473</v>
      </c>
      <c r="GQ142" s="426">
        <f t="shared" si="143"/>
        <v>31.187597897025054</v>
      </c>
      <c r="GR142" s="426">
        <f t="shared" si="143"/>
        <v>-7.1275135656552635</v>
      </c>
      <c r="GS142" s="415">
        <f t="shared" si="143"/>
        <v>2.6270976011367519</v>
      </c>
      <c r="GT142" s="415">
        <f>(POWER(GT109/GS109,12)-1)*100</f>
        <v>9.6894355286266673</v>
      </c>
      <c r="GU142" s="415">
        <f>(POWER(GU109/GT109,12)-1)*100</f>
        <v>6.3100879193585868</v>
      </c>
      <c r="GV142" s="415">
        <f>(POWER(GV109/GU109,12)-1)*100</f>
        <v>9.164336571514454</v>
      </c>
      <c r="GW142" s="415">
        <f>(POWER(GW109/GV109,12)-1)*100</f>
        <v>-6.9874137330179886</v>
      </c>
      <c r="GX142" s="415">
        <f>(POWER(GX109/GW109,12)-1)*100</f>
        <v>22.640962309800571</v>
      </c>
      <c r="GY142" s="415">
        <f t="shared" si="143"/>
        <v>88.521723397535411</v>
      </c>
      <c r="GZ142" s="426">
        <f>(POWER(GZ109/GY109,12)-1)*100</f>
        <v>23.539912932915531</v>
      </c>
      <c r="HA142" s="426">
        <f t="shared" si="143"/>
        <v>43.448149019714812</v>
      </c>
      <c r="HB142" s="426">
        <f t="shared" si="143"/>
        <v>31.845671127408881</v>
      </c>
      <c r="HC142" s="426">
        <f t="shared" si="143"/>
        <v>11.441175102955526</v>
      </c>
      <c r="HD142" s="426">
        <f t="shared" si="143"/>
        <v>32.603600873573569</v>
      </c>
      <c r="HE142" s="426">
        <f t="shared" si="143"/>
        <v>5.5141035647676473</v>
      </c>
      <c r="HF142" s="426">
        <f>(POWER(HF109/HE109,12)-1)*100</f>
        <v>12.978999229598109</v>
      </c>
      <c r="HG142" s="426">
        <f t="shared" si="143"/>
        <v>6.3412271494888151</v>
      </c>
      <c r="HH142" s="426">
        <f t="shared" si="143"/>
        <v>-4.3614993746366011</v>
      </c>
      <c r="HI142" s="426">
        <f t="shared" si="143"/>
        <v>27.410526938540336</v>
      </c>
      <c r="HJ142" s="426">
        <f t="shared" si="143"/>
        <v>-7.8905278155690812</v>
      </c>
      <c r="HK142" s="426">
        <f t="shared" si="143"/>
        <v>29.383427805022787</v>
      </c>
      <c r="HL142" s="426">
        <f t="shared" si="143"/>
        <v>-2.7024512507066389</v>
      </c>
      <c r="HM142" s="426">
        <f t="shared" si="143"/>
        <v>21.474656756378565</v>
      </c>
      <c r="HN142" s="426">
        <f t="shared" si="143"/>
        <v>11.831486954464676</v>
      </c>
      <c r="HO142" s="426">
        <f t="shared" si="143"/>
        <v>26.610503985440225</v>
      </c>
      <c r="HP142" s="426">
        <f t="shared" si="143"/>
        <v>-8.2150138488423785E-2</v>
      </c>
      <c r="HQ142" s="426">
        <f t="shared" si="143"/>
        <v>38.320647805815319</v>
      </c>
      <c r="HR142" s="426">
        <f>(POWER(HR109/HQ109,12)-1)*100</f>
        <v>14.951320002217372</v>
      </c>
      <c r="HS142" s="426">
        <f t="shared" si="143"/>
        <v>19.046552678095875</v>
      </c>
      <c r="HT142" s="426">
        <f t="shared" ref="HT142:HV142" si="148">(POWER(HT109/HS109,12)-1)*100</f>
        <v>-1.9692318921676444</v>
      </c>
      <c r="HU142" s="426">
        <f t="shared" si="148"/>
        <v>32.928149774910409</v>
      </c>
      <c r="HV142" s="426">
        <f t="shared" si="148"/>
        <v>38.139776790431526</v>
      </c>
      <c r="HW142" s="425">
        <f>(POWER(HW109/HV109,12)-1)*100</f>
        <v>61.346391996343506</v>
      </c>
      <c r="HX142" s="427">
        <f>(POWER(HX109/HW109,12)-1)*100</f>
        <v>28.565486286643129</v>
      </c>
      <c r="HY142" s="427">
        <f t="shared" si="144"/>
        <v>-2.7644263535619218</v>
      </c>
      <c r="HZ142" s="427">
        <f t="shared" si="144"/>
        <v>-6.6935145853040723</v>
      </c>
      <c r="IA142" s="427">
        <f t="shared" si="144"/>
        <v>20.35230271622823</v>
      </c>
      <c r="IB142" s="428">
        <f t="shared" si="144"/>
        <v>2.6022158137407381</v>
      </c>
      <c r="IC142" s="428">
        <f t="shared" si="144"/>
        <v>34.01612477335896</v>
      </c>
      <c r="ID142" s="428">
        <f t="shared" si="144"/>
        <v>-6.469086990359008</v>
      </c>
      <c r="IE142" s="428">
        <f t="shared" si="144"/>
        <v>-15.530164554645843</v>
      </c>
      <c r="IF142" s="427">
        <f t="shared" si="144"/>
        <v>-2.4839561232907426</v>
      </c>
      <c r="IG142" s="427">
        <f t="shared" si="144"/>
        <v>17.512036168817758</v>
      </c>
      <c r="IH142" s="428">
        <f t="shared" si="144"/>
        <v>19.077055659217734</v>
      </c>
      <c r="II142" s="428">
        <f t="shared" si="144"/>
        <v>14.933910784407288</v>
      </c>
      <c r="IJ142" s="429">
        <f>(POWER(IJ109/II109,12)-1)*100</f>
        <v>-22.086536985576245</v>
      </c>
      <c r="IK142" s="430">
        <f t="shared" si="144"/>
        <v>-11.212831421459146</v>
      </c>
      <c r="IL142" s="430">
        <f t="shared" si="144"/>
        <v>-17.591348556033381</v>
      </c>
      <c r="IM142" s="429">
        <f t="shared" si="144"/>
        <v>15.775486672365391</v>
      </c>
      <c r="IN142" s="429">
        <f t="shared" si="144"/>
        <v>26.446258230089192</v>
      </c>
      <c r="IO142" s="429">
        <f t="shared" si="144"/>
        <v>5.8103295105214725</v>
      </c>
      <c r="IP142" s="430">
        <f t="shared" si="144"/>
        <v>14.117743400849502</v>
      </c>
      <c r="IQ142" s="430">
        <f t="shared" si="144"/>
        <v>-5.1111139865644306</v>
      </c>
      <c r="IR142" s="429">
        <f t="shared" si="144"/>
        <v>-4.3627794686639128</v>
      </c>
      <c r="IS142" s="429">
        <f t="shared" si="144"/>
        <v>-14.755559778068761</v>
      </c>
      <c r="IT142" s="429">
        <f t="shared" si="144"/>
        <v>-22.180763717129459</v>
      </c>
      <c r="IU142" s="429">
        <f t="shared" si="144"/>
        <v>3.0141123049409746</v>
      </c>
      <c r="IV142" s="495">
        <f t="shared" si="144"/>
        <v>-9.3080818173166833</v>
      </c>
      <c r="IW142" s="495">
        <f t="shared" si="144"/>
        <v>-11.447868897365909</v>
      </c>
      <c r="IX142" s="495">
        <f t="shared" si="144"/>
        <v>6.6259834293953102</v>
      </c>
      <c r="IY142" s="495">
        <f t="shared" si="144"/>
        <v>-13.208159884092163</v>
      </c>
      <c r="IZ142" s="495">
        <f t="shared" si="144"/>
        <v>-8.7725361131235751</v>
      </c>
      <c r="JA142" s="495">
        <f t="shared" si="146"/>
        <v>7.0909170905476326</v>
      </c>
      <c r="JB142" s="495">
        <f t="shared" si="146"/>
        <v>35.662197537191865</v>
      </c>
      <c r="JC142" s="495">
        <f t="shared" si="147"/>
        <v>16.673144207792824</v>
      </c>
      <c r="JD142" s="495">
        <f t="shared" si="147"/>
        <v>-3.3217973434187864</v>
      </c>
      <c r="JE142" s="495">
        <f t="shared" si="147"/>
        <v>-16.791060457480445</v>
      </c>
      <c r="JF142" s="495">
        <f>(POWER(JF109/JB109,12)-1)*100</f>
        <v>-17.707533330247205</v>
      </c>
      <c r="JG142" s="529">
        <f>(POWER(JG109/JC109,12)-1)*100</f>
        <v>-21.318956696145797</v>
      </c>
    </row>
    <row r="143" spans="2:267" ht="15" customHeight="1">
      <c r="B143" s="431" t="s">
        <v>121</v>
      </c>
      <c r="C143" s="402"/>
      <c r="D143" s="403">
        <f t="shared" ref="D143:BO143" si="149">(POWER(D66/C66,12)-1)*100</f>
        <v>264.40717895951656</v>
      </c>
      <c r="E143" s="160">
        <f t="shared" si="149"/>
        <v>4809.793840810361</v>
      </c>
      <c r="F143" s="160">
        <f t="shared" si="149"/>
        <v>-77.597489027589276</v>
      </c>
      <c r="G143" s="160">
        <f t="shared" si="149"/>
        <v>1320.7272074318971</v>
      </c>
      <c r="H143" s="160">
        <f t="shared" si="149"/>
        <v>1772.2917627032991</v>
      </c>
      <c r="I143" s="160">
        <f t="shared" si="149"/>
        <v>303.91508185516011</v>
      </c>
      <c r="J143" s="160">
        <f t="shared" si="149"/>
        <v>4764.0625453914981</v>
      </c>
      <c r="K143" s="160">
        <f t="shared" si="149"/>
        <v>14.052985914009387</v>
      </c>
      <c r="L143" s="160">
        <f t="shared" si="149"/>
        <v>391.13588133782844</v>
      </c>
      <c r="M143" s="160">
        <f t="shared" si="149"/>
        <v>-58.665183771525719</v>
      </c>
      <c r="N143" s="160">
        <f t="shared" si="149"/>
        <v>790.06311821960878</v>
      </c>
      <c r="O143" s="404">
        <f t="shared" si="149"/>
        <v>978.12551018130148</v>
      </c>
      <c r="P143" s="405">
        <f t="shared" si="149"/>
        <v>763.72739624594828</v>
      </c>
      <c r="Q143" s="406">
        <f t="shared" si="149"/>
        <v>161.04814449296171</v>
      </c>
      <c r="R143" s="406">
        <f t="shared" si="149"/>
        <v>59.455107037588832</v>
      </c>
      <c r="S143" s="406">
        <f t="shared" si="149"/>
        <v>-74.622324371698483</v>
      </c>
      <c r="T143" s="406">
        <f t="shared" si="149"/>
        <v>265.68845393566187</v>
      </c>
      <c r="U143" s="406">
        <f t="shared" si="149"/>
        <v>-39.543941594440078</v>
      </c>
      <c r="V143" s="406">
        <f t="shared" si="149"/>
        <v>1.4016036893854666</v>
      </c>
      <c r="W143" s="406">
        <f t="shared" si="149"/>
        <v>-49.809204535905707</v>
      </c>
      <c r="X143" s="406">
        <f t="shared" si="149"/>
        <v>209.38697677062734</v>
      </c>
      <c r="Y143" s="406">
        <f t="shared" si="149"/>
        <v>169.78391177921236</v>
      </c>
      <c r="Z143" s="406">
        <f t="shared" si="149"/>
        <v>109.89189403333013</v>
      </c>
      <c r="AA143" s="407">
        <f t="shared" si="149"/>
        <v>409.21569862632106</v>
      </c>
      <c r="AB143" s="405">
        <f t="shared" si="149"/>
        <v>38.411616904003431</v>
      </c>
      <c r="AC143" s="406">
        <f t="shared" si="149"/>
        <v>43.348518154494272</v>
      </c>
      <c r="AD143" s="406">
        <f t="shared" si="149"/>
        <v>45.829042052002244</v>
      </c>
      <c r="AE143" s="406">
        <f t="shared" si="149"/>
        <v>38.965217357389783</v>
      </c>
      <c r="AF143" s="406">
        <f t="shared" si="149"/>
        <v>-9.7933415068780718</v>
      </c>
      <c r="AG143" s="406">
        <f t="shared" si="149"/>
        <v>-39.308931704706019</v>
      </c>
      <c r="AH143" s="406">
        <f t="shared" si="149"/>
        <v>12.665386482641861</v>
      </c>
      <c r="AI143" s="406">
        <f t="shared" si="149"/>
        <v>196.21463901411076</v>
      </c>
      <c r="AJ143" s="406">
        <f t="shared" si="149"/>
        <v>25.57579090824207</v>
      </c>
      <c r="AK143" s="406">
        <f t="shared" si="149"/>
        <v>16.301512080075973</v>
      </c>
      <c r="AL143" s="406">
        <f t="shared" si="149"/>
        <v>-62.970450040041094</v>
      </c>
      <c r="AM143" s="407">
        <f t="shared" si="149"/>
        <v>2375.6069331261165</v>
      </c>
      <c r="AN143" s="406">
        <f t="shared" si="149"/>
        <v>-44.255355986999689</v>
      </c>
      <c r="AO143" s="406">
        <f t="shared" si="149"/>
        <v>-66.916989554008637</v>
      </c>
      <c r="AP143" s="406">
        <f t="shared" si="149"/>
        <v>14.572709479173596</v>
      </c>
      <c r="AQ143" s="406">
        <f t="shared" si="149"/>
        <v>210.33819196274942</v>
      </c>
      <c r="AR143" s="406">
        <f t="shared" si="149"/>
        <v>42.45729238873448</v>
      </c>
      <c r="AS143" s="406">
        <f t="shared" si="149"/>
        <v>45.134789011688923</v>
      </c>
      <c r="AT143" s="406">
        <f t="shared" si="149"/>
        <v>223.38109058716199</v>
      </c>
      <c r="AU143" s="406">
        <f t="shared" si="149"/>
        <v>14.605902053680154</v>
      </c>
      <c r="AV143" s="406">
        <f t="shared" si="149"/>
        <v>-13.999153223456972</v>
      </c>
      <c r="AW143" s="406">
        <f t="shared" si="149"/>
        <v>68.442924657413286</v>
      </c>
      <c r="AX143" s="406">
        <f t="shared" si="149"/>
        <v>128.66648697712253</v>
      </c>
      <c r="AY143" s="407">
        <f t="shared" si="149"/>
        <v>497.20005742061238</v>
      </c>
      <c r="AZ143" s="406">
        <f t="shared" si="149"/>
        <v>9.903815189819376</v>
      </c>
      <c r="BA143" s="406">
        <f t="shared" si="149"/>
        <v>32.09823766247608</v>
      </c>
      <c r="BB143" s="406">
        <f t="shared" si="149"/>
        <v>97.14284400605473</v>
      </c>
      <c r="BC143" s="406">
        <f t="shared" si="149"/>
        <v>18.353068815123351</v>
      </c>
      <c r="BD143" s="406">
        <f t="shared" si="149"/>
        <v>172.87275617354294</v>
      </c>
      <c r="BE143" s="406">
        <f t="shared" si="149"/>
        <v>12.040862113417505</v>
      </c>
      <c r="BF143" s="406">
        <f t="shared" si="149"/>
        <v>36.727248420323001</v>
      </c>
      <c r="BG143" s="406">
        <f t="shared" si="149"/>
        <v>-29.467247188396883</v>
      </c>
      <c r="BH143" s="406">
        <f t="shared" si="149"/>
        <v>329.65397663495901</v>
      </c>
      <c r="BI143" s="406">
        <f t="shared" si="149"/>
        <v>-36.754089930183618</v>
      </c>
      <c r="BJ143" s="406">
        <f t="shared" si="149"/>
        <v>107.12802052975077</v>
      </c>
      <c r="BK143" s="407">
        <f t="shared" si="149"/>
        <v>207.69057703043873</v>
      </c>
      <c r="BL143" s="405">
        <f t="shared" si="149"/>
        <v>-60.514649790420826</v>
      </c>
      <c r="BM143" s="406">
        <f t="shared" si="149"/>
        <v>-55.090327592255093</v>
      </c>
      <c r="BN143" s="406">
        <f t="shared" si="149"/>
        <v>-38.673550583345332</v>
      </c>
      <c r="BO143" s="406">
        <f t="shared" si="149"/>
        <v>-11.981495205395476</v>
      </c>
      <c r="BP143" s="406">
        <f t="shared" ref="BP143:EA143" si="150">(POWER(BP66/BO66,12)-1)*100</f>
        <v>-14.737957992589468</v>
      </c>
      <c r="BQ143" s="406">
        <f t="shared" si="150"/>
        <v>23.94122536401597</v>
      </c>
      <c r="BR143" s="406">
        <f t="shared" si="150"/>
        <v>65.697183513161079</v>
      </c>
      <c r="BS143" s="406">
        <f t="shared" si="150"/>
        <v>-29.406670583482285</v>
      </c>
      <c r="BT143" s="406">
        <f t="shared" si="150"/>
        <v>-44.900796134635243</v>
      </c>
      <c r="BU143" s="406">
        <f t="shared" si="150"/>
        <v>130.13223735001412</v>
      </c>
      <c r="BV143" s="406">
        <f t="shared" si="150"/>
        <v>71.538205782421642</v>
      </c>
      <c r="BW143" s="407">
        <f t="shared" si="150"/>
        <v>-9.3456735971935601</v>
      </c>
      <c r="BX143" s="405">
        <f t="shared" si="150"/>
        <v>25.159231352886824</v>
      </c>
      <c r="BY143" s="406">
        <f t="shared" si="150"/>
        <v>-34.683613324182886</v>
      </c>
      <c r="BZ143" s="406">
        <f t="shared" si="150"/>
        <v>-23.496898023980417</v>
      </c>
      <c r="CA143" s="406">
        <f t="shared" si="150"/>
        <v>14.489780836990306</v>
      </c>
      <c r="CB143" s="406">
        <f t="shared" si="150"/>
        <v>-44.843945722233791</v>
      </c>
      <c r="CC143" s="406">
        <f t="shared" si="150"/>
        <v>37.880774992297091</v>
      </c>
      <c r="CD143" s="406">
        <f t="shared" si="150"/>
        <v>11.590578685219954</v>
      </c>
      <c r="CE143" s="406">
        <f t="shared" si="150"/>
        <v>11.999836242174645</v>
      </c>
      <c r="CF143" s="406">
        <f t="shared" si="150"/>
        <v>120.88880755941021</v>
      </c>
      <c r="CG143" s="406">
        <f t="shared" si="150"/>
        <v>11.982006249318333</v>
      </c>
      <c r="CH143" s="406">
        <f t="shared" si="150"/>
        <v>28.214840453286548</v>
      </c>
      <c r="CI143" s="407">
        <f t="shared" si="150"/>
        <v>111.26965819032408</v>
      </c>
      <c r="CJ143" s="405">
        <f t="shared" si="150"/>
        <v>21.117997872501238</v>
      </c>
      <c r="CK143" s="406">
        <f t="shared" si="150"/>
        <v>-18.048302612198107</v>
      </c>
      <c r="CL143" s="406">
        <f t="shared" si="150"/>
        <v>-5.0255508743600519</v>
      </c>
      <c r="CM143" s="406">
        <f t="shared" si="150"/>
        <v>112.20358451124474</v>
      </c>
      <c r="CN143" s="406">
        <f t="shared" si="150"/>
        <v>15.958869365344363</v>
      </c>
      <c r="CO143" s="406">
        <f t="shared" si="150"/>
        <v>0.43362460419702487</v>
      </c>
      <c r="CP143" s="406">
        <f t="shared" si="150"/>
        <v>-16.862583237552276</v>
      </c>
      <c r="CQ143" s="406">
        <f t="shared" si="150"/>
        <v>122.97870822343788</v>
      </c>
      <c r="CR143" s="406">
        <f t="shared" si="150"/>
        <v>-6.1974897369338811</v>
      </c>
      <c r="CS143" s="406">
        <f t="shared" si="150"/>
        <v>23.633230966139607</v>
      </c>
      <c r="CT143" s="406">
        <f t="shared" si="150"/>
        <v>-3.7215366447761911</v>
      </c>
      <c r="CU143" s="407">
        <f t="shared" si="150"/>
        <v>84.996891304392008</v>
      </c>
      <c r="CV143" s="406">
        <f t="shared" si="150"/>
        <v>100.71216154064837</v>
      </c>
      <c r="CW143" s="406">
        <f t="shared" si="150"/>
        <v>-68.292525820118598</v>
      </c>
      <c r="CX143" s="406">
        <f t="shared" si="150"/>
        <v>-7.4192378410185338</v>
      </c>
      <c r="CY143" s="406">
        <f t="shared" si="150"/>
        <v>59.252333587363083</v>
      </c>
      <c r="CZ143" s="406">
        <f t="shared" si="150"/>
        <v>-28.445355063538035</v>
      </c>
      <c r="DA143" s="406">
        <f t="shared" si="150"/>
        <v>159.25128201643128</v>
      </c>
      <c r="DB143" s="418">
        <f t="shared" si="150"/>
        <v>-19.396190587906638</v>
      </c>
      <c r="DC143" s="412">
        <f t="shared" si="150"/>
        <v>16.391579075108819</v>
      </c>
      <c r="DD143" s="420">
        <f t="shared" si="150"/>
        <v>-29.025736725060337</v>
      </c>
      <c r="DE143" s="420">
        <f t="shared" si="150"/>
        <v>210.44091188387415</v>
      </c>
      <c r="DF143" s="420">
        <f t="shared" si="150"/>
        <v>-27.858718423775564</v>
      </c>
      <c r="DG143" s="424">
        <f t="shared" si="150"/>
        <v>92.210545164887137</v>
      </c>
      <c r="DH143" s="425">
        <f t="shared" si="150"/>
        <v>-41.982082405560384</v>
      </c>
      <c r="DI143" s="420">
        <f t="shared" si="150"/>
        <v>86.71210613702587</v>
      </c>
      <c r="DJ143" s="420">
        <f t="shared" si="150"/>
        <v>-27.273697997601765</v>
      </c>
      <c r="DK143" s="420">
        <f t="shared" si="150"/>
        <v>40.567686619107725</v>
      </c>
      <c r="DL143" s="420">
        <f t="shared" si="150"/>
        <v>33.314273288557807</v>
      </c>
      <c r="DM143" s="420">
        <f t="shared" si="150"/>
        <v>-14.182863294750314</v>
      </c>
      <c r="DN143" s="420">
        <f t="shared" si="150"/>
        <v>-6.052888699431735</v>
      </c>
      <c r="DO143" s="420">
        <f t="shared" si="150"/>
        <v>17.257372742326304</v>
      </c>
      <c r="DP143" s="420">
        <f t="shared" si="150"/>
        <v>72.082162085940382</v>
      </c>
      <c r="DQ143" s="420">
        <f t="shared" si="150"/>
        <v>-5.5749422021833528E-2</v>
      </c>
      <c r="DR143" s="420">
        <f t="shared" si="150"/>
        <v>-20.996748900547246</v>
      </c>
      <c r="DS143" s="424">
        <f t="shared" si="150"/>
        <v>80.614088181864531</v>
      </c>
      <c r="DT143" s="425">
        <f t="shared" si="150"/>
        <v>-18.454239170551144</v>
      </c>
      <c r="DU143" s="420">
        <f t="shared" si="150"/>
        <v>6.8495735833923765</v>
      </c>
      <c r="DV143" s="420">
        <f t="shared" si="150"/>
        <v>99.977485774882098</v>
      </c>
      <c r="DW143" s="420">
        <f t="shared" si="150"/>
        <v>-67.741299522015623</v>
      </c>
      <c r="DX143" s="420">
        <f t="shared" si="150"/>
        <v>219.93339294673771</v>
      </c>
      <c r="DY143" s="420">
        <f t="shared" si="150"/>
        <v>-29.955670399728408</v>
      </c>
      <c r="DZ143" s="420">
        <f t="shared" si="150"/>
        <v>-34.654239408509959</v>
      </c>
      <c r="EA143" s="420">
        <f t="shared" si="150"/>
        <v>-12.31863701489978</v>
      </c>
      <c r="EB143" s="420">
        <f t="shared" ref="EB143:GM143" si="151">(POWER(EB66/EA66,12)-1)*100</f>
        <v>-24.624060375001221</v>
      </c>
      <c r="EC143" s="420">
        <f t="shared" si="151"/>
        <v>160.34174527362572</v>
      </c>
      <c r="ED143" s="420">
        <f t="shared" si="151"/>
        <v>-65.400712325290016</v>
      </c>
      <c r="EE143" s="413">
        <f t="shared" si="151"/>
        <v>-69.146631898487328</v>
      </c>
      <c r="EF143" s="420">
        <f t="shared" si="151"/>
        <v>8.7229664653777572</v>
      </c>
      <c r="EG143" s="412">
        <f t="shared" si="151"/>
        <v>6.6286914943941788</v>
      </c>
      <c r="EH143" s="412">
        <f t="shared" si="151"/>
        <v>17.046599872020085</v>
      </c>
      <c r="EI143" s="412">
        <f t="shared" si="151"/>
        <v>126.09104841981717</v>
      </c>
      <c r="EJ143" s="412">
        <f t="shared" si="151"/>
        <v>-59.157813589664343</v>
      </c>
      <c r="EK143" s="412">
        <f t="shared" si="151"/>
        <v>-39.794969877054619</v>
      </c>
      <c r="EL143" s="412">
        <f t="shared" si="151"/>
        <v>-42.314537772254035</v>
      </c>
      <c r="EM143" s="412">
        <f t="shared" si="151"/>
        <v>-14.101152971711384</v>
      </c>
      <c r="EN143" s="412">
        <f t="shared" si="151"/>
        <v>-15.86056609491262</v>
      </c>
      <c r="EO143" s="412">
        <f t="shared" si="151"/>
        <v>-13.282459529048706</v>
      </c>
      <c r="EP143" s="412">
        <f t="shared" si="151"/>
        <v>-67.097181714946203</v>
      </c>
      <c r="EQ143" s="413">
        <f t="shared" si="151"/>
        <v>9.3725681159722249</v>
      </c>
      <c r="ER143" s="414">
        <f t="shared" si="151"/>
        <v>-40.042074001217522</v>
      </c>
      <c r="ES143" s="412">
        <f t="shared" si="151"/>
        <v>-28.030855626401554</v>
      </c>
      <c r="ET143" s="412">
        <f t="shared" si="151"/>
        <v>5.2954093473539077</v>
      </c>
      <c r="EU143" s="412">
        <f t="shared" si="151"/>
        <v>-2.2751838761498555</v>
      </c>
      <c r="EV143" s="412">
        <f t="shared" si="151"/>
        <v>-15.015764269303178</v>
      </c>
      <c r="EW143" s="412">
        <f t="shared" si="151"/>
        <v>-32.409220017638084</v>
      </c>
      <c r="EX143" s="412">
        <f t="shared" si="151"/>
        <v>0.63351272617120369</v>
      </c>
      <c r="EY143" s="412">
        <f t="shared" si="151"/>
        <v>-2.4226213033865851</v>
      </c>
      <c r="EZ143" s="412">
        <f t="shared" si="151"/>
        <v>-16.803189043271459</v>
      </c>
      <c r="FA143" s="412">
        <f t="shared" si="151"/>
        <v>-27.649037261395993</v>
      </c>
      <c r="FB143" s="412">
        <f t="shared" si="151"/>
        <v>-23.99441000119127</v>
      </c>
      <c r="FC143" s="413">
        <f t="shared" si="151"/>
        <v>3.4319285406556377</v>
      </c>
      <c r="FD143" s="173">
        <f t="shared" si="151"/>
        <v>18.740022107921494</v>
      </c>
      <c r="FE143" s="173">
        <f t="shared" si="151"/>
        <v>-0.76841197937517203</v>
      </c>
      <c r="FF143" s="173">
        <f t="shared" si="151"/>
        <v>-1.2596449895831086</v>
      </c>
      <c r="FG143" s="173">
        <f t="shared" si="151"/>
        <v>-0.86583275943837856</v>
      </c>
      <c r="FH143" s="173">
        <f t="shared" si="151"/>
        <v>16.128742187957499</v>
      </c>
      <c r="FI143" s="173">
        <f t="shared" si="151"/>
        <v>-3.7561778369016863</v>
      </c>
      <c r="FJ143" s="173">
        <f t="shared" si="151"/>
        <v>-1.7909067785468191</v>
      </c>
      <c r="FK143" s="173">
        <f t="shared" si="151"/>
        <v>24.90595014201449</v>
      </c>
      <c r="FL143" s="414">
        <f t="shared" si="151"/>
        <v>9.9669673936508829</v>
      </c>
      <c r="FM143" s="414">
        <f t="shared" si="151"/>
        <v>6.7566053553874461</v>
      </c>
      <c r="FN143" s="414">
        <f t="shared" si="151"/>
        <v>8.8678154723208493</v>
      </c>
      <c r="FO143" s="173">
        <f t="shared" si="151"/>
        <v>39.388033869941431</v>
      </c>
      <c r="FP143" s="173">
        <f t="shared" si="151"/>
        <v>31.453756701324089</v>
      </c>
      <c r="FQ143" s="414">
        <f t="shared" si="151"/>
        <v>0.69721107696314455</v>
      </c>
      <c r="FR143" s="173">
        <f t="shared" si="151"/>
        <v>26.66753008984719</v>
      </c>
      <c r="FS143" s="173">
        <f t="shared" si="151"/>
        <v>44.476018785213654</v>
      </c>
      <c r="FT143" s="173">
        <f t="shared" si="151"/>
        <v>9.1789886964598555</v>
      </c>
      <c r="FU143" s="173">
        <f t="shared" si="151"/>
        <v>49.813046946998149</v>
      </c>
      <c r="FV143" s="412">
        <f t="shared" si="151"/>
        <v>42.47744957725812</v>
      </c>
      <c r="FW143" s="173">
        <f t="shared" si="151"/>
        <v>42.760432038879316</v>
      </c>
      <c r="FX143" s="173">
        <f t="shared" si="151"/>
        <v>4.810014085629466</v>
      </c>
      <c r="FY143" s="414">
        <f t="shared" si="151"/>
        <v>51.379591869012465</v>
      </c>
      <c r="FZ143" s="414">
        <f t="shared" si="151"/>
        <v>47.810532818661081</v>
      </c>
      <c r="GA143" s="414">
        <f t="shared" si="151"/>
        <v>38.988736359232675</v>
      </c>
      <c r="GB143" s="414">
        <f t="shared" si="151"/>
        <v>-10.920087393670464</v>
      </c>
      <c r="GC143" s="414">
        <f t="shared" si="151"/>
        <v>26.942762594355308</v>
      </c>
      <c r="GD143" s="414">
        <f t="shared" si="151"/>
        <v>14.869366237896941</v>
      </c>
      <c r="GE143" s="173">
        <f t="shared" si="151"/>
        <v>-4.4421037815008058</v>
      </c>
      <c r="GF143" s="414">
        <f t="shared" si="151"/>
        <v>-2.6292898807414589</v>
      </c>
      <c r="GG143" s="414">
        <f t="shared" si="151"/>
        <v>40.444022836025859</v>
      </c>
      <c r="GH143" s="173">
        <f t="shared" si="151"/>
        <v>8.7445959792565411</v>
      </c>
      <c r="GI143" s="414">
        <f t="shared" si="151"/>
        <v>18.290224545861065</v>
      </c>
      <c r="GJ143" s="173">
        <f t="shared" si="151"/>
        <v>-13.449616210942617</v>
      </c>
      <c r="GK143" s="173">
        <f t="shared" si="151"/>
        <v>5.4255340197852053</v>
      </c>
      <c r="GL143" s="414">
        <f t="shared" si="151"/>
        <v>-1.5331131273508936</v>
      </c>
      <c r="GM143" s="414">
        <f t="shared" si="151"/>
        <v>-7.0733388377803408</v>
      </c>
      <c r="GN143" s="414">
        <f t="shared" ref="GN143:GY143" si="152">(POWER(GN66/GM66,12)-1)*100</f>
        <v>-7.842868218377208</v>
      </c>
      <c r="GO143" s="414">
        <f t="shared" si="152"/>
        <v>-2.0649855702086439</v>
      </c>
      <c r="GP143" s="414">
        <f t="shared" si="152"/>
        <v>7.1931451099173538</v>
      </c>
      <c r="GQ143" s="414">
        <f t="shared" si="152"/>
        <v>17.984577936823221</v>
      </c>
      <c r="GR143" s="414">
        <f t="shared" si="152"/>
        <v>-16.8999117956822</v>
      </c>
      <c r="GS143" s="415">
        <f t="shared" si="152"/>
        <v>-26.91416517863221</v>
      </c>
      <c r="GT143" s="415">
        <f t="shared" si="152"/>
        <v>17.612104550752107</v>
      </c>
      <c r="GU143" s="415">
        <f t="shared" si="152"/>
        <v>-23.958614173343641</v>
      </c>
      <c r="GV143" s="415">
        <f t="shared" si="152"/>
        <v>-68.144883397829688</v>
      </c>
      <c r="GW143" s="415">
        <f t="shared" si="152"/>
        <v>-26.675585784289744</v>
      </c>
      <c r="GX143" s="415">
        <f t="shared" si="152"/>
        <v>-40.711002321070822</v>
      </c>
      <c r="GY143" s="175">
        <f t="shared" si="152"/>
        <v>810.21134357593803</v>
      </c>
      <c r="GZ143" s="175">
        <f>(POWER(GZ66/GY66,12)-1)*100</f>
        <v>35.208077889777201</v>
      </c>
      <c r="HA143" s="175">
        <f t="shared" ref="HA143:IX143" si="153">(POWER(HA66/GZ66,12)-1)*100</f>
        <v>21.668687144829502</v>
      </c>
      <c r="HB143" s="175">
        <f t="shared" si="153"/>
        <v>57.980251287157117</v>
      </c>
      <c r="HC143" s="175">
        <f t="shared" si="153"/>
        <v>25.622471678092463</v>
      </c>
      <c r="HD143" s="175">
        <f t="shared" si="153"/>
        <v>35.877562284662105</v>
      </c>
      <c r="HE143" s="175">
        <f t="shared" si="153"/>
        <v>-19.877518513375701</v>
      </c>
      <c r="HF143" s="175">
        <f>(POWER(HF66/HE66,12)-1)*100</f>
        <v>0.90003726470742063</v>
      </c>
      <c r="HG143" s="175">
        <f t="shared" si="153"/>
        <v>-4.1095118253474228</v>
      </c>
      <c r="HH143" s="175">
        <f t="shared" si="153"/>
        <v>-5.0244218683860637</v>
      </c>
      <c r="HI143" s="175">
        <f t="shared" si="153"/>
        <v>85.75043668988836</v>
      </c>
      <c r="HJ143" s="175">
        <f t="shared" si="153"/>
        <v>7.3732746671194338</v>
      </c>
      <c r="HK143" s="175">
        <f t="shared" si="153"/>
        <v>13.928311050797682</v>
      </c>
      <c r="HL143" s="175">
        <f t="shared" si="153"/>
        <v>-21.709664157857155</v>
      </c>
      <c r="HM143" s="175">
        <f t="shared" si="153"/>
        <v>65.077022073250163</v>
      </c>
      <c r="HN143" s="175">
        <f t="shared" si="153"/>
        <v>42.580481977672882</v>
      </c>
      <c r="HO143" s="175">
        <f t="shared" si="153"/>
        <v>77.133653069767604</v>
      </c>
      <c r="HP143" s="175">
        <f t="shared" si="153"/>
        <v>122.39486341497164</v>
      </c>
      <c r="HQ143" s="175">
        <f t="shared" si="153"/>
        <v>-7.4816317539557975</v>
      </c>
      <c r="HR143" s="175">
        <f t="shared" si="153"/>
        <v>101.25326035467567</v>
      </c>
      <c r="HS143" s="175">
        <f t="shared" si="153"/>
        <v>47.158965640154072</v>
      </c>
      <c r="HT143" s="175">
        <f t="shared" si="153"/>
        <v>30.38627608784974</v>
      </c>
      <c r="HU143" s="175">
        <f t="shared" si="153"/>
        <v>69.358262918057505</v>
      </c>
      <c r="HV143" s="415">
        <f t="shared" si="153"/>
        <v>92.236678024797129</v>
      </c>
      <c r="HW143" s="415">
        <f t="shared" si="153"/>
        <v>71.813993554010096</v>
      </c>
      <c r="HX143" s="415">
        <f t="shared" si="153"/>
        <v>99.968517195471506</v>
      </c>
      <c r="HY143" s="415">
        <f t="shared" si="153"/>
        <v>-69.59279849256616</v>
      </c>
      <c r="HZ143" s="415">
        <f t="shared" si="153"/>
        <v>91.091094213915966</v>
      </c>
      <c r="IA143" s="415">
        <f t="shared" si="153"/>
        <v>11.27965256252217</v>
      </c>
      <c r="IB143" s="175">
        <f t="shared" si="153"/>
        <v>-9.747832080433195</v>
      </c>
      <c r="IC143" s="175">
        <f t="shared" si="153"/>
        <v>1.7474566218757204</v>
      </c>
      <c r="ID143" s="175">
        <f t="shared" si="153"/>
        <v>2.9612295707790448</v>
      </c>
      <c r="IE143" s="175">
        <f t="shared" si="153"/>
        <v>8.3482346053016734</v>
      </c>
      <c r="IF143" s="415">
        <f t="shared" si="153"/>
        <v>1.7544649806615187</v>
      </c>
      <c r="IG143" s="415">
        <f t="shared" si="153"/>
        <v>47.278946670077062</v>
      </c>
      <c r="IH143" s="175">
        <f t="shared" si="153"/>
        <v>-9.7898231826438646</v>
      </c>
      <c r="II143" s="432">
        <f t="shared" si="153"/>
        <v>-13.724536912377516</v>
      </c>
      <c r="IJ143" s="433">
        <f>(POWER(IJ66/II66,12)-1)*100</f>
        <v>-32.772552040479866</v>
      </c>
      <c r="IK143" s="434">
        <f t="shared" si="153"/>
        <v>-15.488783795768802</v>
      </c>
      <c r="IL143" s="434">
        <f t="shared" si="153"/>
        <v>30.639624751459582</v>
      </c>
      <c r="IM143" s="433">
        <f t="shared" si="153"/>
        <v>7.3505732279685265</v>
      </c>
      <c r="IN143" s="433">
        <f t="shared" si="153"/>
        <v>-6.5707657563378596</v>
      </c>
      <c r="IO143" s="434">
        <f t="shared" si="153"/>
        <v>4.7221615866019473</v>
      </c>
      <c r="IP143" s="434">
        <f t="shared" si="153"/>
        <v>21.250630196653695</v>
      </c>
      <c r="IQ143" s="434">
        <f t="shared" si="153"/>
        <v>-5.026390216063259</v>
      </c>
      <c r="IR143" s="433">
        <f t="shared" si="153"/>
        <v>-8.0786348669274037</v>
      </c>
      <c r="IS143" s="433">
        <f t="shared" si="153"/>
        <v>-24.201263369480131</v>
      </c>
      <c r="IT143" s="433">
        <f t="shared" si="153"/>
        <v>-21.640103721301184</v>
      </c>
      <c r="IU143" s="433">
        <f t="shared" si="153"/>
        <v>-44.377981457528485</v>
      </c>
      <c r="IV143" s="496">
        <f t="shared" si="153"/>
        <v>-12.7000796430641</v>
      </c>
      <c r="IW143" s="496">
        <f t="shared" si="153"/>
        <v>-14.584425982956651</v>
      </c>
      <c r="IX143" s="496">
        <f t="shared" si="153"/>
        <v>3.0416441754414603</v>
      </c>
      <c r="IY143" s="496">
        <f>(POWER(IY66/IX66,12)-1)*100</f>
        <v>0</v>
      </c>
      <c r="IZ143" s="496">
        <f>(POWER(IZ66/IY66,12)-1)*100</f>
        <v>-14.688627568881142</v>
      </c>
      <c r="JA143" s="496">
        <f>(POWER(JA66/IY66,12)-1)*100</f>
        <v>-12.332629936324778</v>
      </c>
      <c r="JB143" s="496">
        <f>(POWER(JB66/IZ66,12)-1)*100</f>
        <v>-22.998568184690505</v>
      </c>
      <c r="JC143" s="496">
        <f>(POWER(JC66/IZ66,12)-1)*100</f>
        <v>-23.708480493560479</v>
      </c>
      <c r="JD143" s="496">
        <f>(POWER(JD66/JA66,12)-1)*100</f>
        <v>14.98330413052793</v>
      </c>
      <c r="JE143" s="496">
        <f>(POWER(JE66/JB66,12)-1)*100</f>
        <v>43.051144988411579</v>
      </c>
      <c r="JF143" s="496">
        <f>(POWER(JF66/JB66,12)-1)*100</f>
        <v>52.715688086903832</v>
      </c>
      <c r="JG143" s="530">
        <f>(POWER(JG66/JC66,12)-1)*100</f>
        <v>41.727975609414322</v>
      </c>
    </row>
    <row r="144" spans="2:267" ht="15" customHeight="1">
      <c r="B144" s="138"/>
      <c r="C144" s="435"/>
      <c r="D144" s="436"/>
      <c r="E144" s="58"/>
      <c r="F144" s="58"/>
      <c r="G144" s="58"/>
      <c r="H144" s="58"/>
      <c r="I144" s="58"/>
      <c r="J144" s="58"/>
      <c r="K144" s="58"/>
      <c r="L144" s="58"/>
      <c r="M144" s="58"/>
      <c r="N144" s="58"/>
      <c r="O144" s="437"/>
      <c r="P144" s="438"/>
      <c r="Q144" s="137"/>
      <c r="R144" s="137"/>
      <c r="S144" s="137"/>
      <c r="T144" s="137"/>
      <c r="U144" s="137"/>
      <c r="V144" s="137"/>
      <c r="W144" s="137"/>
      <c r="X144" s="137"/>
      <c r="Y144" s="137"/>
      <c r="Z144" s="137"/>
      <c r="AA144" s="439"/>
      <c r="AB144" s="438"/>
      <c r="AC144" s="137"/>
      <c r="AD144" s="137"/>
      <c r="AE144" s="137"/>
      <c r="AF144" s="137"/>
      <c r="AG144" s="137"/>
      <c r="AH144" s="137"/>
      <c r="AI144" s="137"/>
      <c r="AJ144" s="137"/>
      <c r="AK144" s="137"/>
      <c r="AL144" s="137"/>
      <c r="AM144" s="439"/>
      <c r="AN144" s="137"/>
      <c r="AO144" s="137"/>
      <c r="AP144" s="137"/>
      <c r="AQ144" s="137"/>
      <c r="AR144" s="137"/>
      <c r="AS144" s="137"/>
      <c r="AT144" s="137"/>
      <c r="AU144" s="137"/>
      <c r="AV144" s="137"/>
      <c r="AW144" s="137"/>
      <c r="AX144" s="137"/>
      <c r="AY144" s="439"/>
      <c r="AZ144" s="137"/>
      <c r="BA144" s="137"/>
      <c r="BB144" s="137"/>
      <c r="BC144" s="137"/>
      <c r="BD144" s="137"/>
      <c r="BE144" s="137"/>
      <c r="BF144" s="137"/>
      <c r="BG144" s="137"/>
      <c r="BH144" s="137"/>
      <c r="BI144" s="137"/>
      <c r="BJ144" s="137"/>
      <c r="BK144" s="439"/>
      <c r="BL144" s="438"/>
      <c r="BM144" s="137"/>
      <c r="BN144" s="137"/>
      <c r="BO144" s="137"/>
      <c r="BP144" s="137"/>
      <c r="BQ144" s="137"/>
      <c r="BR144" s="137"/>
      <c r="BS144" s="137"/>
      <c r="BT144" s="137"/>
      <c r="BU144" s="137"/>
      <c r="BV144" s="137"/>
      <c r="BW144" s="439"/>
      <c r="BX144" s="438"/>
      <c r="BY144" s="137"/>
      <c r="BZ144" s="137"/>
      <c r="CA144" s="137"/>
      <c r="CB144" s="137"/>
      <c r="CC144" s="440"/>
      <c r="CD144" s="441"/>
      <c r="CE144" s="441"/>
      <c r="CF144" s="441"/>
      <c r="CG144" s="441"/>
      <c r="CH144" s="441"/>
      <c r="CI144" s="442"/>
      <c r="CJ144" s="443"/>
      <c r="CK144" s="406"/>
      <c r="CL144" s="406"/>
      <c r="CM144" s="406"/>
      <c r="CN144" s="441"/>
      <c r="CO144" s="441"/>
      <c r="CP144" s="440"/>
      <c r="CQ144" s="440"/>
      <c r="CR144" s="440"/>
      <c r="CS144" s="440"/>
      <c r="CT144" s="440"/>
      <c r="CU144" s="444"/>
      <c r="CV144" s="440"/>
      <c r="CW144" s="440"/>
      <c r="CX144" s="441"/>
      <c r="CY144" s="440"/>
      <c r="CZ144" s="440"/>
      <c r="DA144" s="440"/>
      <c r="DB144" s="440"/>
      <c r="DC144" s="440"/>
      <c r="DD144" s="440"/>
      <c r="DE144" s="445"/>
      <c r="DF144" s="440"/>
      <c r="DG144" s="446"/>
      <c r="DH144" s="447"/>
      <c r="DI144" s="421"/>
      <c r="DJ144" s="421"/>
      <c r="DK144" s="421"/>
      <c r="DL144" s="421"/>
      <c r="DM144" s="421"/>
      <c r="DN144" s="440"/>
      <c r="DO144" s="440"/>
      <c r="DP144" s="440"/>
      <c r="DQ144" s="440"/>
      <c r="DR144" s="440"/>
      <c r="DS144" s="448"/>
      <c r="DT144" s="447"/>
      <c r="DU144" s="441"/>
      <c r="DV144" s="441"/>
      <c r="DW144" s="441"/>
      <c r="DX144" s="441"/>
      <c r="DY144" s="441"/>
      <c r="DZ144" s="441"/>
      <c r="EA144" s="441"/>
      <c r="EB144" s="441"/>
      <c r="EC144" s="441"/>
      <c r="ED144" s="441"/>
      <c r="EE144" s="449"/>
      <c r="EF144" s="421"/>
      <c r="EG144" s="421"/>
      <c r="EH144" s="117"/>
      <c r="EI144" s="117"/>
      <c r="EJ144" s="441"/>
      <c r="EK144" s="412"/>
      <c r="EL144" s="412"/>
      <c r="EM144" s="412"/>
      <c r="EN144" s="412"/>
      <c r="EO144" s="412"/>
      <c r="EP144" s="412"/>
      <c r="EQ144" s="413"/>
      <c r="ER144" s="447"/>
      <c r="ES144" s="441"/>
      <c r="ET144" s="441"/>
      <c r="EU144" s="441"/>
      <c r="EV144" s="441"/>
      <c r="EW144" s="441"/>
      <c r="EX144" s="441"/>
      <c r="EY144" s="441"/>
      <c r="EZ144" s="441"/>
      <c r="FA144" s="441"/>
      <c r="FB144" s="441"/>
      <c r="FC144" s="449"/>
      <c r="FD144" s="59"/>
      <c r="FE144" s="59"/>
      <c r="FF144" s="59"/>
      <c r="FG144" s="59"/>
      <c r="FH144" s="59"/>
      <c r="FI144" s="59"/>
      <c r="FJ144" s="59"/>
      <c r="FK144" s="59"/>
      <c r="FL144" s="447"/>
      <c r="FM144" s="447"/>
      <c r="FN144" s="447"/>
      <c r="FO144" s="59"/>
      <c r="FP144" s="449"/>
      <c r="FQ144" s="441"/>
      <c r="FR144" s="59"/>
      <c r="FS144" s="59"/>
      <c r="FT144" s="59"/>
      <c r="FU144" s="59"/>
      <c r="FV144" s="441"/>
      <c r="FW144" s="59"/>
      <c r="FX144" s="59"/>
      <c r="FY144" s="441"/>
      <c r="FZ144" s="447"/>
      <c r="GA144" s="447"/>
      <c r="GB144" s="447"/>
      <c r="GC144" s="447"/>
      <c r="GD144" s="447"/>
      <c r="GE144" s="59"/>
      <c r="GF144" s="441"/>
      <c r="GG144" s="447"/>
      <c r="GH144" s="59"/>
      <c r="GI144" s="447"/>
      <c r="GJ144" s="59"/>
      <c r="GK144" s="59"/>
      <c r="GL144" s="447"/>
      <c r="GM144" s="59"/>
      <c r="GN144" s="414"/>
      <c r="GO144" s="447"/>
      <c r="GP144" s="447"/>
      <c r="GQ144" s="59"/>
      <c r="GR144" s="59"/>
      <c r="GS144" s="447"/>
      <c r="GT144" s="447"/>
      <c r="GU144" s="447"/>
      <c r="GV144" s="447"/>
      <c r="GW144" s="447"/>
      <c r="GX144" s="447"/>
      <c r="GY144" s="59"/>
      <c r="GZ144" s="59"/>
      <c r="HA144" s="59"/>
      <c r="HB144" s="59"/>
      <c r="HC144" s="59"/>
      <c r="HD144" s="59"/>
      <c r="HE144" s="59"/>
      <c r="HF144" s="59"/>
      <c r="HG144" s="59"/>
      <c r="HH144" s="59"/>
      <c r="HI144" s="59"/>
      <c r="HJ144" s="59"/>
      <c r="HK144" s="59"/>
      <c r="HL144" s="59"/>
      <c r="HM144" s="59"/>
      <c r="HN144" s="59"/>
      <c r="HO144" s="59"/>
      <c r="HP144" s="59"/>
      <c r="HQ144" s="59"/>
      <c r="HR144" s="59"/>
      <c r="HS144" s="59"/>
      <c r="HT144" s="59"/>
      <c r="HU144" s="59"/>
      <c r="HV144" s="447"/>
      <c r="HW144" s="447"/>
      <c r="HX144" s="59"/>
      <c r="HY144" s="447"/>
      <c r="HZ144" s="447"/>
      <c r="IA144" s="59"/>
      <c r="IB144" s="59"/>
      <c r="IC144" s="59"/>
      <c r="ID144" s="59"/>
      <c r="IE144" s="59"/>
      <c r="IF144" s="447"/>
      <c r="IG144" s="447"/>
      <c r="IH144" s="59"/>
      <c r="II144" s="59"/>
      <c r="IJ144" s="59"/>
      <c r="IK144" s="447"/>
      <c r="IL144" s="447"/>
      <c r="IM144" s="59"/>
      <c r="IN144" s="59"/>
      <c r="IO144" s="447"/>
      <c r="IP144" s="447"/>
      <c r="IQ144" s="447"/>
      <c r="IR144" s="59"/>
      <c r="IS144" s="59"/>
      <c r="IT144" s="59"/>
      <c r="IU144" s="59"/>
      <c r="IV144" s="493"/>
      <c r="IW144" s="493"/>
      <c r="IX144" s="493"/>
      <c r="IY144" s="493"/>
      <c r="IZ144" s="493"/>
      <c r="JA144" s="493"/>
      <c r="JB144" s="493"/>
      <c r="JC144" s="493"/>
      <c r="JD144" s="493"/>
      <c r="JE144" s="493"/>
      <c r="JF144" s="493"/>
      <c r="JG144" s="531"/>
    </row>
    <row r="145" spans="2:267" ht="15" customHeight="1">
      <c r="B145" s="281" t="s">
        <v>122</v>
      </c>
      <c r="C145" s="402"/>
      <c r="D145" s="403"/>
      <c r="E145" s="160"/>
      <c r="F145" s="160"/>
      <c r="G145" s="160"/>
      <c r="H145" s="160"/>
      <c r="I145" s="160"/>
      <c r="J145" s="160"/>
      <c r="K145" s="160"/>
      <c r="L145" s="160"/>
      <c r="M145" s="160"/>
      <c r="N145" s="58"/>
      <c r="O145" s="437"/>
      <c r="P145" s="438"/>
      <c r="Q145" s="137"/>
      <c r="R145" s="137"/>
      <c r="S145" s="137"/>
      <c r="T145" s="137"/>
      <c r="U145" s="137"/>
      <c r="V145" s="137"/>
      <c r="W145" s="137"/>
      <c r="X145" s="137"/>
      <c r="Y145" s="137"/>
      <c r="Z145" s="137"/>
      <c r="AA145" s="439"/>
      <c r="AB145" s="438"/>
      <c r="AC145" s="137"/>
      <c r="AD145" s="137"/>
      <c r="AE145" s="137"/>
      <c r="AF145" s="137"/>
      <c r="AG145" s="137"/>
      <c r="AH145" s="137"/>
      <c r="AI145" s="137"/>
      <c r="AJ145" s="137"/>
      <c r="AK145" s="137"/>
      <c r="AL145" s="137"/>
      <c r="AM145" s="439"/>
      <c r="AN145" s="137"/>
      <c r="AO145" s="137"/>
      <c r="AP145" s="137"/>
      <c r="AQ145" s="137"/>
      <c r="AR145" s="137"/>
      <c r="AS145" s="137"/>
      <c r="AT145" s="137"/>
      <c r="AU145" s="137"/>
      <c r="AV145" s="137"/>
      <c r="AW145" s="137"/>
      <c r="AX145" s="137"/>
      <c r="AY145" s="439"/>
      <c r="AZ145" s="137"/>
      <c r="BA145" s="137"/>
      <c r="BB145" s="137"/>
      <c r="BC145" s="137"/>
      <c r="BD145" s="137"/>
      <c r="BE145" s="137"/>
      <c r="BF145" s="137"/>
      <c r="BG145" s="137"/>
      <c r="BH145" s="137"/>
      <c r="BI145" s="137"/>
      <c r="BJ145" s="137"/>
      <c r="BK145" s="439"/>
      <c r="BL145" s="438"/>
      <c r="BM145" s="137"/>
      <c r="BN145" s="137"/>
      <c r="BO145" s="137"/>
      <c r="BP145" s="137"/>
      <c r="BQ145" s="137"/>
      <c r="BR145" s="137"/>
      <c r="BS145" s="137"/>
      <c r="BT145" s="137"/>
      <c r="BU145" s="137"/>
      <c r="BV145" s="137"/>
      <c r="BW145" s="439"/>
      <c r="BX145" s="438"/>
      <c r="BY145" s="137"/>
      <c r="BZ145" s="137"/>
      <c r="CA145" s="137"/>
      <c r="CB145" s="137"/>
      <c r="CC145" s="440"/>
      <c r="CD145" s="441"/>
      <c r="CE145" s="441"/>
      <c r="CF145" s="441"/>
      <c r="CG145" s="441"/>
      <c r="CH145" s="441"/>
      <c r="CI145" s="442"/>
      <c r="CJ145" s="443"/>
      <c r="CK145" s="406"/>
      <c r="CL145" s="406"/>
      <c r="CM145" s="406"/>
      <c r="CN145" s="441"/>
      <c r="CO145" s="441"/>
      <c r="CP145" s="440"/>
      <c r="CQ145" s="440"/>
      <c r="CR145" s="440"/>
      <c r="CS145" s="440"/>
      <c r="CT145" s="440"/>
      <c r="CU145" s="444"/>
      <c r="CV145" s="440"/>
      <c r="CW145" s="440"/>
      <c r="CX145" s="441"/>
      <c r="CY145" s="440"/>
      <c r="CZ145" s="440"/>
      <c r="DA145" s="440"/>
      <c r="DB145" s="440"/>
      <c r="DC145" s="440"/>
      <c r="DD145" s="440"/>
      <c r="DE145" s="445"/>
      <c r="DF145" s="440"/>
      <c r="DG145" s="446"/>
      <c r="DH145" s="447"/>
      <c r="DI145" s="421"/>
      <c r="DJ145" s="421"/>
      <c r="DK145" s="421"/>
      <c r="DL145" s="421"/>
      <c r="DM145" s="421"/>
      <c r="DN145" s="440"/>
      <c r="DO145" s="440"/>
      <c r="DP145" s="440"/>
      <c r="DQ145" s="440"/>
      <c r="DR145" s="440"/>
      <c r="DS145" s="448"/>
      <c r="DT145" s="447"/>
      <c r="DU145" s="441"/>
      <c r="DV145" s="441"/>
      <c r="DW145" s="441"/>
      <c r="DX145" s="441"/>
      <c r="DY145" s="441"/>
      <c r="DZ145" s="441"/>
      <c r="EA145" s="441"/>
      <c r="EB145" s="441"/>
      <c r="EC145" s="441"/>
      <c r="ED145" s="441"/>
      <c r="EE145" s="449"/>
      <c r="EF145" s="421"/>
      <c r="EG145" s="421"/>
      <c r="EH145" s="117"/>
      <c r="EI145" s="117"/>
      <c r="EJ145" s="441"/>
      <c r="EK145" s="412"/>
      <c r="EL145" s="412"/>
      <c r="EM145" s="412"/>
      <c r="EN145" s="412"/>
      <c r="EO145" s="412"/>
      <c r="EP145" s="412"/>
      <c r="EQ145" s="413"/>
      <c r="ER145" s="447"/>
      <c r="ES145" s="441"/>
      <c r="ET145" s="441"/>
      <c r="EU145" s="441"/>
      <c r="EV145" s="441"/>
      <c r="EW145" s="441"/>
      <c r="EX145" s="441"/>
      <c r="EY145" s="441"/>
      <c r="EZ145" s="441"/>
      <c r="FA145" s="441"/>
      <c r="FB145" s="441"/>
      <c r="FC145" s="449"/>
      <c r="FD145" s="59"/>
      <c r="FE145" s="59"/>
      <c r="FF145" s="59"/>
      <c r="FG145" s="59"/>
      <c r="FH145" s="59"/>
      <c r="FI145" s="59"/>
      <c r="FJ145" s="59"/>
      <c r="FK145" s="59"/>
      <c r="FL145" s="447"/>
      <c r="FM145" s="447"/>
      <c r="FN145" s="447"/>
      <c r="FO145" s="59"/>
      <c r="FP145" s="449"/>
      <c r="FQ145" s="441"/>
      <c r="FR145" s="59"/>
      <c r="FS145" s="59"/>
      <c r="FT145" s="59"/>
      <c r="FU145" s="59"/>
      <c r="FV145" s="441"/>
      <c r="FW145" s="59"/>
      <c r="FX145" s="59"/>
      <c r="FY145" s="441"/>
      <c r="FZ145" s="447"/>
      <c r="GA145" s="447"/>
      <c r="GB145" s="447"/>
      <c r="GC145" s="447"/>
      <c r="GD145" s="447"/>
      <c r="GE145" s="59"/>
      <c r="GF145" s="441"/>
      <c r="GG145" s="447"/>
      <c r="GH145" s="59"/>
      <c r="GI145" s="447"/>
      <c r="GJ145" s="59"/>
      <c r="GK145" s="59"/>
      <c r="GL145" s="447"/>
      <c r="GM145" s="59"/>
      <c r="GN145" s="414"/>
      <c r="GO145" s="447"/>
      <c r="GP145" s="447"/>
      <c r="GQ145" s="59"/>
      <c r="GR145" s="59"/>
      <c r="GS145" s="447"/>
      <c r="GT145" s="447"/>
      <c r="GU145" s="447"/>
      <c r="GV145" s="447"/>
      <c r="GW145" s="447"/>
      <c r="GX145" s="447"/>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7"/>
      <c r="HW145" s="447"/>
      <c r="HX145" s="59"/>
      <c r="HY145" s="447"/>
      <c r="HZ145" s="447"/>
      <c r="IA145" s="59"/>
      <c r="IB145" s="59"/>
      <c r="IC145" s="59"/>
      <c r="ID145" s="59"/>
      <c r="IE145" s="59"/>
      <c r="IF145" s="447"/>
      <c r="IG145" s="447"/>
      <c r="IH145" s="59"/>
      <c r="II145" s="59"/>
      <c r="IJ145" s="59"/>
      <c r="IK145" s="447"/>
      <c r="IL145" s="447"/>
      <c r="IM145" s="59"/>
      <c r="IN145" s="59"/>
      <c r="IO145" s="447"/>
      <c r="IP145" s="447"/>
      <c r="IQ145" s="447"/>
      <c r="IR145" s="59"/>
      <c r="IS145" s="59"/>
      <c r="IT145" s="59"/>
      <c r="IU145" s="59"/>
      <c r="IV145" s="493"/>
      <c r="IW145" s="493"/>
      <c r="IX145" s="493"/>
      <c r="IY145" s="493"/>
      <c r="IZ145" s="493"/>
      <c r="JA145" s="493"/>
      <c r="JB145" s="493"/>
      <c r="JC145" s="493"/>
      <c r="JD145" s="493"/>
      <c r="JE145" s="493"/>
      <c r="JF145" s="493"/>
      <c r="JG145" s="531"/>
    </row>
    <row r="146" spans="2:267" ht="15" customHeight="1">
      <c r="B146" s="138" t="s">
        <v>118</v>
      </c>
      <c r="C146" s="402"/>
      <c r="D146" s="403"/>
      <c r="E146" s="160"/>
      <c r="F146" s="160"/>
      <c r="G146" s="160"/>
      <c r="H146" s="160"/>
      <c r="I146" s="160">
        <f t="shared" ref="I146:BT146" si="154">(POWER(I100/C100,2)-1)*100</f>
        <v>81.694967053996876</v>
      </c>
      <c r="J146" s="160">
        <f t="shared" si="154"/>
        <v>115.49155648783467</v>
      </c>
      <c r="K146" s="160">
        <f t="shared" si="154"/>
        <v>115.35892343927468</v>
      </c>
      <c r="L146" s="160">
        <f t="shared" si="154"/>
        <v>116.39443763533662</v>
      </c>
      <c r="M146" s="160">
        <f t="shared" si="154"/>
        <v>89.620676162515196</v>
      </c>
      <c r="N146" s="160">
        <f t="shared" si="154"/>
        <v>91.851192846330406</v>
      </c>
      <c r="O146" s="404">
        <f t="shared" si="154"/>
        <v>82.617471045318695</v>
      </c>
      <c r="P146" s="405">
        <f t="shared" si="154"/>
        <v>51.257414315565384</v>
      </c>
      <c r="Q146" s="406">
        <f t="shared" si="154"/>
        <v>70.429353187417917</v>
      </c>
      <c r="R146" s="406">
        <f t="shared" si="154"/>
        <v>64.313976533548797</v>
      </c>
      <c r="S146" s="406">
        <f t="shared" si="154"/>
        <v>50.911331508405702</v>
      </c>
      <c r="T146" s="406">
        <f t="shared" si="154"/>
        <v>32.28674846758399</v>
      </c>
      <c r="U146" s="406">
        <f t="shared" si="154"/>
        <v>28.233298510391847</v>
      </c>
      <c r="V146" s="406">
        <f t="shared" si="154"/>
        <v>3.8961985036240154</v>
      </c>
      <c r="W146" s="406">
        <f t="shared" si="154"/>
        <v>-14.284198672555704</v>
      </c>
      <c r="X146" s="406">
        <f t="shared" si="154"/>
        <v>-9.956925615906421</v>
      </c>
      <c r="Y146" s="406">
        <f t="shared" si="154"/>
        <v>-0.2315668027123019</v>
      </c>
      <c r="Z146" s="406">
        <f t="shared" si="154"/>
        <v>5.2090068187214067</v>
      </c>
      <c r="AA146" s="407">
        <f t="shared" si="154"/>
        <v>-0.60346010819896101</v>
      </c>
      <c r="AB146" s="405">
        <f t="shared" si="154"/>
        <v>11.503581310638111</v>
      </c>
      <c r="AC146" s="406">
        <f t="shared" si="154"/>
        <v>17.928890846146327</v>
      </c>
      <c r="AD146" s="406">
        <f t="shared" si="154"/>
        <v>20.202319841605252</v>
      </c>
      <c r="AE146" s="406">
        <f t="shared" si="154"/>
        <v>22.426485897348879</v>
      </c>
      <c r="AF146" s="406">
        <f t="shared" si="154"/>
        <v>22.559145555412364</v>
      </c>
      <c r="AG146" s="406">
        <f t="shared" si="154"/>
        <v>25.465981772921232</v>
      </c>
      <c r="AH146" s="406">
        <f t="shared" si="154"/>
        <v>30.838022288670498</v>
      </c>
      <c r="AI146" s="406">
        <f t="shared" si="154"/>
        <v>26.570456277795884</v>
      </c>
      <c r="AJ146" s="406">
        <f t="shared" si="154"/>
        <v>18.593003736161549</v>
      </c>
      <c r="AK146" s="406">
        <f t="shared" si="154"/>
        <v>17.710562559182485</v>
      </c>
      <c r="AL146" s="406">
        <f t="shared" si="154"/>
        <v>18.873069200432614</v>
      </c>
      <c r="AM146" s="407">
        <f t="shared" si="154"/>
        <v>28.572586377903477</v>
      </c>
      <c r="AN146" s="406">
        <f t="shared" si="154"/>
        <v>24.36292624656582</v>
      </c>
      <c r="AO146" s="406">
        <f t="shared" si="154"/>
        <v>16.278560548904263</v>
      </c>
      <c r="AP146" s="406">
        <f t="shared" si="154"/>
        <v>25.530486878248858</v>
      </c>
      <c r="AQ146" s="406">
        <f t="shared" si="154"/>
        <v>35.289310054154257</v>
      </c>
      <c r="AR146" s="406">
        <f t="shared" si="154"/>
        <v>39.443821726863312</v>
      </c>
      <c r="AS146" s="406">
        <f t="shared" si="154"/>
        <v>35.869286713176749</v>
      </c>
      <c r="AT146" s="406">
        <f t="shared" si="154"/>
        <v>27.188695948813969</v>
      </c>
      <c r="AU146" s="406">
        <f t="shared" si="154"/>
        <v>37.502078266125991</v>
      </c>
      <c r="AV146" s="406">
        <f t="shared" si="154"/>
        <v>115.77000632645462</v>
      </c>
      <c r="AW146" s="406">
        <f t="shared" si="154"/>
        <v>101.72121255125717</v>
      </c>
      <c r="AX146" s="406">
        <f t="shared" si="154"/>
        <v>100.96888838958242</v>
      </c>
      <c r="AY146" s="407">
        <f t="shared" si="154"/>
        <v>98.969790210130199</v>
      </c>
      <c r="AZ146" s="406">
        <f t="shared" si="154"/>
        <v>123.50115328998777</v>
      </c>
      <c r="BA146" s="406">
        <f t="shared" si="154"/>
        <v>161.75909994044309</v>
      </c>
      <c r="BB146" s="406">
        <f t="shared" si="154"/>
        <v>66.105111225098227</v>
      </c>
      <c r="BC146" s="406">
        <f t="shared" si="154"/>
        <v>45.225151777474501</v>
      </c>
      <c r="BD146" s="406">
        <f t="shared" si="154"/>
        <v>44.029595688719802</v>
      </c>
      <c r="BE146" s="406">
        <f t="shared" si="154"/>
        <v>60.680792953120722</v>
      </c>
      <c r="BF146" s="406">
        <f t="shared" si="154"/>
        <v>64.780231694617797</v>
      </c>
      <c r="BG146" s="406">
        <f t="shared" si="154"/>
        <v>39.821323286455737</v>
      </c>
      <c r="BH146" s="406">
        <f t="shared" si="154"/>
        <v>22.916996953715142</v>
      </c>
      <c r="BI146" s="406">
        <f t="shared" si="154"/>
        <v>48.883853131583251</v>
      </c>
      <c r="BJ146" s="406">
        <f t="shared" si="154"/>
        <v>44.666569969602051</v>
      </c>
      <c r="BK146" s="407">
        <f t="shared" si="154"/>
        <v>37.750722194631471</v>
      </c>
      <c r="BL146" s="405">
        <f t="shared" si="154"/>
        <v>22.99490789142866</v>
      </c>
      <c r="BM146" s="406">
        <f t="shared" si="154"/>
        <v>24.691155771269703</v>
      </c>
      <c r="BN146" s="406">
        <f t="shared" si="154"/>
        <v>28.839756525583859</v>
      </c>
      <c r="BO146" s="406">
        <f t="shared" si="154"/>
        <v>18.72607083677693</v>
      </c>
      <c r="BP146" s="406">
        <f t="shared" si="154"/>
        <v>11.249201063322968</v>
      </c>
      <c r="BQ146" s="406">
        <f t="shared" si="154"/>
        <v>-3.2765681579403183</v>
      </c>
      <c r="BR146" s="406">
        <f t="shared" si="154"/>
        <v>4.3589460987522477</v>
      </c>
      <c r="BS146" s="406">
        <f t="shared" si="154"/>
        <v>-9.1807100973529625</v>
      </c>
      <c r="BT146" s="406">
        <f t="shared" si="154"/>
        <v>-2.2614711673367482</v>
      </c>
      <c r="BU146" s="406">
        <f t="shared" ref="BU146:EF146" si="155">(POWER(BU100/BO100,2)-1)*100</f>
        <v>2.7458019809563083</v>
      </c>
      <c r="BV146" s="406">
        <f t="shared" si="155"/>
        <v>8.0896541287271084</v>
      </c>
      <c r="BW146" s="407">
        <f t="shared" si="155"/>
        <v>15.346713303879532</v>
      </c>
      <c r="BX146" s="405">
        <f t="shared" si="155"/>
        <v>-2.951765182883026</v>
      </c>
      <c r="BY146" s="406">
        <f t="shared" si="155"/>
        <v>10.53453537758935</v>
      </c>
      <c r="BZ146" s="406">
        <f t="shared" si="155"/>
        <v>-4.2376092292643275</v>
      </c>
      <c r="CA146" s="406">
        <f t="shared" si="155"/>
        <v>-8.3452472999133835</v>
      </c>
      <c r="CB146" s="406">
        <f t="shared" si="155"/>
        <v>-3.0015339106705841</v>
      </c>
      <c r="CC146" s="406">
        <f t="shared" si="155"/>
        <v>-1.8206625060768533</v>
      </c>
      <c r="CD146" s="406">
        <f t="shared" si="155"/>
        <v>11.421123262255506</v>
      </c>
      <c r="CE146" s="406">
        <f t="shared" si="155"/>
        <v>13.756637350885882</v>
      </c>
      <c r="CF146" s="406">
        <f t="shared" si="155"/>
        <v>29.724061442613458</v>
      </c>
      <c r="CG146" s="406">
        <f t="shared" si="155"/>
        <v>31.857163507461973</v>
      </c>
      <c r="CH146" s="406">
        <f t="shared" si="155"/>
        <v>26.399632225881085</v>
      </c>
      <c r="CI146" s="407">
        <f t="shared" si="155"/>
        <v>43.907986880968572</v>
      </c>
      <c r="CJ146" s="405">
        <f t="shared" si="155"/>
        <v>31.175173481202179</v>
      </c>
      <c r="CK146" s="406">
        <f t="shared" si="155"/>
        <v>18.199323319452709</v>
      </c>
      <c r="CL146" s="406">
        <f t="shared" si="155"/>
        <v>9.0616658267401728</v>
      </c>
      <c r="CM146" s="406">
        <f t="shared" si="155"/>
        <v>28.181566686971916</v>
      </c>
      <c r="CN146" s="406">
        <f t="shared" si="155"/>
        <v>18.339389912860902</v>
      </c>
      <c r="CO146" s="406">
        <f t="shared" si="155"/>
        <v>-1.9049825003563226</v>
      </c>
      <c r="CP146" s="406">
        <f t="shared" si="155"/>
        <v>11.474614145912421</v>
      </c>
      <c r="CQ146" s="406">
        <f t="shared" si="155"/>
        <v>22.918287603904197</v>
      </c>
      <c r="CR146" s="406">
        <f t="shared" si="155"/>
        <v>30.428687018491264</v>
      </c>
      <c r="CS146" s="406">
        <f t="shared" si="155"/>
        <v>15.400132995446292</v>
      </c>
      <c r="CT146" s="406">
        <f t="shared" si="155"/>
        <v>22.674627581031494</v>
      </c>
      <c r="CU146" s="407">
        <f t="shared" si="155"/>
        <v>21.303595768915716</v>
      </c>
      <c r="CV146" s="406">
        <f t="shared" si="155"/>
        <v>27.08465088109806</v>
      </c>
      <c r="CW146" s="406">
        <f t="shared" si="155"/>
        <v>25.609659028599353</v>
      </c>
      <c r="CX146" s="406">
        <f t="shared" si="155"/>
        <v>29.349277894389878</v>
      </c>
      <c r="CY146" s="406">
        <f t="shared" si="155"/>
        <v>34.913918550925473</v>
      </c>
      <c r="CZ146" s="406">
        <f t="shared" si="155"/>
        <v>28.490776423442821</v>
      </c>
      <c r="DA146" s="406">
        <f t="shared" si="155"/>
        <v>31.214853458657931</v>
      </c>
      <c r="DB146" s="406">
        <f t="shared" si="155"/>
        <v>15.675501467648377</v>
      </c>
      <c r="DC146" s="406">
        <f t="shared" si="155"/>
        <v>16.106809070974414</v>
      </c>
      <c r="DD146" s="408">
        <f t="shared" si="155"/>
        <v>8.7973172373327237</v>
      </c>
      <c r="DE146" s="408">
        <f t="shared" si="155"/>
        <v>0.58623387811147509</v>
      </c>
      <c r="DF146" s="408">
        <f t="shared" si="155"/>
        <v>6.0725172412233297</v>
      </c>
      <c r="DG146" s="409">
        <f t="shared" si="155"/>
        <v>9.942584016646915</v>
      </c>
      <c r="DH146" s="410">
        <f t="shared" si="155"/>
        <v>13.258753589412976</v>
      </c>
      <c r="DI146" s="408">
        <f t="shared" si="155"/>
        <v>19.710354669733544</v>
      </c>
      <c r="DJ146" s="408">
        <f t="shared" si="155"/>
        <v>27.685927216409191</v>
      </c>
      <c r="DK146" s="408">
        <f t="shared" si="155"/>
        <v>31.547825828715361</v>
      </c>
      <c r="DL146" s="408">
        <f t="shared" si="155"/>
        <v>31.501367032370297</v>
      </c>
      <c r="DM146" s="408">
        <f t="shared" si="155"/>
        <v>21.618094586067716</v>
      </c>
      <c r="DN146" s="408">
        <f t="shared" si="155"/>
        <v>21.649778557928467</v>
      </c>
      <c r="DO146" s="408">
        <f t="shared" si="155"/>
        <v>16.278097351366938</v>
      </c>
      <c r="DP146" s="408">
        <f t="shared" si="155"/>
        <v>16.124186970998821</v>
      </c>
      <c r="DQ146" s="408">
        <f t="shared" si="155"/>
        <v>7.0721746567948163</v>
      </c>
      <c r="DR146" s="408">
        <f t="shared" si="155"/>
        <v>3.9984908402646679</v>
      </c>
      <c r="DS146" s="409">
        <f t="shared" si="155"/>
        <v>13.427444902725515</v>
      </c>
      <c r="DT146" s="410">
        <f t="shared" si="155"/>
        <v>11.265531724958922</v>
      </c>
      <c r="DU146" s="408">
        <f t="shared" si="155"/>
        <v>4.858815820972362</v>
      </c>
      <c r="DV146" s="408">
        <f t="shared" si="155"/>
        <v>-1.1145635940159271</v>
      </c>
      <c r="DW146" s="408">
        <f t="shared" si="155"/>
        <v>-4.1805978952408456</v>
      </c>
      <c r="DX146" s="408">
        <f t="shared" si="155"/>
        <v>-13.37386540765123</v>
      </c>
      <c r="DY146" s="408">
        <f t="shared" si="155"/>
        <v>-21.620462049901722</v>
      </c>
      <c r="DZ146" s="408">
        <f t="shared" si="155"/>
        <v>-19.876441060695981</v>
      </c>
      <c r="EA146" s="408">
        <f t="shared" si="155"/>
        <v>-22.253182623388014</v>
      </c>
      <c r="EB146" s="408">
        <f t="shared" si="155"/>
        <v>-16.56029761255834</v>
      </c>
      <c r="EC146" s="408">
        <f t="shared" si="155"/>
        <v>-14.15611046721188</v>
      </c>
      <c r="ED146" s="408">
        <f t="shared" si="155"/>
        <v>-8.3518191472293335</v>
      </c>
      <c r="EE146" s="413">
        <f t="shared" si="155"/>
        <v>-4.7995106741490767</v>
      </c>
      <c r="EF146" s="408">
        <f t="shared" si="155"/>
        <v>-18.91236995667014</v>
      </c>
      <c r="EG146" s="420">
        <f t="shared" ref="EG146:GR146" si="156">(POWER(EG100/EA100,2)-1)*100</f>
        <v>-10.834593511957536</v>
      </c>
      <c r="EH146" s="420">
        <f t="shared" si="156"/>
        <v>-3.7770062616109934</v>
      </c>
      <c r="EI146" s="420">
        <f t="shared" si="156"/>
        <v>-1.1088138319345964</v>
      </c>
      <c r="EJ146" s="412">
        <f t="shared" si="156"/>
        <v>0.81827365688178499</v>
      </c>
      <c r="EK146" s="412">
        <f t="shared" si="156"/>
        <v>-5.5986198119801873</v>
      </c>
      <c r="EL146" s="412">
        <f t="shared" si="156"/>
        <v>1.1012848828354516</v>
      </c>
      <c r="EM146" s="412">
        <f t="shared" si="156"/>
        <v>-8.0268851423829553</v>
      </c>
      <c r="EN146" s="412">
        <f t="shared" si="156"/>
        <v>-17.338400402752807</v>
      </c>
      <c r="EO146" s="412">
        <f t="shared" si="156"/>
        <v>-18.966537411043483</v>
      </c>
      <c r="EP146" s="412">
        <f t="shared" si="156"/>
        <v>-20.68129368139029</v>
      </c>
      <c r="EQ146" s="413">
        <f t="shared" si="156"/>
        <v>-17.695365583187193</v>
      </c>
      <c r="ER146" s="414">
        <f t="shared" si="156"/>
        <v>-14.203470374559258</v>
      </c>
      <c r="ES146" s="412">
        <f t="shared" si="156"/>
        <v>-5.1548805873126486</v>
      </c>
      <c r="ET146" s="412">
        <f t="shared" si="156"/>
        <v>3.0939397453577655E-3</v>
      </c>
      <c r="EU146" s="412">
        <f t="shared" si="156"/>
        <v>4.309902621754591</v>
      </c>
      <c r="EV146" s="412">
        <f t="shared" si="156"/>
        <v>7.1945055601545738</v>
      </c>
      <c r="EW146" s="412">
        <f t="shared" si="156"/>
        <v>8.1634310094607763</v>
      </c>
      <c r="EX146" s="412">
        <f t="shared" si="156"/>
        <v>15.309629516514978</v>
      </c>
      <c r="EY146" s="412">
        <f t="shared" si="156"/>
        <v>11.6995094746974</v>
      </c>
      <c r="EZ146" s="412">
        <f t="shared" si="156"/>
        <v>8.7342693106129623</v>
      </c>
      <c r="FA146" s="412">
        <f t="shared" si="156"/>
        <v>9.0715601363258624</v>
      </c>
      <c r="FB146" s="412">
        <f t="shared" si="156"/>
        <v>7.3488229646046621</v>
      </c>
      <c r="FC146" s="413">
        <f t="shared" si="156"/>
        <v>9.8221611538717788</v>
      </c>
      <c r="FD146" s="173">
        <f t="shared" si="156"/>
        <v>5.0537602098967183</v>
      </c>
      <c r="FE146" s="173">
        <f t="shared" si="156"/>
        <v>1.6338362916129778</v>
      </c>
      <c r="FF146" s="173">
        <f t="shared" si="156"/>
        <v>-5.09596108740541</v>
      </c>
      <c r="FG146" s="173">
        <f t="shared" si="156"/>
        <v>-13.05690197459225</v>
      </c>
      <c r="FH146" s="173">
        <f t="shared" si="156"/>
        <v>-11.477014449034717</v>
      </c>
      <c r="FI146" s="173">
        <f t="shared" si="156"/>
        <v>-11.36583408012336</v>
      </c>
      <c r="FJ146" s="173">
        <f t="shared" si="156"/>
        <v>-10.792597617308585</v>
      </c>
      <c r="FK146" s="173">
        <f t="shared" si="156"/>
        <v>-9.6973178659868431</v>
      </c>
      <c r="FL146" s="414">
        <f t="shared" si="156"/>
        <v>-5.5720344379541098</v>
      </c>
      <c r="FM146" s="414">
        <f t="shared" si="156"/>
        <v>-3.0405308751353388</v>
      </c>
      <c r="FN146" s="414">
        <f t="shared" si="156"/>
        <v>-4.4536132461543527</v>
      </c>
      <c r="FO146" s="173">
        <f t="shared" si="156"/>
        <v>3.1059522966655706</v>
      </c>
      <c r="FP146" s="173">
        <f t="shared" si="156"/>
        <v>-1.6772822021484446</v>
      </c>
      <c r="FQ146" s="414">
        <f t="shared" si="156"/>
        <v>-4.0953459005829362</v>
      </c>
      <c r="FR146" s="173">
        <f t="shared" si="156"/>
        <v>-6.3590713801583876</v>
      </c>
      <c r="FS146" s="173">
        <f t="shared" si="156"/>
        <v>-4.5693563802374655</v>
      </c>
      <c r="FT146" s="173">
        <f t="shared" si="156"/>
        <v>-1.5277655176709759</v>
      </c>
      <c r="FU146" s="173">
        <f t="shared" si="156"/>
        <v>-6.8266502266752571</v>
      </c>
      <c r="FV146" s="412">
        <f t="shared" si="156"/>
        <v>3.8801317085173981</v>
      </c>
      <c r="FW146" s="173">
        <f t="shared" si="156"/>
        <v>12.806860507480078</v>
      </c>
      <c r="FX146" s="173">
        <f t="shared" si="156"/>
        <v>19.083448441635078</v>
      </c>
      <c r="FY146" s="414">
        <f t="shared" si="156"/>
        <v>20.397435748200078</v>
      </c>
      <c r="FZ146" s="414">
        <f t="shared" si="156"/>
        <v>19.534830468743625</v>
      </c>
      <c r="GA146" s="414">
        <f t="shared" si="156"/>
        <v>12.185240760105298</v>
      </c>
      <c r="GB146" s="414">
        <f t="shared" si="156"/>
        <v>6.9046349597844392</v>
      </c>
      <c r="GC146" s="414">
        <f t="shared" si="156"/>
        <v>3.737953113496939</v>
      </c>
      <c r="GD146" s="414">
        <f t="shared" si="156"/>
        <v>3.3540044650538725</v>
      </c>
      <c r="GE146" s="173">
        <f t="shared" si="156"/>
        <v>13.253500376087146</v>
      </c>
      <c r="GF146" s="414">
        <f t="shared" si="156"/>
        <v>12.262609799677859</v>
      </c>
      <c r="GG146" s="414">
        <f t="shared" si="156"/>
        <v>19.683812159670211</v>
      </c>
      <c r="GH146" s="173">
        <f t="shared" si="156"/>
        <v>24.246583996180139</v>
      </c>
      <c r="GI146" s="414">
        <f t="shared" si="156"/>
        <v>27.536534595611361</v>
      </c>
      <c r="GJ146" s="173">
        <f t="shared" si="156"/>
        <v>17.419623161916963</v>
      </c>
      <c r="GK146" s="173">
        <f t="shared" si="156"/>
        <v>10.608912997620724</v>
      </c>
      <c r="GL146" s="414">
        <f t="shared" si="156"/>
        <v>15.645809983589821</v>
      </c>
      <c r="GM146" s="414">
        <f t="shared" si="156"/>
        <v>13.429860620533463</v>
      </c>
      <c r="GN146" s="414">
        <f t="shared" si="156"/>
        <v>0.61759235007396995</v>
      </c>
      <c r="GO146" s="414">
        <f t="shared" si="156"/>
        <v>-4.2663683457486723</v>
      </c>
      <c r="GP146" s="414">
        <f t="shared" si="156"/>
        <v>11.240682893009746</v>
      </c>
      <c r="GQ146" s="414">
        <f t="shared" si="156"/>
        <v>13.474197391046072</v>
      </c>
      <c r="GR146" s="414">
        <f t="shared" si="156"/>
        <v>4.9716296896764822</v>
      </c>
      <c r="GS146" s="415">
        <f t="shared" ref="GS146:IZ146" si="157">(POWER(GS100/GM100,2)-1)*100</f>
        <v>9.1213620861143152</v>
      </c>
      <c r="GT146" s="415">
        <f t="shared" si="157"/>
        <v>27.591427007256918</v>
      </c>
      <c r="GU146" s="415">
        <f t="shared" si="157"/>
        <v>30.259328154243924</v>
      </c>
      <c r="GV146" s="415">
        <f t="shared" si="157"/>
        <v>6.2457661280835852</v>
      </c>
      <c r="GW146" s="415">
        <f t="shared" si="157"/>
        <v>1.0275621757140918</v>
      </c>
      <c r="GX146" s="415">
        <f t="shared" si="157"/>
        <v>11.435609441280615</v>
      </c>
      <c r="GY146" s="415">
        <f t="shared" si="157"/>
        <v>18.170921418101038</v>
      </c>
      <c r="GZ146" s="173">
        <f t="shared" si="157"/>
        <v>19.258025942230518</v>
      </c>
      <c r="HA146" s="173">
        <f t="shared" si="157"/>
        <v>26.510525619826542</v>
      </c>
      <c r="HB146" s="173">
        <f t="shared" si="157"/>
        <v>51.816402429490125</v>
      </c>
      <c r="HC146" s="173">
        <f t="shared" si="157"/>
        <v>57.506167558501197</v>
      </c>
      <c r="HD146" s="173">
        <f t="shared" si="157"/>
        <v>49.316406943383463</v>
      </c>
      <c r="HE146" s="173">
        <f t="shared" si="157"/>
        <v>27.781753234094619</v>
      </c>
      <c r="HF146" s="173">
        <f t="shared" si="157"/>
        <v>21.167734835632036</v>
      </c>
      <c r="HG146" s="173">
        <f t="shared" si="157"/>
        <v>18.982732389269973</v>
      </c>
      <c r="HH146" s="173">
        <f t="shared" si="157"/>
        <v>9.310519981474652</v>
      </c>
      <c r="HI146" s="173">
        <f t="shared" si="157"/>
        <v>10.185296153205403</v>
      </c>
      <c r="HJ146" s="173">
        <f t="shared" si="157"/>
        <v>9.6836342143131748</v>
      </c>
      <c r="HK146" s="173">
        <f t="shared" si="157"/>
        <v>20.219592113818919</v>
      </c>
      <c r="HL146" s="173">
        <f t="shared" si="157"/>
        <v>19.821745609568929</v>
      </c>
      <c r="HM146" s="173">
        <f t="shared" si="157"/>
        <v>15.064387188216655</v>
      </c>
      <c r="HN146" s="173">
        <f t="shared" si="157"/>
        <v>21.094822440425819</v>
      </c>
      <c r="HO146" s="173">
        <f t="shared" si="157"/>
        <v>17.305725710766072</v>
      </c>
      <c r="HP146" s="173">
        <f t="shared" si="157"/>
        <v>21.510193154761925</v>
      </c>
      <c r="HQ146" s="173">
        <f t="shared" si="157"/>
        <v>15.743580668379309</v>
      </c>
      <c r="HR146" s="173">
        <f t="shared" si="157"/>
        <v>18.659972440637883</v>
      </c>
      <c r="HS146" s="173">
        <f t="shared" si="157"/>
        <v>19.394100814474168</v>
      </c>
      <c r="HT146" s="173">
        <f t="shared" si="157"/>
        <v>13.066804942133947</v>
      </c>
      <c r="HU146" s="173">
        <f t="shared" si="157"/>
        <v>18.116723315131544</v>
      </c>
      <c r="HV146" s="414">
        <f t="shared" si="157"/>
        <v>20.43080595031519</v>
      </c>
      <c r="HW146" s="414">
        <f t="shared" si="157"/>
        <v>50.252270060340479</v>
      </c>
      <c r="HX146" s="416">
        <f t="shared" si="157"/>
        <v>51.578778484672981</v>
      </c>
      <c r="HY146" s="416">
        <f t="shared" si="157"/>
        <v>50.817998937341798</v>
      </c>
      <c r="HZ146" s="416">
        <f t="shared" si="157"/>
        <v>57.623764618423536</v>
      </c>
      <c r="IA146" s="416">
        <f t="shared" si="157"/>
        <v>51.19380425988458</v>
      </c>
      <c r="IB146" s="417">
        <f t="shared" si="157"/>
        <v>44.726793033765212</v>
      </c>
      <c r="IC146" s="417">
        <f t="shared" si="157"/>
        <v>15.571159847443594</v>
      </c>
      <c r="ID146" s="417">
        <f t="shared" si="157"/>
        <v>-1.7979262768713533</v>
      </c>
      <c r="IE146" s="417">
        <f t="shared" si="157"/>
        <v>-0.31038196252255457</v>
      </c>
      <c r="IF146" s="416">
        <f t="shared" si="157"/>
        <v>3.8897327436476337</v>
      </c>
      <c r="IG146" s="416">
        <f t="shared" si="157"/>
        <v>14.057513181455894</v>
      </c>
      <c r="IH146" s="417">
        <f t="shared" si="157"/>
        <v>1.2040861783170875</v>
      </c>
      <c r="II146" s="417">
        <f t="shared" si="157"/>
        <v>11.880603131523948</v>
      </c>
      <c r="IJ146" s="417">
        <f t="shared" si="157"/>
        <v>2.4206047654178331</v>
      </c>
      <c r="IK146" s="416">
        <f t="shared" si="157"/>
        <v>-5.938957634891862</v>
      </c>
      <c r="IL146" s="416">
        <f t="shared" si="157"/>
        <v>-13.635615984641802</v>
      </c>
      <c r="IM146" s="417">
        <f t="shared" si="157"/>
        <v>-23.677496600920243</v>
      </c>
      <c r="IN146" s="417">
        <f t="shared" si="157"/>
        <v>-13.71465488433461</v>
      </c>
      <c r="IO146" s="416">
        <f t="shared" si="157"/>
        <v>-11.152858968020229</v>
      </c>
      <c r="IP146" s="416">
        <f t="shared" si="157"/>
        <v>9.236428800495089</v>
      </c>
      <c r="IQ146" s="416">
        <f t="shared" si="157"/>
        <v>13.855915901906091</v>
      </c>
      <c r="IR146" s="417">
        <f t="shared" si="157"/>
        <v>8.6988610656411289</v>
      </c>
      <c r="IS146" s="417">
        <f t="shared" si="157"/>
        <v>5.7478549423888969</v>
      </c>
      <c r="IT146" s="417">
        <f t="shared" si="157"/>
        <v>-6.3121705602923184</v>
      </c>
      <c r="IU146" s="417">
        <f t="shared" si="157"/>
        <v>-16.420273488057681</v>
      </c>
      <c r="IV146" s="494">
        <f t="shared" si="157"/>
        <v>-23.246681725234208</v>
      </c>
      <c r="IW146" s="494">
        <f t="shared" si="157"/>
        <v>-23.727085983797792</v>
      </c>
      <c r="IX146" s="494">
        <f t="shared" si="157"/>
        <v>-17.585893482302183</v>
      </c>
      <c r="IY146" s="494">
        <f t="shared" si="157"/>
        <v>-19.733191961019557</v>
      </c>
      <c r="IZ146" s="494">
        <f t="shared" si="157"/>
        <v>-14.486390302734275</v>
      </c>
      <c r="JA146" s="494">
        <f>(POWER(JA100/IT100,2)-1)*100</f>
        <v>-10.778161025259013</v>
      </c>
      <c r="JB146" s="494">
        <f>(POWER(JB100/IU100,2)-1)*100</f>
        <v>-16.290340646795254</v>
      </c>
      <c r="JC146" s="494">
        <f>(POWER(JC100/IU100,2)-1)*100</f>
        <v>-16.975514928672307</v>
      </c>
      <c r="JD146" s="494">
        <f>(POWER(JD100/IV100,2)-1)*100</f>
        <v>-12.105693454598532</v>
      </c>
      <c r="JE146" s="494">
        <f>(POWER(JE100/IW100,2)-1)*100</f>
        <v>-6.4075923713483807</v>
      </c>
      <c r="JF146" s="494">
        <f>(POWER(JF100/IW100,2)-1)*100</f>
        <v>-8.6874679776907886</v>
      </c>
      <c r="JG146" s="528">
        <f>(POWER(JG100/IX100,2)-1)*100</f>
        <v>-6.9516617852090405</v>
      </c>
    </row>
    <row r="147" spans="2:267" ht="15" customHeight="1">
      <c r="B147" s="138" t="s">
        <v>119</v>
      </c>
      <c r="C147" s="402"/>
      <c r="D147" s="403"/>
      <c r="E147" s="160"/>
      <c r="F147" s="160"/>
      <c r="G147" s="160"/>
      <c r="H147" s="160"/>
      <c r="I147" s="160">
        <f t="shared" ref="I147:BT148" si="158">(POWER(I108/C108,2)-1)*100</f>
        <v>92.254986310958358</v>
      </c>
      <c r="J147" s="160">
        <f t="shared" si="158"/>
        <v>69.074364708865232</v>
      </c>
      <c r="K147" s="160">
        <f t="shared" si="158"/>
        <v>69.673874034549186</v>
      </c>
      <c r="L147" s="160">
        <f t="shared" si="158"/>
        <v>61.120711111111127</v>
      </c>
      <c r="M147" s="160">
        <f t="shared" si="158"/>
        <v>36.764940414742583</v>
      </c>
      <c r="N147" s="160">
        <f t="shared" si="158"/>
        <v>36.227033311089876</v>
      </c>
      <c r="O147" s="404">
        <f t="shared" si="158"/>
        <v>60.69979897040745</v>
      </c>
      <c r="P147" s="405">
        <f t="shared" si="158"/>
        <v>53.36147069264203</v>
      </c>
      <c r="Q147" s="406">
        <f t="shared" si="158"/>
        <v>51.450338860586633</v>
      </c>
      <c r="R147" s="406">
        <f t="shared" si="158"/>
        <v>67.383436217624322</v>
      </c>
      <c r="S147" s="406">
        <f t="shared" si="158"/>
        <v>67.321050886297812</v>
      </c>
      <c r="T147" s="406">
        <f t="shared" si="158"/>
        <v>66.930238833583772</v>
      </c>
      <c r="U147" s="406">
        <f t="shared" si="158"/>
        <v>11.923015120812819</v>
      </c>
      <c r="V147" s="406">
        <f t="shared" si="158"/>
        <v>11.356115236609664</v>
      </c>
      <c r="W147" s="406">
        <f t="shared" si="158"/>
        <v>5.7380664144316862</v>
      </c>
      <c r="X147" s="406">
        <f t="shared" si="158"/>
        <v>-8.541879099239102</v>
      </c>
      <c r="Y147" s="406">
        <f t="shared" si="158"/>
        <v>0.5743653947034133</v>
      </c>
      <c r="Z147" s="406">
        <f t="shared" si="158"/>
        <v>-7.5935400806885545</v>
      </c>
      <c r="AA147" s="407">
        <f t="shared" si="158"/>
        <v>12.711336899491377</v>
      </c>
      <c r="AB147" s="405">
        <f t="shared" si="158"/>
        <v>20.578675026298686</v>
      </c>
      <c r="AC147" s="406">
        <f t="shared" si="158"/>
        <v>26.06370113722145</v>
      </c>
      <c r="AD147" s="406">
        <f t="shared" si="158"/>
        <v>29.935482714764717</v>
      </c>
      <c r="AE147" s="406">
        <f t="shared" si="158"/>
        <v>22.545165492257048</v>
      </c>
      <c r="AF147" s="406">
        <f t="shared" si="158"/>
        <v>23.914075594970651</v>
      </c>
      <c r="AG147" s="406">
        <f t="shared" si="158"/>
        <v>10.970578779821505</v>
      </c>
      <c r="AH147" s="406">
        <f t="shared" si="158"/>
        <v>28.369826159708687</v>
      </c>
      <c r="AI147" s="406">
        <f t="shared" si="158"/>
        <v>34.026622324678726</v>
      </c>
      <c r="AJ147" s="406">
        <f t="shared" si="158"/>
        <v>19.776033861392396</v>
      </c>
      <c r="AK147" s="406">
        <f t="shared" si="158"/>
        <v>25.400433084760611</v>
      </c>
      <c r="AL147" s="406">
        <f t="shared" si="158"/>
        <v>32.833752223040634</v>
      </c>
      <c r="AM147" s="407">
        <f t="shared" si="158"/>
        <v>65.759191851224188</v>
      </c>
      <c r="AN147" s="406">
        <f t="shared" si="158"/>
        <v>41.679050952694439</v>
      </c>
      <c r="AO147" s="406">
        <f t="shared" si="158"/>
        <v>29.472991965317561</v>
      </c>
      <c r="AP147" s="406">
        <f t="shared" si="158"/>
        <v>45.74742428736316</v>
      </c>
      <c r="AQ147" s="406">
        <f t="shared" si="158"/>
        <v>48.938422396805507</v>
      </c>
      <c r="AR147" s="406">
        <f t="shared" si="158"/>
        <v>27.381204471914611</v>
      </c>
      <c r="AS147" s="406">
        <f t="shared" si="158"/>
        <v>8.3295877689618436</v>
      </c>
      <c r="AT147" s="406">
        <f t="shared" si="158"/>
        <v>11.06162843926719</v>
      </c>
      <c r="AU147" s="406">
        <f t="shared" si="158"/>
        <v>18.999539493892858</v>
      </c>
      <c r="AV147" s="406">
        <f t="shared" si="158"/>
        <v>50.11851487178636</v>
      </c>
      <c r="AW147" s="406">
        <f t="shared" si="158"/>
        <v>51.992320419013758</v>
      </c>
      <c r="AX147" s="406">
        <f t="shared" si="158"/>
        <v>73.586364398845845</v>
      </c>
      <c r="AY147" s="407">
        <f t="shared" si="158"/>
        <v>82.218959124333722</v>
      </c>
      <c r="AZ147" s="406">
        <f t="shared" si="158"/>
        <v>77.431785014165726</v>
      </c>
      <c r="BA147" s="406">
        <f t="shared" si="158"/>
        <v>37.010942652868636</v>
      </c>
      <c r="BB147" s="406">
        <f t="shared" si="158"/>
        <v>11.865063163622768</v>
      </c>
      <c r="BC147" s="406">
        <f t="shared" si="158"/>
        <v>7.6791113772244346</v>
      </c>
      <c r="BD147" s="406">
        <f t="shared" si="158"/>
        <v>11.946039590330159</v>
      </c>
      <c r="BE147" s="406">
        <f t="shared" si="158"/>
        <v>15.660761060913275</v>
      </c>
      <c r="BF147" s="406">
        <f t="shared" si="158"/>
        <v>21.224725303869228</v>
      </c>
      <c r="BG147" s="406">
        <f t="shared" si="158"/>
        <v>53.033910059788766</v>
      </c>
      <c r="BH147" s="406">
        <f t="shared" si="158"/>
        <v>62.491640154636066</v>
      </c>
      <c r="BI147" s="406">
        <f t="shared" si="158"/>
        <v>54.367182937263728</v>
      </c>
      <c r="BJ147" s="406">
        <f t="shared" si="158"/>
        <v>57.816406250000021</v>
      </c>
      <c r="BK147" s="407">
        <f t="shared" si="158"/>
        <v>45.627862433148778</v>
      </c>
      <c r="BL147" s="405">
        <f t="shared" si="158"/>
        <v>42.057496237021333</v>
      </c>
      <c r="BM147" s="406">
        <f t="shared" si="158"/>
        <v>46.693574478706012</v>
      </c>
      <c r="BN147" s="406">
        <f t="shared" si="158"/>
        <v>26.1299154673593</v>
      </c>
      <c r="BO147" s="406">
        <f t="shared" si="158"/>
        <v>26.082859202203878</v>
      </c>
      <c r="BP147" s="406">
        <f t="shared" si="158"/>
        <v>16.753062211141255</v>
      </c>
      <c r="BQ147" s="406">
        <f t="shared" si="158"/>
        <v>14.047852326249654</v>
      </c>
      <c r="BR147" s="406">
        <f t="shared" si="158"/>
        <v>13.506909721201477</v>
      </c>
      <c r="BS147" s="406">
        <f t="shared" si="158"/>
        <v>9.9866572458960903</v>
      </c>
      <c r="BT147" s="406">
        <f t="shared" si="158"/>
        <v>41.009611390920121</v>
      </c>
      <c r="BU147" s="406">
        <f t="shared" ref="BU147:EF148" si="159">(POWER(BU108/BO108,2)-1)*100</f>
        <v>43.931136958508723</v>
      </c>
      <c r="BV147" s="406">
        <f t="shared" si="159"/>
        <v>50.572653171756741</v>
      </c>
      <c r="BW147" s="407">
        <f t="shared" si="159"/>
        <v>53.511318037866772</v>
      </c>
      <c r="BX147" s="405">
        <f t="shared" si="159"/>
        <v>48.052307311592934</v>
      </c>
      <c r="BY147" s="406">
        <f t="shared" si="159"/>
        <v>51.27120078448246</v>
      </c>
      <c r="BZ147" s="406">
        <f t="shared" si="159"/>
        <v>36.110005467295878</v>
      </c>
      <c r="CA147" s="406">
        <f t="shared" si="159"/>
        <v>49.961009392103236</v>
      </c>
      <c r="CB147" s="406">
        <f t="shared" si="159"/>
        <v>54.832223536485778</v>
      </c>
      <c r="CC147" s="406">
        <f t="shared" si="159"/>
        <v>61.944388948386006</v>
      </c>
      <c r="CD147" s="406">
        <f t="shared" si="159"/>
        <v>58.828500856905187</v>
      </c>
      <c r="CE147" s="406">
        <f t="shared" si="159"/>
        <v>49.703815078410173</v>
      </c>
      <c r="CF147" s="406">
        <f t="shared" si="159"/>
        <v>35.752169587671403</v>
      </c>
      <c r="CG147" s="406">
        <f t="shared" si="159"/>
        <v>30.04643222443628</v>
      </c>
      <c r="CH147" s="406">
        <f t="shared" si="159"/>
        <v>23.783517891110819</v>
      </c>
      <c r="CI147" s="407">
        <f t="shared" si="159"/>
        <v>18.828233577093776</v>
      </c>
      <c r="CJ147" s="405">
        <f t="shared" si="159"/>
        <v>18.271214742126631</v>
      </c>
      <c r="CK147" s="406">
        <f t="shared" si="159"/>
        <v>12.559438225229492</v>
      </c>
      <c r="CL147" s="406">
        <f t="shared" si="159"/>
        <v>7.4848209750351558</v>
      </c>
      <c r="CM147" s="406">
        <f t="shared" si="159"/>
        <v>5.2379279670065948</v>
      </c>
      <c r="CN147" s="406">
        <f t="shared" si="159"/>
        <v>2.777617585418124</v>
      </c>
      <c r="CO147" s="406">
        <f t="shared" si="159"/>
        <v>5.6473932029791118</v>
      </c>
      <c r="CP147" s="406">
        <f t="shared" si="159"/>
        <v>12.571616964907207</v>
      </c>
      <c r="CQ147" s="406">
        <f t="shared" si="159"/>
        <v>18.447834043411902</v>
      </c>
      <c r="CR147" s="406">
        <f t="shared" si="159"/>
        <v>25.389572531917871</v>
      </c>
      <c r="CS147" s="406">
        <f t="shared" si="159"/>
        <v>32.952680066157882</v>
      </c>
      <c r="CT147" s="406">
        <f t="shared" si="159"/>
        <v>39.426544267892048</v>
      </c>
      <c r="CU147" s="407">
        <f t="shared" si="159"/>
        <v>37.986510158271678</v>
      </c>
      <c r="CV147" s="406">
        <f t="shared" si="159"/>
        <v>33.900116133802968</v>
      </c>
      <c r="CW147" s="406">
        <f t="shared" si="159"/>
        <v>34.090147573296022</v>
      </c>
      <c r="CX147" s="406">
        <f t="shared" si="159"/>
        <v>38.529747997608197</v>
      </c>
      <c r="CY147" s="406">
        <f t="shared" si="159"/>
        <v>32.753670281773537</v>
      </c>
      <c r="CZ147" s="406">
        <f t="shared" si="159"/>
        <v>17.903711233351018</v>
      </c>
      <c r="DA147" s="406">
        <f t="shared" si="159"/>
        <v>5.3853128210690437</v>
      </c>
      <c r="DB147" s="418">
        <f t="shared" si="159"/>
        <v>1.5980916395850198</v>
      </c>
      <c r="DC147" s="419">
        <f t="shared" si="159"/>
        <v>1.7650129914556612</v>
      </c>
      <c r="DD147" s="420">
        <f t="shared" si="159"/>
        <v>-2.6936144967353193</v>
      </c>
      <c r="DE147" s="420">
        <f t="shared" si="159"/>
        <v>-5.3397712572494154</v>
      </c>
      <c r="DF147" s="421">
        <f t="shared" si="159"/>
        <v>2.8422242314388946</v>
      </c>
      <c r="DG147" s="422">
        <f t="shared" si="159"/>
        <v>11.173051970506442</v>
      </c>
      <c r="DH147" s="423">
        <f t="shared" si="159"/>
        <v>11.098331001051776</v>
      </c>
      <c r="DI147" s="421">
        <f t="shared" si="159"/>
        <v>12.278427820463467</v>
      </c>
      <c r="DJ147" s="421">
        <f t="shared" si="159"/>
        <v>18.373476507483488</v>
      </c>
      <c r="DK147" s="419">
        <f t="shared" si="159"/>
        <v>26.795017600440787</v>
      </c>
      <c r="DL147" s="419">
        <f t="shared" si="159"/>
        <v>29.555489551949776</v>
      </c>
      <c r="DM147" s="419">
        <f t="shared" si="159"/>
        <v>22.302968712312634</v>
      </c>
      <c r="DN147" s="419">
        <f t="shared" si="159"/>
        <v>21.852901332866416</v>
      </c>
      <c r="DO147" s="419">
        <f t="shared" si="159"/>
        <v>14.448467356783867</v>
      </c>
      <c r="DP147" s="419">
        <f t="shared" si="159"/>
        <v>15.309470410618143</v>
      </c>
      <c r="DQ147" s="419">
        <f t="shared" si="159"/>
        <v>7.3303622888869047</v>
      </c>
      <c r="DR147" s="419">
        <f t="shared" si="159"/>
        <v>3.872176753495471</v>
      </c>
      <c r="DS147" s="413">
        <f t="shared" si="159"/>
        <v>9.6754152567679608</v>
      </c>
      <c r="DT147" s="414">
        <f t="shared" si="159"/>
        <v>12.520618608909695</v>
      </c>
      <c r="DU147" s="412">
        <f t="shared" si="159"/>
        <v>11.748181488308052</v>
      </c>
      <c r="DV147" s="412">
        <f t="shared" si="159"/>
        <v>7.1505951943191537</v>
      </c>
      <c r="DW147" s="412">
        <f t="shared" si="159"/>
        <v>8.5333668840378287</v>
      </c>
      <c r="DX147" s="412">
        <f t="shared" si="159"/>
        <v>3.3147350711891344</v>
      </c>
      <c r="DY147" s="412">
        <f t="shared" si="159"/>
        <v>-1.1553783965903341</v>
      </c>
      <c r="DZ147" s="412">
        <f t="shared" si="159"/>
        <v>-2.7067540605010376</v>
      </c>
      <c r="EA147" s="412">
        <f t="shared" si="159"/>
        <v>-7.7458448685557846</v>
      </c>
      <c r="EB147" s="412">
        <f t="shared" si="159"/>
        <v>-7.9759004031783043</v>
      </c>
      <c r="EC147" s="412">
        <f t="shared" si="159"/>
        <v>-8.3684272499620409</v>
      </c>
      <c r="ED147" s="420">
        <f t="shared" si="159"/>
        <v>-7.7857370339066589</v>
      </c>
      <c r="EE147" s="424">
        <f t="shared" si="159"/>
        <v>-0.69508652866627774</v>
      </c>
      <c r="EF147" s="412">
        <f t="shared" si="159"/>
        <v>-12.3716422495327</v>
      </c>
      <c r="EG147" s="412">
        <f t="shared" ref="EG147:GR148" si="160">(POWER(EG108/EA108,2)-1)*100</f>
        <v>-3.5434348426896634</v>
      </c>
      <c r="EH147" s="412">
        <f t="shared" si="160"/>
        <v>2.905601366844146</v>
      </c>
      <c r="EI147" s="412">
        <f t="shared" si="160"/>
        <v>1.7090739862745341</v>
      </c>
      <c r="EJ147" s="412">
        <f t="shared" si="160"/>
        <v>8.7594673006601518</v>
      </c>
      <c r="EK147" s="412">
        <f t="shared" si="160"/>
        <v>-3.5832346728254194</v>
      </c>
      <c r="EL147" s="412">
        <f t="shared" si="160"/>
        <v>3.2785317453858154</v>
      </c>
      <c r="EM147" s="412">
        <f t="shared" si="160"/>
        <v>-2.1583324011328897</v>
      </c>
      <c r="EN147" s="412">
        <f t="shared" si="160"/>
        <v>-9.0117119501955116</v>
      </c>
      <c r="EO147" s="412">
        <f t="shared" si="160"/>
        <v>-10.939506458092596</v>
      </c>
      <c r="EP147" s="412">
        <f t="shared" si="160"/>
        <v>-17.081439362327757</v>
      </c>
      <c r="EQ147" s="424">
        <f t="shared" si="160"/>
        <v>-16.520140780198268</v>
      </c>
      <c r="ER147" s="425">
        <f t="shared" si="160"/>
        <v>-11.348519084067565</v>
      </c>
      <c r="ES147" s="420">
        <f t="shared" si="160"/>
        <v>-0.54929579413891538</v>
      </c>
      <c r="ET147" s="420">
        <f t="shared" si="160"/>
        <v>4.0720147342458324</v>
      </c>
      <c r="EU147" s="420">
        <f t="shared" si="160"/>
        <v>8.4394719470241686</v>
      </c>
      <c r="EV147" s="420">
        <f t="shared" si="160"/>
        <v>13.292257165563193</v>
      </c>
      <c r="EW147" s="420">
        <f t="shared" si="160"/>
        <v>14.962633004840686</v>
      </c>
      <c r="EX147" s="420">
        <f t="shared" si="160"/>
        <v>16.980541395309423</v>
      </c>
      <c r="EY147" s="420">
        <f t="shared" si="160"/>
        <v>11.041096745264657</v>
      </c>
      <c r="EZ147" s="420">
        <f t="shared" si="160"/>
        <v>8.1169351940304715</v>
      </c>
      <c r="FA147" s="420">
        <f t="shared" si="160"/>
        <v>3.0894472553615548</v>
      </c>
      <c r="FB147" s="420">
        <f t="shared" si="160"/>
        <v>0.884570753045133</v>
      </c>
      <c r="FC147" s="424">
        <f t="shared" si="160"/>
        <v>2.3835378868256596</v>
      </c>
      <c r="FD147" s="426">
        <f t="shared" si="160"/>
        <v>-0.48184597497311632</v>
      </c>
      <c r="FE147" s="426">
        <f t="shared" si="160"/>
        <v>-2.1427315585890061</v>
      </c>
      <c r="FF147" s="426">
        <f t="shared" si="160"/>
        <v>-3.5718177082624925</v>
      </c>
      <c r="FG147" s="426">
        <f t="shared" si="160"/>
        <v>-5.5941015384874397</v>
      </c>
      <c r="FH147" s="426">
        <f t="shared" si="160"/>
        <v>-2.3240597885997305</v>
      </c>
      <c r="FI147" s="426">
        <f t="shared" si="160"/>
        <v>-1.7069262185577139</v>
      </c>
      <c r="FJ147" s="426">
        <f t="shared" si="160"/>
        <v>0.86567104109589454</v>
      </c>
      <c r="FK147" s="426">
        <f t="shared" si="160"/>
        <v>-8.9616227902411527E-2</v>
      </c>
      <c r="FL147" s="426">
        <f t="shared" si="160"/>
        <v>-2.4521041831663704</v>
      </c>
      <c r="FM147" s="426">
        <f t="shared" si="160"/>
        <v>1.18081915193613</v>
      </c>
      <c r="FN147" s="426">
        <f t="shared" si="160"/>
        <v>2.7167043104771027</v>
      </c>
      <c r="FO147" s="426">
        <f t="shared" si="160"/>
        <v>5.71528081110666</v>
      </c>
      <c r="FP147" s="426">
        <f t="shared" si="160"/>
        <v>-0.32778558760059306</v>
      </c>
      <c r="FQ147" s="426">
        <f t="shared" si="160"/>
        <v>-1.5344537047693896</v>
      </c>
      <c r="FR147" s="426">
        <f t="shared" si="160"/>
        <v>-2.8171803523153627</v>
      </c>
      <c r="FS147" s="426">
        <f t="shared" si="160"/>
        <v>-1.9546468865445643</v>
      </c>
      <c r="FT147" s="426">
        <f t="shared" si="160"/>
        <v>-7.5349408939930473</v>
      </c>
      <c r="FU147" s="426">
        <f>(POWER(FU108/FO108,2)-1)*100</f>
        <v>-6.1704570254279556</v>
      </c>
      <c r="FV147" s="426">
        <f t="shared" si="160"/>
        <v>-3.3645832945800369</v>
      </c>
      <c r="FW147" s="426">
        <f t="shared" si="160"/>
        <v>0.45385552232386495</v>
      </c>
      <c r="FX147" s="426">
        <f t="shared" si="160"/>
        <v>8.7700678922639774</v>
      </c>
      <c r="FY147" s="426">
        <f t="shared" si="160"/>
        <v>6.6328216789047545</v>
      </c>
      <c r="FZ147" s="426">
        <f t="shared" si="160"/>
        <v>11.096652698967379</v>
      </c>
      <c r="GA147" s="426">
        <f t="shared" si="160"/>
        <v>8.9213528565368563</v>
      </c>
      <c r="GB147" s="426">
        <f t="shared" si="160"/>
        <v>6.2155511534621732</v>
      </c>
      <c r="GC147" s="426">
        <f t="shared" si="160"/>
        <v>2.9275870711741758</v>
      </c>
      <c r="GD147" s="426">
        <f t="shared" si="160"/>
        <v>3.2662158565240684</v>
      </c>
      <c r="GE147" s="426">
        <f t="shared" si="160"/>
        <v>6.8135471803809411</v>
      </c>
      <c r="GF147" s="426">
        <f t="shared" si="160"/>
        <v>4.8391735226734234</v>
      </c>
      <c r="GG147" s="426">
        <f t="shared" si="160"/>
        <v>8.7910062747250208</v>
      </c>
      <c r="GH147" s="426">
        <f t="shared" si="160"/>
        <v>16.879859863383608</v>
      </c>
      <c r="GI147" s="426">
        <f t="shared" si="160"/>
        <v>22.832948401763041</v>
      </c>
      <c r="GJ147" s="426">
        <f t="shared" si="160"/>
        <v>19.098802142371142</v>
      </c>
      <c r="GK147" s="426">
        <f>(POWER(GK108/GE108,2)-1)*100</f>
        <v>20.077131234697809</v>
      </c>
      <c r="GL147" s="426">
        <f t="shared" si="160"/>
        <v>21.517903304417629</v>
      </c>
      <c r="GM147" s="426">
        <f t="shared" si="160"/>
        <v>14.254545956971377</v>
      </c>
      <c r="GN147" s="414">
        <f t="shared" si="160"/>
        <v>8.0947153625667632</v>
      </c>
      <c r="GO147" s="414">
        <f t="shared" si="160"/>
        <v>12.376657870660068</v>
      </c>
      <c r="GP147" s="414">
        <f t="shared" si="160"/>
        <v>17.140819734834899</v>
      </c>
      <c r="GQ147" s="414">
        <f t="shared" si="160"/>
        <v>20.841994999227364</v>
      </c>
      <c r="GR147" s="414">
        <f t="shared" si="160"/>
        <v>18.46602288403103</v>
      </c>
      <c r="GS147" s="415">
        <f t="shared" ref="GS147:IZ148" si="161">(POWER(GS108/GM108,2)-1)*100</f>
        <v>18.547879460382056</v>
      </c>
      <c r="GT147" s="415">
        <f t="shared" si="161"/>
        <v>26.927632777146826</v>
      </c>
      <c r="GU147" s="415">
        <f t="shared" si="161"/>
        <v>19.658470377472881</v>
      </c>
      <c r="GV147" s="415">
        <f t="shared" si="161"/>
        <v>10.370643798015378</v>
      </c>
      <c r="GW147" s="415">
        <f t="shared" si="161"/>
        <v>2.4559556974590224</v>
      </c>
      <c r="GX147" s="415">
        <f t="shared" si="161"/>
        <v>8.28103627520942</v>
      </c>
      <c r="GY147" s="415">
        <f t="shared" si="161"/>
        <v>19.677245166706747</v>
      </c>
      <c r="GZ147" s="426">
        <f t="shared" si="161"/>
        <v>17.767987450145807</v>
      </c>
      <c r="HA147" s="426">
        <f t="shared" si="161"/>
        <v>24.458729047657247</v>
      </c>
      <c r="HB147" s="426">
        <f t="shared" si="161"/>
        <v>33.781144817996122</v>
      </c>
      <c r="HC147" s="426">
        <f t="shared" si="161"/>
        <v>37.567605600954359</v>
      </c>
      <c r="HD147" s="426">
        <f t="shared" si="161"/>
        <v>38.746084669702064</v>
      </c>
      <c r="HE147" s="426">
        <f t="shared" si="161"/>
        <v>25.170358500149771</v>
      </c>
      <c r="HF147" s="426">
        <f t="shared" si="161"/>
        <v>23.066912954325502</v>
      </c>
      <c r="HG147" s="426">
        <f t="shared" si="161"/>
        <v>15.800566131549054</v>
      </c>
      <c r="HH147" s="426">
        <f t="shared" si="161"/>
        <v>8.6186652212355988</v>
      </c>
      <c r="HI147" s="426">
        <f t="shared" si="161"/>
        <v>12.02909533060128</v>
      </c>
      <c r="HJ147" s="426">
        <f t="shared" si="161"/>
        <v>4.2318583059735015</v>
      </c>
      <c r="HK147" s="426">
        <f t="shared" si="161"/>
        <v>7.5972028198837638</v>
      </c>
      <c r="HL147" s="426">
        <f t="shared" si="161"/>
        <v>4.6120225021209826</v>
      </c>
      <c r="HM147" s="426">
        <f t="shared" si="161"/>
        <v>7.5811532823587546</v>
      </c>
      <c r="HN147" s="426">
        <f t="shared" si="161"/>
        <v>11.165997953208251</v>
      </c>
      <c r="HO147" s="426">
        <f t="shared" si="161"/>
        <v>10.750356359647339</v>
      </c>
      <c r="HP147" s="426">
        <f t="shared" si="161"/>
        <v>12.787707025506423</v>
      </c>
      <c r="HQ147" s="426">
        <f t="shared" si="161"/>
        <v>15.421293911735834</v>
      </c>
      <c r="HR147" s="426">
        <f t="shared" si="161"/>
        <v>19.353111943383116</v>
      </c>
      <c r="HS147" s="426">
        <f t="shared" si="161"/>
        <v>19.508498834756182</v>
      </c>
      <c r="HT147" s="426">
        <f t="shared" si="161"/>
        <v>17.208043063733559</v>
      </c>
      <c r="HU147" s="426">
        <f t="shared" si="161"/>
        <v>18.192202429696525</v>
      </c>
      <c r="HV147" s="426">
        <f t="shared" si="161"/>
        <v>25.883097601759175</v>
      </c>
      <c r="HW147" s="425">
        <f t="shared" si="161"/>
        <v>29.229333568925831</v>
      </c>
      <c r="HX147" s="427">
        <f t="shared" si="161"/>
        <v>32.019320552881993</v>
      </c>
      <c r="HY147" s="427">
        <f t="shared" si="161"/>
        <v>27.225921006616225</v>
      </c>
      <c r="HZ147" s="427">
        <f t="shared" si="161"/>
        <v>26.575845899339591</v>
      </c>
      <c r="IA147" s="427">
        <f t="shared" si="161"/>
        <v>23.991756077678982</v>
      </c>
      <c r="IB147" s="428">
        <f t="shared" si="161"/>
        <v>19.794995555707295</v>
      </c>
      <c r="IC147" s="428">
        <f t="shared" si="161"/>
        <v>13.074204364400721</v>
      </c>
      <c r="ID147" s="428">
        <f t="shared" si="161"/>
        <v>6.6218939957778833</v>
      </c>
      <c r="IE147" s="428">
        <f t="shared" si="161"/>
        <v>3.5733957191430576</v>
      </c>
      <c r="IF147" s="427">
        <f t="shared" si="161"/>
        <v>4.1185977151116049</v>
      </c>
      <c r="IG147" s="427">
        <f t="shared" si="161"/>
        <v>5.0820040477732586</v>
      </c>
      <c r="IH147" s="428">
        <f t="shared" si="161"/>
        <v>6.6328940132472036</v>
      </c>
      <c r="II147" s="428">
        <f t="shared" si="161"/>
        <v>5.9246244262077807</v>
      </c>
      <c r="IJ147" s="429">
        <f t="shared" si="161"/>
        <v>2.2310008504633938</v>
      </c>
      <c r="IK147" s="430">
        <f t="shared" si="161"/>
        <v>3.3307048839873676</v>
      </c>
      <c r="IL147" s="430">
        <f t="shared" si="161"/>
        <v>-2.8865898071128715E-2</v>
      </c>
      <c r="IM147" s="429">
        <f t="shared" si="161"/>
        <v>-1.3797713707591641</v>
      </c>
      <c r="IN147" s="429">
        <f t="shared" si="161"/>
        <v>-1.3444591693450803</v>
      </c>
      <c r="IO147" s="429">
        <f t="shared" si="161"/>
        <v>-2.5238234572603879</v>
      </c>
      <c r="IP147" s="430">
        <f t="shared" si="161"/>
        <v>4.1474475454527981</v>
      </c>
      <c r="IQ147" s="430">
        <f t="shared" si="161"/>
        <v>5.3333503691091799</v>
      </c>
      <c r="IR147" s="429">
        <f t="shared" si="161"/>
        <v>8.1643130170897074</v>
      </c>
      <c r="IS147" s="429">
        <f t="shared" si="161"/>
        <v>2.5649597409324931</v>
      </c>
      <c r="IT147" s="429">
        <f t="shared" si="161"/>
        <v>-6.3011877675159251</v>
      </c>
      <c r="IU147" s="429">
        <f t="shared" si="161"/>
        <v>-6.7331373631552953</v>
      </c>
      <c r="IV147" s="495">
        <f t="shared" si="161"/>
        <v>-9.7885565255379277</v>
      </c>
      <c r="IW147" s="495">
        <f t="shared" si="161"/>
        <v>-10.850128718481567</v>
      </c>
      <c r="IX147" s="495">
        <f t="shared" si="161"/>
        <v>-7.8693134199778196</v>
      </c>
      <c r="IY147" s="495">
        <f t="shared" si="161"/>
        <v>-7.3692725647448443</v>
      </c>
      <c r="IZ147" s="495">
        <f t="shared" si="161"/>
        <v>-4.1418807619714837</v>
      </c>
      <c r="JA147" s="495">
        <f t="shared" ref="JA147:JB148" si="162">(POWER(JA108/IT108,2)-1)*100</f>
        <v>-1.1167179564108065</v>
      </c>
      <c r="JB147" s="495">
        <f t="shared" si="162"/>
        <v>1.2356648733113484</v>
      </c>
      <c r="JC147" s="495">
        <f t="shared" ref="JC147:JE148" si="163">(POWER(JC108/IU108,2)-1)*100</f>
        <v>-1.7293075539267733</v>
      </c>
      <c r="JD147" s="495">
        <f t="shared" si="163"/>
        <v>-1.4525698095340323</v>
      </c>
      <c r="JE147" s="495">
        <f t="shared" si="163"/>
        <v>1.1009054646378802</v>
      </c>
      <c r="JF147" s="495">
        <f>(POWER(JF108/IW108,2)-1)*100</f>
        <v>1.0674561444461217</v>
      </c>
      <c r="JG147" s="529">
        <f>(POWER(JG108/IX108,2)-1)*100</f>
        <v>-5.4466164550255431</v>
      </c>
    </row>
    <row r="148" spans="2:267" ht="15" customHeight="1">
      <c r="B148" s="138" t="s">
        <v>120</v>
      </c>
      <c r="C148" s="402"/>
      <c r="D148" s="403"/>
      <c r="E148" s="160"/>
      <c r="F148" s="160"/>
      <c r="G148" s="160"/>
      <c r="H148" s="160"/>
      <c r="I148" s="160">
        <f t="shared" si="158"/>
        <v>73.066455591402885</v>
      </c>
      <c r="J148" s="160">
        <f t="shared" si="158"/>
        <v>58.296618001453226</v>
      </c>
      <c r="K148" s="160">
        <f t="shared" si="158"/>
        <v>60.06158529600205</v>
      </c>
      <c r="L148" s="160">
        <f t="shared" si="158"/>
        <v>53.140233336748707</v>
      </c>
      <c r="M148" s="160">
        <f t="shared" si="158"/>
        <v>34.707199173977173</v>
      </c>
      <c r="N148" s="160">
        <f t="shared" si="158"/>
        <v>35.179596581285132</v>
      </c>
      <c r="O148" s="404">
        <f t="shared" si="158"/>
        <v>79.472698927012473</v>
      </c>
      <c r="P148" s="405">
        <f t="shared" si="158"/>
        <v>77.341525093334965</v>
      </c>
      <c r="Q148" s="406">
        <f t="shared" si="158"/>
        <v>76.652995463016268</v>
      </c>
      <c r="R148" s="406">
        <f t="shared" si="158"/>
        <v>94.998724498139083</v>
      </c>
      <c r="S148" s="406">
        <f t="shared" si="158"/>
        <v>105.121667694408</v>
      </c>
      <c r="T148" s="406">
        <f t="shared" si="158"/>
        <v>97.390418748332138</v>
      </c>
      <c r="U148" s="406">
        <f t="shared" si="158"/>
        <v>26.677284460050711</v>
      </c>
      <c r="V148" s="406">
        <f t="shared" si="158"/>
        <v>26.612108034800585</v>
      </c>
      <c r="W148" s="406">
        <f t="shared" si="158"/>
        <v>5.9627554421468165</v>
      </c>
      <c r="X148" s="406">
        <f t="shared" si="158"/>
        <v>-7.3611378121268274</v>
      </c>
      <c r="Y148" s="406">
        <f t="shared" si="158"/>
        <v>4.7000473421170863</v>
      </c>
      <c r="Z148" s="406">
        <f t="shared" si="158"/>
        <v>-8.6742325702393259</v>
      </c>
      <c r="AA148" s="407">
        <f t="shared" si="158"/>
        <v>13.353322616157314</v>
      </c>
      <c r="AB148" s="405">
        <f t="shared" si="158"/>
        <v>18.309792346042396</v>
      </c>
      <c r="AC148" s="406">
        <f t="shared" si="158"/>
        <v>42.061695666478151</v>
      </c>
      <c r="AD148" s="406">
        <f t="shared" si="158"/>
        <v>61.594448601993321</v>
      </c>
      <c r="AE148" s="406">
        <f t="shared" si="158"/>
        <v>43.672238530034171</v>
      </c>
      <c r="AF148" s="406">
        <f t="shared" si="158"/>
        <v>66.548437459692494</v>
      </c>
      <c r="AG148" s="406">
        <f t="shared" si="158"/>
        <v>41.805212967028439</v>
      </c>
      <c r="AH148" s="406">
        <f t="shared" si="158"/>
        <v>51.960889490361417</v>
      </c>
      <c r="AI148" s="406">
        <f t="shared" si="158"/>
        <v>50.901958984034799</v>
      </c>
      <c r="AJ148" s="406">
        <f t="shared" si="158"/>
        <v>31.409205425542641</v>
      </c>
      <c r="AK148" s="406">
        <f t="shared" si="158"/>
        <v>34.577632687807913</v>
      </c>
      <c r="AL148" s="406">
        <f t="shared" si="158"/>
        <v>31.724134254357828</v>
      </c>
      <c r="AM148" s="407">
        <f t="shared" si="158"/>
        <v>45.331670313293479</v>
      </c>
      <c r="AN148" s="406">
        <f t="shared" si="158"/>
        <v>-5.1497883636125508</v>
      </c>
      <c r="AO148" s="406">
        <f t="shared" si="158"/>
        <v>-9.2405902211817992</v>
      </c>
      <c r="AP148" s="406">
        <f t="shared" si="158"/>
        <v>-4.8292490383317404</v>
      </c>
      <c r="AQ148" s="406">
        <f t="shared" si="158"/>
        <v>-3.992500065045379</v>
      </c>
      <c r="AR148" s="406">
        <f t="shared" si="158"/>
        <v>-14.772670659942367</v>
      </c>
      <c r="AS148" s="406">
        <f t="shared" si="158"/>
        <v>-20.538168277349513</v>
      </c>
      <c r="AT148" s="406">
        <f t="shared" si="158"/>
        <v>14.081372953246651</v>
      </c>
      <c r="AU148" s="406">
        <f t="shared" si="158"/>
        <v>20.156918874603956</v>
      </c>
      <c r="AV148" s="406">
        <f t="shared" si="158"/>
        <v>45.450547965397824</v>
      </c>
      <c r="AW148" s="406">
        <f t="shared" si="158"/>
        <v>49.980605618333442</v>
      </c>
      <c r="AX148" s="406">
        <f t="shared" si="158"/>
        <v>68.007193042934674</v>
      </c>
      <c r="AY148" s="407">
        <f t="shared" si="158"/>
        <v>105.78376572497822</v>
      </c>
      <c r="AZ148" s="406">
        <f t="shared" si="158"/>
        <v>90.732508413391727</v>
      </c>
      <c r="BA148" s="406">
        <f t="shared" si="158"/>
        <v>55.899246420911993</v>
      </c>
      <c r="BB148" s="406">
        <f t="shared" si="158"/>
        <v>32.324039216507487</v>
      </c>
      <c r="BC148" s="406">
        <f t="shared" si="158"/>
        <v>23.750796855975011</v>
      </c>
      <c r="BD148" s="406">
        <f t="shared" si="158"/>
        <v>27.680488635231914</v>
      </c>
      <c r="BE148" s="406">
        <f t="shared" si="158"/>
        <v>11.634793201215965</v>
      </c>
      <c r="BF148" s="406">
        <f t="shared" si="158"/>
        <v>21.686921045755405</v>
      </c>
      <c r="BG148" s="406">
        <f t="shared" si="158"/>
        <v>48.399664989344913</v>
      </c>
      <c r="BH148" s="406">
        <f t="shared" si="158"/>
        <v>57.673958199890826</v>
      </c>
      <c r="BI148" s="406">
        <f t="shared" si="158"/>
        <v>43.979756089013833</v>
      </c>
      <c r="BJ148" s="406">
        <f t="shared" si="158"/>
        <v>59.60681469856042</v>
      </c>
      <c r="BK148" s="407">
        <f t="shared" si="158"/>
        <v>50.327350264281634</v>
      </c>
      <c r="BL148" s="405">
        <f t="shared" si="158"/>
        <v>47.21235359378435</v>
      </c>
      <c r="BM148" s="406">
        <f t="shared" si="158"/>
        <v>48.724659659487536</v>
      </c>
      <c r="BN148" s="406">
        <f t="shared" si="158"/>
        <v>29.134136485475114</v>
      </c>
      <c r="BO148" s="406">
        <f t="shared" si="158"/>
        <v>37.682609105517862</v>
      </c>
      <c r="BP148" s="406">
        <f t="shared" si="158"/>
        <v>21.124510870895485</v>
      </c>
      <c r="BQ148" s="406">
        <f t="shared" si="158"/>
        <v>17.24325220861558</v>
      </c>
      <c r="BR148" s="406">
        <f t="shared" si="158"/>
        <v>15.004538732095817</v>
      </c>
      <c r="BS148" s="406">
        <f t="shared" si="158"/>
        <v>11.077125079204553</v>
      </c>
      <c r="BT148" s="406">
        <f t="shared" si="158"/>
        <v>35.152494563893441</v>
      </c>
      <c r="BU148" s="406">
        <f t="shared" si="159"/>
        <v>36.618862369329051</v>
      </c>
      <c r="BV148" s="406">
        <f t="shared" si="159"/>
        <v>40.550497739910909</v>
      </c>
      <c r="BW148" s="407">
        <f t="shared" si="159"/>
        <v>44.411602584954558</v>
      </c>
      <c r="BX148" s="405">
        <f t="shared" si="159"/>
        <v>41.798158938220723</v>
      </c>
      <c r="BY148" s="406">
        <f t="shared" si="159"/>
        <v>44.229872466515971</v>
      </c>
      <c r="BZ148" s="406">
        <f t="shared" si="159"/>
        <v>31.36616650654971</v>
      </c>
      <c r="CA148" s="406">
        <f t="shared" si="159"/>
        <v>42.431915150866708</v>
      </c>
      <c r="CB148" s="406">
        <f t="shared" si="159"/>
        <v>46.609239691119811</v>
      </c>
      <c r="CC148" s="406">
        <f t="shared" si="159"/>
        <v>51.085745733036703</v>
      </c>
      <c r="CD148" s="406">
        <f t="shared" si="159"/>
        <v>46.193745707267418</v>
      </c>
      <c r="CE148" s="406">
        <f t="shared" si="159"/>
        <v>39.944541900248851</v>
      </c>
      <c r="CF148" s="406">
        <f t="shared" si="159"/>
        <v>30.195673580152537</v>
      </c>
      <c r="CG148" s="406">
        <f t="shared" si="159"/>
        <v>25.125869251719024</v>
      </c>
      <c r="CH148" s="406">
        <f t="shared" si="159"/>
        <v>20.357662344992235</v>
      </c>
      <c r="CI148" s="407">
        <f t="shared" si="159"/>
        <v>16.898952181238247</v>
      </c>
      <c r="CJ148" s="405">
        <f t="shared" si="159"/>
        <v>18.44485377742615</v>
      </c>
      <c r="CK148" s="406">
        <f t="shared" si="159"/>
        <v>12.242428445574372</v>
      </c>
      <c r="CL148" s="406">
        <f t="shared" si="159"/>
        <v>8.1284764935965157</v>
      </c>
      <c r="CM148" s="406">
        <f t="shared" si="159"/>
        <v>6.9799750549483175</v>
      </c>
      <c r="CN148" s="406">
        <f t="shared" si="159"/>
        <v>4.872295190174758</v>
      </c>
      <c r="CO148" s="406">
        <f t="shared" si="159"/>
        <v>6.5148692683413501</v>
      </c>
      <c r="CP148" s="406">
        <f t="shared" si="159"/>
        <v>12.291887514786669</v>
      </c>
      <c r="CQ148" s="406">
        <f t="shared" si="159"/>
        <v>18.840654806023061</v>
      </c>
      <c r="CR148" s="406">
        <f t="shared" si="159"/>
        <v>24.078095831825696</v>
      </c>
      <c r="CS148" s="406">
        <f t="shared" si="159"/>
        <v>28.371786762200692</v>
      </c>
      <c r="CT148" s="406">
        <f t="shared" si="159"/>
        <v>33.917263436536558</v>
      </c>
      <c r="CU148" s="407">
        <f t="shared" si="159"/>
        <v>34.130308603321915</v>
      </c>
      <c r="CV148" s="406">
        <f t="shared" si="159"/>
        <v>23.556544279047142</v>
      </c>
      <c r="CW148" s="406">
        <f t="shared" si="159"/>
        <v>23.554840381538078</v>
      </c>
      <c r="CX148" s="406">
        <f t="shared" si="159"/>
        <v>27.749749018161694</v>
      </c>
      <c r="CY148" s="406">
        <f t="shared" si="159"/>
        <v>25.47421441505946</v>
      </c>
      <c r="CZ148" s="406">
        <f t="shared" si="159"/>
        <v>12.656981086433806</v>
      </c>
      <c r="DA148" s="406">
        <f t="shared" si="159"/>
        <v>1.4039433356034303</v>
      </c>
      <c r="DB148" s="418">
        <f t="shared" si="159"/>
        <v>3.7810214925880326</v>
      </c>
      <c r="DC148" s="419">
        <f t="shared" si="159"/>
        <v>3.8454225101219652</v>
      </c>
      <c r="DD148" s="450">
        <f t="shared" si="159"/>
        <v>-0.13415316929560328</v>
      </c>
      <c r="DE148" s="420">
        <f t="shared" si="159"/>
        <v>-2.5404960788067199</v>
      </c>
      <c r="DF148" s="421">
        <f t="shared" si="159"/>
        <v>4.5746802503799255</v>
      </c>
      <c r="DG148" s="422">
        <f t="shared" si="159"/>
        <v>12.779297070396044</v>
      </c>
      <c r="DH148" s="423">
        <f t="shared" si="159"/>
        <v>12.332388737463805</v>
      </c>
      <c r="DI148" s="421">
        <f t="shared" si="159"/>
        <v>13.397021435327705</v>
      </c>
      <c r="DJ148" s="421">
        <f t="shared" si="159"/>
        <v>19.036169509997556</v>
      </c>
      <c r="DK148" s="419">
        <f t="shared" si="159"/>
        <v>26.051972032141336</v>
      </c>
      <c r="DL148" s="419">
        <f t="shared" si="159"/>
        <v>28.851746837655192</v>
      </c>
      <c r="DM148" s="419">
        <f t="shared" si="159"/>
        <v>21.891578647980015</v>
      </c>
      <c r="DN148" s="419">
        <f t="shared" si="159"/>
        <v>20.794970708913183</v>
      </c>
      <c r="DO148" s="419">
        <f t="shared" si="159"/>
        <v>14.125119830110133</v>
      </c>
      <c r="DP148" s="419">
        <f t="shared" si="159"/>
        <v>14.5727227385962</v>
      </c>
      <c r="DQ148" s="419">
        <f t="shared" si="159"/>
        <v>7.885898005429004</v>
      </c>
      <c r="DR148" s="419">
        <f t="shared" si="159"/>
        <v>4.7131275384424631</v>
      </c>
      <c r="DS148" s="413">
        <f t="shared" si="159"/>
        <v>10.330326866601091</v>
      </c>
      <c r="DT148" s="414">
        <f t="shared" si="159"/>
        <v>13.205563174846446</v>
      </c>
      <c r="DU148" s="412">
        <f t="shared" si="159"/>
        <v>12.27742360489068</v>
      </c>
      <c r="DV148" s="412">
        <f t="shared" si="159"/>
        <v>7.7361539274592994</v>
      </c>
      <c r="DW148" s="412">
        <f t="shared" si="159"/>
        <v>8.7622697341660718</v>
      </c>
      <c r="DX148" s="412">
        <f t="shared" si="159"/>
        <v>4.2711999017698954</v>
      </c>
      <c r="DY148" s="412">
        <f t="shared" si="159"/>
        <v>-1.468808506508279</v>
      </c>
      <c r="DZ148" s="412">
        <f t="shared" si="159"/>
        <v>-3.2163529668917779</v>
      </c>
      <c r="EA148" s="412">
        <f t="shared" si="159"/>
        <v>-0.95219972769087224</v>
      </c>
      <c r="EB148" s="412">
        <f t="shared" si="159"/>
        <v>1.2094321154051402</v>
      </c>
      <c r="EC148" s="412">
        <f t="shared" si="159"/>
        <v>0.72523623742943855</v>
      </c>
      <c r="ED148" s="420">
        <f t="shared" si="159"/>
        <v>1.2962380142964802</v>
      </c>
      <c r="EE148" s="424">
        <f t="shared" si="159"/>
        <v>9.5281469468875954</v>
      </c>
      <c r="EF148" s="412">
        <f t="shared" si="159"/>
        <v>-1.1793537088668926</v>
      </c>
      <c r="EG148" s="412">
        <f t="shared" si="160"/>
        <v>0.28108867940717097</v>
      </c>
      <c r="EH148" s="412">
        <f t="shared" si="160"/>
        <v>3.5188563635637493</v>
      </c>
      <c r="EI148" s="412">
        <f t="shared" si="160"/>
        <v>2.5061945538159991</v>
      </c>
      <c r="EJ148" s="412">
        <f t="shared" si="160"/>
        <v>8.1234653886557808</v>
      </c>
      <c r="EK148" s="412">
        <f t="shared" si="160"/>
        <v>-3.3415819240221079</v>
      </c>
      <c r="EL148" s="412">
        <f t="shared" si="160"/>
        <v>2.4322706208143474</v>
      </c>
      <c r="EM148" s="412">
        <f t="shared" si="160"/>
        <v>-2.5801237529408882</v>
      </c>
      <c r="EN148" s="412">
        <f t="shared" si="160"/>
        <v>-8.7197515044349245</v>
      </c>
      <c r="EO148" s="412">
        <f t="shared" si="160"/>
        <v>-10.620109190470405</v>
      </c>
      <c r="EP148" s="412">
        <f t="shared" si="160"/>
        <v>-15.761269263649446</v>
      </c>
      <c r="EQ148" s="424">
        <f t="shared" si="160"/>
        <v>-14.514583971802718</v>
      </c>
      <c r="ER148" s="425">
        <f t="shared" si="160"/>
        <v>-11.060075453216079</v>
      </c>
      <c r="ES148" s="420">
        <f t="shared" si="160"/>
        <v>-2.0422489677743627</v>
      </c>
      <c r="ET148" s="420">
        <f t="shared" si="160"/>
        <v>1.801380534600594</v>
      </c>
      <c r="EU148" s="420">
        <f t="shared" si="160"/>
        <v>5.4374246575450202</v>
      </c>
      <c r="EV148" s="420">
        <f t="shared" si="160"/>
        <v>9.7212293606533162</v>
      </c>
      <c r="EW148" s="420">
        <f t="shared" si="160"/>
        <v>10.61670142122737</v>
      </c>
      <c r="EX148" s="420">
        <f t="shared" si="160"/>
        <v>13.47254593588878</v>
      </c>
      <c r="EY148" s="420">
        <f t="shared" si="160"/>
        <v>9.3750125854321187</v>
      </c>
      <c r="EZ148" s="420">
        <f t="shared" si="160"/>
        <v>7.5613231141257398</v>
      </c>
      <c r="FA148" s="420">
        <f t="shared" si="160"/>
        <v>3.6374124539021668</v>
      </c>
      <c r="FB148" s="420">
        <f t="shared" si="160"/>
        <v>1.7176520459841527</v>
      </c>
      <c r="FC148" s="424">
        <f t="shared" si="160"/>
        <v>3.5523388200048966</v>
      </c>
      <c r="FD148" s="426">
        <f t="shared" si="160"/>
        <v>1.1796362659204807</v>
      </c>
      <c r="FE148" s="426">
        <f t="shared" si="160"/>
        <v>-0.40043131923294117</v>
      </c>
      <c r="FF148" s="426">
        <f t="shared" si="160"/>
        <v>-2.2793111478024652</v>
      </c>
      <c r="FG148" s="426">
        <f t="shared" si="160"/>
        <v>-3.9958225614371012</v>
      </c>
      <c r="FH148" s="426">
        <f t="shared" si="160"/>
        <v>-1.229667596540851</v>
      </c>
      <c r="FI148" s="426">
        <f t="shared" si="160"/>
        <v>-0.92882742765705295</v>
      </c>
      <c r="FJ148" s="426">
        <f t="shared" si="160"/>
        <v>1.6676844085253162</v>
      </c>
      <c r="FK148" s="426">
        <f t="shared" si="160"/>
        <v>1.0049380441762068</v>
      </c>
      <c r="FL148" s="426">
        <f t="shared" si="160"/>
        <v>-0.68502260387858227</v>
      </c>
      <c r="FM148" s="426">
        <f t="shared" si="160"/>
        <v>2.3762670620357307</v>
      </c>
      <c r="FN148" s="426">
        <f t="shared" si="160"/>
        <v>3.5582994513067678</v>
      </c>
      <c r="FO148" s="426">
        <f t="shared" si="160"/>
        <v>6.3428032238251664</v>
      </c>
      <c r="FP148" s="426">
        <f t="shared" si="160"/>
        <v>0.92309973440458659</v>
      </c>
      <c r="FQ148" s="426">
        <f t="shared" si="160"/>
        <v>4.2336085318739336E-2</v>
      </c>
      <c r="FR148" s="426">
        <f>(POWER(FR109/FL109,2)-1)*100</f>
        <v>-0.78472271623694079</v>
      </c>
      <c r="FS148" s="426">
        <f>(POWER(FS109/FM109,2)-1)*100</f>
        <v>-0.22692621223161513</v>
      </c>
      <c r="FT148" s="426">
        <f>(POWER(FT109/FN109,2)-1)*100</f>
        <v>-4.731259070011296</v>
      </c>
      <c r="FU148" s="426">
        <f>(POWER(FU109/FO109,2)-1)*100</f>
        <v>-4.0161540645885063</v>
      </c>
      <c r="FV148" s="426">
        <f>(POWER(FV109/FP109,2)-1)*100</f>
        <v>-1.5163005658223483</v>
      </c>
      <c r="FW148" s="426">
        <f t="shared" si="160"/>
        <v>1.4504741536256915</v>
      </c>
      <c r="FX148" s="426">
        <f t="shared" si="160"/>
        <v>8.3273496217272314</v>
      </c>
      <c r="FY148" s="426">
        <f t="shared" si="160"/>
        <v>6.917479231669299</v>
      </c>
      <c r="FZ148" s="426">
        <f t="shared" si="160"/>
        <v>10.97531049754863</v>
      </c>
      <c r="GA148" s="426">
        <f t="shared" si="160"/>
        <v>9.947262189002771</v>
      </c>
      <c r="GB148" s="426">
        <f t="shared" si="160"/>
        <v>7.4473008885834968</v>
      </c>
      <c r="GC148" s="426">
        <f t="shared" si="160"/>
        <v>4.9451608402880876</v>
      </c>
      <c r="GD148" s="426">
        <f t="shared" si="160"/>
        <v>5.3319503271033852</v>
      </c>
      <c r="GE148" s="426">
        <f t="shared" si="160"/>
        <v>9.3569694172710438</v>
      </c>
      <c r="GF148" s="426">
        <f t="shared" si="160"/>
        <v>5.0589160905724739</v>
      </c>
      <c r="GG148" s="426">
        <f t="shared" si="160"/>
        <v>6.5523412066224473</v>
      </c>
      <c r="GH148" s="426">
        <f>(POWER(GH109/GB109,2)-1)*100</f>
        <v>11.44827053818409</v>
      </c>
      <c r="GI148" s="426">
        <f>(POWER(GI109/GC109,2)-1)*100</f>
        <v>16.003571382653604</v>
      </c>
      <c r="GJ148" s="426">
        <f>(POWER(GJ109/GD109,2)-1)*100</f>
        <v>13.346441710922941</v>
      </c>
      <c r="GK148" s="426">
        <f>(POWER(GK109/GE109,2)-1)*100</f>
        <v>11.901282072724161</v>
      </c>
      <c r="GL148" s="426">
        <f>(POWER(GL109/GF109,2)-1)*100</f>
        <v>14.614662330899497</v>
      </c>
      <c r="GM148" s="426">
        <f t="shared" si="160"/>
        <v>10.359601780819116</v>
      </c>
      <c r="GN148" s="414">
        <f t="shared" si="160"/>
        <v>6.1810747791610554</v>
      </c>
      <c r="GO148" s="414">
        <f t="shared" si="160"/>
        <v>9.5980703128366365</v>
      </c>
      <c r="GP148" s="414">
        <f t="shared" si="160"/>
        <v>13.004208017145302</v>
      </c>
      <c r="GQ148" s="414">
        <f t="shared" si="160"/>
        <v>16.132515818945837</v>
      </c>
      <c r="GR148" s="414">
        <f t="shared" si="160"/>
        <v>14.482632434572995</v>
      </c>
      <c r="GS148" s="415">
        <f t="shared" si="161"/>
        <v>13.606528289170861</v>
      </c>
      <c r="GT148" s="415">
        <f t="shared" si="161"/>
        <v>17.428214229630612</v>
      </c>
      <c r="GU148" s="415">
        <f t="shared" si="161"/>
        <v>11.673716724746486</v>
      </c>
      <c r="GV148" s="415">
        <f>(POWER(GV109/GP109,2)-1)*100</f>
        <v>8.0546994542592731</v>
      </c>
      <c r="GW148" s="415">
        <f>(POWER(GW109/GQ109,2)-1)*100</f>
        <v>2.0356220466387853</v>
      </c>
      <c r="GX148" s="415">
        <f>(POWER(GX109/GR109,2)-1)*100</f>
        <v>6.8751070052325947</v>
      </c>
      <c r="GY148" s="415">
        <f>(POWER(GY109/GS109,2)-1)*100</f>
        <v>18.275044913836112</v>
      </c>
      <c r="GZ148" s="426">
        <f>(POWER(GZ109/GT109,2)-1)*100</f>
        <v>20.642465266170152</v>
      </c>
      <c r="HA148" s="426">
        <f t="shared" si="161"/>
        <v>26.819766266452973</v>
      </c>
      <c r="HB148" s="426">
        <f t="shared" si="161"/>
        <v>30.873323391615926</v>
      </c>
      <c r="HC148" s="426">
        <f t="shared" si="161"/>
        <v>34.876138856584404</v>
      </c>
      <c r="HD148" s="426">
        <f t="shared" si="161"/>
        <v>36.643324398484189</v>
      </c>
      <c r="HE148" s="426">
        <f t="shared" si="161"/>
        <v>24.045192714188147</v>
      </c>
      <c r="HF148" s="426">
        <f t="shared" si="161"/>
        <v>22.2113880933152</v>
      </c>
      <c r="HG148" s="426">
        <f t="shared" si="161"/>
        <v>16.264232776126185</v>
      </c>
      <c r="HH148" s="426">
        <f t="shared" si="161"/>
        <v>10.206517074537459</v>
      </c>
      <c r="HI148" s="426">
        <f t="shared" si="161"/>
        <v>12.693936336182542</v>
      </c>
      <c r="HJ148" s="426">
        <f t="shared" si="161"/>
        <v>6.0535909393134357</v>
      </c>
      <c r="HK148" s="426">
        <f t="shared" si="161"/>
        <v>9.7202364173043279</v>
      </c>
      <c r="HL148" s="426">
        <f>(POWER(HL109/HF109,2)-1)*100</f>
        <v>7.0214335380600623</v>
      </c>
      <c r="HM148" s="426">
        <f>(POWER(HM109/HG109,2)-1)*100</f>
        <v>9.4211898033520036</v>
      </c>
      <c r="HN148" s="426">
        <f>(POWER(HN109/HH109,2)-1)*100</f>
        <v>12.311266045964441</v>
      </c>
      <c r="HO148" s="426">
        <f>(POWER(HO109/HI109,2)-1)*100</f>
        <v>12.193421813366733</v>
      </c>
      <c r="HP148" s="426">
        <f>(POWER(HP109/HJ109,2)-1)*100</f>
        <v>13.725326297831209</v>
      </c>
      <c r="HQ148" s="426">
        <f t="shared" si="161"/>
        <v>14.998431909537313</v>
      </c>
      <c r="HR148" s="426">
        <f t="shared" si="161"/>
        <v>18.238958532057659</v>
      </c>
      <c r="HS148" s="426">
        <f t="shared" si="161"/>
        <v>17.841732701938362</v>
      </c>
      <c r="HT148" s="426">
        <f t="shared" si="161"/>
        <v>15.283062211959697</v>
      </c>
      <c r="HU148" s="426">
        <f t="shared" si="161"/>
        <v>16.22245394394881</v>
      </c>
      <c r="HV148" s="426">
        <f t="shared" si="161"/>
        <v>22.669327954115246</v>
      </c>
      <c r="HW148" s="425">
        <f t="shared" si="161"/>
        <v>25.858154713335324</v>
      </c>
      <c r="HX148" s="427">
        <f t="shared" si="161"/>
        <v>28.228068050072388</v>
      </c>
      <c r="HY148" s="427">
        <f t="shared" si="161"/>
        <v>23.975107013472631</v>
      </c>
      <c r="HZ148" s="427">
        <f t="shared" si="161"/>
        <v>22.958737722727605</v>
      </c>
      <c r="IA148" s="427">
        <f t="shared" si="161"/>
        <v>20.938794919841676</v>
      </c>
      <c r="IB148" s="428">
        <f t="shared" si="161"/>
        <v>15.090276954711058</v>
      </c>
      <c r="IC148" s="428">
        <f t="shared" si="161"/>
        <v>11.584773119094937</v>
      </c>
      <c r="ID148" s="428">
        <f t="shared" si="161"/>
        <v>5.8221865478756074</v>
      </c>
      <c r="IE148" s="428">
        <f t="shared" si="161"/>
        <v>3.3688002018377849</v>
      </c>
      <c r="IF148" s="427">
        <f t="shared" si="161"/>
        <v>4.1318336593302751</v>
      </c>
      <c r="IG148" s="427">
        <f t="shared" si="161"/>
        <v>3.7181688143535396</v>
      </c>
      <c r="IH148" s="428">
        <f t="shared" si="161"/>
        <v>6.3245120881391337</v>
      </c>
      <c r="II148" s="428">
        <f t="shared" si="161"/>
        <v>3.6371003120536205</v>
      </c>
      <c r="IJ148" s="429">
        <f t="shared" si="161"/>
        <v>0.52902618263535039</v>
      </c>
      <c r="IK148" s="430">
        <f t="shared" si="161"/>
        <v>1.3676944123740542</v>
      </c>
      <c r="IL148" s="430">
        <f t="shared" si="161"/>
        <v>-1.4365966967575527</v>
      </c>
      <c r="IM148" s="429">
        <f t="shared" si="161"/>
        <v>-1.6808606675062343</v>
      </c>
      <c r="IN148" s="429">
        <f t="shared" si="161"/>
        <v>-0.69196606915957748</v>
      </c>
      <c r="IO148" s="429">
        <f t="shared" si="161"/>
        <v>-2.0515207115248679</v>
      </c>
      <c r="IP148" s="430">
        <f t="shared" si="161"/>
        <v>4.3809252629835038</v>
      </c>
      <c r="IQ148" s="430">
        <f t="shared" si="161"/>
        <v>5.5436232502925842</v>
      </c>
      <c r="IR148" s="429">
        <f t="shared" si="161"/>
        <v>8.1951239888088843</v>
      </c>
      <c r="IS148" s="429">
        <f t="shared" si="161"/>
        <v>2.8132916347717085</v>
      </c>
      <c r="IT148" s="429">
        <f t="shared" si="161"/>
        <v>-5.1772032219118298</v>
      </c>
      <c r="IU148" s="429">
        <f t="shared" si="161"/>
        <v>-5.5995197908427441</v>
      </c>
      <c r="IV148" s="495">
        <f t="shared" si="161"/>
        <v>-9.1461283821473884</v>
      </c>
      <c r="IW148" s="495">
        <f t="shared" si="161"/>
        <v>-10.186686923797861</v>
      </c>
      <c r="IX148" s="495">
        <f t="shared" si="161"/>
        <v>-8.5437476447530294</v>
      </c>
      <c r="IY148" s="495">
        <f t="shared" si="161"/>
        <v>-8.2691242004989789</v>
      </c>
      <c r="IZ148" s="495">
        <f t="shared" si="161"/>
        <v>-5.8062733527950217</v>
      </c>
      <c r="JA148" s="495">
        <f t="shared" si="162"/>
        <v>-3.2554552018121741</v>
      </c>
      <c r="JB148" s="495">
        <f t="shared" si="162"/>
        <v>-1.3836328057018954</v>
      </c>
      <c r="JC148" s="495">
        <f t="shared" si="163"/>
        <v>-3.8311677888699269</v>
      </c>
      <c r="JD148" s="495">
        <f t="shared" si="163"/>
        <v>-2.7020489387777014</v>
      </c>
      <c r="JE148" s="495">
        <f t="shared" si="163"/>
        <v>-0.79899688097864185</v>
      </c>
      <c r="JF148" s="495">
        <f>(POWER(JF109/IW109,2)-1)*100</f>
        <v>-0.98194013964796323</v>
      </c>
      <c r="JG148" s="529">
        <f>(POWER(JG109/IX109,2)-1)*100</f>
        <v>-5.1783332562432953</v>
      </c>
    </row>
    <row r="149" spans="2:267" ht="15" customHeight="1">
      <c r="B149" s="431" t="s">
        <v>121</v>
      </c>
      <c r="C149" s="402"/>
      <c r="D149" s="403"/>
      <c r="E149" s="160"/>
      <c r="F149" s="160"/>
      <c r="G149" s="160"/>
      <c r="H149" s="160"/>
      <c r="I149" s="160">
        <f t="shared" ref="I149:BT149" si="164">(POWER(I66/C66,2)-1)*100</f>
        <v>492.04337934370932</v>
      </c>
      <c r="J149" s="160">
        <f t="shared" si="164"/>
        <v>811.84754529907627</v>
      </c>
      <c r="K149" s="160">
        <f t="shared" si="164"/>
        <v>387.07533039930678</v>
      </c>
      <c r="L149" s="160">
        <f t="shared" si="164"/>
        <v>714.85492478835954</v>
      </c>
      <c r="M149" s="160">
        <f t="shared" si="164"/>
        <v>351.90572883851547</v>
      </c>
      <c r="N149" s="160">
        <f t="shared" si="164"/>
        <v>299.22928726956013</v>
      </c>
      <c r="O149" s="404">
        <f t="shared" si="164"/>
        <v>370.20322356554016</v>
      </c>
      <c r="P149" s="405">
        <f t="shared" si="164"/>
        <v>252.51845623107897</v>
      </c>
      <c r="Q149" s="406">
        <f t="shared" si="164"/>
        <v>304.68538286763948</v>
      </c>
      <c r="R149" s="406">
        <f t="shared" si="164"/>
        <v>235.49829156691925</v>
      </c>
      <c r="S149" s="406">
        <f t="shared" si="164"/>
        <v>209.29978501292067</v>
      </c>
      <c r="T149" s="406">
        <f t="shared" si="164"/>
        <v>166.68260697786928</v>
      </c>
      <c r="U149" s="406">
        <f t="shared" si="164"/>
        <v>64.98955190515187</v>
      </c>
      <c r="V149" s="406">
        <f t="shared" si="164"/>
        <v>15.451912386276788</v>
      </c>
      <c r="W149" s="406">
        <f t="shared" si="164"/>
        <v>-12.289475279306227</v>
      </c>
      <c r="X149" s="406">
        <f t="shared" si="164"/>
        <v>-2.0444663319969525</v>
      </c>
      <c r="Y149" s="406">
        <f t="shared" si="164"/>
        <v>45.2522970950914</v>
      </c>
      <c r="Z149" s="406">
        <f t="shared" si="164"/>
        <v>32.414967715569553</v>
      </c>
      <c r="AA149" s="407">
        <f t="shared" si="164"/>
        <v>88.877722866096548</v>
      </c>
      <c r="AB149" s="405">
        <f t="shared" si="164"/>
        <v>98.930797921797534</v>
      </c>
      <c r="AC149" s="406">
        <f t="shared" si="164"/>
        <v>136.95372814521795</v>
      </c>
      <c r="AD149" s="406">
        <f t="shared" si="164"/>
        <v>109.03573950177345</v>
      </c>
      <c r="AE149" s="406">
        <f t="shared" si="164"/>
        <v>87.155339700586737</v>
      </c>
      <c r="AF149" s="406">
        <f t="shared" si="164"/>
        <v>62.583341037928797</v>
      </c>
      <c r="AG149" s="406">
        <f t="shared" si="164"/>
        <v>14.054706236464121</v>
      </c>
      <c r="AH149" s="406">
        <f t="shared" si="164"/>
        <v>10.208782598773025</v>
      </c>
      <c r="AI149" s="406">
        <f t="shared" si="164"/>
        <v>24.380344884504623</v>
      </c>
      <c r="AJ149" s="406">
        <f t="shared" si="164"/>
        <v>21.318977099328574</v>
      </c>
      <c r="AK149" s="406">
        <f t="shared" si="164"/>
        <v>17.771972331109474</v>
      </c>
      <c r="AL149" s="406">
        <f t="shared" si="164"/>
        <v>1.5298133911552769</v>
      </c>
      <c r="AM149" s="407">
        <f t="shared" si="164"/>
        <v>88.373470609774913</v>
      </c>
      <c r="AN149" s="406">
        <f t="shared" si="164"/>
        <v>67.528427462731244</v>
      </c>
      <c r="AO149" s="406">
        <f t="shared" si="164"/>
        <v>16.25766498801169</v>
      </c>
      <c r="AP149" s="406">
        <f t="shared" si="164"/>
        <v>14.494372060908912</v>
      </c>
      <c r="AQ149" s="406">
        <f t="shared" si="164"/>
        <v>34.842185736925011</v>
      </c>
      <c r="AR149" s="406">
        <f t="shared" si="164"/>
        <v>68.790691453240996</v>
      </c>
      <c r="AS149" s="406">
        <f t="shared" si="164"/>
        <v>5.2034861943988986</v>
      </c>
      <c r="AT149" s="406">
        <f t="shared" si="164"/>
        <v>41.020433066547412</v>
      </c>
      <c r="AU149" s="406">
        <f t="shared" si="164"/>
        <v>73.466535320896512</v>
      </c>
      <c r="AV149" s="406">
        <f t="shared" si="164"/>
        <v>65.368439533593147</v>
      </c>
      <c r="AW149" s="406">
        <f t="shared" si="164"/>
        <v>49.355843735577778</v>
      </c>
      <c r="AX149" s="406">
        <f t="shared" si="164"/>
        <v>61.61259060082611</v>
      </c>
      <c r="AY149" s="407">
        <f t="shared" si="164"/>
        <v>104.58160325665648</v>
      </c>
      <c r="AZ149" s="406">
        <f t="shared" si="164"/>
        <v>70.902966944348705</v>
      </c>
      <c r="BA149" s="406">
        <f t="shared" si="164"/>
        <v>74.997270800555341</v>
      </c>
      <c r="BB149" s="406">
        <f t="shared" si="164"/>
        <v>100.9452095733383</v>
      </c>
      <c r="BC149" s="406">
        <f t="shared" si="164"/>
        <v>89.466361758954079</v>
      </c>
      <c r="BD149" s="406">
        <f t="shared" si="164"/>
        <v>95.130455615905746</v>
      </c>
      <c r="BE149" s="406">
        <f t="shared" si="164"/>
        <v>47.639021703843284</v>
      </c>
      <c r="BF149" s="406">
        <f t="shared" si="164"/>
        <v>53.111640470143115</v>
      </c>
      <c r="BG149" s="406">
        <f t="shared" si="164"/>
        <v>37.908333802192161</v>
      </c>
      <c r="BH149" s="406">
        <f t="shared" si="164"/>
        <v>57.029102241568765</v>
      </c>
      <c r="BI149" s="406">
        <f t="shared" si="164"/>
        <v>41.45630237634159</v>
      </c>
      <c r="BJ149" s="406">
        <f t="shared" si="164"/>
        <v>35.104168138165278</v>
      </c>
      <c r="BK149" s="407">
        <f t="shared" si="164"/>
        <v>59.879104415099647</v>
      </c>
      <c r="BL149" s="405">
        <f t="shared" si="164"/>
        <v>29.983589814151234</v>
      </c>
      <c r="BM149" s="406">
        <f t="shared" si="164"/>
        <v>20.562812047711599</v>
      </c>
      <c r="BN149" s="406">
        <f t="shared" si="164"/>
        <v>-12.843148471180243</v>
      </c>
      <c r="BO149" s="406">
        <f t="shared" si="164"/>
        <v>-7.9073174968300357</v>
      </c>
      <c r="BP149" s="406">
        <f t="shared" si="164"/>
        <v>-20.571211966669832</v>
      </c>
      <c r="BQ149" s="406">
        <f t="shared" si="164"/>
        <v>-31.740746546763997</v>
      </c>
      <c r="BR149" s="406">
        <f t="shared" si="164"/>
        <v>-13.308858244767862</v>
      </c>
      <c r="BS149" s="406">
        <f t="shared" si="164"/>
        <v>-6.5214388136102031</v>
      </c>
      <c r="BT149" s="406">
        <f t="shared" si="164"/>
        <v>-8.1748592119672221</v>
      </c>
      <c r="BU149" s="406">
        <f t="shared" ref="BU149:EF149" si="165">(POWER(BU66/BO66,2)-1)*100</f>
        <v>7.7776843553895469</v>
      </c>
      <c r="BV149" s="406">
        <f t="shared" si="165"/>
        <v>21.095973802891741</v>
      </c>
      <c r="BW149" s="407">
        <f t="shared" si="165"/>
        <v>14.945461667837613</v>
      </c>
      <c r="BX149" s="405">
        <f t="shared" si="165"/>
        <v>9.6940629047679749</v>
      </c>
      <c r="BY149" s="406">
        <f t="shared" si="165"/>
        <v>8.282814823836059</v>
      </c>
      <c r="BZ149" s="406">
        <f t="shared" si="165"/>
        <v>14.370799486839392</v>
      </c>
      <c r="CA149" s="406">
        <f t="shared" si="165"/>
        <v>1.807561272432423</v>
      </c>
      <c r="CB149" s="406">
        <f t="shared" si="165"/>
        <v>-15.734056294635367</v>
      </c>
      <c r="CC149" s="406">
        <f t="shared" si="165"/>
        <v>-9.6340915425398688</v>
      </c>
      <c r="CD149" s="406">
        <f t="shared" si="165"/>
        <v>-11.345920262109544</v>
      </c>
      <c r="CE149" s="406">
        <f t="shared" si="165"/>
        <v>-3.0090383297322609</v>
      </c>
      <c r="CF149" s="406">
        <f t="shared" si="165"/>
        <v>15.739173409619411</v>
      </c>
      <c r="CG149" s="406">
        <f t="shared" si="165"/>
        <v>15.312741230410577</v>
      </c>
      <c r="CH149" s="406">
        <f t="shared" si="165"/>
        <v>32.719523576439322</v>
      </c>
      <c r="CI149" s="407">
        <f t="shared" si="165"/>
        <v>42.502904533236283</v>
      </c>
      <c r="CJ149" s="405">
        <f t="shared" si="165"/>
        <v>44.46209494626401</v>
      </c>
      <c r="CK149" s="406">
        <f t="shared" si="165"/>
        <v>37.133639679502075</v>
      </c>
      <c r="CL149" s="406">
        <f t="shared" si="165"/>
        <v>19.13778319905639</v>
      </c>
      <c r="CM149" s="406">
        <f t="shared" si="165"/>
        <v>32.530832753711806</v>
      </c>
      <c r="CN149" s="406">
        <f t="shared" si="165"/>
        <v>30.330043288848231</v>
      </c>
      <c r="CO149" s="406">
        <f t="shared" si="165"/>
        <v>15.137874340111047</v>
      </c>
      <c r="CP149" s="406">
        <f t="shared" si="165"/>
        <v>8.1391241518115045</v>
      </c>
      <c r="CQ149" s="406">
        <f t="shared" si="165"/>
        <v>27.771429824467674</v>
      </c>
      <c r="CR149" s="406">
        <f t="shared" si="165"/>
        <v>27.507295546025489</v>
      </c>
      <c r="CS149" s="406">
        <f t="shared" si="165"/>
        <v>16.528489853515982</v>
      </c>
      <c r="CT149" s="406">
        <f t="shared" si="165"/>
        <v>12.971695798634642</v>
      </c>
      <c r="CU149" s="407">
        <f t="shared" si="165"/>
        <v>25.078845394096017</v>
      </c>
      <c r="CV149" s="406">
        <f t="shared" si="165"/>
        <v>44.870532772542624</v>
      </c>
      <c r="CW149" s="406">
        <f t="shared" si="165"/>
        <v>4.6637841329302931</v>
      </c>
      <c r="CX149" s="406">
        <f t="shared" si="165"/>
        <v>4.4353390839327433</v>
      </c>
      <c r="CY149" s="406">
        <f t="shared" si="165"/>
        <v>8.9362895531374775</v>
      </c>
      <c r="CZ149" s="406">
        <f t="shared" si="165"/>
        <v>3.6789743572366085</v>
      </c>
      <c r="DA149" s="406">
        <f t="shared" si="165"/>
        <v>9.6773055701764967</v>
      </c>
      <c r="DB149" s="418">
        <f t="shared" si="165"/>
        <v>-5.7935975655463157</v>
      </c>
      <c r="DC149" s="412">
        <f t="shared" si="165"/>
        <v>17.005714059758748</v>
      </c>
      <c r="DD149" s="420">
        <f t="shared" si="165"/>
        <v>11.936166191411157</v>
      </c>
      <c r="DE149" s="420">
        <f t="shared" si="165"/>
        <v>25.108250933028486</v>
      </c>
      <c r="DF149" s="420">
        <f t="shared" si="165"/>
        <v>25.2786186773446</v>
      </c>
      <c r="DG149" s="424">
        <f t="shared" si="165"/>
        <v>19.184470809628749</v>
      </c>
      <c r="DH149" s="425">
        <f t="shared" si="165"/>
        <v>12.82900737521051</v>
      </c>
      <c r="DI149" s="420">
        <f t="shared" si="165"/>
        <v>22.075708546483597</v>
      </c>
      <c r="DJ149" s="420">
        <f t="shared" si="165"/>
        <v>22.572870167020433</v>
      </c>
      <c r="DK149" s="420">
        <f t="shared" si="165"/>
        <v>7.410180606976513</v>
      </c>
      <c r="DL149" s="420">
        <f t="shared" si="165"/>
        <v>18.985556522914628</v>
      </c>
      <c r="DM149" s="420">
        <f t="shared" si="165"/>
        <v>4.0224427008010988</v>
      </c>
      <c r="DN149" s="420">
        <f t="shared" si="165"/>
        <v>12.723361212638217</v>
      </c>
      <c r="DO149" s="420">
        <f t="shared" si="165"/>
        <v>4.3138265826276223</v>
      </c>
      <c r="DP149" s="420">
        <f t="shared" si="165"/>
        <v>20.415557831343676</v>
      </c>
      <c r="DQ149" s="420">
        <f t="shared" si="165"/>
        <v>13.761328464580469</v>
      </c>
      <c r="DR149" s="420">
        <f t="shared" si="165"/>
        <v>4.2611971457400921</v>
      </c>
      <c r="DS149" s="424">
        <f t="shared" si="165"/>
        <v>18.028161173921966</v>
      </c>
      <c r="DT149" s="425">
        <f t="shared" si="165"/>
        <v>15.275929860941906</v>
      </c>
      <c r="DU149" s="420">
        <f t="shared" si="165"/>
        <v>13.503888399924646</v>
      </c>
      <c r="DV149" s="420">
        <f t="shared" si="165"/>
        <v>16.381767371733822</v>
      </c>
      <c r="DW149" s="420">
        <f t="shared" si="165"/>
        <v>-3.6097462689650639</v>
      </c>
      <c r="DX149" s="420">
        <f t="shared" si="165"/>
        <v>21.693923003994176</v>
      </c>
      <c r="DY149" s="420">
        <f t="shared" si="165"/>
        <v>3.9215904894085662</v>
      </c>
      <c r="DZ149" s="420">
        <f t="shared" si="165"/>
        <v>0.15557368299088381</v>
      </c>
      <c r="EA149" s="420">
        <f t="shared" si="165"/>
        <v>-3.0909790426644879</v>
      </c>
      <c r="EB149" s="420">
        <f t="shared" si="165"/>
        <v>-17.635611474327963</v>
      </c>
      <c r="EC149" s="420">
        <f t="shared" si="165"/>
        <v>16.651135114885495</v>
      </c>
      <c r="ED149" s="420">
        <f t="shared" si="165"/>
        <v>-19.482508978902558</v>
      </c>
      <c r="EE149" s="413">
        <f t="shared" si="165"/>
        <v>-29.766361734394174</v>
      </c>
      <c r="EF149" s="420">
        <f t="shared" si="165"/>
        <v>-23.546774532018823</v>
      </c>
      <c r="EG149" s="420">
        <f t="shared" ref="EG149:GR149" si="166">(POWER(EG66/EA66,2)-1)*100</f>
        <v>-21.012759103978919</v>
      </c>
      <c r="EH149" s="420">
        <f t="shared" si="166"/>
        <v>-15.001494913603519</v>
      </c>
      <c r="EI149" s="420">
        <f t="shared" si="166"/>
        <v>-16.97646640863616</v>
      </c>
      <c r="EJ149" s="412">
        <f t="shared" si="166"/>
        <v>-14.649084372740862</v>
      </c>
      <c r="EK149" s="412">
        <f t="shared" si="166"/>
        <v>-4.589416747885366</v>
      </c>
      <c r="EL149" s="412">
        <f t="shared" si="166"/>
        <v>-14.153868091258126</v>
      </c>
      <c r="EM149" s="412">
        <f t="shared" si="166"/>
        <v>-17.19187703999221</v>
      </c>
      <c r="EN149" s="412">
        <f t="shared" si="166"/>
        <v>-21.624605888098138</v>
      </c>
      <c r="EO149" s="412">
        <f t="shared" si="166"/>
        <v>-33.193764263660221</v>
      </c>
      <c r="EP149" s="412">
        <f t="shared" si="166"/>
        <v>-35.557701687758538</v>
      </c>
      <c r="EQ149" s="413">
        <f t="shared" si="166"/>
        <v>-28.81579710649056</v>
      </c>
      <c r="ER149" s="414">
        <f t="shared" si="166"/>
        <v>-28.355916661620505</v>
      </c>
      <c r="ES149" s="412">
        <f t="shared" si="166"/>
        <v>-30.437769699273431</v>
      </c>
      <c r="ET149" s="412">
        <f t="shared" si="166"/>
        <v>-27.788149702877917</v>
      </c>
      <c r="EU149" s="412">
        <f t="shared" si="166"/>
        <v>-26.33552044861084</v>
      </c>
      <c r="EV149" s="412">
        <f t="shared" si="166"/>
        <v>-13.713602528237178</v>
      </c>
      <c r="EW149" s="412">
        <f t="shared" si="166"/>
        <v>-20.364719895709726</v>
      </c>
      <c r="EX149" s="412">
        <f t="shared" si="166"/>
        <v>-13.186316491599005</v>
      </c>
      <c r="EY149" s="412">
        <f t="shared" si="166"/>
        <v>-8.6682067182218603</v>
      </c>
      <c r="EZ149" s="412">
        <f t="shared" si="166"/>
        <v>-12.184429845327649</v>
      </c>
      <c r="FA149" s="412">
        <f t="shared" si="166"/>
        <v>-16.475971260633461</v>
      </c>
      <c r="FB149" s="412">
        <f t="shared" si="166"/>
        <v>-18.015964008868856</v>
      </c>
      <c r="FC149" s="413">
        <f t="shared" si="166"/>
        <v>-11.991661562387247</v>
      </c>
      <c r="FD149" s="173">
        <f t="shared" si="166"/>
        <v>-9.5310456779493578</v>
      </c>
      <c r="FE149" s="173">
        <f t="shared" si="166"/>
        <v>-9.2772158425794675</v>
      </c>
      <c r="FF149" s="173">
        <f t="shared" si="166"/>
        <v>-6.649989645845988</v>
      </c>
      <c r="FG149" s="173">
        <f t="shared" si="166"/>
        <v>-1.6190802270779181</v>
      </c>
      <c r="FH149" s="173">
        <f t="shared" si="166"/>
        <v>5.5828165356973214</v>
      </c>
      <c r="FI149" s="173">
        <f t="shared" si="166"/>
        <v>4.3228916277284535</v>
      </c>
      <c r="FJ149" s="173">
        <f t="shared" si="166"/>
        <v>1.0738275635562511</v>
      </c>
      <c r="FK149" s="173">
        <f t="shared" si="166"/>
        <v>5.0253755776017206</v>
      </c>
      <c r="FL149" s="414">
        <f t="shared" si="166"/>
        <v>6.9273582591537153</v>
      </c>
      <c r="FM149" s="414">
        <f t="shared" si="166"/>
        <v>8.2556909111009436</v>
      </c>
      <c r="FN149" s="414">
        <f t="shared" si="166"/>
        <v>7.0970151991602615</v>
      </c>
      <c r="FO149" s="173">
        <f t="shared" si="166"/>
        <v>13.916370363180031</v>
      </c>
      <c r="FP149" s="173">
        <f t="shared" si="166"/>
        <v>19.588574476117238</v>
      </c>
      <c r="FQ149" s="414">
        <f t="shared" si="166"/>
        <v>15.370668263444198</v>
      </c>
      <c r="FR149" s="173">
        <f t="shared" si="166"/>
        <v>18.121580823064988</v>
      </c>
      <c r="FS149" s="173">
        <f t="shared" si="166"/>
        <v>24.230839161844166</v>
      </c>
      <c r="FT149" s="173">
        <f t="shared" si="166"/>
        <v>24.289949610204875</v>
      </c>
      <c r="FU149" s="173">
        <f t="shared" si="166"/>
        <v>25.793066075944072</v>
      </c>
      <c r="FV149" s="412">
        <f t="shared" si="166"/>
        <v>27.492770232357834</v>
      </c>
      <c r="FW149" s="173">
        <f t="shared" si="166"/>
        <v>35.129642046827868</v>
      </c>
      <c r="FX149" s="173">
        <f t="shared" si="166"/>
        <v>30.930312926617187</v>
      </c>
      <c r="FY149" s="414">
        <f t="shared" si="166"/>
        <v>31.952857625836572</v>
      </c>
      <c r="FZ149" s="414">
        <f t="shared" si="166"/>
        <v>38.786274874684047</v>
      </c>
      <c r="GA149" s="414">
        <f t="shared" si="166"/>
        <v>37.062352207827146</v>
      </c>
      <c r="GB149" s="414">
        <f t="shared" si="166"/>
        <v>26.742943501148432</v>
      </c>
      <c r="GC149" s="414">
        <f t="shared" si="166"/>
        <v>24.286455987947697</v>
      </c>
      <c r="GD149" s="414">
        <f t="shared" si="166"/>
        <v>26.199425717299185</v>
      </c>
      <c r="GE149" s="173">
        <f t="shared" si="166"/>
        <v>16.88458886867048</v>
      </c>
      <c r="GF149" s="414">
        <f t="shared" si="166"/>
        <v>9.0295984781171725</v>
      </c>
      <c r="GG149" s="414">
        <f t="shared" si="166"/>
        <v>9.2190400483662884</v>
      </c>
      <c r="GH149" s="173">
        <f t="shared" si="166"/>
        <v>12.911022090240643</v>
      </c>
      <c r="GI149" s="414">
        <f t="shared" si="166"/>
        <v>11.590311661017939</v>
      </c>
      <c r="GJ149" s="173">
        <f t="shared" si="166"/>
        <v>6.4479460596509997</v>
      </c>
      <c r="GK149" s="173">
        <f t="shared" si="166"/>
        <v>8.2057877230760745</v>
      </c>
      <c r="GL149" s="414">
        <f t="shared" si="166"/>
        <v>8.4078678039274379</v>
      </c>
      <c r="GM149" s="414">
        <f t="shared" si="166"/>
        <v>1.1968470181309199</v>
      </c>
      <c r="GN149" s="414">
        <f t="shared" si="166"/>
        <v>-1.5564668085124689</v>
      </c>
      <c r="GO149" s="414">
        <f t="shared" si="166"/>
        <v>-4.6065150356706441</v>
      </c>
      <c r="GP149" s="414">
        <f t="shared" si="166"/>
        <v>-1.1442995817296353</v>
      </c>
      <c r="GQ149" s="414">
        <f t="shared" si="166"/>
        <v>0.72755443277536802</v>
      </c>
      <c r="GR149" s="414">
        <f t="shared" si="166"/>
        <v>-2.0810301089880912</v>
      </c>
      <c r="GS149" s="415">
        <f t="shared" ref="GS149:GY149" si="167">(POWER(GS66/GM66,2)-1)*100</f>
        <v>-5.9232478142713045</v>
      </c>
      <c r="GT149" s="415">
        <f t="shared" si="167"/>
        <v>-2.0202874276535665</v>
      </c>
      <c r="GU149" s="175">
        <f t="shared" si="167"/>
        <v>-6.066284779445386</v>
      </c>
      <c r="GV149" s="175">
        <f t="shared" si="167"/>
        <v>-23.265583103329924</v>
      </c>
      <c r="GW149" s="415">
        <f t="shared" si="167"/>
        <v>-29.113953208451193</v>
      </c>
      <c r="GX149" s="175">
        <f t="shared" si="167"/>
        <v>-32.992585480504722</v>
      </c>
      <c r="GY149" s="175">
        <f t="shared" si="167"/>
        <v>2.0174270848044351</v>
      </c>
      <c r="GZ149" s="175">
        <f>(POWER(GZ66/GT66,2)-1)*100</f>
        <v>4.4157797141662236</v>
      </c>
      <c r="HA149" s="175">
        <f t="shared" ref="HA149:IZ149" si="168">(POWER(HA66/GU66,2)-1)*100</f>
        <v>12.924350759635207</v>
      </c>
      <c r="HB149" s="175">
        <f t="shared" si="168"/>
        <v>47.465876283462329</v>
      </c>
      <c r="HC149" s="175">
        <f t="shared" si="168"/>
        <v>61.310012379902702</v>
      </c>
      <c r="HD149" s="175">
        <f t="shared" si="168"/>
        <v>85.221016913318053</v>
      </c>
      <c r="HE149" s="175">
        <f t="shared" si="168"/>
        <v>23.5356455133537</v>
      </c>
      <c r="HF149" s="175">
        <f>(POWER(HF66/GZ66,2)-1)*100</f>
        <v>17.654101124637677</v>
      </c>
      <c r="HG149" s="175">
        <f t="shared" si="168"/>
        <v>13.076716265969623</v>
      </c>
      <c r="HH149" s="175">
        <f t="shared" si="168"/>
        <v>3.8822575505652157</v>
      </c>
      <c r="HI149" s="175">
        <f t="shared" si="168"/>
        <v>10.879637466270143</v>
      </c>
      <c r="HJ149" s="175">
        <f t="shared" si="168"/>
        <v>6.6129284068223493</v>
      </c>
      <c r="HK149" s="175">
        <f t="shared" si="168"/>
        <v>13.054907028877881</v>
      </c>
      <c r="HL149" s="175">
        <f t="shared" si="168"/>
        <v>8.3741128640211002</v>
      </c>
      <c r="HM149" s="175">
        <f t="shared" si="168"/>
        <v>18.64353318975207</v>
      </c>
      <c r="HN149" s="175">
        <f t="shared" si="168"/>
        <v>26.955667593978895</v>
      </c>
      <c r="HO149" s="175">
        <f t="shared" si="168"/>
        <v>25.954580614091995</v>
      </c>
      <c r="HP149" s="175">
        <f t="shared" si="168"/>
        <v>42.206263425863511</v>
      </c>
      <c r="HQ149" s="175">
        <f t="shared" si="168"/>
        <v>37.357204265187939</v>
      </c>
      <c r="HR149" s="175">
        <f t="shared" si="168"/>
        <v>60.764654252173969</v>
      </c>
      <c r="HS149" s="175">
        <f t="shared" si="168"/>
        <v>57.715334349331229</v>
      </c>
      <c r="HT149" s="175">
        <f t="shared" si="168"/>
        <v>55.382661068229822</v>
      </c>
      <c r="HU149" s="175">
        <f t="shared" si="168"/>
        <v>54.224524555029838</v>
      </c>
      <c r="HV149" s="415">
        <f t="shared" si="168"/>
        <v>50.523863505627212</v>
      </c>
      <c r="HW149" s="415">
        <f t="shared" si="168"/>
        <v>66.882367197807852</v>
      </c>
      <c r="HX149" s="415">
        <f t="shared" si="168"/>
        <v>66.704338201615215</v>
      </c>
      <c r="HY149" s="415">
        <f t="shared" si="168"/>
        <v>28.177517492134129</v>
      </c>
      <c r="HZ149" s="415">
        <f t="shared" si="168"/>
        <v>36.609200696526621</v>
      </c>
      <c r="IA149" s="415">
        <f t="shared" si="168"/>
        <v>27.374212517018968</v>
      </c>
      <c r="IB149" s="175">
        <f t="shared" si="168"/>
        <v>12.292756725547571</v>
      </c>
      <c r="IC149" s="175">
        <f t="shared" si="168"/>
        <v>2.9032872586784997</v>
      </c>
      <c r="ID149" s="175">
        <f t="shared" si="168"/>
        <v>-7.87420168562657</v>
      </c>
      <c r="IE149" s="175">
        <f t="shared" si="168"/>
        <v>13.855888160536578</v>
      </c>
      <c r="IF149" s="415">
        <f t="shared" si="168"/>
        <v>2.5040441298231242</v>
      </c>
      <c r="IG149" s="415">
        <f t="shared" si="168"/>
        <v>7.405985631374068</v>
      </c>
      <c r="IH149" s="175">
        <f t="shared" si="168"/>
        <v>7.3976553230818531</v>
      </c>
      <c r="II149" s="433">
        <f t="shared" si="168"/>
        <v>4.485355071450603</v>
      </c>
      <c r="IJ149" s="433">
        <f t="shared" si="168"/>
        <v>-2.6802673806660127</v>
      </c>
      <c r="IK149" s="434">
        <f t="shared" si="168"/>
        <v>-6.6280721516522867</v>
      </c>
      <c r="IL149" s="434">
        <f t="shared" si="168"/>
        <v>-2.6573345551508254</v>
      </c>
      <c r="IM149" s="433">
        <f t="shared" si="168"/>
        <v>-7.6549011860490568</v>
      </c>
      <c r="IN149" s="433">
        <f t="shared" si="168"/>
        <v>-7.1136866244796204</v>
      </c>
      <c r="IO149" s="434">
        <f t="shared" si="168"/>
        <v>-4.0650303020405403</v>
      </c>
      <c r="IP149" s="434">
        <f t="shared" si="168"/>
        <v>5.8440638091798114</v>
      </c>
      <c r="IQ149" s="434">
        <f t="shared" si="168"/>
        <v>7.9231480228978413</v>
      </c>
      <c r="IR149" s="433">
        <f t="shared" si="168"/>
        <v>1.7821284144205141</v>
      </c>
      <c r="IS149" s="433">
        <f t="shared" si="168"/>
        <v>-3.9535918332211484</v>
      </c>
      <c r="IT149" s="433">
        <f t="shared" si="168"/>
        <v>-6.7283544750999402</v>
      </c>
      <c r="IU149" s="433">
        <f t="shared" si="168"/>
        <v>-16.063472799017443</v>
      </c>
      <c r="IV149" s="496">
        <f t="shared" si="168"/>
        <v>-20.535594763194563</v>
      </c>
      <c r="IW149" s="496">
        <f t="shared" si="168"/>
        <v>-21.928056568652078</v>
      </c>
      <c r="IX149" s="496">
        <f t="shared" si="168"/>
        <v>-20.427859147937188</v>
      </c>
      <c r="IY149" s="496">
        <f t="shared" si="168"/>
        <v>-16.666930010390011</v>
      </c>
      <c r="IZ149" s="496">
        <f t="shared" si="168"/>
        <v>-15.478039721211633</v>
      </c>
      <c r="JA149" s="496">
        <f>(POWER(JA66/IT66,2)-1)*100</f>
        <v>-15.093409352325748</v>
      </c>
      <c r="JB149" s="496">
        <f>(POWER(JB66/IU66,2)-1)*100</f>
        <v>-10.769860879483694</v>
      </c>
      <c r="JC149" s="496">
        <f>(POWER(JC66/IU66,2)-1)*100</f>
        <v>-10.907499646200879</v>
      </c>
      <c r="JD149" s="496">
        <f>(POWER(JD66/IV66,2)-1)*100</f>
        <v>-1.9749435558741979</v>
      </c>
      <c r="JE149" s="496">
        <f>(POWER(JE66/IW66,2)-1)*100</f>
        <v>-0.53545325148287581</v>
      </c>
      <c r="JF149" s="496">
        <f>(POWER(JF66/IW66,2)-1)*100</f>
        <v>0.55423363839557371</v>
      </c>
      <c r="JG149" s="530">
        <f>(POWER(JG66/IX66,2)-1)*100</f>
        <v>-1.3365124298124864</v>
      </c>
    </row>
    <row r="150" spans="2:267" ht="15" customHeight="1">
      <c r="B150" s="431"/>
      <c r="C150" s="435"/>
      <c r="D150" s="436"/>
      <c r="E150" s="58"/>
      <c r="F150" s="58"/>
      <c r="G150" s="58"/>
      <c r="H150" s="58"/>
      <c r="I150" s="58"/>
      <c r="J150" s="58"/>
      <c r="K150" s="58"/>
      <c r="L150" s="58"/>
      <c r="M150" s="58"/>
      <c r="N150" s="58"/>
      <c r="O150" s="437"/>
      <c r="P150" s="438"/>
      <c r="Q150" s="137"/>
      <c r="R150" s="137"/>
      <c r="S150" s="137"/>
      <c r="T150" s="137"/>
      <c r="U150" s="137"/>
      <c r="V150" s="137"/>
      <c r="W150" s="137"/>
      <c r="X150" s="137"/>
      <c r="Y150" s="137"/>
      <c r="Z150" s="137"/>
      <c r="AA150" s="439"/>
      <c r="AB150" s="438"/>
      <c r="AC150" s="137"/>
      <c r="AD150" s="137"/>
      <c r="AE150" s="137"/>
      <c r="AF150" s="137"/>
      <c r="AG150" s="137"/>
      <c r="AH150" s="137"/>
      <c r="AI150" s="137"/>
      <c r="AJ150" s="137"/>
      <c r="AK150" s="137"/>
      <c r="AL150" s="137"/>
      <c r="AM150" s="439"/>
      <c r="AN150" s="137"/>
      <c r="AO150" s="137"/>
      <c r="AP150" s="137"/>
      <c r="AQ150" s="137"/>
      <c r="AR150" s="137"/>
      <c r="AS150" s="137"/>
      <c r="AT150" s="137"/>
      <c r="AU150" s="137"/>
      <c r="AV150" s="137"/>
      <c r="AW150" s="137"/>
      <c r="AX150" s="137"/>
      <c r="AY150" s="439"/>
      <c r="AZ150" s="137"/>
      <c r="BA150" s="137"/>
      <c r="BB150" s="137"/>
      <c r="BC150" s="137"/>
      <c r="BD150" s="137"/>
      <c r="BE150" s="137"/>
      <c r="BF150" s="137"/>
      <c r="BG150" s="137"/>
      <c r="BH150" s="137"/>
      <c r="BI150" s="137"/>
      <c r="BJ150" s="137"/>
      <c r="BK150" s="439"/>
      <c r="BL150" s="438"/>
      <c r="BM150" s="137"/>
      <c r="BN150" s="137"/>
      <c r="BO150" s="137"/>
      <c r="BP150" s="137"/>
      <c r="BQ150" s="137"/>
      <c r="BR150" s="137"/>
      <c r="BS150" s="137"/>
      <c r="BT150" s="137"/>
      <c r="BU150" s="137"/>
      <c r="BV150" s="137"/>
      <c r="BW150" s="439"/>
      <c r="BX150" s="438"/>
      <c r="BY150" s="137"/>
      <c r="BZ150" s="137"/>
      <c r="CA150" s="137"/>
      <c r="CB150" s="137"/>
      <c r="CC150" s="440"/>
      <c r="CD150" s="441"/>
      <c r="CE150" s="441"/>
      <c r="CF150" s="441"/>
      <c r="CG150" s="441"/>
      <c r="CH150" s="440"/>
      <c r="CI150" s="442"/>
      <c r="CJ150" s="443"/>
      <c r="CK150" s="406"/>
      <c r="CL150" s="406"/>
      <c r="CM150" s="406"/>
      <c r="CN150" s="441"/>
      <c r="CO150" s="441"/>
      <c r="CP150" s="440"/>
      <c r="CQ150" s="440"/>
      <c r="CR150" s="440"/>
      <c r="CS150" s="440"/>
      <c r="CT150" s="440"/>
      <c r="CU150" s="444"/>
      <c r="CV150" s="440"/>
      <c r="CW150" s="440"/>
      <c r="CX150" s="440"/>
      <c r="CY150" s="440"/>
      <c r="CZ150" s="440"/>
      <c r="DA150" s="440"/>
      <c r="DB150" s="440"/>
      <c r="DC150" s="440"/>
      <c r="DD150" s="440"/>
      <c r="DE150" s="440"/>
      <c r="DF150" s="440"/>
      <c r="DG150" s="446"/>
      <c r="DH150" s="447"/>
      <c r="DI150" s="421"/>
      <c r="DJ150" s="421"/>
      <c r="DK150" s="421"/>
      <c r="DL150" s="421"/>
      <c r="DM150" s="421"/>
      <c r="DN150" s="440"/>
      <c r="DO150" s="440"/>
      <c r="DP150" s="440"/>
      <c r="DQ150" s="440"/>
      <c r="DR150" s="440"/>
      <c r="DS150" s="448"/>
      <c r="DT150" s="451"/>
      <c r="DU150" s="440"/>
      <c r="DV150" s="440"/>
      <c r="DW150" s="440"/>
      <c r="DX150" s="440"/>
      <c r="DY150" s="440"/>
      <c r="DZ150" s="440"/>
      <c r="EA150" s="440"/>
      <c r="EB150" s="440"/>
      <c r="EC150" s="440"/>
      <c r="ED150" s="440"/>
      <c r="EE150" s="448"/>
      <c r="EF150" s="440"/>
      <c r="EG150" s="440"/>
      <c r="EH150" s="452"/>
      <c r="EI150" s="440"/>
      <c r="EJ150" s="441"/>
      <c r="EK150" s="412"/>
      <c r="EL150" s="412"/>
      <c r="EM150" s="412"/>
      <c r="EN150" s="412"/>
      <c r="EO150" s="412"/>
      <c r="EP150" s="412"/>
      <c r="EQ150" s="413"/>
      <c r="ER150" s="414"/>
      <c r="ES150" s="412"/>
      <c r="ET150" s="412"/>
      <c r="EU150" s="412"/>
      <c r="EV150" s="412"/>
      <c r="EW150" s="412"/>
      <c r="EX150" s="412"/>
      <c r="EY150" s="412"/>
      <c r="EZ150" s="412"/>
      <c r="FA150" s="441"/>
      <c r="FB150" s="441"/>
      <c r="FC150" s="449"/>
      <c r="FD150" s="59"/>
      <c r="FE150" s="59"/>
      <c r="FF150" s="59"/>
      <c r="FG150" s="59"/>
      <c r="FH150" s="59"/>
      <c r="FI150" s="59"/>
      <c r="FJ150" s="59"/>
      <c r="FK150" s="59"/>
      <c r="FL150" s="447"/>
      <c r="FM150" s="447"/>
      <c r="FN150" s="447"/>
      <c r="FO150" s="59"/>
      <c r="FP150" s="449"/>
      <c r="FQ150" s="447"/>
      <c r="FR150" s="59"/>
      <c r="FS150" s="59"/>
      <c r="FT150" s="59"/>
      <c r="FU150" s="59"/>
      <c r="FV150" s="441"/>
      <c r="FW150" s="59"/>
      <c r="FX150" s="59"/>
      <c r="FY150" s="441"/>
      <c r="FZ150" s="447"/>
      <c r="GA150" s="447"/>
      <c r="GB150" s="447"/>
      <c r="GC150" s="447"/>
      <c r="GD150" s="447"/>
      <c r="GE150" s="59"/>
      <c r="GF150" s="441"/>
      <c r="GG150" s="447"/>
      <c r="GH150" s="59"/>
      <c r="GI150" s="447"/>
      <c r="GJ150" s="59"/>
      <c r="GK150" s="59"/>
      <c r="GL150" s="447"/>
      <c r="GM150" s="59"/>
      <c r="GN150" s="414"/>
      <c r="GO150" s="414"/>
      <c r="GP150" s="414"/>
      <c r="GQ150" s="59"/>
      <c r="GR150" s="59"/>
      <c r="GS150" s="447"/>
      <c r="GT150" s="447"/>
      <c r="GU150" s="59"/>
      <c r="GV150" s="59"/>
      <c r="GW150" s="447"/>
      <c r="GX150" s="59"/>
      <c r="GY150" s="59"/>
      <c r="GZ150" s="59"/>
      <c r="HA150" s="59"/>
      <c r="HB150" s="59"/>
      <c r="HC150" s="59"/>
      <c r="HD150" s="59"/>
      <c r="HE150" s="59"/>
      <c r="HF150" s="59"/>
      <c r="HG150" s="59"/>
      <c r="HH150" s="59"/>
      <c r="HI150" s="59"/>
      <c r="HJ150" s="59"/>
      <c r="HK150" s="59"/>
      <c r="HL150" s="59"/>
      <c r="HM150" s="59"/>
      <c r="HN150" s="59"/>
      <c r="HO150" s="59"/>
      <c r="HP150" s="59"/>
      <c r="HQ150" s="59"/>
      <c r="HR150" s="59"/>
      <c r="HS150" s="59"/>
      <c r="HT150" s="59"/>
      <c r="HU150" s="59"/>
      <c r="HV150" s="447"/>
      <c r="HW150" s="447"/>
      <c r="HX150" s="59"/>
      <c r="HY150" s="447"/>
      <c r="HZ150" s="447"/>
      <c r="IA150" s="59"/>
      <c r="IB150" s="59"/>
      <c r="IC150" s="59"/>
      <c r="ID150" s="59"/>
      <c r="IE150" s="59"/>
      <c r="IF150" s="447"/>
      <c r="IG150" s="447"/>
      <c r="IH150" s="59"/>
      <c r="II150" s="59"/>
      <c r="IJ150" s="59"/>
      <c r="IK150" s="447"/>
      <c r="IL150" s="447"/>
      <c r="IM150" s="59"/>
      <c r="IN150" s="59"/>
      <c r="IO150" s="447"/>
      <c r="IP150" s="447"/>
      <c r="IQ150" s="447"/>
      <c r="IR150" s="59"/>
      <c r="IS150" s="59"/>
      <c r="IT150" s="59"/>
      <c r="IU150" s="59"/>
      <c r="IV150" s="59"/>
      <c r="IW150" s="59"/>
      <c r="IX150" s="59"/>
      <c r="IY150" s="59"/>
      <c r="IZ150" s="59"/>
      <c r="JA150" s="59"/>
      <c r="JB150" s="59"/>
      <c r="JC150" s="59"/>
      <c r="JD150" s="59"/>
      <c r="JE150" s="59"/>
      <c r="JF150" s="59"/>
      <c r="JG150" s="532"/>
    </row>
    <row r="151" spans="2:267" ht="15" customHeight="1">
      <c r="B151" s="138" t="s">
        <v>123</v>
      </c>
      <c r="C151" s="402"/>
      <c r="D151" s="403">
        <f t="shared" ref="D151:BO151" si="169">(D3/C3)*100-100</f>
        <v>6.4488179230102674</v>
      </c>
      <c r="E151" s="160">
        <f t="shared" si="169"/>
        <v>-11.45348837209302</v>
      </c>
      <c r="F151" s="160">
        <f t="shared" si="169"/>
        <v>9.2147078135259335</v>
      </c>
      <c r="G151" s="160">
        <f t="shared" si="169"/>
        <v>-1.0064087919487434</v>
      </c>
      <c r="H151" s="160">
        <f t="shared" si="169"/>
        <v>1.0202842220332826</v>
      </c>
      <c r="I151" s="160">
        <f t="shared" si="169"/>
        <v>-1.4187808103883697</v>
      </c>
      <c r="J151" s="160">
        <f t="shared" si="169"/>
        <v>0.58543724844493283</v>
      </c>
      <c r="K151" s="160">
        <f t="shared" si="169"/>
        <v>3.6376864314296142</v>
      </c>
      <c r="L151" s="160">
        <f t="shared" si="169"/>
        <v>5.3703053703053598</v>
      </c>
      <c r="M151" s="160">
        <f t="shared" si="169"/>
        <v>8.5054408172329516</v>
      </c>
      <c r="N151" s="160">
        <f t="shared" si="169"/>
        <v>5.3591895210806513</v>
      </c>
      <c r="O151" s="404">
        <f t="shared" si="169"/>
        <v>3.3344017405324564</v>
      </c>
      <c r="P151" s="405">
        <f t="shared" si="169"/>
        <v>13.873484350032911</v>
      </c>
      <c r="Q151" s="406">
        <f t="shared" si="169"/>
        <v>-2.484523318200587</v>
      </c>
      <c r="R151" s="406">
        <f t="shared" si="169"/>
        <v>-5.9547993905535748</v>
      </c>
      <c r="S151" s="406">
        <f t="shared" si="169"/>
        <v>2.3446289545925083</v>
      </c>
      <c r="T151" s="406">
        <f t="shared" si="169"/>
        <v>-2.0842494063846573</v>
      </c>
      <c r="U151" s="406">
        <f t="shared" si="169"/>
        <v>1.032872283096836</v>
      </c>
      <c r="V151" s="406">
        <f t="shared" si="169"/>
        <v>-2.6135656502800231</v>
      </c>
      <c r="W151" s="406">
        <f t="shared" si="169"/>
        <v>10.515746234596079</v>
      </c>
      <c r="X151" s="406">
        <f t="shared" si="169"/>
        <v>1.4784835219294479</v>
      </c>
      <c r="Y151" s="406">
        <f t="shared" si="169"/>
        <v>6.4138043301318532</v>
      </c>
      <c r="Z151" s="406">
        <f t="shared" si="169"/>
        <v>4.5510172862169185</v>
      </c>
      <c r="AA151" s="407">
        <f t="shared" si="169"/>
        <v>2.4361694344867857</v>
      </c>
      <c r="AB151" s="405">
        <f t="shared" si="169"/>
        <v>5.8063133838023049</v>
      </c>
      <c r="AC151" s="406">
        <f t="shared" si="169"/>
        <v>13.126560917988542</v>
      </c>
      <c r="AD151" s="406">
        <f t="shared" si="169"/>
        <v>1.6664976103390785</v>
      </c>
      <c r="AE151" s="406">
        <f t="shared" si="169"/>
        <v>-1.190797582017737</v>
      </c>
      <c r="AF151" s="406">
        <f t="shared" si="169"/>
        <v>1.187329607213087</v>
      </c>
      <c r="AG151" s="406">
        <f t="shared" si="169"/>
        <v>0.69265085700868667</v>
      </c>
      <c r="AH151" s="406">
        <f t="shared" si="169"/>
        <v>8.2954412964906226</v>
      </c>
      <c r="AI151" s="406">
        <f t="shared" si="169"/>
        <v>15.061635355547182</v>
      </c>
      <c r="AJ151" s="406">
        <f t="shared" si="169"/>
        <v>-12.837426900584788</v>
      </c>
      <c r="AK151" s="406">
        <f t="shared" si="169"/>
        <v>7.2137834791476507</v>
      </c>
      <c r="AL151" s="406">
        <f t="shared" si="169"/>
        <v>3.7997496871088714</v>
      </c>
      <c r="AM151" s="407">
        <f t="shared" si="169"/>
        <v>11.309925725860921</v>
      </c>
      <c r="AN151" s="406">
        <f t="shared" si="169"/>
        <v>6.8417175787512434</v>
      </c>
      <c r="AO151" s="406">
        <f t="shared" si="169"/>
        <v>-6.8334820342282399</v>
      </c>
      <c r="AP151" s="406">
        <f t="shared" si="169"/>
        <v>1.3407043050537482</v>
      </c>
      <c r="AQ151" s="406">
        <f t="shared" si="169"/>
        <v>1.907134573257153</v>
      </c>
      <c r="AR151" s="406">
        <f t="shared" si="169"/>
        <v>-0.46364594309800111</v>
      </c>
      <c r="AS151" s="406">
        <f t="shared" si="169"/>
        <v>6.0639424094854917</v>
      </c>
      <c r="AT151" s="406">
        <f t="shared" si="169"/>
        <v>-3.2219427476344435</v>
      </c>
      <c r="AU151" s="406">
        <f t="shared" si="169"/>
        <v>5.837458745874585</v>
      </c>
      <c r="AV151" s="406">
        <f t="shared" si="169"/>
        <v>-2.1282401091405205</v>
      </c>
      <c r="AW151" s="406">
        <f t="shared" si="169"/>
        <v>-4.2176112151021528</v>
      </c>
      <c r="AX151" s="406">
        <f t="shared" si="169"/>
        <v>-0.38669438669438705</v>
      </c>
      <c r="AY151" s="407">
        <f t="shared" si="169"/>
        <v>0.83482906874816365</v>
      </c>
      <c r="AZ151" s="406">
        <f t="shared" si="169"/>
        <v>3.4068799933766485</v>
      </c>
      <c r="BA151" s="406">
        <f t="shared" si="169"/>
        <v>-0.55644515612489442</v>
      </c>
      <c r="BB151" s="406">
        <f t="shared" si="169"/>
        <v>-1.0627591481824368</v>
      </c>
      <c r="BC151" s="406">
        <f t="shared" si="169"/>
        <v>1.8350490295804889</v>
      </c>
      <c r="BD151" s="406">
        <f t="shared" si="169"/>
        <v>-1.3025411539076259</v>
      </c>
      <c r="BE151" s="406">
        <f t="shared" si="169"/>
        <v>-5.0238847056918559</v>
      </c>
      <c r="BF151" s="406">
        <f t="shared" si="169"/>
        <v>1.8626657005242748</v>
      </c>
      <c r="BG151" s="406">
        <f t="shared" si="169"/>
        <v>1.7616536948698638</v>
      </c>
      <c r="BH151" s="406">
        <f t="shared" si="169"/>
        <v>3.5363296188165521</v>
      </c>
      <c r="BI151" s="406">
        <f t="shared" si="169"/>
        <v>2.7443504507724583</v>
      </c>
      <c r="BJ151" s="406">
        <f t="shared" si="169"/>
        <v>-1.1480479319675396</v>
      </c>
      <c r="BK151" s="407">
        <f t="shared" si="169"/>
        <v>0.84073045790482581</v>
      </c>
      <c r="BL151" s="405">
        <f t="shared" si="169"/>
        <v>-2.5825965565379221</v>
      </c>
      <c r="BM151" s="406">
        <f t="shared" si="169"/>
        <v>-0.89960990367008264</v>
      </c>
      <c r="BN151" s="406">
        <f t="shared" si="169"/>
        <v>-4.3741966580976879</v>
      </c>
      <c r="BO151" s="406">
        <f t="shared" si="169"/>
        <v>-0.87789305666400708</v>
      </c>
      <c r="BP151" s="406">
        <f t="shared" ref="BP151:BW151" si="170">(BP3/BO3)*100-100</f>
        <v>-1.1653529960166082</v>
      </c>
      <c r="BQ151" s="406">
        <f t="shared" si="170"/>
        <v>1.3377352827680795</v>
      </c>
      <c r="BR151" s="406">
        <f t="shared" si="170"/>
        <v>-0.36386714618150506</v>
      </c>
      <c r="BS151" s="406">
        <f t="shared" si="170"/>
        <v>2.9300607244469035</v>
      </c>
      <c r="BT151" s="406">
        <f t="shared" si="170"/>
        <v>1.0602747638103835</v>
      </c>
      <c r="BU151" s="406">
        <f t="shared" si="170"/>
        <v>-1.1226322664924879</v>
      </c>
      <c r="BV151" s="406">
        <f t="shared" si="170"/>
        <v>0.43763676148796549</v>
      </c>
      <c r="BW151" s="407">
        <f t="shared" si="170"/>
        <v>1.3277428371767996</v>
      </c>
      <c r="BX151" s="405"/>
      <c r="BY151" s="406"/>
      <c r="BZ151" s="406"/>
      <c r="CA151" s="406"/>
      <c r="CB151" s="406"/>
      <c r="CC151" s="440"/>
      <c r="CD151" s="441"/>
      <c r="CE151" s="441"/>
      <c r="CF151" s="441"/>
      <c r="CG151" s="441"/>
      <c r="CH151" s="440"/>
      <c r="CI151" s="442"/>
      <c r="CJ151" s="443"/>
      <c r="CK151" s="406"/>
      <c r="CL151" s="406"/>
      <c r="CM151" s="406"/>
      <c r="CN151" s="441"/>
      <c r="CO151" s="441"/>
      <c r="CP151" s="440"/>
      <c r="CQ151" s="440"/>
      <c r="CR151" s="440"/>
      <c r="CS151" s="440"/>
      <c r="CT151" s="440"/>
      <c r="CU151" s="444"/>
      <c r="CV151" s="440"/>
      <c r="CW151" s="440"/>
      <c r="CX151" s="440"/>
      <c r="CY151" s="440"/>
      <c r="CZ151" s="440"/>
      <c r="DA151" s="440"/>
      <c r="DB151" s="440"/>
      <c r="DC151" s="440"/>
      <c r="DD151" s="440"/>
      <c r="DE151" s="440"/>
      <c r="DF151" s="440"/>
      <c r="DG151" s="446"/>
      <c r="DH151" s="447"/>
      <c r="DI151" s="421"/>
      <c r="DJ151" s="421"/>
      <c r="DK151" s="421"/>
      <c r="DL151" s="421"/>
      <c r="DM151" s="421"/>
      <c r="DN151" s="440"/>
      <c r="DO151" s="440"/>
      <c r="DP151" s="440"/>
      <c r="DQ151" s="440"/>
      <c r="DR151" s="440"/>
      <c r="DS151" s="448"/>
      <c r="DT151" s="451"/>
      <c r="DU151" s="440"/>
      <c r="DV151" s="440"/>
      <c r="DW151" s="440"/>
      <c r="DX151" s="440"/>
      <c r="DY151" s="440"/>
      <c r="DZ151" s="440"/>
      <c r="EA151" s="440"/>
      <c r="EB151" s="440"/>
      <c r="EC151" s="440"/>
      <c r="ED151" s="440"/>
      <c r="EE151" s="448"/>
      <c r="EF151" s="440"/>
      <c r="EG151" s="440"/>
      <c r="EH151" s="452"/>
      <c r="EI151" s="440"/>
      <c r="EJ151" s="441"/>
      <c r="EK151" s="412"/>
      <c r="EL151" s="412"/>
      <c r="EM151" s="412"/>
      <c r="EN151" s="412"/>
      <c r="EO151" s="412"/>
      <c r="EP151" s="412"/>
      <c r="EQ151" s="413"/>
      <c r="ER151" s="414"/>
      <c r="ES151" s="412"/>
      <c r="ET151" s="412"/>
      <c r="EU151" s="412"/>
      <c r="EV151" s="412"/>
      <c r="EW151" s="412"/>
      <c r="EX151" s="412"/>
      <c r="EY151" s="412"/>
      <c r="EZ151" s="412"/>
      <c r="FA151" s="441"/>
      <c r="FB151" s="441"/>
      <c r="FC151" s="449"/>
      <c r="FD151" s="59"/>
      <c r="FE151" s="59"/>
      <c r="FF151" s="59"/>
      <c r="FG151" s="59"/>
      <c r="FH151" s="59"/>
      <c r="FI151" s="59"/>
      <c r="FJ151" s="59"/>
      <c r="FK151" s="59"/>
      <c r="FL151" s="447"/>
      <c r="FM151" s="447"/>
      <c r="FN151" s="447"/>
      <c r="FO151" s="59"/>
      <c r="FP151" s="449"/>
      <c r="FQ151" s="447"/>
      <c r="FR151" s="59"/>
      <c r="FS151" s="59"/>
      <c r="FT151" s="59"/>
      <c r="FU151" s="59"/>
      <c r="FV151" s="441"/>
      <c r="FW151" s="59"/>
      <c r="FX151" s="59"/>
      <c r="FY151" s="441"/>
      <c r="FZ151" s="447"/>
      <c r="GA151" s="447"/>
      <c r="GB151" s="447"/>
      <c r="GC151" s="447"/>
      <c r="GD151" s="447"/>
      <c r="GE151" s="59"/>
      <c r="GF151" s="441"/>
      <c r="GG151" s="447"/>
      <c r="GH151" s="59"/>
      <c r="GI151" s="447"/>
      <c r="GJ151" s="59"/>
      <c r="GK151" s="59"/>
      <c r="GL151" s="447"/>
      <c r="GM151" s="59"/>
      <c r="GN151" s="59"/>
      <c r="GO151" s="447"/>
      <c r="GP151" s="447"/>
      <c r="GQ151" s="59"/>
      <c r="GR151" s="59"/>
      <c r="GS151" s="447"/>
      <c r="GT151" s="447"/>
      <c r="GU151" s="59"/>
      <c r="GV151" s="59"/>
      <c r="GW151" s="447"/>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7"/>
      <c r="HW151" s="447"/>
      <c r="HX151" s="59"/>
      <c r="HY151" s="447"/>
      <c r="HZ151" s="447"/>
      <c r="IA151" s="59"/>
      <c r="IB151" s="59"/>
      <c r="IC151" s="59"/>
      <c r="ID151" s="59"/>
      <c r="IE151" s="59"/>
      <c r="IF151" s="447"/>
      <c r="IG151" s="447"/>
      <c r="IH151" s="59"/>
      <c r="II151" s="59"/>
      <c r="IJ151" s="59"/>
      <c r="IK151" s="447"/>
      <c r="IL151" s="447"/>
      <c r="IM151" s="59"/>
      <c r="IN151" s="59"/>
      <c r="IO151" s="447"/>
      <c r="IP151" s="447"/>
      <c r="IQ151" s="447"/>
      <c r="IR151" s="59"/>
      <c r="IS151" s="59"/>
      <c r="IT151" s="59"/>
      <c r="IU151" s="59"/>
      <c r="IV151" s="59"/>
      <c r="IW151" s="59"/>
      <c r="IX151" s="59"/>
      <c r="IY151" s="59"/>
      <c r="IZ151" s="59"/>
      <c r="JA151" s="59"/>
      <c r="JB151" s="59"/>
      <c r="JC151" s="59"/>
      <c r="JD151" s="59"/>
      <c r="JE151" s="59"/>
      <c r="JF151" s="59"/>
      <c r="JG151" s="59"/>
    </row>
    <row r="152" spans="2:267" ht="15" customHeight="1">
      <c r="B152" s="138" t="s">
        <v>124</v>
      </c>
      <c r="C152" s="402"/>
      <c r="D152" s="403"/>
      <c r="E152" s="160"/>
      <c r="F152" s="160"/>
      <c r="G152" s="160"/>
      <c r="H152" s="160"/>
      <c r="I152" s="160">
        <f t="shared" ref="I152:BT152" si="171">(POWER(I3/C3,2)-1)*100</f>
        <v>2.9927268079184666</v>
      </c>
      <c r="J152" s="160">
        <f t="shared" si="171"/>
        <v>-8.0408207138994001</v>
      </c>
      <c r="K152" s="160">
        <f t="shared" si="171"/>
        <v>25.975935631759729</v>
      </c>
      <c r="L152" s="160">
        <f t="shared" si="171"/>
        <v>17.263219433435808</v>
      </c>
      <c r="M152" s="160">
        <f t="shared" si="171"/>
        <v>40.88043559579404</v>
      </c>
      <c r="N152" s="160">
        <f t="shared" si="171"/>
        <v>53.242192123518976</v>
      </c>
      <c r="O152" s="404">
        <f t="shared" si="171"/>
        <v>68.375866981597738</v>
      </c>
      <c r="P152" s="405">
        <f t="shared" si="171"/>
        <v>115.80169317313982</v>
      </c>
      <c r="Q152" s="406">
        <f t="shared" si="171"/>
        <v>91.058570981350883</v>
      </c>
      <c r="R152" s="406">
        <f t="shared" si="171"/>
        <v>52.19602931822935</v>
      </c>
      <c r="S152" s="406">
        <f t="shared" si="171"/>
        <v>35.403659641211348</v>
      </c>
      <c r="T152" s="406">
        <f t="shared" si="171"/>
        <v>16.94742804051166</v>
      </c>
      <c r="U152" s="406">
        <f t="shared" si="171"/>
        <v>11.795987326289614</v>
      </c>
      <c r="V152" s="406">
        <f t="shared" si="171"/>
        <v>-18.233025812439575</v>
      </c>
      <c r="W152" s="406">
        <f t="shared" si="171"/>
        <v>5.0217260661407748</v>
      </c>
      <c r="X152" s="406">
        <f t="shared" si="171"/>
        <v>22.279545140069779</v>
      </c>
      <c r="Y152" s="406">
        <f t="shared" si="171"/>
        <v>32.196404164803518</v>
      </c>
      <c r="Z152" s="406">
        <f t="shared" si="171"/>
        <v>50.720058174681441</v>
      </c>
      <c r="AA152" s="407">
        <f t="shared" si="171"/>
        <v>54.935990556851657</v>
      </c>
      <c r="AB152" s="405">
        <f t="shared" si="171"/>
        <v>82.885194212829916</v>
      </c>
      <c r="AC152" s="406">
        <f t="shared" si="171"/>
        <v>91.628189358250395</v>
      </c>
      <c r="AD152" s="406">
        <f t="shared" si="171"/>
        <v>92.338924762104654</v>
      </c>
      <c r="AE152" s="406">
        <f t="shared" si="171"/>
        <v>65.831119268159455</v>
      </c>
      <c r="AF152" s="406">
        <f t="shared" si="171"/>
        <v>55.332301039809863</v>
      </c>
      <c r="AG152" s="406">
        <f t="shared" si="171"/>
        <v>50.089622350968654</v>
      </c>
      <c r="AH152" s="406">
        <f t="shared" si="171"/>
        <v>57.23450238849739</v>
      </c>
      <c r="AI152" s="406">
        <f t="shared" si="171"/>
        <v>62.659624683679937</v>
      </c>
      <c r="AJ152" s="406">
        <f t="shared" si="171"/>
        <v>19.559509826834475</v>
      </c>
      <c r="AK152" s="406">
        <f t="shared" si="171"/>
        <v>40.763670470673553</v>
      </c>
      <c r="AL152" s="406">
        <f t="shared" si="171"/>
        <v>48.12587390728342</v>
      </c>
      <c r="AM152" s="407">
        <f t="shared" si="171"/>
        <v>81.010247763577652</v>
      </c>
      <c r="AN152" s="406">
        <f t="shared" si="171"/>
        <v>76.1832164384995</v>
      </c>
      <c r="AO152" s="406">
        <f t="shared" si="171"/>
        <v>15.510956041175049</v>
      </c>
      <c r="AP152" s="406">
        <f t="shared" si="171"/>
        <v>56.146023958959134</v>
      </c>
      <c r="AQ152" s="406">
        <f t="shared" si="171"/>
        <v>41.071364236584841</v>
      </c>
      <c r="AR152" s="406">
        <f t="shared" si="171"/>
        <v>29.720827803465433</v>
      </c>
      <c r="AS152" s="406">
        <f t="shared" si="171"/>
        <v>17.781602047600444</v>
      </c>
      <c r="AT152" s="406">
        <f t="shared" si="171"/>
        <v>-3.3616437057173876</v>
      </c>
      <c r="AU152" s="406">
        <f t="shared" si="171"/>
        <v>24.712105898678537</v>
      </c>
      <c r="AV152" s="406">
        <f t="shared" si="171"/>
        <v>16.320315562572873</v>
      </c>
      <c r="AW152" s="406">
        <f t="shared" si="171"/>
        <v>2.7584912741602574</v>
      </c>
      <c r="AX152" s="406">
        <f t="shared" si="171"/>
        <v>2.9174378726706252</v>
      </c>
      <c r="AY152" s="407">
        <f t="shared" si="171"/>
        <v>-6.9803787046201382</v>
      </c>
      <c r="AZ152" s="406">
        <f t="shared" si="171"/>
        <v>6.1988067618643061</v>
      </c>
      <c r="BA152" s="406">
        <f t="shared" si="171"/>
        <v>-6.2450704806340518</v>
      </c>
      <c r="BB152" s="406">
        <f t="shared" si="171"/>
        <v>-4.192632861176893</v>
      </c>
      <c r="BC152" s="406">
        <f t="shared" si="171"/>
        <v>8.2984226382147632</v>
      </c>
      <c r="BD152" s="406">
        <f t="shared" si="171"/>
        <v>6.3161812839424458</v>
      </c>
      <c r="BE152" s="406">
        <f t="shared" si="171"/>
        <v>-5.6792945269344202</v>
      </c>
      <c r="BF152" s="406">
        <f t="shared" si="171"/>
        <v>-8.4753144389009947</v>
      </c>
      <c r="BG152" s="406">
        <f t="shared" si="171"/>
        <v>-4.15857202356481</v>
      </c>
      <c r="BH152" s="406">
        <f t="shared" si="171"/>
        <v>4.9588869939704683</v>
      </c>
      <c r="BI152" s="406">
        <f t="shared" si="171"/>
        <v>6.8416446937269226</v>
      </c>
      <c r="BJ152" s="406">
        <f t="shared" si="171"/>
        <v>7.1763894573195097</v>
      </c>
      <c r="BK152" s="407">
        <f t="shared" si="171"/>
        <v>20.820960528688314</v>
      </c>
      <c r="BL152" s="405">
        <f t="shared" si="171"/>
        <v>10.505860048313531</v>
      </c>
      <c r="BM152" s="406">
        <f t="shared" si="171"/>
        <v>4.8015546598010106</v>
      </c>
      <c r="BN152" s="406">
        <f t="shared" si="171"/>
        <v>-10.601056126761799</v>
      </c>
      <c r="BO152" s="406">
        <f t="shared" si="171"/>
        <v>-16.793445984643572</v>
      </c>
      <c r="BP152" s="406">
        <f t="shared" si="171"/>
        <v>-16.822575782935466</v>
      </c>
      <c r="BQ152" s="406">
        <f t="shared" si="171"/>
        <v>-16.000656815404003</v>
      </c>
      <c r="BR152" s="406">
        <f t="shared" si="171"/>
        <v>-12.130831476318015</v>
      </c>
      <c r="BS152" s="406">
        <f t="shared" si="171"/>
        <v>-5.2083142414862333</v>
      </c>
      <c r="BT152" s="406">
        <f t="shared" si="171"/>
        <v>5.8719720909057971</v>
      </c>
      <c r="BU152" s="406">
        <f t="shared" ref="BU152:BW152" si="172">(POWER(BU3/BO3,2)-1)*100</f>
        <v>5.3498073477707742</v>
      </c>
      <c r="BV152" s="406">
        <f t="shared" si="172"/>
        <v>8.7948369674694771</v>
      </c>
      <c r="BW152" s="407">
        <f t="shared" si="172"/>
        <v>8.7733825134555197</v>
      </c>
      <c r="BX152" s="405"/>
      <c r="BY152" s="406"/>
      <c r="BZ152" s="406"/>
      <c r="CA152" s="406"/>
      <c r="CB152" s="406"/>
      <c r="CC152" s="440"/>
      <c r="CD152" s="441"/>
      <c r="CE152" s="441"/>
      <c r="CF152" s="441"/>
      <c r="CG152" s="441"/>
      <c r="CH152" s="440"/>
      <c r="CI152" s="442"/>
      <c r="CJ152" s="443"/>
      <c r="CK152" s="406"/>
      <c r="CL152" s="406"/>
      <c r="CM152" s="406"/>
      <c r="CN152" s="441"/>
      <c r="CO152" s="441"/>
      <c r="CP152" s="440"/>
      <c r="CQ152" s="440"/>
      <c r="CR152" s="440"/>
      <c r="CS152" s="440"/>
      <c r="CT152" s="440"/>
      <c r="CU152" s="444"/>
      <c r="CV152" s="440"/>
      <c r="CW152" s="440"/>
      <c r="CX152" s="440"/>
      <c r="CY152" s="440"/>
      <c r="CZ152" s="440"/>
      <c r="DA152" s="440"/>
      <c r="DB152" s="440"/>
      <c r="DC152" s="440"/>
      <c r="DD152" s="440"/>
      <c r="DE152" s="440"/>
      <c r="DF152" s="440"/>
      <c r="DG152" s="446"/>
      <c r="DH152" s="447"/>
      <c r="DI152" s="421"/>
      <c r="DJ152" s="421"/>
      <c r="DK152" s="421"/>
      <c r="DL152" s="421"/>
      <c r="DM152" s="421"/>
      <c r="DN152" s="440"/>
      <c r="DO152" s="440"/>
      <c r="DP152" s="440"/>
      <c r="DQ152" s="440"/>
      <c r="DR152" s="440"/>
      <c r="DS152" s="448"/>
      <c r="DT152" s="451"/>
      <c r="DU152" s="440"/>
      <c r="DV152" s="440"/>
      <c r="DW152" s="440"/>
      <c r="DX152" s="440"/>
      <c r="DY152" s="440"/>
      <c r="DZ152" s="440"/>
      <c r="EA152" s="440"/>
      <c r="EB152" s="440"/>
      <c r="EC152" s="440"/>
      <c r="ED152" s="440"/>
      <c r="EE152" s="448"/>
      <c r="EF152" s="440"/>
      <c r="EG152" s="440"/>
      <c r="EH152" s="452"/>
      <c r="EI152" s="440"/>
      <c r="EJ152" s="441"/>
      <c r="EK152" s="441"/>
      <c r="EL152" s="441"/>
      <c r="EM152" s="412"/>
      <c r="EN152" s="412"/>
      <c r="EO152" s="412"/>
      <c r="EP152" s="412"/>
      <c r="EQ152" s="413"/>
      <c r="ER152" s="414"/>
      <c r="ES152" s="412"/>
      <c r="ET152" s="412"/>
      <c r="EU152" s="412"/>
      <c r="EV152" s="412"/>
      <c r="EW152" s="412"/>
      <c r="EX152" s="412"/>
      <c r="EY152" s="412"/>
      <c r="EZ152" s="412"/>
      <c r="FA152" s="412"/>
      <c r="FB152" s="412"/>
      <c r="FC152" s="413"/>
      <c r="FD152" s="173"/>
      <c r="FE152" s="173"/>
      <c r="FF152" s="173"/>
      <c r="FG152" s="173"/>
      <c r="FH152" s="173"/>
      <c r="FI152" s="173"/>
      <c r="FJ152" s="173"/>
      <c r="FK152" s="413"/>
      <c r="FL152" s="414"/>
      <c r="FM152" s="414"/>
      <c r="FN152" s="414"/>
      <c r="FO152" s="173"/>
      <c r="FP152" s="413"/>
      <c r="FQ152" s="414"/>
      <c r="FR152" s="173"/>
      <c r="FS152" s="173"/>
      <c r="FT152" s="173"/>
      <c r="FU152" s="173"/>
      <c r="FV152" s="412"/>
      <c r="FW152" s="173"/>
      <c r="FX152" s="173"/>
      <c r="FY152" s="412"/>
      <c r="FZ152" s="414"/>
      <c r="GA152" s="414"/>
      <c r="GB152" s="414"/>
      <c r="GC152" s="414"/>
      <c r="GD152" s="414"/>
      <c r="GE152" s="173"/>
      <c r="GF152" s="412"/>
      <c r="GG152" s="414"/>
      <c r="GH152" s="173"/>
      <c r="GI152" s="414"/>
      <c r="GJ152" s="173"/>
      <c r="GK152" s="173"/>
      <c r="GL152" s="414"/>
      <c r="GM152" s="173"/>
      <c r="GN152" s="173"/>
      <c r="GO152" s="414"/>
      <c r="GP152" s="414"/>
      <c r="GQ152" s="173"/>
      <c r="GR152" s="173"/>
      <c r="GS152" s="414"/>
      <c r="GT152" s="414"/>
      <c r="GU152" s="173"/>
      <c r="GV152" s="173"/>
      <c r="GW152" s="414"/>
      <c r="GX152" s="173"/>
      <c r="GY152" s="173"/>
      <c r="GZ152" s="173"/>
      <c r="HA152" s="173"/>
      <c r="HB152" s="173"/>
      <c r="HC152" s="173"/>
      <c r="HD152" s="173"/>
      <c r="HE152" s="173"/>
      <c r="HF152" s="173"/>
      <c r="HG152" s="173"/>
      <c r="HH152" s="173"/>
      <c r="HI152" s="173"/>
      <c r="HJ152" s="173"/>
      <c r="HK152" s="173"/>
      <c r="HL152" s="173"/>
      <c r="HM152" s="173"/>
      <c r="HN152" s="173"/>
      <c r="HO152" s="173"/>
      <c r="HP152" s="173"/>
      <c r="HQ152" s="173"/>
      <c r="HR152" s="173"/>
      <c r="HS152" s="173"/>
      <c r="HT152" s="173"/>
      <c r="HU152" s="173"/>
      <c r="HV152" s="414"/>
      <c r="HW152" s="414"/>
      <c r="HX152" s="173"/>
      <c r="HY152" s="414"/>
      <c r="HZ152" s="414"/>
      <c r="IA152" s="173"/>
      <c r="IB152" s="173"/>
      <c r="IC152" s="173"/>
      <c r="ID152" s="173"/>
      <c r="IE152" s="173"/>
      <c r="IF152" s="414"/>
      <c r="IG152" s="414"/>
      <c r="IH152" s="173"/>
      <c r="II152" s="173"/>
      <c r="IJ152" s="173"/>
      <c r="IK152" s="414"/>
      <c r="IL152" s="414"/>
      <c r="IM152" s="173"/>
      <c r="IN152" s="173"/>
      <c r="IO152" s="414"/>
      <c r="IP152" s="414"/>
      <c r="IQ152" s="414"/>
      <c r="IR152" s="173"/>
      <c r="IS152" s="173"/>
      <c r="IT152" s="173"/>
      <c r="IU152" s="173"/>
      <c r="IV152" s="173"/>
      <c r="IW152" s="173"/>
      <c r="IX152" s="173"/>
      <c r="IY152" s="173"/>
      <c r="IZ152" s="173"/>
      <c r="JA152" s="173"/>
      <c r="JB152" s="173"/>
      <c r="JC152" s="173"/>
      <c r="JD152" s="173"/>
      <c r="JE152" s="173"/>
      <c r="JF152" s="173"/>
      <c r="JG152" s="173"/>
    </row>
    <row r="153" spans="2:267" ht="15" customHeight="1">
      <c r="B153" s="138" t="s">
        <v>125</v>
      </c>
      <c r="C153" s="402"/>
      <c r="D153" s="403"/>
      <c r="E153" s="160"/>
      <c r="F153" s="160"/>
      <c r="G153" s="160"/>
      <c r="H153" s="160"/>
      <c r="I153" s="160">
        <f>(POWER(I3/C3,2)-1)*100</f>
        <v>2.9927268079184666</v>
      </c>
      <c r="J153" s="160">
        <f>(POWER(J3/D3,2)-1)*100</f>
        <v>-8.0408207138994001</v>
      </c>
      <c r="K153" s="160">
        <f>(POWER(K3/E3,2)-1)*100</f>
        <v>25.975935631759729</v>
      </c>
      <c r="L153" s="160">
        <f>(POWER(L3/F3,2)-1)*100</f>
        <v>17.263219433435808</v>
      </c>
      <c r="M153" s="160">
        <f>(POWER(M3/G3,2)-1)*100</f>
        <v>40.88043559579404</v>
      </c>
      <c r="N153" s="160">
        <f>(POWER(N3/I3,2)-1)*100</f>
        <v>57.684856082018008</v>
      </c>
      <c r="O153" s="404">
        <f t="shared" ref="O153:BW153" si="173">(POWER(O3/C3,1)-1)*100</f>
        <v>31.687089986384454</v>
      </c>
      <c r="P153" s="405">
        <f t="shared" si="173"/>
        <v>40.872093023255808</v>
      </c>
      <c r="Q153" s="406">
        <f t="shared" si="173"/>
        <v>55.141168745896252</v>
      </c>
      <c r="R153" s="406">
        <f t="shared" si="173"/>
        <v>33.592650931258781</v>
      </c>
      <c r="S153" s="406">
        <f t="shared" si="173"/>
        <v>38.114903437386126</v>
      </c>
      <c r="T153" s="406">
        <f t="shared" si="173"/>
        <v>33.870385956474692</v>
      </c>
      <c r="U153" s="406">
        <f t="shared" si="173"/>
        <v>37.199658494938404</v>
      </c>
      <c r="V153" s="406">
        <f t="shared" si="173"/>
        <v>32.836182854371287</v>
      </c>
      <c r="W153" s="406">
        <f t="shared" si="173"/>
        <v>41.65204165204166</v>
      </c>
      <c r="X153" s="406">
        <f t="shared" si="173"/>
        <v>36.420164334887858</v>
      </c>
      <c r="Y153" s="406">
        <f t="shared" si="173"/>
        <v>33.79042161277119</v>
      </c>
      <c r="Z153" s="406">
        <f t="shared" si="173"/>
        <v>32.764163679982893</v>
      </c>
      <c r="AA153" s="407">
        <f t="shared" si="173"/>
        <v>31.610113732493652</v>
      </c>
      <c r="AB153" s="405">
        <f t="shared" si="173"/>
        <v>22.286421791167975</v>
      </c>
      <c r="AC153" s="406">
        <f t="shared" si="173"/>
        <v>41.863043846284079</v>
      </c>
      <c r="AD153" s="406">
        <f t="shared" si="173"/>
        <v>53.359434768912294</v>
      </c>
      <c r="AE153" s="406">
        <f t="shared" si="173"/>
        <v>48.061735995075175</v>
      </c>
      <c r="AF153" s="406">
        <f t="shared" si="173"/>
        <v>53.0088018681516</v>
      </c>
      <c r="AG153" s="406">
        <f t="shared" si="173"/>
        <v>52.493554982665124</v>
      </c>
      <c r="AH153" s="406">
        <f t="shared" si="173"/>
        <v>69.575536284801458</v>
      </c>
      <c r="AI153" s="406">
        <f t="shared" si="173"/>
        <v>76.550755761129935</v>
      </c>
      <c r="AJ153" s="406">
        <f t="shared" si="173"/>
        <v>51.644147810516031</v>
      </c>
      <c r="AK153" s="406">
        <f t="shared" si="173"/>
        <v>52.78415175156799</v>
      </c>
      <c r="AL153" s="406">
        <f t="shared" si="173"/>
        <v>51.686297461409026</v>
      </c>
      <c r="AM153" s="407">
        <f t="shared" si="173"/>
        <v>64.826453363805172</v>
      </c>
      <c r="AN153" s="406">
        <f t="shared" si="173"/>
        <v>66.439419507256162</v>
      </c>
      <c r="AO153" s="406">
        <f t="shared" si="173"/>
        <v>37.072859299390792</v>
      </c>
      <c r="AP153" s="406">
        <f t="shared" si="173"/>
        <v>36.633605258524568</v>
      </c>
      <c r="AQ153" s="406">
        <f t="shared" si="173"/>
        <v>40.917433372336845</v>
      </c>
      <c r="AR153" s="406">
        <f t="shared" si="173"/>
        <v>38.618220239492842</v>
      </c>
      <c r="AS153" s="406">
        <f t="shared" si="173"/>
        <v>46.01259181532005</v>
      </c>
      <c r="AT153" s="406">
        <f t="shared" si="173"/>
        <v>30.48393174355386</v>
      </c>
      <c r="AU153" s="406">
        <f t="shared" si="173"/>
        <v>20.023391812865498</v>
      </c>
      <c r="AV153" s="406">
        <f t="shared" si="173"/>
        <v>34.770006977617939</v>
      </c>
      <c r="AW153" s="406">
        <f t="shared" si="173"/>
        <v>20.400500625782225</v>
      </c>
      <c r="AX153" s="406">
        <f t="shared" si="173"/>
        <v>15.544516253496665</v>
      </c>
      <c r="AY153" s="407">
        <f t="shared" si="173"/>
        <v>4.6709129511677272</v>
      </c>
      <c r="AZ153" s="406">
        <f t="shared" si="173"/>
        <v>1.3058642225646899</v>
      </c>
      <c r="BA153" s="406">
        <f t="shared" si="173"/>
        <v>8.1312845514299283</v>
      </c>
      <c r="BB153" s="406">
        <f t="shared" si="173"/>
        <v>5.5667711868046865</v>
      </c>
      <c r="BC153" s="406">
        <f t="shared" si="173"/>
        <v>5.4920969441517364</v>
      </c>
      <c r="BD153" s="406">
        <f t="shared" si="173"/>
        <v>4.603006563624823</v>
      </c>
      <c r="BE153" s="406">
        <f t="shared" si="173"/>
        <v>-6.3320956601588989</v>
      </c>
      <c r="BF153" s="406">
        <f t="shared" si="173"/>
        <v>-1.4108910891089121</v>
      </c>
      <c r="BG153" s="406">
        <f t="shared" si="173"/>
        <v>-5.207561878776068</v>
      </c>
      <c r="BH153" s="406">
        <f t="shared" si="173"/>
        <v>0.27878449958183005</v>
      </c>
      <c r="BI153" s="406">
        <f t="shared" si="173"/>
        <v>7.5675675675675569</v>
      </c>
      <c r="BJ153" s="406">
        <f t="shared" si="173"/>
        <v>6.745418875485254</v>
      </c>
      <c r="BK153" s="407">
        <f t="shared" si="173"/>
        <v>6.7516661837148551</v>
      </c>
      <c r="BL153" s="405">
        <f t="shared" si="173"/>
        <v>0.56845476381104376</v>
      </c>
      <c r="BM153" s="406">
        <f t="shared" si="173"/>
        <v>0.22140815587134988</v>
      </c>
      <c r="BN153" s="406">
        <f t="shared" si="173"/>
        <v>-3.1330105383081785</v>
      </c>
      <c r="BO153" s="406">
        <f t="shared" si="173"/>
        <v>-5.7136007671408029</v>
      </c>
      <c r="BP153" s="406">
        <f t="shared" si="173"/>
        <v>-5.5825439235689389</v>
      </c>
      <c r="BQ153" s="406">
        <f t="shared" si="173"/>
        <v>0.74165636588381378</v>
      </c>
      <c r="BR153" s="406">
        <f t="shared" si="173"/>
        <v>-1.4603732529918867</v>
      </c>
      <c r="BS153" s="406">
        <f t="shared" si="173"/>
        <v>-0.32896089477363333</v>
      </c>
      <c r="BT153" s="406">
        <f t="shared" si="173"/>
        <v>-2.7125779419357454</v>
      </c>
      <c r="BU153" s="406">
        <f t="shared" si="173"/>
        <v>-6.3741785852338584</v>
      </c>
      <c r="BV153" s="406">
        <f t="shared" si="173"/>
        <v>-4.87232628162515</v>
      </c>
      <c r="BW153" s="407">
        <f t="shared" si="173"/>
        <v>-4.4129052272374736</v>
      </c>
      <c r="BX153" s="405"/>
      <c r="BY153" s="406"/>
      <c r="BZ153" s="406"/>
      <c r="CA153" s="406"/>
      <c r="CB153" s="406"/>
      <c r="CC153" s="406"/>
      <c r="CD153" s="406"/>
      <c r="CE153" s="406"/>
      <c r="CF153" s="406"/>
      <c r="CG153" s="406"/>
      <c r="CH153" s="406"/>
      <c r="CI153" s="407"/>
      <c r="CJ153" s="405"/>
      <c r="CK153" s="406"/>
      <c r="CL153" s="406"/>
      <c r="CM153" s="406"/>
      <c r="CN153" s="441"/>
      <c r="CO153" s="441"/>
      <c r="CP153" s="440"/>
      <c r="CQ153" s="440"/>
      <c r="CR153" s="440"/>
      <c r="CS153" s="440"/>
      <c r="CT153" s="440"/>
      <c r="CU153" s="444"/>
      <c r="CV153" s="440"/>
      <c r="CW153" s="440"/>
      <c r="CX153" s="440"/>
      <c r="CY153" s="440"/>
      <c r="CZ153" s="440"/>
      <c r="DA153" s="440"/>
      <c r="DB153" s="440"/>
      <c r="DC153" s="440"/>
      <c r="DD153" s="440"/>
      <c r="DE153" s="440"/>
      <c r="DF153" s="440"/>
      <c r="DG153" s="446"/>
      <c r="DH153" s="119"/>
      <c r="DI153" s="421"/>
      <c r="DJ153" s="421"/>
      <c r="DK153" s="421"/>
      <c r="DL153" s="421"/>
      <c r="DM153" s="421"/>
      <c r="DN153" s="440"/>
      <c r="DO153" s="440"/>
      <c r="DP153" s="440"/>
      <c r="DQ153" s="440"/>
      <c r="DR153" s="440"/>
      <c r="DS153" s="448"/>
      <c r="DT153" s="451"/>
      <c r="DU153" s="440"/>
      <c r="DV153" s="440"/>
      <c r="DW153" s="440"/>
      <c r="DX153" s="440"/>
      <c r="DY153" s="440"/>
      <c r="DZ153" s="440"/>
      <c r="EA153" s="440"/>
      <c r="EB153" s="440"/>
      <c r="EC153" s="440"/>
      <c r="ED153" s="440"/>
      <c r="EE153" s="448"/>
      <c r="EF153" s="440"/>
      <c r="EG153" s="440"/>
      <c r="EH153" s="452"/>
      <c r="EI153" s="440"/>
      <c r="EJ153" s="440"/>
      <c r="EK153" s="440"/>
      <c r="EL153" s="440"/>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173"/>
      <c r="IN153" s="173"/>
      <c r="IO153" s="414"/>
      <c r="IP153" s="414"/>
      <c r="IQ153" s="414"/>
      <c r="IR153" s="173"/>
      <c r="IS153" s="173"/>
      <c r="IT153" s="173"/>
      <c r="IU153" s="173"/>
      <c r="IV153" s="173"/>
      <c r="IW153" s="173"/>
      <c r="IX153" s="173"/>
      <c r="IY153" s="173"/>
      <c r="IZ153" s="173"/>
      <c r="JA153" s="173"/>
      <c r="JB153" s="173"/>
      <c r="JC153" s="173"/>
      <c r="JD153" s="173"/>
      <c r="JE153" s="173"/>
      <c r="JF153" s="173"/>
      <c r="JG153" s="173"/>
    </row>
    <row r="154" spans="2:267" ht="15" customHeight="1">
      <c r="B154" s="138" t="s">
        <v>126</v>
      </c>
      <c r="C154" s="402">
        <v>28.62372197576768</v>
      </c>
      <c r="D154" s="403">
        <v>37.277366578120798</v>
      </c>
      <c r="E154" s="160">
        <v>23.444544636467413</v>
      </c>
      <c r="F154" s="160"/>
      <c r="G154" s="160"/>
      <c r="H154" s="160"/>
      <c r="I154" s="160"/>
      <c r="J154" s="160">
        <v>107.04109409978901</v>
      </c>
      <c r="K154" s="160">
        <v>50.276221029451484</v>
      </c>
      <c r="L154" s="160">
        <v>36.039888536991697</v>
      </c>
      <c r="M154" s="160">
        <v>33.573180554101548</v>
      </c>
      <c r="N154" s="160">
        <v>33.436185001741102</v>
      </c>
      <c r="O154" s="404">
        <f t="shared" ref="O154:BW154" si="174">((O4/C4)-1)*100</f>
        <v>36.286483806191704</v>
      </c>
      <c r="P154" s="405">
        <f t="shared" si="174"/>
        <v>22.420179003814301</v>
      </c>
      <c r="Q154" s="406">
        <f t="shared" si="174"/>
        <v>41.630937913809383</v>
      </c>
      <c r="R154" s="406">
        <f t="shared" si="174"/>
        <v>29.048846175406418</v>
      </c>
      <c r="S154" s="406">
        <f t="shared" si="174"/>
        <v>33.839204165529125</v>
      </c>
      <c r="T154" s="406">
        <f t="shared" si="174"/>
        <v>30.858952631407234</v>
      </c>
      <c r="U154" s="406">
        <f t="shared" si="174"/>
        <v>34.380462780878759</v>
      </c>
      <c r="V154" s="406">
        <f t="shared" si="174"/>
        <v>28.430167709668574</v>
      </c>
      <c r="W154" s="406">
        <f t="shared" si="174"/>
        <v>31.626233001640315</v>
      </c>
      <c r="X154" s="406">
        <f t="shared" si="174"/>
        <v>31.066264774290975</v>
      </c>
      <c r="Y154" s="406">
        <f t="shared" si="174"/>
        <v>29.512550828932692</v>
      </c>
      <c r="Z154" s="406">
        <f t="shared" si="174"/>
        <v>30.157956569833665</v>
      </c>
      <c r="AA154" s="407">
        <f t="shared" si="174"/>
        <v>28.647189831148069</v>
      </c>
      <c r="AB154" s="405">
        <f t="shared" si="174"/>
        <v>28.539707431311424</v>
      </c>
      <c r="AC154" s="406">
        <f t="shared" si="174"/>
        <v>30.702727293726049</v>
      </c>
      <c r="AD154" s="406">
        <f t="shared" si="174"/>
        <v>30.288966573384268</v>
      </c>
      <c r="AE154" s="406">
        <f t="shared" si="174"/>
        <v>29.175183265100713</v>
      </c>
      <c r="AF154" s="406">
        <f t="shared" si="174"/>
        <v>31.322105761535713</v>
      </c>
      <c r="AG154" s="406">
        <f t="shared" si="174"/>
        <v>31.201689561671198</v>
      </c>
      <c r="AH154" s="406">
        <f t="shared" si="174"/>
        <v>38.075332014123497</v>
      </c>
      <c r="AI154" s="406">
        <f t="shared" si="174"/>
        <v>35.153068502827665</v>
      </c>
      <c r="AJ154" s="406">
        <f t="shared" si="174"/>
        <v>33.148672896245792</v>
      </c>
      <c r="AK154" s="406">
        <f t="shared" si="174"/>
        <v>31.981914886201256</v>
      </c>
      <c r="AL154" s="406">
        <f t="shared" si="174"/>
        <v>28.833204269737966</v>
      </c>
      <c r="AM154" s="407">
        <f t="shared" si="174"/>
        <v>31.919400274415821</v>
      </c>
      <c r="AN154" s="406">
        <f t="shared" si="174"/>
        <v>30.690490105390044</v>
      </c>
      <c r="AO154" s="406">
        <f t="shared" si="174"/>
        <v>23.691485437054283</v>
      </c>
      <c r="AP154" s="406">
        <f t="shared" si="174"/>
        <v>25.045733816825422</v>
      </c>
      <c r="AQ154" s="406">
        <f t="shared" si="174"/>
        <v>22.144451030788083</v>
      </c>
      <c r="AR154" s="406">
        <f t="shared" si="174"/>
        <v>21.073081351737464</v>
      </c>
      <c r="AS154" s="406">
        <f t="shared" si="174"/>
        <v>18.973966177491629</v>
      </c>
      <c r="AT154" s="406">
        <f t="shared" si="174"/>
        <v>16.468834819730095</v>
      </c>
      <c r="AU154" s="406">
        <f t="shared" si="174"/>
        <v>16.267112813293181</v>
      </c>
      <c r="AV154" s="406">
        <f t="shared" si="174"/>
        <v>16.737508789687141</v>
      </c>
      <c r="AW154" s="406">
        <f t="shared" si="174"/>
        <v>16.24444989792746</v>
      </c>
      <c r="AX154" s="406">
        <f t="shared" si="174"/>
        <v>15.350479975680642</v>
      </c>
      <c r="AY154" s="407">
        <f t="shared" si="174"/>
        <v>12.285059238681795</v>
      </c>
      <c r="AZ154" s="406">
        <f t="shared" si="174"/>
        <v>10.750363821649156</v>
      </c>
      <c r="BA154" s="406">
        <f t="shared" si="174"/>
        <v>13.799036412106691</v>
      </c>
      <c r="BB154" s="406">
        <f t="shared" si="174"/>
        <v>12.103389847741241</v>
      </c>
      <c r="BC154" s="406">
        <f t="shared" si="174"/>
        <v>15.909235680608024</v>
      </c>
      <c r="BD154" s="406">
        <f t="shared" si="174"/>
        <v>14.711686671893665</v>
      </c>
      <c r="BE154" s="406">
        <f t="shared" si="174"/>
        <v>12.367533659135344</v>
      </c>
      <c r="BF154" s="406">
        <f t="shared" si="174"/>
        <v>13.594954177859453</v>
      </c>
      <c r="BG154" s="406">
        <f t="shared" si="174"/>
        <v>11.960327248555203</v>
      </c>
      <c r="BH154" s="406">
        <f t="shared" si="174"/>
        <v>12.916449602190472</v>
      </c>
      <c r="BI154" s="406">
        <f t="shared" si="174"/>
        <v>13.583305700322601</v>
      </c>
      <c r="BJ154" s="406">
        <f t="shared" si="174"/>
        <v>12.71832923423235</v>
      </c>
      <c r="BK154" s="407">
        <f t="shared" si="174"/>
        <v>11.746485019828089</v>
      </c>
      <c r="BL154" s="405">
        <f t="shared" si="174"/>
        <v>9.1851093769988346</v>
      </c>
      <c r="BM154" s="406">
        <f t="shared" si="174"/>
        <v>7.0972398031949213</v>
      </c>
      <c r="BN154" s="406">
        <f t="shared" si="174"/>
        <v>8.320028986491824</v>
      </c>
      <c r="BO154" s="406">
        <f t="shared" si="174"/>
        <v>3.8245133819951427</v>
      </c>
      <c r="BP154" s="406">
        <f t="shared" si="174"/>
        <v>4.6886848324837027</v>
      </c>
      <c r="BQ154" s="406">
        <f t="shared" si="174"/>
        <v>8.8038879165321262</v>
      </c>
      <c r="BR154" s="406">
        <f t="shared" si="174"/>
        <v>7.9174420571815229</v>
      </c>
      <c r="BS154" s="406">
        <f t="shared" si="174"/>
        <v>10.751129203145048</v>
      </c>
      <c r="BT154" s="406">
        <f t="shared" si="174"/>
        <v>8.2344655723495244</v>
      </c>
      <c r="BU154" s="406">
        <f t="shared" si="174"/>
        <v>5.5309616512880577</v>
      </c>
      <c r="BV154" s="406">
        <f t="shared" si="174"/>
        <v>4.7865595942518935</v>
      </c>
      <c r="BW154" s="407">
        <f t="shared" si="174"/>
        <v>6.1073967950758812</v>
      </c>
      <c r="BX154" s="405"/>
      <c r="BY154" s="406"/>
      <c r="BZ154" s="406"/>
      <c r="CA154" s="406"/>
      <c r="CB154" s="406"/>
      <c r="CC154" s="406"/>
      <c r="CD154" s="406"/>
      <c r="CE154" s="406"/>
      <c r="CF154" s="406"/>
      <c r="CG154" s="406"/>
      <c r="CH154" s="406"/>
      <c r="CI154" s="407"/>
      <c r="CJ154" s="405"/>
      <c r="CK154" s="406"/>
      <c r="CL154" s="406"/>
      <c r="CM154" s="406"/>
      <c r="CN154" s="441"/>
      <c r="CO154" s="441"/>
      <c r="CP154" s="440"/>
      <c r="CQ154" s="440"/>
      <c r="CR154" s="440"/>
      <c r="CS154" s="440"/>
      <c r="CT154" s="440"/>
      <c r="CU154" s="444"/>
      <c r="CV154" s="440"/>
      <c r="CW154" s="440"/>
      <c r="CX154" s="440"/>
      <c r="CY154" s="440"/>
      <c r="CZ154" s="440"/>
      <c r="DA154" s="440"/>
      <c r="DB154" s="440"/>
      <c r="DC154" s="440"/>
      <c r="DD154" s="440"/>
      <c r="DE154" s="440"/>
      <c r="DF154" s="440"/>
      <c r="DG154" s="446"/>
      <c r="DH154" s="119"/>
      <c r="DI154" s="421"/>
      <c r="DJ154" s="421"/>
      <c r="DK154" s="421"/>
      <c r="DL154" s="421"/>
      <c r="DM154" s="421"/>
      <c r="DN154" s="421"/>
      <c r="DO154" s="421"/>
      <c r="DP154" s="421"/>
      <c r="DQ154" s="421"/>
      <c r="DR154" s="421"/>
      <c r="DS154" s="422"/>
      <c r="DT154" s="423"/>
      <c r="DU154" s="421"/>
      <c r="DV154" s="421"/>
      <c r="DW154" s="421"/>
      <c r="DX154" s="421"/>
      <c r="DY154" s="421"/>
      <c r="DZ154" s="421"/>
      <c r="EA154" s="421"/>
      <c r="EB154" s="421"/>
      <c r="EC154" s="421"/>
      <c r="ED154" s="421"/>
      <c r="EE154" s="422"/>
      <c r="EF154" s="421"/>
      <c r="EG154" s="412"/>
      <c r="EH154" s="421"/>
      <c r="EI154" s="421"/>
      <c r="EJ154" s="421"/>
      <c r="EK154" s="421"/>
      <c r="EL154" s="421"/>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173"/>
      <c r="IN154" s="173"/>
      <c r="IO154" s="414"/>
      <c r="IP154" s="414"/>
      <c r="IQ154" s="414"/>
      <c r="IR154" s="173"/>
      <c r="IS154" s="173"/>
      <c r="IT154" s="173"/>
      <c r="IU154" s="173"/>
      <c r="IV154" s="173"/>
      <c r="IW154" s="173"/>
      <c r="IX154" s="173"/>
      <c r="IY154" s="173"/>
      <c r="IZ154" s="173"/>
      <c r="JA154" s="173"/>
      <c r="JB154" s="173"/>
      <c r="JC154" s="173"/>
      <c r="JD154" s="173"/>
      <c r="JE154" s="173"/>
      <c r="JF154" s="173"/>
      <c r="JG154" s="173"/>
    </row>
    <row r="155" spans="2:267" ht="15" customHeight="1">
      <c r="B155" s="138" t="s">
        <v>123</v>
      </c>
      <c r="C155" s="402"/>
      <c r="D155" s="403"/>
      <c r="E155" s="160"/>
      <c r="F155" s="160"/>
      <c r="G155" s="160"/>
      <c r="H155" s="160"/>
      <c r="I155" s="160"/>
      <c r="J155" s="160"/>
      <c r="K155" s="160"/>
      <c r="L155" s="160"/>
      <c r="M155" s="160"/>
      <c r="N155" s="160"/>
      <c r="O155" s="404"/>
      <c r="P155" s="405"/>
      <c r="Q155" s="406"/>
      <c r="R155" s="406"/>
      <c r="S155" s="406"/>
      <c r="T155" s="406"/>
      <c r="U155" s="406"/>
      <c r="V155" s="406"/>
      <c r="W155" s="406"/>
      <c r="X155" s="406"/>
      <c r="Y155" s="406"/>
      <c r="Z155" s="406"/>
      <c r="AA155" s="407"/>
      <c r="AB155" s="405"/>
      <c r="AC155" s="406"/>
      <c r="AD155" s="406"/>
      <c r="AE155" s="406"/>
      <c r="AF155" s="406"/>
      <c r="AG155" s="406"/>
      <c r="AH155" s="406"/>
      <c r="AI155" s="406"/>
      <c r="AJ155" s="406"/>
      <c r="AK155" s="406"/>
      <c r="AL155" s="406"/>
      <c r="AM155" s="407"/>
      <c r="AN155" s="406"/>
      <c r="AO155" s="406"/>
      <c r="AP155" s="406"/>
      <c r="AQ155" s="406"/>
      <c r="AR155" s="406"/>
      <c r="AS155" s="406"/>
      <c r="AT155" s="406"/>
      <c r="AU155" s="406"/>
      <c r="AV155" s="406"/>
      <c r="AW155" s="406"/>
      <c r="AX155" s="406"/>
      <c r="AY155" s="407"/>
      <c r="AZ155" s="406"/>
      <c r="BA155" s="406"/>
      <c r="BB155" s="406"/>
      <c r="BC155" s="406"/>
      <c r="BD155" s="406"/>
      <c r="BE155" s="406"/>
      <c r="BF155" s="406"/>
      <c r="BG155" s="406"/>
      <c r="BH155" s="406"/>
      <c r="BI155" s="406"/>
      <c r="BJ155" s="406"/>
      <c r="BK155" s="407"/>
      <c r="BL155" s="405"/>
      <c r="BM155" s="406">
        <f t="shared" ref="BM155:DX155" si="175">(BM5/BL5)*100-100</f>
        <v>0</v>
      </c>
      <c r="BN155" s="406">
        <f t="shared" si="175"/>
        <v>-0.74626865671640985</v>
      </c>
      <c r="BO155" s="406">
        <f t="shared" si="175"/>
        <v>0.50125313283206197</v>
      </c>
      <c r="BP155" s="406">
        <f t="shared" si="175"/>
        <v>0.66500415627596965</v>
      </c>
      <c r="BQ155" s="406">
        <f t="shared" si="175"/>
        <v>-0.41288191577208977</v>
      </c>
      <c r="BR155" s="406">
        <f t="shared" si="175"/>
        <v>1.4096185737976867</v>
      </c>
      <c r="BS155" s="406">
        <f t="shared" si="175"/>
        <v>1.3082583810302566</v>
      </c>
      <c r="BT155" s="406">
        <f t="shared" si="175"/>
        <v>8.071025020177558E-2</v>
      </c>
      <c r="BU155" s="406">
        <f t="shared" si="175"/>
        <v>-0.24193548387097508</v>
      </c>
      <c r="BV155" s="406">
        <f t="shared" si="175"/>
        <v>0.64672594987872856</v>
      </c>
      <c r="BW155" s="407">
        <f t="shared" si="175"/>
        <v>-0.56224899598393563</v>
      </c>
      <c r="BX155" s="405">
        <f t="shared" si="175"/>
        <v>-0.40387722132471993</v>
      </c>
      <c r="BY155" s="406">
        <f t="shared" si="175"/>
        <v>0.24330900243307951</v>
      </c>
      <c r="BZ155" s="406">
        <f t="shared" si="175"/>
        <v>0.16181229773462746</v>
      </c>
      <c r="CA155" s="406">
        <f t="shared" si="175"/>
        <v>0</v>
      </c>
      <c r="CB155" s="406">
        <f t="shared" si="175"/>
        <v>-0.64620355411953767</v>
      </c>
      <c r="CC155" s="406">
        <f t="shared" si="175"/>
        <v>-0.32520325203252298</v>
      </c>
      <c r="CD155" s="406">
        <f t="shared" si="175"/>
        <v>0.32626427406199809</v>
      </c>
      <c r="CE155" s="406">
        <f t="shared" si="175"/>
        <v>2.4390243902439011</v>
      </c>
      <c r="CF155" s="406">
        <f t="shared" si="175"/>
        <v>1.0317460317460245</v>
      </c>
      <c r="CG155" s="406">
        <f t="shared" si="175"/>
        <v>0.62843676355066691</v>
      </c>
      <c r="CH155" s="406">
        <f t="shared" si="175"/>
        <v>0.15612802498050371</v>
      </c>
      <c r="CI155" s="407">
        <f t="shared" si="175"/>
        <v>-0.31176929072486814</v>
      </c>
      <c r="CJ155" s="405">
        <f t="shared" si="175"/>
        <v>2.0328381548084309</v>
      </c>
      <c r="CK155" s="406">
        <f t="shared" si="175"/>
        <v>0.3065134099616813</v>
      </c>
      <c r="CL155" s="406">
        <f t="shared" si="175"/>
        <v>-0.6875477463712798</v>
      </c>
      <c r="CM155" s="406">
        <f t="shared" si="175"/>
        <v>0.7692307692307736</v>
      </c>
      <c r="CN155" s="406">
        <f t="shared" si="175"/>
        <v>7.6335877862604207E-2</v>
      </c>
      <c r="CO155" s="406">
        <f t="shared" si="175"/>
        <v>-0.76277650648360407</v>
      </c>
      <c r="CP155" s="406">
        <f t="shared" si="175"/>
        <v>0.38431975403537422</v>
      </c>
      <c r="CQ155" s="406">
        <f t="shared" si="175"/>
        <v>1.5313935681470241</v>
      </c>
      <c r="CR155" s="406">
        <f t="shared" si="175"/>
        <v>0.90497737556563607</v>
      </c>
      <c r="CS155" s="406">
        <f t="shared" si="175"/>
        <v>0.29895366218235608</v>
      </c>
      <c r="CT155" s="406">
        <f t="shared" si="175"/>
        <v>0.14903129657228931</v>
      </c>
      <c r="CU155" s="407">
        <f t="shared" si="175"/>
        <v>0.8928571428571388</v>
      </c>
      <c r="CV155" s="406">
        <f t="shared" si="175"/>
        <v>1.4011799410029511</v>
      </c>
      <c r="CW155" s="406">
        <f t="shared" si="175"/>
        <v>0.6545454545454561</v>
      </c>
      <c r="CX155" s="406">
        <f t="shared" si="175"/>
        <v>1.7341040462427628</v>
      </c>
      <c r="CY155" s="406">
        <f t="shared" si="175"/>
        <v>1.136363636363626</v>
      </c>
      <c r="CZ155" s="406">
        <f t="shared" si="175"/>
        <v>-1.2640449438202239</v>
      </c>
      <c r="DA155" s="406">
        <f t="shared" si="175"/>
        <v>-2.0625889046941666</v>
      </c>
      <c r="DB155" s="406">
        <f t="shared" si="175"/>
        <v>0.29048656499637104</v>
      </c>
      <c r="DC155" s="406">
        <f t="shared" si="175"/>
        <v>2.7516292541636602</v>
      </c>
      <c r="DD155" s="408">
        <f t="shared" si="175"/>
        <v>0.28188865398168161</v>
      </c>
      <c r="DE155" s="408">
        <f t="shared" si="175"/>
        <v>-1.1946591707660019</v>
      </c>
      <c r="DF155" s="408">
        <f t="shared" si="175"/>
        <v>-7.1123755334284056E-2</v>
      </c>
      <c r="DG155" s="409">
        <f t="shared" si="175"/>
        <v>0</v>
      </c>
      <c r="DH155" s="410">
        <f t="shared" si="175"/>
        <v>0.56939501779361024</v>
      </c>
      <c r="DI155" s="408">
        <f t="shared" si="175"/>
        <v>7.0771408351006926E-2</v>
      </c>
      <c r="DJ155" s="408">
        <f t="shared" si="175"/>
        <v>0.84865629420083621</v>
      </c>
      <c r="DK155" s="408">
        <f t="shared" si="175"/>
        <v>1.0518934081346458</v>
      </c>
      <c r="DL155" s="408">
        <f t="shared" si="175"/>
        <v>-1.3185287994448345</v>
      </c>
      <c r="DM155" s="408">
        <f t="shared" si="175"/>
        <v>-0.91420534458508484</v>
      </c>
      <c r="DN155" s="408">
        <f t="shared" si="175"/>
        <v>0.42583392476933568</v>
      </c>
      <c r="DO155" s="408">
        <f t="shared" si="175"/>
        <v>0.35335689045936647</v>
      </c>
      <c r="DP155" s="408">
        <f t="shared" si="175"/>
        <v>0.49295774647886503</v>
      </c>
      <c r="DQ155" s="408">
        <f t="shared" si="175"/>
        <v>1.6117729502452818</v>
      </c>
      <c r="DR155" s="408">
        <f t="shared" si="175"/>
        <v>-0.48275862068965125</v>
      </c>
      <c r="DS155" s="409">
        <f t="shared" si="175"/>
        <v>0.41580041580040472</v>
      </c>
      <c r="DT155" s="410">
        <f t="shared" si="175"/>
        <v>1.4492753623188435</v>
      </c>
      <c r="DU155" s="408">
        <f t="shared" si="175"/>
        <v>-0.88435374149659651</v>
      </c>
      <c r="DV155" s="408">
        <f t="shared" si="175"/>
        <v>-0.13726835964308748</v>
      </c>
      <c r="DW155" s="408">
        <f t="shared" si="175"/>
        <v>0.48109965635738661</v>
      </c>
      <c r="DX155" s="408">
        <f t="shared" si="175"/>
        <v>-1.3679890560875521</v>
      </c>
      <c r="DY155" s="408">
        <f t="shared" ref="DY155:EQ155" si="176">(DY5/DX5)*100-100</f>
        <v>-6.9348127600548537E-2</v>
      </c>
      <c r="DZ155" s="408">
        <f t="shared" si="176"/>
        <v>0.48577376821651796</v>
      </c>
      <c r="EA155" s="408">
        <f t="shared" si="176"/>
        <v>0.75966850828727672</v>
      </c>
      <c r="EB155" s="408">
        <f t="shared" si="176"/>
        <v>-0.1370801919122755</v>
      </c>
      <c r="EC155" s="408">
        <f t="shared" si="176"/>
        <v>0.41180507892933349</v>
      </c>
      <c r="ED155" s="408">
        <f t="shared" si="176"/>
        <v>1.5721120984278656</v>
      </c>
      <c r="EE155" s="409">
        <f t="shared" si="176"/>
        <v>-0.94212651413189974</v>
      </c>
      <c r="EF155" s="408">
        <f t="shared" si="176"/>
        <v>-0.54347826086956275</v>
      </c>
      <c r="EG155" s="412">
        <f t="shared" si="176"/>
        <v>-0.13661202185794252</v>
      </c>
      <c r="EH155" s="412">
        <f t="shared" si="176"/>
        <v>-0.27359781121749904</v>
      </c>
      <c r="EI155" s="419">
        <f t="shared" si="176"/>
        <v>0.82304526748970375</v>
      </c>
      <c r="EJ155" s="412">
        <f t="shared" si="176"/>
        <v>-0.27210884353742415</v>
      </c>
      <c r="EK155" s="412">
        <f t="shared" si="176"/>
        <v>0.40927694406546777</v>
      </c>
      <c r="EL155" s="419">
        <f t="shared" si="176"/>
        <v>0.95108695652174902</v>
      </c>
      <c r="EM155" s="419">
        <f t="shared" si="176"/>
        <v>0.74024226110363145</v>
      </c>
      <c r="EN155" s="419">
        <f t="shared" si="176"/>
        <v>-0.60120240480961229</v>
      </c>
      <c r="EO155" s="419">
        <f t="shared" si="176"/>
        <v>-0.13440860215054329</v>
      </c>
      <c r="EP155" s="419">
        <f t="shared" si="176"/>
        <v>1.009421265141313</v>
      </c>
      <c r="EQ155" s="453">
        <f t="shared" si="176"/>
        <v>0.33311125916056028</v>
      </c>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173"/>
      <c r="IN155" s="173"/>
      <c r="IO155" s="414"/>
      <c r="IP155" s="414"/>
      <c r="IQ155" s="414"/>
      <c r="IR155" s="173"/>
      <c r="IS155" s="173"/>
      <c r="IT155" s="173"/>
      <c r="IU155" s="173"/>
      <c r="IV155" s="173"/>
      <c r="IW155" s="173"/>
      <c r="IX155" s="173"/>
      <c r="IY155" s="173"/>
      <c r="IZ155" s="173"/>
      <c r="JA155" s="173"/>
      <c r="JB155" s="173"/>
      <c r="JC155" s="173"/>
      <c r="JD155" s="173"/>
      <c r="JE155" s="173"/>
      <c r="JF155" s="173"/>
      <c r="JG155" s="173"/>
    </row>
    <row r="156" spans="2:267" ht="15" customHeight="1">
      <c r="B156" s="138" t="s">
        <v>125</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c r="BN156" s="406"/>
      <c r="BO156" s="406"/>
      <c r="BP156" s="406"/>
      <c r="BQ156" s="406"/>
      <c r="BR156" s="406"/>
      <c r="BS156" s="406"/>
      <c r="BT156" s="406"/>
      <c r="BU156" s="406"/>
      <c r="BV156" s="406"/>
      <c r="BW156" s="407"/>
      <c r="BX156" s="405">
        <f t="shared" ref="BX156:EI156" si="177">(POWER(BX5/BL5,1)-1)*100</f>
        <v>2.2388059701492491</v>
      </c>
      <c r="BY156" s="406">
        <f t="shared" si="177"/>
        <v>2.4875621890547261</v>
      </c>
      <c r="BZ156" s="406">
        <f t="shared" si="177"/>
        <v>3.4252297410192201</v>
      </c>
      <c r="CA156" s="406">
        <f t="shared" si="177"/>
        <v>2.9093931837073983</v>
      </c>
      <c r="CB156" s="406">
        <f t="shared" si="177"/>
        <v>1.56895127993395</v>
      </c>
      <c r="CC156" s="406">
        <f t="shared" si="177"/>
        <v>1.6583747927031434</v>
      </c>
      <c r="CD156" s="406">
        <f t="shared" si="177"/>
        <v>0.57236304170074082</v>
      </c>
      <c r="CE156" s="406">
        <f t="shared" si="177"/>
        <v>1.6949152542372836</v>
      </c>
      <c r="CF156" s="406">
        <f t="shared" si="177"/>
        <v>2.661290322580645</v>
      </c>
      <c r="CG156" s="406">
        <f t="shared" si="177"/>
        <v>3.5569927243330524</v>
      </c>
      <c r="CH156" s="406">
        <f t="shared" si="177"/>
        <v>3.0522088353413857</v>
      </c>
      <c r="CI156" s="407">
        <f t="shared" si="177"/>
        <v>3.3117932148626794</v>
      </c>
      <c r="CJ156" s="405">
        <f t="shared" si="177"/>
        <v>5.8394160583941535</v>
      </c>
      <c r="CK156" s="406">
        <f t="shared" si="177"/>
        <v>5.9061488673139317</v>
      </c>
      <c r="CL156" s="406">
        <f t="shared" si="177"/>
        <v>5.0080775444264924</v>
      </c>
      <c r="CM156" s="406">
        <f t="shared" si="177"/>
        <v>5.8158319870759367</v>
      </c>
      <c r="CN156" s="406">
        <f t="shared" si="177"/>
        <v>6.5853658536585424</v>
      </c>
      <c r="CO156" s="406">
        <f t="shared" si="177"/>
        <v>6.1174551386623088</v>
      </c>
      <c r="CP156" s="406">
        <f t="shared" si="177"/>
        <v>6.1788617886178843</v>
      </c>
      <c r="CQ156" s="406">
        <f t="shared" si="177"/>
        <v>5.2380952380952417</v>
      </c>
      <c r="CR156" s="406">
        <f t="shared" si="177"/>
        <v>5.1060487038491864</v>
      </c>
      <c r="CS156" s="406">
        <f t="shared" si="177"/>
        <v>4.7619047619047672</v>
      </c>
      <c r="CT156" s="406">
        <f t="shared" si="177"/>
        <v>4.7544816835541681</v>
      </c>
      <c r="CU156" s="407">
        <f t="shared" si="177"/>
        <v>6.0203283815480679</v>
      </c>
      <c r="CV156" s="454">
        <f t="shared" si="177"/>
        <v>5.3639846743295028</v>
      </c>
      <c r="CW156" s="454">
        <f t="shared" si="177"/>
        <v>5.7295645530939687</v>
      </c>
      <c r="CX156" s="454">
        <f t="shared" si="177"/>
        <v>8.3076923076923279</v>
      </c>
      <c r="CY156" s="454">
        <f t="shared" si="177"/>
        <v>8.7022900763358724</v>
      </c>
      <c r="CZ156" s="454">
        <f t="shared" si="177"/>
        <v>7.2463768115942129</v>
      </c>
      <c r="DA156" s="454">
        <f t="shared" si="177"/>
        <v>5.8416602613374335</v>
      </c>
      <c r="DB156" s="454">
        <f t="shared" si="177"/>
        <v>5.7427258805512915</v>
      </c>
      <c r="DC156" s="454">
        <f t="shared" si="177"/>
        <v>7.0135746606335037</v>
      </c>
      <c r="DD156" s="455">
        <f t="shared" si="177"/>
        <v>6.3527653213751867</v>
      </c>
      <c r="DE156" s="455">
        <f t="shared" si="177"/>
        <v>4.7690014903129629</v>
      </c>
      <c r="DF156" s="455">
        <f t="shared" si="177"/>
        <v>4.5386904761904656</v>
      </c>
      <c r="DG156" s="456">
        <f t="shared" si="177"/>
        <v>3.6135693215339382</v>
      </c>
      <c r="DH156" s="457">
        <f t="shared" si="177"/>
        <v>2.7636363636363681</v>
      </c>
      <c r="DI156" s="455">
        <f t="shared" si="177"/>
        <v>2.1676300578034713</v>
      </c>
      <c r="DJ156" s="408">
        <f t="shared" si="177"/>
        <v>1.2784090909090828</v>
      </c>
      <c r="DK156" s="408">
        <f t="shared" si="177"/>
        <v>1.1938202247190999</v>
      </c>
      <c r="DL156" s="408">
        <f t="shared" si="177"/>
        <v>1.1379800853485111</v>
      </c>
      <c r="DM156" s="408">
        <f t="shared" si="177"/>
        <v>2.3238925199709604</v>
      </c>
      <c r="DN156" s="408">
        <f t="shared" si="177"/>
        <v>2.4619840695148554</v>
      </c>
      <c r="DO156" s="408">
        <f t="shared" si="177"/>
        <v>7.0472163495405304E-2</v>
      </c>
      <c r="DP156" s="408">
        <f t="shared" si="177"/>
        <v>0.28109627547432403</v>
      </c>
      <c r="DQ156" s="408">
        <f t="shared" si="177"/>
        <v>3.1294452347083945</v>
      </c>
      <c r="DR156" s="408">
        <f t="shared" si="177"/>
        <v>2.7046263345195776</v>
      </c>
      <c r="DS156" s="409">
        <f t="shared" si="177"/>
        <v>3.1316725978647764</v>
      </c>
      <c r="DT156" s="410">
        <f t="shared" si="177"/>
        <v>4.0339702760084917</v>
      </c>
      <c r="DU156" s="408">
        <f t="shared" si="177"/>
        <v>3.0410183875530183</v>
      </c>
      <c r="DV156" s="408">
        <f t="shared" si="177"/>
        <v>2.0336605890603154</v>
      </c>
      <c r="DW156" s="408">
        <f t="shared" si="177"/>
        <v>1.4573213046495503</v>
      </c>
      <c r="DX156" s="408">
        <f t="shared" si="177"/>
        <v>1.4064697609001309</v>
      </c>
      <c r="DY156" s="408">
        <f t="shared" si="177"/>
        <v>2.2711142654364691</v>
      </c>
      <c r="DZ156" s="408">
        <f t="shared" si="177"/>
        <v>2.3321554770318054</v>
      </c>
      <c r="EA156" s="408">
        <f t="shared" si="177"/>
        <v>2.7464788732394441</v>
      </c>
      <c r="EB156" s="408">
        <f t="shared" si="177"/>
        <v>2.1023125437981793</v>
      </c>
      <c r="EC156" s="408">
        <f t="shared" si="177"/>
        <v>0.89655172413793949</v>
      </c>
      <c r="ED156" s="408">
        <f t="shared" si="177"/>
        <v>2.9799029799029597</v>
      </c>
      <c r="EE156" s="409">
        <f t="shared" si="177"/>
        <v>1.5873015873015817</v>
      </c>
      <c r="EF156" s="408">
        <f t="shared" si="177"/>
        <v>-0.40816326530611624</v>
      </c>
      <c r="EG156" s="412">
        <f t="shared" si="177"/>
        <v>0.34317089910775866</v>
      </c>
      <c r="EH156" s="412">
        <f t="shared" si="177"/>
        <v>0.20618556701030855</v>
      </c>
      <c r="EI156" s="419">
        <f t="shared" si="177"/>
        <v>0.54719562243503717</v>
      </c>
      <c r="EJ156" s="419">
        <f t="shared" ref="EJ156:EQ156" si="178">(POWER(EJ5/DX5,1)-1)*100</f>
        <v>1.6643550624133141</v>
      </c>
      <c r="EK156" s="412">
        <f t="shared" si="178"/>
        <v>2.1512838306731341</v>
      </c>
      <c r="EL156" s="419">
        <f t="shared" si="178"/>
        <v>2.6243093922651894</v>
      </c>
      <c r="EM156" s="419">
        <f t="shared" si="178"/>
        <v>2.6045236463331012</v>
      </c>
      <c r="EN156" s="419">
        <f t="shared" si="178"/>
        <v>2.1276595744680993</v>
      </c>
      <c r="EO156" s="419">
        <f t="shared" si="178"/>
        <v>1.5721120984278691</v>
      </c>
      <c r="EP156" s="419">
        <f t="shared" si="178"/>
        <v>1.0094212651413192</v>
      </c>
      <c r="EQ156" s="453">
        <f t="shared" si="178"/>
        <v>2.3097826086956541</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173"/>
      <c r="IN156" s="173"/>
      <c r="IO156" s="414"/>
      <c r="IP156" s="414"/>
      <c r="IQ156" s="414"/>
      <c r="IR156" s="173"/>
      <c r="IS156" s="173"/>
      <c r="IT156" s="173"/>
      <c r="IU156" s="173"/>
      <c r="IV156" s="173"/>
      <c r="IW156" s="173"/>
      <c r="IX156" s="173"/>
      <c r="IY156" s="173"/>
      <c r="IZ156" s="173"/>
      <c r="JA156" s="173"/>
      <c r="JB156" s="173"/>
      <c r="JC156" s="173"/>
      <c r="JD156" s="173"/>
      <c r="JE156" s="173"/>
      <c r="JF156" s="173"/>
      <c r="JG156" s="173"/>
    </row>
    <row r="157" spans="2:267" ht="15" customHeight="1">
      <c r="B157" s="138" t="s">
        <v>126</v>
      </c>
      <c r="C157" s="402"/>
      <c r="D157" s="403"/>
      <c r="E157" s="160"/>
      <c r="F157" s="160"/>
      <c r="G157" s="160"/>
      <c r="H157" s="160"/>
      <c r="I157" s="160"/>
      <c r="J157" s="160"/>
      <c r="K157" s="160"/>
      <c r="L157" s="58"/>
      <c r="M157" s="58"/>
      <c r="N157" s="58"/>
      <c r="O157" s="404"/>
      <c r="P157" s="438"/>
      <c r="Q157" s="137"/>
      <c r="R157" s="137"/>
      <c r="S157" s="137"/>
      <c r="T157" s="137"/>
      <c r="U157" s="137"/>
      <c r="V157" s="137"/>
      <c r="W157" s="137"/>
      <c r="X157" s="137"/>
      <c r="Y157" s="137"/>
      <c r="Z157" s="137"/>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137"/>
      <c r="BE157" s="137"/>
      <c r="BF157" s="137"/>
      <c r="BG157" s="137"/>
      <c r="BH157" s="137"/>
      <c r="BI157" s="137"/>
      <c r="BJ157" s="137"/>
      <c r="BK157" s="439"/>
      <c r="BL157" s="438"/>
      <c r="BM157" s="137"/>
      <c r="BN157" s="137"/>
      <c r="BO157" s="137"/>
      <c r="BP157" s="137"/>
      <c r="BQ157" s="137"/>
      <c r="BR157" s="137"/>
      <c r="BS157" s="137"/>
      <c r="BT157" s="137"/>
      <c r="BU157" s="137"/>
      <c r="BV157" s="137"/>
      <c r="BW157" s="439"/>
      <c r="BX157" s="405">
        <f t="shared" ref="BX157:EI157" si="179">((BX6/BL6)-1)*100</f>
        <v>3.7783375314861534</v>
      </c>
      <c r="BY157" s="406">
        <f t="shared" si="179"/>
        <v>3.3528918692372178</v>
      </c>
      <c r="BZ157" s="406">
        <f t="shared" si="179"/>
        <v>3.6104114189756675</v>
      </c>
      <c r="CA157" s="406">
        <f t="shared" si="179"/>
        <v>3.0000000000000027</v>
      </c>
      <c r="CB157" s="406">
        <f t="shared" si="179"/>
        <v>2.9975020815986797</v>
      </c>
      <c r="CC157" s="406">
        <f t="shared" si="179"/>
        <v>2.7408637873754138</v>
      </c>
      <c r="CD157" s="406">
        <f t="shared" si="179"/>
        <v>1.8047579983593076</v>
      </c>
      <c r="CE157" s="406">
        <f t="shared" si="179"/>
        <v>1.8775510204081636</v>
      </c>
      <c r="CF157" s="406">
        <f t="shared" si="179"/>
        <v>1.8668831168831224</v>
      </c>
      <c r="CG157" s="406">
        <f t="shared" si="179"/>
        <v>3.1630170316301776</v>
      </c>
      <c r="CH157" s="406">
        <f t="shared" si="179"/>
        <v>3.0744336569579422</v>
      </c>
      <c r="CI157" s="407">
        <f t="shared" si="179"/>
        <v>3.3198380566801466</v>
      </c>
      <c r="CJ157" s="405">
        <f t="shared" si="179"/>
        <v>5.2588996763754059</v>
      </c>
      <c r="CK157" s="406">
        <f t="shared" si="179"/>
        <v>5.5150040551500412</v>
      </c>
      <c r="CL157" s="406">
        <f t="shared" si="179"/>
        <v>5.6726094003241467</v>
      </c>
      <c r="CM157" s="406">
        <f t="shared" si="179"/>
        <v>6.0679611650485521</v>
      </c>
      <c r="CN157" s="406">
        <f t="shared" si="179"/>
        <v>6.3055780113177029</v>
      </c>
      <c r="CO157" s="406">
        <f t="shared" si="179"/>
        <v>6.3864187550525475</v>
      </c>
      <c r="CP157" s="406">
        <f t="shared" si="179"/>
        <v>7.0910556003223268</v>
      </c>
      <c r="CQ157" s="406">
        <f t="shared" si="179"/>
        <v>7.6121794871794934</v>
      </c>
      <c r="CR157" s="406">
        <f t="shared" si="179"/>
        <v>7.2509960159362397</v>
      </c>
      <c r="CS157" s="406">
        <f t="shared" si="179"/>
        <v>6.9182389937106903</v>
      </c>
      <c r="CT157" s="406">
        <f t="shared" si="179"/>
        <v>6.4364207221349945</v>
      </c>
      <c r="CU157" s="407">
        <f t="shared" si="179"/>
        <v>6.9749216300940553</v>
      </c>
      <c r="CV157" s="454">
        <f t="shared" si="179"/>
        <v>6.0722521137586583</v>
      </c>
      <c r="CW157" s="454">
        <f t="shared" si="179"/>
        <v>6.302843966179883</v>
      </c>
      <c r="CX157" s="454">
        <f t="shared" si="179"/>
        <v>6.2116564417177944</v>
      </c>
      <c r="CY157" s="454">
        <f t="shared" si="179"/>
        <v>6.7124332570556833</v>
      </c>
      <c r="CZ157" s="454">
        <f t="shared" si="179"/>
        <v>6.2357414448669157</v>
      </c>
      <c r="DA157" s="454">
        <f t="shared" si="179"/>
        <v>6.07902735562309</v>
      </c>
      <c r="DB157" s="454">
        <f t="shared" si="179"/>
        <v>5.8690744920993021</v>
      </c>
      <c r="DC157" s="454">
        <f t="shared" si="179"/>
        <v>4.9888309754281268</v>
      </c>
      <c r="DD157" s="455">
        <f t="shared" si="179"/>
        <v>5.2005943536404198</v>
      </c>
      <c r="DE157" s="455">
        <f t="shared" si="179"/>
        <v>4.5588235294117485</v>
      </c>
      <c r="DF157" s="455">
        <f t="shared" si="179"/>
        <v>4.8672566371681381</v>
      </c>
      <c r="DG157" s="456">
        <f t="shared" si="179"/>
        <v>4.2490842490842562</v>
      </c>
      <c r="DH157" s="457">
        <f t="shared" si="179"/>
        <v>3.6956521739130332</v>
      </c>
      <c r="DI157" s="455">
        <f t="shared" si="179"/>
        <v>3.3984092552422185</v>
      </c>
      <c r="DJ157" s="408">
        <f t="shared" si="179"/>
        <v>3.2490974729241895</v>
      </c>
      <c r="DK157" s="408">
        <f t="shared" si="179"/>
        <v>2.501786990707644</v>
      </c>
      <c r="DL157" s="408">
        <f t="shared" si="179"/>
        <v>2.7916964924838972</v>
      </c>
      <c r="DM157" s="408">
        <f t="shared" si="179"/>
        <v>2.7936962750716443</v>
      </c>
      <c r="DN157" s="408">
        <f t="shared" si="179"/>
        <v>2.274342572850041</v>
      </c>
      <c r="DO157" s="408">
        <f t="shared" si="179"/>
        <v>2.0567375886524797</v>
      </c>
      <c r="DP157" s="408">
        <f t="shared" si="179"/>
        <v>1.5536723163841915</v>
      </c>
      <c r="DQ157" s="408">
        <f t="shared" si="179"/>
        <v>1.6174402250351605</v>
      </c>
      <c r="DR157" s="408">
        <f t="shared" si="179"/>
        <v>1.2658227848101333</v>
      </c>
      <c r="DS157" s="409">
        <f t="shared" si="179"/>
        <v>1.6163035839775075</v>
      </c>
      <c r="DT157" s="410">
        <f t="shared" si="179"/>
        <v>1.1180992313067684</v>
      </c>
      <c r="DU157" s="408">
        <f t="shared" si="179"/>
        <v>1.2587412587412583</v>
      </c>
      <c r="DV157" s="408">
        <f t="shared" si="179"/>
        <v>1.3986013986013957</v>
      </c>
      <c r="DW157" s="408">
        <f t="shared" si="179"/>
        <v>1.3249651324965139</v>
      </c>
      <c r="DX157" s="408">
        <f t="shared" si="179"/>
        <v>1.1838440111420656</v>
      </c>
      <c r="DY157" s="408">
        <f t="shared" si="179"/>
        <v>1.3937282229965264</v>
      </c>
      <c r="DZ157" s="408">
        <f t="shared" si="179"/>
        <v>2.0847810979847115</v>
      </c>
      <c r="EA157" s="408">
        <f t="shared" si="179"/>
        <v>2.0847810979847115</v>
      </c>
      <c r="EB157" s="408">
        <f t="shared" si="179"/>
        <v>2.0862308762169768</v>
      </c>
      <c r="EC157" s="408">
        <f t="shared" si="179"/>
        <v>1.799307958477514</v>
      </c>
      <c r="ED157" s="408">
        <f t="shared" si="179"/>
        <v>2.0833333333333259</v>
      </c>
      <c r="EE157" s="409">
        <f t="shared" si="179"/>
        <v>1.7980636237897585</v>
      </c>
      <c r="EF157" s="408">
        <f t="shared" si="179"/>
        <v>1.7968210089841286</v>
      </c>
      <c r="EG157" s="412">
        <f t="shared" si="179"/>
        <v>1.7955801104972302</v>
      </c>
      <c r="EH157" s="412">
        <f t="shared" si="179"/>
        <v>1.586206896551734</v>
      </c>
      <c r="EI157" s="419">
        <f t="shared" si="179"/>
        <v>1.6517549896765127</v>
      </c>
      <c r="EJ157" s="419">
        <f t="shared" ref="EJ157:EQ157" si="180">((EJ6/DX6)-1)*100</f>
        <v>1.789401238816235</v>
      </c>
      <c r="EK157" s="412">
        <f t="shared" si="180"/>
        <v>2.0618556701030855</v>
      </c>
      <c r="EL157" s="419">
        <f t="shared" si="180"/>
        <v>1.3614703880190593</v>
      </c>
      <c r="EM157" s="419">
        <f t="shared" si="180"/>
        <v>1.8379850238257278</v>
      </c>
      <c r="EN157" s="419">
        <f t="shared" si="180"/>
        <v>1.7029972752043543</v>
      </c>
      <c r="EO157" s="419">
        <f t="shared" si="180"/>
        <v>1.5635622025832907</v>
      </c>
      <c r="EP157" s="419">
        <f t="shared" si="180"/>
        <v>1.4965986394557707</v>
      </c>
      <c r="EQ157" s="453">
        <f t="shared" si="180"/>
        <v>1.4266304347826164</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173"/>
      <c r="IN157" s="173"/>
      <c r="IO157" s="414"/>
      <c r="IP157" s="414"/>
      <c r="IQ157" s="414"/>
      <c r="IR157" s="173"/>
      <c r="IS157" s="173"/>
      <c r="IT157" s="173"/>
      <c r="IU157" s="173"/>
      <c r="IV157" s="173"/>
      <c r="IW157" s="173"/>
      <c r="IX157" s="173"/>
      <c r="IY157" s="173"/>
      <c r="IZ157" s="173"/>
      <c r="JA157" s="173"/>
      <c r="JB157" s="173"/>
      <c r="JC157" s="173"/>
      <c r="JD157" s="173"/>
      <c r="JE157" s="173"/>
      <c r="JF157" s="173"/>
      <c r="JG157" s="173"/>
    </row>
    <row r="158" spans="2:267" ht="15" customHeight="1">
      <c r="B158" s="138" t="s">
        <v>145</v>
      </c>
      <c r="C158" s="402"/>
      <c r="D158" s="403"/>
      <c r="E158" s="160"/>
      <c r="F158" s="160"/>
      <c r="G158" s="160"/>
      <c r="H158" s="160"/>
      <c r="I158" s="160"/>
      <c r="J158" s="160"/>
      <c r="K158" s="160"/>
      <c r="L158" s="58"/>
      <c r="M158" s="58"/>
      <c r="N158" s="58"/>
      <c r="O158" s="404"/>
      <c r="P158" s="438"/>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9"/>
      <c r="BL158" s="438"/>
      <c r="BM158" s="137"/>
      <c r="BN158" s="137"/>
      <c r="BO158" s="137"/>
      <c r="BP158" s="137"/>
      <c r="BQ158" s="137"/>
      <c r="BR158" s="137"/>
      <c r="BS158" s="137"/>
      <c r="BT158" s="137"/>
      <c r="BU158" s="137"/>
      <c r="BV158" s="137"/>
      <c r="BW158" s="439"/>
      <c r="BX158" s="405"/>
      <c r="BY158" s="406"/>
      <c r="BZ158" s="406"/>
      <c r="CA158" s="406"/>
      <c r="CB158" s="406"/>
      <c r="CC158" s="406"/>
      <c r="CD158" s="406"/>
      <c r="CE158" s="406"/>
      <c r="CF158" s="406"/>
      <c r="CG158" s="406"/>
      <c r="CH158" s="406"/>
      <c r="CI158" s="407"/>
      <c r="CJ158" s="405"/>
      <c r="CK158" s="406"/>
      <c r="CL158" s="406"/>
      <c r="CM158" s="406"/>
      <c r="CN158" s="406"/>
      <c r="CO158" s="406"/>
      <c r="CP158" s="406"/>
      <c r="CQ158" s="406"/>
      <c r="CR158" s="406"/>
      <c r="CS158" s="406"/>
      <c r="CT158" s="406"/>
      <c r="CU158" s="407"/>
      <c r="CV158" s="454"/>
      <c r="CW158" s="454"/>
      <c r="CX158" s="454"/>
      <c r="CY158" s="454"/>
      <c r="CZ158" s="454"/>
      <c r="DA158" s="454"/>
      <c r="DB158" s="454"/>
      <c r="DC158" s="454"/>
      <c r="DD158" s="455"/>
      <c r="DE158" s="455"/>
      <c r="DF158" s="455"/>
      <c r="DG158" s="456"/>
      <c r="DH158" s="457"/>
      <c r="DI158" s="455"/>
      <c r="DJ158" s="408"/>
      <c r="DK158" s="408"/>
      <c r="DL158" s="408"/>
      <c r="DM158" s="408"/>
      <c r="DN158" s="408"/>
      <c r="DO158" s="408"/>
      <c r="DP158" s="408"/>
      <c r="DQ158" s="408"/>
      <c r="DR158" s="408"/>
      <c r="DS158" s="409"/>
      <c r="DT158" s="410"/>
      <c r="DU158" s="408"/>
      <c r="DV158" s="408"/>
      <c r="DW158" s="408"/>
      <c r="DX158" s="408"/>
      <c r="DY158" s="408"/>
      <c r="DZ158" s="408"/>
      <c r="EA158" s="408"/>
      <c r="EB158" s="408"/>
      <c r="EC158" s="408"/>
      <c r="ED158" s="408"/>
      <c r="EE158" s="409"/>
      <c r="EF158" s="412"/>
      <c r="EG158" s="412">
        <f t="shared" ref="EG158:EQ158" si="181">(EG8/EF8)*100-100</f>
        <v>-4.1121495327102906</v>
      </c>
      <c r="EH158" s="412">
        <f t="shared" si="181"/>
        <v>-0.87719298245613686</v>
      </c>
      <c r="EI158" s="412">
        <f t="shared" si="181"/>
        <v>0.19665683382497434</v>
      </c>
      <c r="EJ158" s="412">
        <f t="shared" si="181"/>
        <v>-0.68694798822374992</v>
      </c>
      <c r="EK158" s="412">
        <f t="shared" si="181"/>
        <v>1.7786561264822041</v>
      </c>
      <c r="EL158" s="412">
        <f t="shared" si="181"/>
        <v>-0.19417475728154443</v>
      </c>
      <c r="EM158" s="412">
        <f t="shared" si="181"/>
        <v>0.29182879377431448</v>
      </c>
      <c r="EN158" s="412">
        <f t="shared" si="181"/>
        <v>0.29097963142581307</v>
      </c>
      <c r="EO158" s="412">
        <f t="shared" si="181"/>
        <v>-0.19342359767891537</v>
      </c>
      <c r="EP158" s="412">
        <f t="shared" si="181"/>
        <v>9.689922480620794E-2</v>
      </c>
      <c r="EQ158" s="413">
        <f t="shared" si="181"/>
        <v>-9.6805421103567824E-2</v>
      </c>
      <c r="ER158" s="414">
        <f t="shared" ref="ER158:HC158" si="182">(ER7/EQ7)*100-100</f>
        <v>0.28708133971291261</v>
      </c>
      <c r="ES158" s="412">
        <f t="shared" si="182"/>
        <v>9.5419847328258811E-2</v>
      </c>
      <c r="ET158" s="412">
        <f t="shared" si="182"/>
        <v>-0.66730219256434964</v>
      </c>
      <c r="EU158" s="412">
        <f t="shared" si="182"/>
        <v>-9.5969289827252169E-2</v>
      </c>
      <c r="EV158" s="412">
        <f t="shared" si="182"/>
        <v>-0.28818443804034644</v>
      </c>
      <c r="EW158" s="412">
        <f t="shared" si="182"/>
        <v>-0.28901734104046284</v>
      </c>
      <c r="EX158" s="412">
        <f t="shared" si="182"/>
        <v>9.6618357487912476E-2</v>
      </c>
      <c r="EY158" s="412">
        <f t="shared" si="182"/>
        <v>0.7722007722007902</v>
      </c>
      <c r="EZ158" s="412">
        <f t="shared" si="182"/>
        <v>0.19157088122602772</v>
      </c>
      <c r="FA158" s="412">
        <f t="shared" si="182"/>
        <v>-0.28680688336520177</v>
      </c>
      <c r="FB158" s="412">
        <f t="shared" si="182"/>
        <v>-0.67114093959730781</v>
      </c>
      <c r="FC158" s="413">
        <f t="shared" si="182"/>
        <v>0.19305019305019755</v>
      </c>
      <c r="FD158" s="173">
        <f t="shared" si="182"/>
        <v>9.6339113680159016E-2</v>
      </c>
      <c r="FE158" s="173">
        <f t="shared" si="182"/>
        <v>0.19249278152069849</v>
      </c>
      <c r="FF158" s="173">
        <f t="shared" si="182"/>
        <v>0.38424591738713332</v>
      </c>
      <c r="FG158" s="458">
        <f t="shared" si="182"/>
        <v>0.57416267942582522</v>
      </c>
      <c r="FH158" s="458">
        <f t="shared" si="182"/>
        <v>-1.1417697431017899</v>
      </c>
      <c r="FI158" s="458">
        <f t="shared" si="182"/>
        <v>-0.4812319538017249</v>
      </c>
      <c r="FJ158" s="458">
        <f t="shared" si="182"/>
        <v>0.87040618955511206</v>
      </c>
      <c r="FK158" s="458">
        <f t="shared" si="182"/>
        <v>0.28763183125599312</v>
      </c>
      <c r="FL158" s="173">
        <f t="shared" si="182"/>
        <v>0.38240917782026429</v>
      </c>
      <c r="FM158" s="414">
        <f t="shared" si="182"/>
        <v>-0.5714285714285694</v>
      </c>
      <c r="FN158" s="414">
        <f t="shared" si="182"/>
        <v>-9.5785440613042283E-2</v>
      </c>
      <c r="FO158" s="173">
        <f t="shared" si="182"/>
        <v>0.28763183125599312</v>
      </c>
      <c r="FP158" s="173">
        <f t="shared" si="182"/>
        <v>-0.28680688336520177</v>
      </c>
      <c r="FQ158" s="173">
        <f t="shared" si="182"/>
        <v>-0.28763183125597891</v>
      </c>
      <c r="FR158" s="173">
        <f t="shared" si="182"/>
        <v>-0.288461538461533</v>
      </c>
      <c r="FS158" s="173">
        <f t="shared" si="182"/>
        <v>0</v>
      </c>
      <c r="FT158" s="173">
        <f t="shared" si="182"/>
        <v>0.86788813886209937</v>
      </c>
      <c r="FU158" s="173">
        <f t="shared" si="182"/>
        <v>0.57361376673041775</v>
      </c>
      <c r="FV158" s="414">
        <f t="shared" si="182"/>
        <v>0.66539923954371716</v>
      </c>
      <c r="FW158" s="173">
        <f t="shared" si="182"/>
        <v>-1.0387157695939635</v>
      </c>
      <c r="FX158" s="173">
        <f t="shared" si="182"/>
        <v>0.2862595419847338</v>
      </c>
      <c r="FY158" s="414">
        <f t="shared" si="182"/>
        <v>0.475737392959104</v>
      </c>
      <c r="FZ158" s="414">
        <f t="shared" si="182"/>
        <v>-0.47348484848484418</v>
      </c>
      <c r="GA158" s="414">
        <f t="shared" si="182"/>
        <v>-0.57088487155090206</v>
      </c>
      <c r="GB158" s="414">
        <f t="shared" si="182"/>
        <v>0.38277511961723576</v>
      </c>
      <c r="GC158" s="414">
        <f t="shared" si="182"/>
        <v>-0.4766444232602538</v>
      </c>
      <c r="GD158" s="414">
        <f t="shared" si="182"/>
        <v>0.76628352490422458</v>
      </c>
      <c r="GE158" s="173">
        <f t="shared" si="182"/>
        <v>-0.76045627376424818</v>
      </c>
      <c r="GF158" s="458">
        <f t="shared" si="182"/>
        <v>-0.57471264367816843</v>
      </c>
      <c r="GG158" s="458">
        <f t="shared" si="182"/>
        <v>0.38535645472062185</v>
      </c>
      <c r="GH158" s="458">
        <f t="shared" si="182"/>
        <v>0</v>
      </c>
      <c r="GI158" s="458">
        <f t="shared" si="182"/>
        <v>0.28790786948175651</v>
      </c>
      <c r="GJ158" s="458">
        <f t="shared" si="182"/>
        <v>-0.28708133971291261</v>
      </c>
      <c r="GK158" s="458">
        <f t="shared" si="182"/>
        <v>0.57581573896352722</v>
      </c>
      <c r="GL158" s="458">
        <f t="shared" si="182"/>
        <v>0</v>
      </c>
      <c r="GM158" s="458">
        <f t="shared" si="182"/>
        <v>-0.1908396946564892</v>
      </c>
      <c r="GN158" s="458">
        <f t="shared" si="182"/>
        <v>0.764818355640557</v>
      </c>
      <c r="GO158" s="459">
        <f t="shared" si="182"/>
        <v>0</v>
      </c>
      <c r="GP158" s="459">
        <f t="shared" si="182"/>
        <v>0.3795066413662056</v>
      </c>
      <c r="GQ158" s="459">
        <f t="shared" si="182"/>
        <v>-1.1342155009451744</v>
      </c>
      <c r="GR158" s="459">
        <f t="shared" si="182"/>
        <v>-9.560229445506252E-2</v>
      </c>
      <c r="GS158" s="459">
        <f t="shared" si="182"/>
        <v>-0.19138755980861788</v>
      </c>
      <c r="GT158" s="459">
        <f t="shared" si="182"/>
        <v>-0.19175455417067155</v>
      </c>
      <c r="GU158" s="459">
        <f t="shared" si="182"/>
        <v>0.38424591738713332</v>
      </c>
      <c r="GV158" s="459">
        <f t="shared" si="182"/>
        <v>0.19138755980860367</v>
      </c>
      <c r="GW158" s="459">
        <f t="shared" si="182"/>
        <v>0.7640878701050724</v>
      </c>
      <c r="GX158" s="459">
        <f t="shared" si="182"/>
        <v>-0.94786729857820262</v>
      </c>
      <c r="GY158" s="458">
        <f t="shared" si="182"/>
        <v>3.2535885167464187</v>
      </c>
      <c r="GZ158" s="458">
        <f t="shared" si="182"/>
        <v>0.83410565338274978</v>
      </c>
      <c r="HA158" s="458">
        <f t="shared" si="182"/>
        <v>0.73529411764705799</v>
      </c>
      <c r="HB158" s="458">
        <f t="shared" si="182"/>
        <v>0.63868613138686214</v>
      </c>
      <c r="HC158" s="458">
        <f t="shared" si="182"/>
        <v>9.0661831369004631E-2</v>
      </c>
      <c r="HD158" s="458">
        <f t="shared" ref="HD158" si="183">(HD7/HC7)*100-100</f>
        <v>0</v>
      </c>
      <c r="HE158" s="458">
        <v>0.7</v>
      </c>
      <c r="HF158" s="458">
        <f t="shared" ref="HF158:II158" si="184">(HF7/HE7)*100-100</f>
        <v>0.63006300630064516</v>
      </c>
      <c r="HG158" s="458">
        <f t="shared" si="184"/>
        <v>1.1627906976744242</v>
      </c>
      <c r="HH158" s="458">
        <f t="shared" si="184"/>
        <v>-0.70733863837311617</v>
      </c>
      <c r="HI158" s="458">
        <f t="shared" si="184"/>
        <v>0.35618878005342935</v>
      </c>
      <c r="HJ158" s="458">
        <f t="shared" si="184"/>
        <v>0.53238686779057787</v>
      </c>
      <c r="HK158" s="458">
        <f t="shared" si="184"/>
        <v>0.26478375992940073</v>
      </c>
      <c r="HL158" s="458">
        <f t="shared" si="184"/>
        <v>0.88028169014084767</v>
      </c>
      <c r="HM158" s="458">
        <f t="shared" si="184"/>
        <v>0.43630017452007053</v>
      </c>
      <c r="HN158" s="458">
        <f t="shared" si="184"/>
        <v>0.78192875760207414</v>
      </c>
      <c r="HO158" s="458">
        <f t="shared" si="184"/>
        <v>0.17241379310344485</v>
      </c>
      <c r="HP158" s="458">
        <f t="shared" si="184"/>
        <v>0.17211703958692226</v>
      </c>
      <c r="HQ158" s="458">
        <f t="shared" si="184"/>
        <v>0.68728522336769515</v>
      </c>
      <c r="HR158" s="458">
        <f t="shared" si="184"/>
        <v>0.51194539249146942</v>
      </c>
      <c r="HS158" s="458">
        <f t="shared" si="184"/>
        <v>0.2546689303904941</v>
      </c>
      <c r="HT158" s="458">
        <f t="shared" si="184"/>
        <v>0.16934801016088841</v>
      </c>
      <c r="HU158" s="458">
        <f t="shared" si="184"/>
        <v>-0.42265426880811674</v>
      </c>
      <c r="HV158" s="458">
        <f t="shared" si="184"/>
        <v>0.2546689303904941</v>
      </c>
      <c r="HW158" s="459">
        <f t="shared" si="184"/>
        <v>0.33869602032177681</v>
      </c>
      <c r="HX158" s="458">
        <f t="shared" si="184"/>
        <v>3.9662447257383917</v>
      </c>
      <c r="HY158" s="459">
        <f t="shared" si="184"/>
        <v>-0.16233766233766289</v>
      </c>
      <c r="HZ158" s="459">
        <f t="shared" si="184"/>
        <v>-0.73170731707317316</v>
      </c>
      <c r="IA158" s="459">
        <f t="shared" si="184"/>
        <v>-1.1466011466011423</v>
      </c>
      <c r="IB158" s="458">
        <f t="shared" si="184"/>
        <v>-0.24855012427505585</v>
      </c>
      <c r="IC158" s="458">
        <f t="shared" si="184"/>
        <v>0.66445182724253016</v>
      </c>
      <c r="ID158" s="458">
        <f t="shared" si="184"/>
        <v>0.57755775577557245</v>
      </c>
      <c r="IE158" s="458">
        <f t="shared" si="184"/>
        <v>0.49220672682525901</v>
      </c>
      <c r="IF158" s="459">
        <f t="shared" si="184"/>
        <v>0</v>
      </c>
      <c r="IG158" s="459">
        <f t="shared" si="184"/>
        <v>8.163265306122014E-2</v>
      </c>
      <c r="IH158" s="458">
        <f t="shared" si="184"/>
        <v>0.16313213703101326</v>
      </c>
      <c r="II158" s="458">
        <f t="shared" si="184"/>
        <v>0.32573289902279612</v>
      </c>
      <c r="IJ158" s="458">
        <f>(IJ7/II7)*100-100</f>
        <v>0.40584415584415012</v>
      </c>
      <c r="IK158" s="459"/>
      <c r="IL158" s="459"/>
      <c r="IM158" s="458"/>
      <c r="IN158" s="458"/>
      <c r="IO158" s="459"/>
      <c r="IP158" s="459"/>
      <c r="IQ158" s="459"/>
      <c r="IR158" s="458"/>
      <c r="IS158" s="458"/>
      <c r="IT158" s="458"/>
      <c r="IU158" s="458"/>
      <c r="IV158" s="458"/>
      <c r="IW158" s="458"/>
      <c r="IX158" s="458"/>
      <c r="IY158" s="458"/>
      <c r="IZ158" s="458"/>
      <c r="JA158" s="458"/>
      <c r="JB158" s="458"/>
      <c r="JC158" s="458"/>
      <c r="JD158" s="458"/>
      <c r="JE158" s="458"/>
      <c r="JF158" s="458"/>
      <c r="JG158" s="458"/>
    </row>
    <row r="159" spans="2:267" ht="15" customHeight="1">
      <c r="B159" s="138" t="s">
        <v>146</v>
      </c>
      <c r="C159" s="402"/>
      <c r="D159" s="403"/>
      <c r="E159" s="160"/>
      <c r="F159" s="160"/>
      <c r="G159" s="160"/>
      <c r="H159" s="160"/>
      <c r="I159" s="160"/>
      <c r="J159" s="160"/>
      <c r="K159" s="160"/>
      <c r="L159" s="58"/>
      <c r="M159" s="58"/>
      <c r="N159" s="58"/>
      <c r="O159" s="404"/>
      <c r="P159" s="438"/>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9"/>
      <c r="BL159" s="438"/>
      <c r="BM159" s="137"/>
      <c r="BN159" s="137"/>
      <c r="BO159" s="137"/>
      <c r="BP159" s="137"/>
      <c r="BQ159" s="137"/>
      <c r="BR159" s="137"/>
      <c r="BS159" s="137"/>
      <c r="BT159" s="137"/>
      <c r="BU159" s="137"/>
      <c r="BV159" s="137"/>
      <c r="BW159" s="439"/>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4"/>
      <c r="CW159" s="454"/>
      <c r="CX159" s="454"/>
      <c r="CY159" s="454"/>
      <c r="CZ159" s="454"/>
      <c r="DA159" s="454"/>
      <c r="DB159" s="454"/>
      <c r="DC159" s="454"/>
      <c r="DD159" s="455"/>
      <c r="DE159" s="455"/>
      <c r="DF159" s="455"/>
      <c r="DG159" s="456"/>
      <c r="DH159" s="457"/>
      <c r="DI159" s="455"/>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08"/>
      <c r="EG159" s="412"/>
      <c r="EH159" s="412"/>
      <c r="EI159" s="419"/>
      <c r="EJ159" s="419"/>
      <c r="EK159" s="412"/>
      <c r="EL159" s="419"/>
      <c r="EM159" s="419"/>
      <c r="EN159" s="419"/>
      <c r="EO159" s="419"/>
      <c r="EP159" s="419"/>
      <c r="EQ159" s="453"/>
      <c r="ER159" s="459">
        <f t="shared" ref="ER159:HC159" si="185">(POWER(ER7/EF7,1)-1)*100</f>
        <v>-0.94517958412098091</v>
      </c>
      <c r="ES159" s="460">
        <f t="shared" si="185"/>
        <v>1.5488867376573179</v>
      </c>
      <c r="ET159" s="460">
        <f t="shared" si="185"/>
        <v>1.7578125</v>
      </c>
      <c r="EU159" s="460">
        <f t="shared" si="185"/>
        <v>2.0588235294117574</v>
      </c>
      <c r="EV159" s="460">
        <f t="shared" si="185"/>
        <v>2.4679170779861703</v>
      </c>
      <c r="EW159" s="460">
        <f t="shared" si="185"/>
        <v>9.6711798839455021E-2</v>
      </c>
      <c r="EX159" s="460">
        <f t="shared" si="185"/>
        <v>-0.38461538461539435</v>
      </c>
      <c r="EY159" s="460">
        <f t="shared" si="185"/>
        <v>0.19193857965451588</v>
      </c>
      <c r="EZ159" s="460">
        <f t="shared" si="185"/>
        <v>0.28763183125599667</v>
      </c>
      <c r="FA159" s="460">
        <f t="shared" si="185"/>
        <v>0.19212295869357465</v>
      </c>
      <c r="FB159" s="460">
        <f t="shared" si="185"/>
        <v>-0.95602294455067183</v>
      </c>
      <c r="FC159" s="461">
        <f t="shared" si="185"/>
        <v>-0.6698564593301426</v>
      </c>
      <c r="FD159" s="458">
        <f t="shared" si="185"/>
        <v>-0.85877862595419296</v>
      </c>
      <c r="FE159" s="458">
        <f t="shared" si="185"/>
        <v>-0.76263107721640244</v>
      </c>
      <c r="FF159" s="458">
        <f t="shared" si="185"/>
        <v>0.28790786948176272</v>
      </c>
      <c r="FG159" s="458">
        <f t="shared" si="185"/>
        <v>0.96061479346782885</v>
      </c>
      <c r="FH159" s="173">
        <f t="shared" si="185"/>
        <v>9.6339113680166122E-2</v>
      </c>
      <c r="FI159" s="173">
        <f t="shared" si="185"/>
        <v>-9.6618357487920914E-2</v>
      </c>
      <c r="FJ159" s="458">
        <f t="shared" si="185"/>
        <v>0.67567567567567988</v>
      </c>
      <c r="FK159" s="173">
        <f t="shared" si="185"/>
        <v>0.19157088122603305</v>
      </c>
      <c r="FL159" s="173">
        <f t="shared" si="185"/>
        <v>0.38240917782026429</v>
      </c>
      <c r="FM159" s="414">
        <f t="shared" si="185"/>
        <v>9.5877277085332224E-2</v>
      </c>
      <c r="FN159" s="414">
        <f t="shared" si="185"/>
        <v>0.67567567567567988</v>
      </c>
      <c r="FO159" s="173">
        <f t="shared" si="185"/>
        <v>0.77071290944124016</v>
      </c>
      <c r="FP159" s="173">
        <f t="shared" si="185"/>
        <v>0.38498556304138454</v>
      </c>
      <c r="FQ159" s="173">
        <f t="shared" si="185"/>
        <v>-9.6061479346776224E-2</v>
      </c>
      <c r="FR159" s="173">
        <f t="shared" si="185"/>
        <v>-0.76555023923444709</v>
      </c>
      <c r="FS159" s="173">
        <f t="shared" si="185"/>
        <v>-1.3320647002854291</v>
      </c>
      <c r="FT159" s="173">
        <f t="shared" si="185"/>
        <v>0.67372473532241184</v>
      </c>
      <c r="FU159" s="173">
        <f t="shared" si="185"/>
        <v>1.740812379110257</v>
      </c>
      <c r="FV159" s="414">
        <f t="shared" si="185"/>
        <v>1.5340364333652934</v>
      </c>
      <c r="FW159" s="173">
        <f t="shared" si="185"/>
        <v>0.19120458891013214</v>
      </c>
      <c r="FX159" s="173">
        <f t="shared" si="185"/>
        <v>9.5238095238081577E-2</v>
      </c>
      <c r="FY159" s="414">
        <f t="shared" si="185"/>
        <v>1.1494252873563093</v>
      </c>
      <c r="FZ159" s="414">
        <f t="shared" si="185"/>
        <v>0.76701821668263559</v>
      </c>
      <c r="GA159" s="459">
        <f t="shared" si="185"/>
        <v>-9.5602294455066072E-2</v>
      </c>
      <c r="GB159" s="459">
        <f t="shared" si="185"/>
        <v>0.57526366251199335</v>
      </c>
      <c r="GC159" s="459">
        <f t="shared" si="185"/>
        <v>0.38461538461538325</v>
      </c>
      <c r="GD159" s="459">
        <f t="shared" si="185"/>
        <v>1.4464802314368308</v>
      </c>
      <c r="GE159" s="458">
        <f t="shared" si="185"/>
        <v>0.67502410800386325</v>
      </c>
      <c r="GF159" s="458">
        <f t="shared" si="185"/>
        <v>-0.76481835564052858</v>
      </c>
      <c r="GG159" s="458">
        <f t="shared" si="185"/>
        <v>-0.95057034220532577</v>
      </c>
      <c r="GH159" s="458">
        <f t="shared" si="185"/>
        <v>-1.6052880075542952</v>
      </c>
      <c r="GI159" s="458">
        <f t="shared" si="185"/>
        <v>-0.28625954198473469</v>
      </c>
      <c r="GJ159" s="458">
        <f t="shared" si="185"/>
        <v>-0.85632730732634332</v>
      </c>
      <c r="GK159" s="458">
        <f t="shared" si="185"/>
        <v>-0.7575757575757569</v>
      </c>
      <c r="GL159" s="458">
        <f t="shared" si="185"/>
        <v>-0.28544243577545148</v>
      </c>
      <c r="GM159" s="458">
        <f t="shared" si="185"/>
        <v>9.5693779904304499E-2</v>
      </c>
      <c r="GN159" s="458">
        <f t="shared" si="185"/>
        <v>0.47664442326025291</v>
      </c>
      <c r="GO159" s="459">
        <f t="shared" si="185"/>
        <v>0.95785440613027628</v>
      </c>
      <c r="GP159" s="459">
        <f t="shared" si="185"/>
        <v>0.57034220532319324</v>
      </c>
      <c r="GQ159" s="459">
        <f t="shared" si="185"/>
        <v>0.19157088122603305</v>
      </c>
      <c r="GR159" s="459">
        <f t="shared" si="185"/>
        <v>0.67437379576107404</v>
      </c>
      <c r="GS159" s="459">
        <f t="shared" si="185"/>
        <v>9.596928982724684E-2</v>
      </c>
      <c r="GT159" s="459">
        <f t="shared" si="185"/>
        <v>-9.5969289827257942E-2</v>
      </c>
      <c r="GU159" s="459">
        <f t="shared" si="185"/>
        <v>0</v>
      </c>
      <c r="GV159" s="459">
        <f t="shared" si="185"/>
        <v>0.47984644913627861</v>
      </c>
      <c r="GW159" s="459">
        <f t="shared" si="185"/>
        <v>0.66793893129770687</v>
      </c>
      <c r="GX159" s="459">
        <f t="shared" si="185"/>
        <v>-0.28625954198473469</v>
      </c>
      <c r="GY159" s="458">
        <f t="shared" si="185"/>
        <v>3.1548757170172248</v>
      </c>
      <c r="GZ159" s="458">
        <f t="shared" si="185"/>
        <v>3.2258064516129004</v>
      </c>
      <c r="HA159" s="458">
        <f t="shared" si="185"/>
        <v>3.9848197343453462</v>
      </c>
      <c r="HB159" s="458">
        <f t="shared" si="185"/>
        <v>4.2533081285444307</v>
      </c>
      <c r="HC159" s="458">
        <f t="shared" si="185"/>
        <v>5.5449330783938988</v>
      </c>
      <c r="HD159" s="458">
        <f t="shared" ref="HD159:II159" si="186">(POWER(HD7/GR7,1)-1)*100</f>
        <v>5.6459330143540765</v>
      </c>
      <c r="HE159" s="458">
        <f t="shared" si="186"/>
        <v>6.5196548418024802</v>
      </c>
      <c r="HF159" s="458">
        <f t="shared" si="186"/>
        <v>7.3967339097022133</v>
      </c>
      <c r="HG159" s="458">
        <f t="shared" si="186"/>
        <v>8.2296650717703201</v>
      </c>
      <c r="HH159" s="458">
        <f t="shared" si="186"/>
        <v>7.2588347659980901</v>
      </c>
      <c r="HI159" s="458">
        <f t="shared" si="186"/>
        <v>6.824644549763037</v>
      </c>
      <c r="HJ159" s="458">
        <f t="shared" si="186"/>
        <v>8.4210526315789522</v>
      </c>
      <c r="HK159" s="458">
        <f t="shared" si="186"/>
        <v>5.282669138090812</v>
      </c>
      <c r="HL159" s="458">
        <f t="shared" si="186"/>
        <v>5.3308823529411686</v>
      </c>
      <c r="HM159" s="458">
        <f t="shared" si="186"/>
        <v>5.0182481751824826</v>
      </c>
      <c r="HN159" s="458">
        <f t="shared" si="186"/>
        <v>5.1677243880326351</v>
      </c>
      <c r="HO159" s="458">
        <f t="shared" si="186"/>
        <v>5.2536231884057871</v>
      </c>
      <c r="HP159" s="458">
        <f t="shared" si="186"/>
        <v>5.4347826086956541</v>
      </c>
      <c r="HQ159" s="458">
        <f t="shared" si="186"/>
        <v>5.4905490549054914</v>
      </c>
      <c r="HR159" s="458">
        <f t="shared" si="186"/>
        <v>5.3667262969588458</v>
      </c>
      <c r="HS159" s="458">
        <f t="shared" si="186"/>
        <v>4.4208664898319983</v>
      </c>
      <c r="HT159" s="458">
        <f t="shared" si="186"/>
        <v>5.3428317008014314</v>
      </c>
      <c r="HU159" s="458">
        <f t="shared" si="186"/>
        <v>4.525288376220038</v>
      </c>
      <c r="HV159" s="458">
        <f t="shared" si="186"/>
        <v>4.23654015887025</v>
      </c>
      <c r="HW159" s="459">
        <f t="shared" si="186"/>
        <v>4.313380281690149</v>
      </c>
      <c r="HX159" s="458">
        <f t="shared" si="186"/>
        <v>7.5043630017452179</v>
      </c>
      <c r="HY159" s="459">
        <f t="shared" si="186"/>
        <v>6.8635968722849716</v>
      </c>
      <c r="HZ159" s="459">
        <f t="shared" si="186"/>
        <v>5.258620689655169</v>
      </c>
      <c r="IA159" s="459">
        <f t="shared" si="186"/>
        <v>3.8726333907056709</v>
      </c>
      <c r="IB159" s="458">
        <f t="shared" si="186"/>
        <v>3.436426116838498</v>
      </c>
      <c r="IC159" s="458">
        <f t="shared" si="186"/>
        <v>3.4129692832764569</v>
      </c>
      <c r="ID159" s="458">
        <f t="shared" si="186"/>
        <v>3.4804753820034007</v>
      </c>
      <c r="IE159" s="458">
        <f t="shared" si="186"/>
        <v>3.7256562235393753</v>
      </c>
      <c r="IF159" s="459">
        <f t="shared" si="186"/>
        <v>3.5502958579881616</v>
      </c>
      <c r="IG159" s="459">
        <f t="shared" si="186"/>
        <v>4.0747028862478718</v>
      </c>
      <c r="IH159" s="458">
        <f t="shared" si="186"/>
        <v>3.9796782387806928</v>
      </c>
      <c r="II159" s="458">
        <f t="shared" si="186"/>
        <v>3.9662447257383882</v>
      </c>
      <c r="IJ159" s="458">
        <f>(POWER(IJ7/HX7,1)-1)*100</f>
        <v>0.40584415584414835</v>
      </c>
      <c r="IK159" s="459"/>
      <c r="IL159" s="459"/>
      <c r="IM159" s="458"/>
      <c r="IN159" s="458"/>
      <c r="IO159" s="459"/>
      <c r="IP159" s="459"/>
      <c r="IQ159" s="459"/>
      <c r="IR159" s="458"/>
      <c r="IS159" s="458"/>
      <c r="IT159" s="458"/>
      <c r="IU159" s="458"/>
      <c r="IV159" s="458"/>
      <c r="IW159" s="458"/>
      <c r="IX159" s="458"/>
      <c r="IY159" s="458"/>
      <c r="IZ159" s="458"/>
      <c r="JA159" s="458"/>
      <c r="JB159" s="458"/>
      <c r="JC159" s="458"/>
      <c r="JD159" s="458"/>
      <c r="JE159" s="458"/>
      <c r="JF159" s="458"/>
      <c r="JG159" s="458"/>
    </row>
    <row r="160" spans="2:267" ht="15" customHeight="1">
      <c r="B160" s="138" t="s">
        <v>147</v>
      </c>
      <c r="C160" s="402"/>
      <c r="D160" s="403"/>
      <c r="E160" s="160"/>
      <c r="F160" s="160"/>
      <c r="G160" s="160"/>
      <c r="H160" s="160"/>
      <c r="I160" s="160"/>
      <c r="J160" s="160"/>
      <c r="K160" s="160"/>
      <c r="L160" s="58"/>
      <c r="M160" s="58"/>
      <c r="N160" s="58"/>
      <c r="O160" s="404"/>
      <c r="P160" s="438"/>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9"/>
      <c r="BL160" s="438"/>
      <c r="BM160" s="137"/>
      <c r="BN160" s="137"/>
      <c r="BO160" s="137"/>
      <c r="BP160" s="137"/>
      <c r="BQ160" s="137"/>
      <c r="BR160" s="137"/>
      <c r="BS160" s="137"/>
      <c r="BT160" s="137"/>
      <c r="BU160" s="137"/>
      <c r="BV160" s="137"/>
      <c r="BW160" s="439"/>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4"/>
      <c r="CW160" s="454"/>
      <c r="CX160" s="454"/>
      <c r="CY160" s="454"/>
      <c r="CZ160" s="454"/>
      <c r="DA160" s="454"/>
      <c r="DB160" s="454"/>
      <c r="DC160" s="454"/>
      <c r="DD160" s="455"/>
      <c r="DE160" s="455"/>
      <c r="DF160" s="455"/>
      <c r="DG160" s="456"/>
      <c r="DH160" s="457"/>
      <c r="DI160" s="455"/>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3"/>
      <c r="ER160" s="459">
        <f t="shared" ref="ER160:HC160" si="187">((ER8/EF8)-1)*100</f>
        <v>-2.0560747663551426</v>
      </c>
      <c r="ES160" s="460">
        <f t="shared" si="187"/>
        <v>2.2417153996101558</v>
      </c>
      <c r="ET160" s="460">
        <f t="shared" si="187"/>
        <v>2.5565388397246647</v>
      </c>
      <c r="EU160" s="460">
        <f t="shared" si="187"/>
        <v>1.8645731108930308</v>
      </c>
      <c r="EV160" s="460">
        <f t="shared" si="187"/>
        <v>2.9644268774703608</v>
      </c>
      <c r="EW160" s="460">
        <f t="shared" si="187"/>
        <v>1.3592233009708687</v>
      </c>
      <c r="EX160" s="460">
        <f t="shared" si="187"/>
        <v>1.7509727626459082</v>
      </c>
      <c r="EY160" s="460">
        <f t="shared" si="187"/>
        <v>1.8428709990300662</v>
      </c>
      <c r="EZ160" s="460">
        <f t="shared" si="187"/>
        <v>1.5473887814313247</v>
      </c>
      <c r="FA160" s="460">
        <f t="shared" si="187"/>
        <v>1.2596899224806224</v>
      </c>
      <c r="FB160" s="460">
        <f t="shared" si="187"/>
        <v>0.6776379477250849</v>
      </c>
      <c r="FC160" s="461">
        <f t="shared" si="187"/>
        <v>1.6472868217054293</v>
      </c>
      <c r="FD160" s="458">
        <f t="shared" si="187"/>
        <v>-0.28625954198473469</v>
      </c>
      <c r="FE160" s="458">
        <f t="shared" si="187"/>
        <v>0.6673021925643452</v>
      </c>
      <c r="FF160" s="458">
        <f t="shared" si="187"/>
        <v>-9.5877277085321122E-2</v>
      </c>
      <c r="FG160" s="458">
        <f t="shared" si="187"/>
        <v>0.19267822736031004</v>
      </c>
      <c r="FH160" s="173">
        <f t="shared" si="187"/>
        <v>0.19193857965451588</v>
      </c>
      <c r="FI160" s="173">
        <f t="shared" si="187"/>
        <v>0.28735632183907178</v>
      </c>
      <c r="FJ160" s="458">
        <f t="shared" si="187"/>
        <v>0.47801147227533036</v>
      </c>
      <c r="FK160" s="173">
        <f t="shared" si="187"/>
        <v>1.1428571428571566</v>
      </c>
      <c r="FL160" s="173">
        <f t="shared" si="187"/>
        <v>1.3333333333333419</v>
      </c>
      <c r="FM160" s="414">
        <f t="shared" si="187"/>
        <v>1.1483253588516762</v>
      </c>
      <c r="FN160" s="414">
        <f t="shared" si="187"/>
        <v>1.1538461538461497</v>
      </c>
      <c r="FO160" s="173">
        <f t="shared" si="187"/>
        <v>0.19065776930409228</v>
      </c>
      <c r="FP160" s="173">
        <f t="shared" si="187"/>
        <v>0.6698564593301537</v>
      </c>
      <c r="FQ160" s="173">
        <f t="shared" si="187"/>
        <v>-0.7575757575757569</v>
      </c>
      <c r="FR160" s="173">
        <f t="shared" si="187"/>
        <v>0.28790786948176272</v>
      </c>
      <c r="FS160" s="173">
        <f t="shared" si="187"/>
        <v>0.28846153846153744</v>
      </c>
      <c r="FT160" s="173">
        <f t="shared" si="187"/>
        <v>0.86206896551723755</v>
      </c>
      <c r="FU160" s="173">
        <f t="shared" si="187"/>
        <v>1.241642788920716</v>
      </c>
      <c r="FV160" s="414">
        <f t="shared" si="187"/>
        <v>1.3320647002854402</v>
      </c>
      <c r="FW160" s="173">
        <f t="shared" si="187"/>
        <v>-0.37664783427495685</v>
      </c>
      <c r="FX160" s="173">
        <f t="shared" si="187"/>
        <v>-0.65789473684211286</v>
      </c>
      <c r="FY160" s="414">
        <f t="shared" si="187"/>
        <v>-0.37842951750236553</v>
      </c>
      <c r="FZ160" s="414">
        <f t="shared" si="187"/>
        <v>-9.5057034220535908E-2</v>
      </c>
      <c r="GA160" s="459">
        <f t="shared" si="187"/>
        <v>-0.28544243577545148</v>
      </c>
      <c r="GB160" s="459">
        <f t="shared" si="187"/>
        <v>0</v>
      </c>
      <c r="GC160" s="459">
        <f t="shared" si="187"/>
        <v>0.28625954198473469</v>
      </c>
      <c r="GD160" s="459">
        <f t="shared" si="187"/>
        <v>0.47846889952152249</v>
      </c>
      <c r="GE160" s="458">
        <f t="shared" si="187"/>
        <v>0.3835091083413289</v>
      </c>
      <c r="GF160" s="458">
        <f t="shared" si="187"/>
        <v>-0.85470085470085166</v>
      </c>
      <c r="GG160" s="458">
        <f t="shared" si="187"/>
        <v>-0.7547169811320753</v>
      </c>
      <c r="GH160" s="458">
        <f t="shared" si="187"/>
        <v>-0.93896713615023719</v>
      </c>
      <c r="GI160" s="458">
        <f t="shared" si="187"/>
        <v>-0.1890359168241984</v>
      </c>
      <c r="GJ160" s="458">
        <f t="shared" si="187"/>
        <v>-0.28382213812676582</v>
      </c>
      <c r="GK160" s="458">
        <f t="shared" si="187"/>
        <v>-9.4966761633419328E-2</v>
      </c>
      <c r="GL160" s="458">
        <f t="shared" si="187"/>
        <v>0.38058991436726863</v>
      </c>
      <c r="GM160" s="458">
        <f t="shared" si="187"/>
        <v>0.76335877862594437</v>
      </c>
      <c r="GN160" s="458">
        <f t="shared" si="187"/>
        <v>1.0456273764258395</v>
      </c>
      <c r="GO160" s="459">
        <f t="shared" si="187"/>
        <v>1.2369172216936342</v>
      </c>
      <c r="GP160" s="459">
        <f t="shared" si="187"/>
        <v>1.0476190476190528</v>
      </c>
      <c r="GQ160" s="459">
        <f t="shared" si="187"/>
        <v>9.5510983763125168E-2</v>
      </c>
      <c r="GR160" s="459">
        <f t="shared" si="187"/>
        <v>1.1494252873563093</v>
      </c>
      <c r="GS160" s="459">
        <f t="shared" si="187"/>
        <v>0.76045627376426506</v>
      </c>
      <c r="GT160" s="459">
        <f t="shared" si="187"/>
        <v>0.47393364928909332</v>
      </c>
      <c r="GU160" s="459">
        <f t="shared" si="187"/>
        <v>0.37878787878788955</v>
      </c>
      <c r="GV160" s="459">
        <f t="shared" si="187"/>
        <v>0.37950664136621182</v>
      </c>
      <c r="GW160" s="459">
        <f t="shared" si="187"/>
        <v>0.85551330798478986</v>
      </c>
      <c r="GX160" s="459">
        <f t="shared" si="187"/>
        <v>0.28436018957345155</v>
      </c>
      <c r="GY160" s="458">
        <f t="shared" si="187"/>
        <v>4.1666666666666741</v>
      </c>
      <c r="GZ160" s="458">
        <f t="shared" si="187"/>
        <v>4.421448730009403</v>
      </c>
      <c r="HA160" s="458">
        <f t="shared" si="187"/>
        <v>4.6992481203007586</v>
      </c>
      <c r="HB160" s="458">
        <f t="shared" si="187"/>
        <v>5.2780395852968898</v>
      </c>
      <c r="HC160" s="458">
        <f t="shared" si="187"/>
        <v>6.6793893129770909</v>
      </c>
      <c r="HD160" s="458">
        <f t="shared" ref="HD160:II160" si="188">((HD8/GR8)-1)*100</f>
        <v>6.0606060606060552</v>
      </c>
      <c r="HE160" s="458">
        <f t="shared" si="188"/>
        <v>6.6981132075471628</v>
      </c>
      <c r="HF160" s="458">
        <f t="shared" si="188"/>
        <v>7.4528301886792603</v>
      </c>
      <c r="HG160" s="458">
        <f t="shared" si="188"/>
        <v>7.547169811320753</v>
      </c>
      <c r="HH160" s="458">
        <f t="shared" si="188"/>
        <v>7.3724007561436711</v>
      </c>
      <c r="HI160" s="458">
        <f t="shared" si="188"/>
        <v>7.5400565504241346</v>
      </c>
      <c r="HJ160" s="458">
        <f t="shared" si="188"/>
        <v>8.6011342155009487</v>
      </c>
      <c r="HK160" s="458">
        <f t="shared" si="188"/>
        <v>4.8181818181818103</v>
      </c>
      <c r="HL160" s="458">
        <f t="shared" si="188"/>
        <v>4.5945945945945921</v>
      </c>
      <c r="HM160" s="458">
        <f t="shared" si="188"/>
        <v>4.5780969479353617</v>
      </c>
      <c r="HN160" s="458">
        <f t="shared" si="188"/>
        <v>4.9239033124440557</v>
      </c>
      <c r="HO160" s="458">
        <f t="shared" si="188"/>
        <v>4.5617173524150401</v>
      </c>
      <c r="HP160" s="458">
        <f t="shared" si="188"/>
        <v>5.0892857142857073</v>
      </c>
      <c r="HQ160" s="458">
        <f t="shared" si="188"/>
        <v>5.4818744473916992</v>
      </c>
      <c r="HR160" s="458">
        <f t="shared" si="188"/>
        <v>5.355575065847229</v>
      </c>
      <c r="HS160" s="458">
        <f t="shared" si="188"/>
        <v>5.4385964912280649</v>
      </c>
      <c r="HT160" s="458">
        <f t="shared" si="188"/>
        <v>5.4577464788732488</v>
      </c>
      <c r="HU160" s="458">
        <f t="shared" si="188"/>
        <v>4.2068361086766037</v>
      </c>
      <c r="HV160" s="458">
        <f t="shared" si="188"/>
        <v>3.7423846823324558</v>
      </c>
      <c r="HW160" s="459">
        <f t="shared" si="188"/>
        <v>3.9028620988725171</v>
      </c>
      <c r="HX160" s="458">
        <f t="shared" si="188"/>
        <v>7.3212747631352215</v>
      </c>
      <c r="HY160" s="459">
        <f t="shared" si="188"/>
        <v>6.4377682403433445</v>
      </c>
      <c r="HZ160" s="459">
        <f t="shared" si="188"/>
        <v>5.0341296928327672</v>
      </c>
      <c r="IA160" s="459">
        <f t="shared" si="188"/>
        <v>4.1060735671514026</v>
      </c>
      <c r="IB160" s="458">
        <f t="shared" si="188"/>
        <v>3.6533559898045853</v>
      </c>
      <c r="IC160" s="458">
        <f t="shared" si="188"/>
        <v>3.6881810561609329</v>
      </c>
      <c r="ID160" s="458">
        <f t="shared" si="188"/>
        <v>3.6666666666666625</v>
      </c>
      <c r="IE160" s="458">
        <f t="shared" si="188"/>
        <v>3.8269550748752046</v>
      </c>
      <c r="IF160" s="459">
        <f t="shared" si="188"/>
        <v>3.9232053422370683</v>
      </c>
      <c r="IG160" s="459">
        <f t="shared" si="188"/>
        <v>4.457527333894018</v>
      </c>
      <c r="IH160" s="458">
        <f t="shared" si="188"/>
        <v>4.6140939597315356</v>
      </c>
      <c r="II160" s="458">
        <f t="shared" si="188"/>
        <v>4.5075125208681177</v>
      </c>
      <c r="IJ160" s="458">
        <f>((IJ8/HX8)-1)*100</f>
        <v>1.043338683788142</v>
      </c>
      <c r="IK160" s="459"/>
      <c r="IL160" s="459"/>
      <c r="IM160" s="458"/>
      <c r="IN160" s="458"/>
      <c r="IO160" s="459"/>
      <c r="IP160" s="459"/>
      <c r="IQ160" s="459"/>
      <c r="IR160" s="458"/>
      <c r="IS160" s="458"/>
      <c r="IT160" s="458"/>
      <c r="IU160" s="458"/>
      <c r="IV160" s="458"/>
      <c r="IW160" s="458"/>
      <c r="IX160" s="458"/>
      <c r="IY160" s="458"/>
      <c r="IZ160" s="458"/>
      <c r="JA160" s="458"/>
      <c r="JB160" s="458"/>
      <c r="JC160" s="458"/>
      <c r="JD160" s="458"/>
      <c r="JE160" s="458"/>
      <c r="JF160" s="458"/>
      <c r="JG160" s="458"/>
    </row>
    <row r="161" spans="2:267" ht="15" customHeight="1">
      <c r="B161" s="138" t="s">
        <v>127</v>
      </c>
      <c r="C161" s="402"/>
      <c r="D161" s="403"/>
      <c r="E161" s="160"/>
      <c r="F161" s="160"/>
      <c r="G161" s="160"/>
      <c r="H161" s="160"/>
      <c r="I161" s="160"/>
      <c r="J161" s="160"/>
      <c r="K161" s="160"/>
      <c r="L161" s="58"/>
      <c r="M161" s="58"/>
      <c r="N161" s="58"/>
      <c r="O161" s="404"/>
      <c r="P161" s="438"/>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9"/>
      <c r="BL161" s="438"/>
      <c r="BM161" s="137"/>
      <c r="BN161" s="137"/>
      <c r="BO161" s="137"/>
      <c r="BP161" s="137"/>
      <c r="BQ161" s="137"/>
      <c r="BR161" s="137"/>
      <c r="BS161" s="137"/>
      <c r="BT161" s="137"/>
      <c r="BU161" s="137"/>
      <c r="BV161" s="137"/>
      <c r="BW161" s="439"/>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4"/>
      <c r="CW161" s="454"/>
      <c r="CX161" s="454"/>
      <c r="CY161" s="454"/>
      <c r="CZ161" s="454"/>
      <c r="DA161" s="454"/>
      <c r="DB161" s="454"/>
      <c r="DC161" s="454"/>
      <c r="DD161" s="455"/>
      <c r="DE161" s="455"/>
      <c r="DF161" s="455"/>
      <c r="DG161" s="456"/>
      <c r="DH161" s="457"/>
      <c r="DI161" s="455"/>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3"/>
      <c r="ER161" s="459"/>
      <c r="ES161" s="460"/>
      <c r="ET161" s="460"/>
      <c r="EU161" s="460"/>
      <c r="EV161" s="460"/>
      <c r="EW161" s="460"/>
      <c r="EX161" s="460"/>
      <c r="EY161" s="460"/>
      <c r="EZ161" s="460"/>
      <c r="FA161" s="460"/>
      <c r="FB161" s="460"/>
      <c r="FC161" s="461"/>
      <c r="FD161" s="458"/>
      <c r="FE161" s="458"/>
      <c r="FF161" s="458"/>
      <c r="FG161" s="458"/>
      <c r="FH161" s="173"/>
      <c r="FI161" s="173"/>
      <c r="FJ161" s="458"/>
      <c r="FK161" s="413"/>
      <c r="FL161" s="414"/>
      <c r="FM161" s="414"/>
      <c r="FN161" s="414"/>
      <c r="FO161" s="173"/>
      <c r="FP161" s="413"/>
      <c r="FQ161" s="414"/>
      <c r="FR161" s="173"/>
      <c r="FS161" s="173"/>
      <c r="FT161" s="173"/>
      <c r="FU161" s="173"/>
      <c r="FV161" s="412"/>
      <c r="FW161" s="173"/>
      <c r="FX161" s="173"/>
      <c r="FY161" s="412"/>
      <c r="FZ161" s="414"/>
      <c r="GA161" s="459"/>
      <c r="GB161" s="459"/>
      <c r="GC161" s="459"/>
      <c r="GD161" s="459"/>
      <c r="GE161" s="458"/>
      <c r="GF161" s="460"/>
      <c r="GG161" s="459"/>
      <c r="GH161" s="458"/>
      <c r="GI161" s="459"/>
      <c r="GJ161" s="458"/>
      <c r="GK161" s="458"/>
      <c r="GL161" s="459"/>
      <c r="GM161" s="458"/>
      <c r="GN161" s="458"/>
      <c r="GO161" s="459"/>
      <c r="GP161" s="459"/>
      <c r="GQ161" s="459"/>
      <c r="GR161" s="459"/>
      <c r="GS161" s="459"/>
      <c r="GT161" s="459"/>
      <c r="GU161" s="459"/>
      <c r="GV161" s="459"/>
      <c r="GW161" s="459"/>
      <c r="GX161" s="459"/>
      <c r="GY161" s="458"/>
      <c r="GZ161" s="458"/>
      <c r="HA161" s="458"/>
      <c r="HB161" s="458"/>
      <c r="HC161" s="458"/>
      <c r="HD161" s="458"/>
      <c r="HE161" s="458"/>
      <c r="HF161" s="458"/>
      <c r="HG161" s="458"/>
      <c r="HH161" s="458"/>
      <c r="HI161" s="458"/>
      <c r="HJ161" s="458"/>
      <c r="HK161" s="458"/>
      <c r="HL161" s="458"/>
      <c r="HM161" s="458"/>
      <c r="HN161" s="458"/>
      <c r="HO161" s="458"/>
      <c r="HP161" s="458"/>
      <c r="HQ161" s="458"/>
      <c r="HR161" s="458"/>
      <c r="HS161" s="458"/>
      <c r="HT161" s="458"/>
      <c r="HU161" s="458"/>
      <c r="HV161" s="459"/>
      <c r="HW161" s="459"/>
      <c r="HX161" s="458"/>
      <c r="HY161" s="459"/>
      <c r="HZ161" s="459"/>
      <c r="IA161" s="459"/>
      <c r="IB161" s="458"/>
      <c r="IC161" s="458"/>
      <c r="ID161" s="458"/>
      <c r="IE161" s="458"/>
      <c r="IF161" s="459"/>
      <c r="IG161" s="459"/>
      <c r="IH161" s="459"/>
      <c r="II161" s="459"/>
      <c r="IJ161" s="459">
        <f t="shared" ref="IJ161:JC161" si="189">(IJ9/II9)*100-100</f>
        <v>9.4966761633429542E-2</v>
      </c>
      <c r="IK161" s="459">
        <f t="shared" si="189"/>
        <v>0.28462998102467907</v>
      </c>
      <c r="IL161" s="459">
        <f t="shared" si="189"/>
        <v>0.28382213812676582</v>
      </c>
      <c r="IM161" s="458">
        <f t="shared" si="189"/>
        <v>0.28301886792452535</v>
      </c>
      <c r="IN161" s="458">
        <f t="shared" si="189"/>
        <v>9.4073377234266786E-2</v>
      </c>
      <c r="IO161" s="458">
        <f t="shared" si="189"/>
        <v>0.84586466165413299</v>
      </c>
      <c r="IP161" s="459">
        <f t="shared" si="189"/>
        <v>0.55917986952469789</v>
      </c>
      <c r="IQ161" s="459">
        <f t="shared" si="189"/>
        <v>0.55607043558849512</v>
      </c>
      <c r="IR161" s="458">
        <f t="shared" si="189"/>
        <v>-0.55299539170506762</v>
      </c>
      <c r="IS161" s="458">
        <f t="shared" si="189"/>
        <v>-9.2678405931422958E-2</v>
      </c>
      <c r="IT161" s="458">
        <f t="shared" si="189"/>
        <v>9.276437847867669E-2</v>
      </c>
      <c r="IU161" s="458">
        <f t="shared" si="189"/>
        <v>0.18535681186281749</v>
      </c>
      <c r="IV161" s="458">
        <f t="shared" si="189"/>
        <v>-0.27752081406104878</v>
      </c>
      <c r="IW161" s="458">
        <f t="shared" si="189"/>
        <v>0.18552875695732496</v>
      </c>
      <c r="IX161" s="458">
        <f t="shared" si="189"/>
        <v>0.18518518518517624</v>
      </c>
      <c r="IY161" s="458">
        <f t="shared" si="189"/>
        <v>-0.27726432532347189</v>
      </c>
      <c r="IZ161" s="458">
        <f t="shared" si="189"/>
        <v>9.2678405931408747E-2</v>
      </c>
      <c r="JA161" s="458">
        <f t="shared" si="189"/>
        <v>-1.2037037037036953</v>
      </c>
      <c r="JB161" s="458">
        <f t="shared" si="189"/>
        <v>-9.3720712277416851E-2</v>
      </c>
      <c r="JC161" s="458">
        <f t="shared" si="189"/>
        <v>0.7504690431519947</v>
      </c>
      <c r="JD161" s="458">
        <f>(JD9/JC9)*100-100</f>
        <v>0.1862197392923548</v>
      </c>
      <c r="JE161" s="458">
        <f>(JE9/JD9)*100-100</f>
        <v>-0.27881040892192743</v>
      </c>
      <c r="JF161" s="458">
        <f>(JF9/JE9)*100-100</f>
        <v>-0.46598322460391728</v>
      </c>
      <c r="JG161" s="458">
        <f>(JG9/JF9)*100-100</f>
        <v>0</v>
      </c>
    </row>
    <row r="162" spans="2:267" ht="15" customHeight="1">
      <c r="B162" s="138" t="s">
        <v>128</v>
      </c>
      <c r="C162" s="402"/>
      <c r="D162" s="403"/>
      <c r="E162" s="160"/>
      <c r="F162" s="160"/>
      <c r="G162" s="160"/>
      <c r="H162" s="160"/>
      <c r="I162" s="160"/>
      <c r="J162" s="160"/>
      <c r="K162" s="160"/>
      <c r="L162" s="58"/>
      <c r="M162" s="58"/>
      <c r="N162" s="58"/>
      <c r="O162" s="404"/>
      <c r="P162" s="438"/>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9"/>
      <c r="BL162" s="438"/>
      <c r="BM162" s="137"/>
      <c r="BN162" s="137"/>
      <c r="BO162" s="137"/>
      <c r="BP162" s="137"/>
      <c r="BQ162" s="137"/>
      <c r="BR162" s="137"/>
      <c r="BS162" s="137"/>
      <c r="BT162" s="137"/>
      <c r="BU162" s="137"/>
      <c r="BV162" s="137"/>
      <c r="BW162" s="439"/>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4"/>
      <c r="CW162" s="454"/>
      <c r="CX162" s="454"/>
      <c r="CY162" s="454"/>
      <c r="CZ162" s="454"/>
      <c r="DA162" s="454"/>
      <c r="DB162" s="454"/>
      <c r="DC162" s="454"/>
      <c r="DD162" s="455"/>
      <c r="DE162" s="455"/>
      <c r="DF162" s="455"/>
      <c r="DG162" s="456"/>
      <c r="DH162" s="457"/>
      <c r="DI162" s="455"/>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3"/>
      <c r="ER162" s="459"/>
      <c r="ES162" s="460"/>
      <c r="ET162" s="460"/>
      <c r="EU162" s="460"/>
      <c r="EV162" s="460"/>
      <c r="EW162" s="460"/>
      <c r="EX162" s="460"/>
      <c r="EY162" s="460"/>
      <c r="EZ162" s="460"/>
      <c r="FA162" s="460"/>
      <c r="FB162" s="460"/>
      <c r="FC162" s="461"/>
      <c r="FD162" s="458"/>
      <c r="FE162" s="458"/>
      <c r="FF162" s="458"/>
      <c r="FG162" s="458"/>
      <c r="FH162" s="173"/>
      <c r="FI162" s="173"/>
      <c r="FJ162" s="458"/>
      <c r="FK162" s="413"/>
      <c r="FL162" s="414"/>
      <c r="FM162" s="414"/>
      <c r="FN162" s="414"/>
      <c r="FO162" s="173"/>
      <c r="FP162" s="413"/>
      <c r="FQ162" s="414"/>
      <c r="FR162" s="173"/>
      <c r="FS162" s="173"/>
      <c r="FT162" s="173"/>
      <c r="FU162" s="173"/>
      <c r="FV162" s="412"/>
      <c r="FW162" s="173"/>
      <c r="FX162" s="173"/>
      <c r="FY162" s="412"/>
      <c r="FZ162" s="414"/>
      <c r="GA162" s="459"/>
      <c r="GB162" s="459"/>
      <c r="GC162" s="459"/>
      <c r="GD162" s="459"/>
      <c r="GE162" s="458"/>
      <c r="GF162" s="460"/>
      <c r="GG162" s="459"/>
      <c r="GH162" s="458"/>
      <c r="GI162" s="459"/>
      <c r="GJ162" s="458"/>
      <c r="GK162" s="458"/>
      <c r="GL162" s="459"/>
      <c r="GM162" s="458"/>
      <c r="GN162" s="458"/>
      <c r="GO162" s="459"/>
      <c r="GP162" s="459"/>
      <c r="GQ162" s="459"/>
      <c r="GR162" s="459"/>
      <c r="GS162" s="459"/>
      <c r="GT162" s="459"/>
      <c r="GU162" s="459"/>
      <c r="GV162" s="459"/>
      <c r="GW162" s="459"/>
      <c r="GX162" s="459"/>
      <c r="GY162" s="458"/>
      <c r="GZ162" s="458"/>
      <c r="HA162" s="458"/>
      <c r="HB162" s="458"/>
      <c r="HC162" s="458"/>
      <c r="HD162" s="458"/>
      <c r="HE162" s="458"/>
      <c r="HF162" s="458"/>
      <c r="HG162" s="458"/>
      <c r="HH162" s="458"/>
      <c r="HI162" s="458"/>
      <c r="HJ162" s="458"/>
      <c r="HK162" s="458"/>
      <c r="HL162" s="458"/>
      <c r="HM162" s="458"/>
      <c r="HN162" s="458"/>
      <c r="HO162" s="458"/>
      <c r="HP162" s="458"/>
      <c r="HQ162" s="458"/>
      <c r="HR162" s="458"/>
      <c r="HS162" s="458"/>
      <c r="HT162" s="458"/>
      <c r="HU162" s="458"/>
      <c r="HV162" s="459"/>
      <c r="HW162" s="459"/>
      <c r="HX162" s="458"/>
      <c r="HY162" s="459"/>
      <c r="HZ162" s="459"/>
      <c r="IA162" s="459"/>
      <c r="IB162" s="458"/>
      <c r="IC162" s="458"/>
      <c r="ID162" s="458"/>
      <c r="IE162" s="458"/>
      <c r="IF162" s="459"/>
      <c r="IG162" s="459"/>
      <c r="IH162" s="458"/>
      <c r="II162" s="458"/>
      <c r="IJ162" s="459">
        <f>(POWER(IJ9/HX9,1)-1)*100</f>
        <v>9.496676163343043E-2</v>
      </c>
      <c r="IK162" s="459">
        <f>(POWER(IK9/HY9,1)-1)*100</f>
        <v>0.57088487155090295</v>
      </c>
      <c r="IL162" s="459">
        <f t="shared" ref="IL162:IW162" si="190">(POWER(IL9/HZ9,1)-1)*100</f>
        <v>1.6299137104506256</v>
      </c>
      <c r="IM162" s="458">
        <f t="shared" si="190"/>
        <v>3.0038759689922534</v>
      </c>
      <c r="IN162" s="458">
        <f t="shared" si="190"/>
        <v>3.4013605442176909</v>
      </c>
      <c r="IO162" s="458">
        <f t="shared" si="190"/>
        <v>3.5714285714285809</v>
      </c>
      <c r="IP162" s="459">
        <f t="shared" si="190"/>
        <v>3.6503362151777186</v>
      </c>
      <c r="IQ162" s="459">
        <f t="shared" si="190"/>
        <v>3.7284894837476212</v>
      </c>
      <c r="IR162" s="458">
        <f t="shared" si="190"/>
        <v>3.0563514804202496</v>
      </c>
      <c r="IS162" s="458">
        <f t="shared" si="190"/>
        <v>2.8625954198473247</v>
      </c>
      <c r="IT162" s="458">
        <f>(POWER(IT9/IH9,1)-1)*100</f>
        <v>2.8598665395614953</v>
      </c>
      <c r="IU162" s="458">
        <f t="shared" si="190"/>
        <v>2.6590693257359854</v>
      </c>
      <c r="IV162" s="458">
        <f t="shared" si="190"/>
        <v>2.2770398481973375</v>
      </c>
      <c r="IW162" s="458">
        <f t="shared" si="190"/>
        <v>2.1759697256386046</v>
      </c>
      <c r="IX162" s="458">
        <f t="shared" ref="IX162:JC162" si="191">(POWER(IX9/IL9,1)-1)*100</f>
        <v>2.0754716981132182</v>
      </c>
      <c r="IY162" s="458">
        <f t="shared" si="191"/>
        <v>1.5051740357478804</v>
      </c>
      <c r="IZ162" s="458">
        <f t="shared" si="191"/>
        <v>1.5037593984962294</v>
      </c>
      <c r="JA162" s="458">
        <f t="shared" si="191"/>
        <v>-0.55917986952469523</v>
      </c>
      <c r="JB162" s="458">
        <f t="shared" si="191"/>
        <v>-1.2048192771084487</v>
      </c>
      <c r="JC162" s="458">
        <f t="shared" si="191"/>
        <v>-1.0138248847926246</v>
      </c>
      <c r="JD162" s="458">
        <f>(POWER(JD9/IR9,1)-1)*100</f>
        <v>-0.2780352177942591</v>
      </c>
      <c r="JE162" s="458">
        <f>(POWER(JE9/IS9,1)-1)*100</f>
        <v>-0.4638218923933235</v>
      </c>
      <c r="JF162" s="458">
        <f>(POWER(JF9/IT9,1)-1)*100</f>
        <v>-1.0194624652456019</v>
      </c>
      <c r="JG162" s="458">
        <f>(POWER(JG9/IU9,1)-1)*100</f>
        <v>-1.2025901942645634</v>
      </c>
    </row>
    <row r="163" spans="2:267" ht="15" customHeight="1">
      <c r="B163" s="138" t="s">
        <v>129</v>
      </c>
      <c r="C163" s="402"/>
      <c r="D163" s="403"/>
      <c r="E163" s="160"/>
      <c r="F163" s="160"/>
      <c r="G163" s="160"/>
      <c r="H163" s="160"/>
      <c r="I163" s="160"/>
      <c r="J163" s="160"/>
      <c r="K163" s="160"/>
      <c r="L163" s="58"/>
      <c r="M163" s="58"/>
      <c r="N163" s="58"/>
      <c r="O163" s="404"/>
      <c r="P163" s="438"/>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9"/>
      <c r="BL163" s="438"/>
      <c r="BM163" s="137"/>
      <c r="BN163" s="137"/>
      <c r="BO163" s="137"/>
      <c r="BP163" s="137"/>
      <c r="BQ163" s="137"/>
      <c r="BR163" s="137"/>
      <c r="BS163" s="137"/>
      <c r="BT163" s="137"/>
      <c r="BU163" s="137"/>
      <c r="BV163" s="137"/>
      <c r="BW163" s="439"/>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4"/>
      <c r="CW163" s="454"/>
      <c r="CX163" s="454"/>
      <c r="CY163" s="454"/>
      <c r="CZ163" s="454"/>
      <c r="DA163" s="454"/>
      <c r="DB163" s="454"/>
      <c r="DC163" s="454"/>
      <c r="DD163" s="455"/>
      <c r="DE163" s="455"/>
      <c r="DF163" s="455"/>
      <c r="DG163" s="456"/>
      <c r="DH163" s="457"/>
      <c r="DI163" s="455"/>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3"/>
      <c r="ER163" s="459"/>
      <c r="ES163" s="460"/>
      <c r="ET163" s="460"/>
      <c r="EU163" s="460"/>
      <c r="EV163" s="460"/>
      <c r="EW163" s="460"/>
      <c r="EX163" s="460"/>
      <c r="EY163" s="460"/>
      <c r="EZ163" s="460"/>
      <c r="FA163" s="460"/>
      <c r="FB163" s="460"/>
      <c r="FC163" s="461"/>
      <c r="FD163" s="458"/>
      <c r="FE163" s="458"/>
      <c r="FF163" s="458"/>
      <c r="FG163" s="458"/>
      <c r="FH163" s="173"/>
      <c r="FI163" s="173"/>
      <c r="FJ163" s="458"/>
      <c r="FK163" s="413"/>
      <c r="FL163" s="414"/>
      <c r="FM163" s="414"/>
      <c r="FN163" s="414"/>
      <c r="FO163" s="173"/>
      <c r="FP163" s="413"/>
      <c r="FQ163" s="414"/>
      <c r="FR163" s="173"/>
      <c r="FS163" s="173"/>
      <c r="FT163" s="173"/>
      <c r="FU163" s="173"/>
      <c r="FV163" s="412"/>
      <c r="FW163" s="173"/>
      <c r="FX163" s="173"/>
      <c r="FY163" s="412"/>
      <c r="FZ163" s="414"/>
      <c r="GA163" s="459"/>
      <c r="GB163" s="459"/>
      <c r="GC163" s="459"/>
      <c r="GD163" s="459"/>
      <c r="GE163" s="458"/>
      <c r="GF163" s="460"/>
      <c r="GG163" s="459"/>
      <c r="GH163" s="458"/>
      <c r="GI163" s="459"/>
      <c r="GJ163" s="458"/>
      <c r="GK163" s="458"/>
      <c r="GL163" s="459"/>
      <c r="GM163" s="458"/>
      <c r="GN163" s="458"/>
      <c r="GO163" s="459"/>
      <c r="GP163" s="459"/>
      <c r="GQ163" s="459"/>
      <c r="GR163" s="459"/>
      <c r="GS163" s="459"/>
      <c r="GT163" s="459"/>
      <c r="GU163" s="459"/>
      <c r="GV163" s="459"/>
      <c r="GW163" s="459"/>
      <c r="GX163" s="459"/>
      <c r="GY163" s="458"/>
      <c r="GZ163" s="458"/>
      <c r="HA163" s="458"/>
      <c r="HB163" s="458"/>
      <c r="HC163" s="458"/>
      <c r="HD163" s="458"/>
      <c r="HE163" s="458"/>
      <c r="HF163" s="458"/>
      <c r="HG163" s="458"/>
      <c r="HH163" s="458"/>
      <c r="HI163" s="458"/>
      <c r="HJ163" s="458"/>
      <c r="HK163" s="458"/>
      <c r="HL163" s="458"/>
      <c r="HM163" s="458"/>
      <c r="HN163" s="458"/>
      <c r="HO163" s="458"/>
      <c r="HP163" s="458"/>
      <c r="HQ163" s="458"/>
      <c r="HR163" s="458"/>
      <c r="HS163" s="458"/>
      <c r="HT163" s="458"/>
      <c r="HU163" s="458"/>
      <c r="HV163" s="459"/>
      <c r="HW163" s="459"/>
      <c r="HX163" s="458"/>
      <c r="HY163" s="459"/>
      <c r="HZ163" s="459"/>
      <c r="IA163" s="459"/>
      <c r="IB163" s="458"/>
      <c r="IC163" s="458"/>
      <c r="ID163" s="458"/>
      <c r="IE163" s="458"/>
      <c r="IF163" s="459"/>
      <c r="IG163" s="459"/>
      <c r="IH163" s="458"/>
      <c r="II163" s="458"/>
      <c r="IJ163" s="459">
        <f t="shared" ref="IJ163:IW163" si="192">((IJ10/HX10)-1)*100</f>
        <v>0.76045627376426506</v>
      </c>
      <c r="IK163" s="459">
        <f t="shared" si="192"/>
        <v>1.6236867239732611</v>
      </c>
      <c r="IL163" s="459">
        <f t="shared" si="192"/>
        <v>2.6948989412896918</v>
      </c>
      <c r="IM163" s="458">
        <f t="shared" si="192"/>
        <v>4.1869522882181043</v>
      </c>
      <c r="IN163" s="458">
        <f t="shared" si="192"/>
        <v>4.0776699029126284</v>
      </c>
      <c r="IO163" s="458">
        <f t="shared" si="192"/>
        <v>3.5440613026819889</v>
      </c>
      <c r="IP163" s="459">
        <f t="shared" si="192"/>
        <v>3.1428571428571361</v>
      </c>
      <c r="IQ163" s="459">
        <f t="shared" si="192"/>
        <v>2.8490028490028463</v>
      </c>
      <c r="IR163" s="458">
        <f t="shared" si="192"/>
        <v>2.8544243577545148</v>
      </c>
      <c r="IS163" s="458">
        <f t="shared" si="192"/>
        <v>2.8625954198473247</v>
      </c>
      <c r="IT163" s="458">
        <f t="shared" si="192"/>
        <v>2.2792022792022859</v>
      </c>
      <c r="IU163" s="458">
        <f t="shared" si="192"/>
        <v>2.2705771050141932</v>
      </c>
      <c r="IV163" s="458">
        <f t="shared" si="192"/>
        <v>1.8867924528301883</v>
      </c>
      <c r="IW163" s="458">
        <f t="shared" si="192"/>
        <v>1.6917293233082775</v>
      </c>
      <c r="IX163" s="458">
        <f t="shared" ref="IX163:JC163" si="193">((IX10/IL10)-1)*100</f>
        <v>1.1246485473289658</v>
      </c>
      <c r="IY163" s="458">
        <f t="shared" si="193"/>
        <v>0.56074766355138639</v>
      </c>
      <c r="IZ163" s="458">
        <f t="shared" si="193"/>
        <v>0.83955223880596286</v>
      </c>
      <c r="JA163" s="458">
        <f t="shared" si="193"/>
        <v>-0.74005550416280652</v>
      </c>
      <c r="JB163" s="458">
        <f>((JB10/IP10)-1)*100</f>
        <v>-0.8310249307479145</v>
      </c>
      <c r="JC163" s="458">
        <f t="shared" si="193"/>
        <v>-0.55401662049860967</v>
      </c>
      <c r="JD163" s="458">
        <f>((JD10/IR10)-1)*100</f>
        <v>-0.27752081406104967</v>
      </c>
      <c r="JE163" s="458">
        <f>((JE10/IS10)-1)*100</f>
        <v>-0.27829313543599188</v>
      </c>
      <c r="JF163" s="458">
        <f>((JF10/IT10)-1)*100</f>
        <v>-0.27855153203342198</v>
      </c>
      <c r="JG163" s="458">
        <f>((JG10/IU10)-1)*100</f>
        <v>-0.37002775208140326</v>
      </c>
    </row>
    <row r="164" spans="2:267" ht="15" customHeight="1">
      <c r="B164" s="138"/>
      <c r="C164" s="402"/>
      <c r="D164" s="403"/>
      <c r="E164" s="160"/>
      <c r="F164" s="160"/>
      <c r="G164" s="160"/>
      <c r="H164" s="160"/>
      <c r="I164" s="160"/>
      <c r="J164" s="160"/>
      <c r="K164" s="160"/>
      <c r="L164" s="58"/>
      <c r="M164" s="58"/>
      <c r="N164" s="58"/>
      <c r="O164" s="404"/>
      <c r="P164" s="438"/>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9"/>
      <c r="BL164" s="438"/>
      <c r="BM164" s="137"/>
      <c r="BN164" s="137"/>
      <c r="BO164" s="137"/>
      <c r="BP164" s="137"/>
      <c r="BQ164" s="137"/>
      <c r="BR164" s="137"/>
      <c r="BS164" s="137"/>
      <c r="BT164" s="137"/>
      <c r="BU164" s="137"/>
      <c r="BV164" s="137"/>
      <c r="BW164" s="439"/>
      <c r="BX164" s="438"/>
      <c r="BY164" s="137"/>
      <c r="BZ164" s="137"/>
      <c r="CA164" s="137"/>
      <c r="CB164" s="137"/>
      <c r="CC164" s="406"/>
      <c r="CD164" s="406"/>
      <c r="CE164" s="406"/>
      <c r="CF164" s="406"/>
      <c r="CG164" s="406"/>
      <c r="CH164" s="406"/>
      <c r="CI164" s="407"/>
      <c r="CJ164" s="405"/>
      <c r="CK164" s="406"/>
      <c r="CL164" s="406"/>
      <c r="CM164" s="406"/>
      <c r="CN164" s="441"/>
      <c r="CO164" s="441"/>
      <c r="CP164" s="440"/>
      <c r="CQ164" s="440"/>
      <c r="CR164" s="440"/>
      <c r="CS164" s="440"/>
      <c r="CT164" s="440"/>
      <c r="CU164" s="444"/>
      <c r="CV164" s="440"/>
      <c r="CW164" s="440"/>
      <c r="CX164" s="440"/>
      <c r="CY164" s="440"/>
      <c r="CZ164" s="440"/>
      <c r="DA164" s="440"/>
      <c r="DB164" s="440"/>
      <c r="DC164" s="440"/>
      <c r="DD164" s="440"/>
      <c r="DE164" s="440"/>
      <c r="DF164" s="440"/>
      <c r="DG164" s="448"/>
      <c r="DH164" s="447"/>
      <c r="DI164" s="441"/>
      <c r="DJ164" s="440"/>
      <c r="DK164" s="440"/>
      <c r="DL164" s="440"/>
      <c r="DM164" s="440"/>
      <c r="DN164" s="408"/>
      <c r="DO164" s="408"/>
      <c r="DP164" s="408"/>
      <c r="DQ164" s="408"/>
      <c r="DR164" s="408"/>
      <c r="DS164" s="409"/>
      <c r="DT164" s="410"/>
      <c r="DU164" s="408"/>
      <c r="DV164" s="408"/>
      <c r="DW164" s="408"/>
      <c r="DX164" s="408"/>
      <c r="DY164" s="408"/>
      <c r="DZ164" s="408"/>
      <c r="EA164" s="408"/>
      <c r="EB164" s="408"/>
      <c r="EC164" s="408"/>
      <c r="ED164" s="408"/>
      <c r="EE164" s="409"/>
      <c r="EF164" s="408"/>
      <c r="EG164" s="408"/>
      <c r="EH164" s="421"/>
      <c r="EI164" s="421"/>
      <c r="EJ164" s="421"/>
      <c r="EK164" s="421"/>
      <c r="EL164" s="462"/>
      <c r="EM164" s="412"/>
      <c r="EN164" s="412"/>
      <c r="EO164" s="412"/>
      <c r="EP164" s="412"/>
      <c r="EQ164" s="413"/>
      <c r="ER164" s="414"/>
      <c r="ES164" s="412"/>
      <c r="ET164" s="412"/>
      <c r="EU164" s="412"/>
      <c r="EV164" s="412"/>
      <c r="EW164" s="412"/>
      <c r="EX164" s="412"/>
      <c r="EY164" s="412"/>
      <c r="EZ164" s="412"/>
      <c r="FA164" s="412"/>
      <c r="FB164" s="412"/>
      <c r="FC164" s="413"/>
      <c r="FD164" s="173"/>
      <c r="FE164" s="173"/>
      <c r="FF164" s="173"/>
      <c r="FG164" s="173"/>
      <c r="FH164" s="173"/>
      <c r="FI164" s="173"/>
      <c r="FJ164" s="173"/>
      <c r="FK164" s="413"/>
      <c r="FL164" s="414"/>
      <c r="FM164" s="414"/>
      <c r="FN164" s="414"/>
      <c r="FO164" s="173"/>
      <c r="FP164" s="413"/>
      <c r="FQ164" s="414"/>
      <c r="FR164" s="173"/>
      <c r="FS164" s="173"/>
      <c r="FT164" s="173"/>
      <c r="FU164" s="173"/>
      <c r="FV164" s="412"/>
      <c r="FW164" s="173"/>
      <c r="FX164" s="173"/>
      <c r="FY164" s="412"/>
      <c r="FZ164" s="414"/>
      <c r="GA164" s="414"/>
      <c r="GB164" s="414"/>
      <c r="GC164" s="414"/>
      <c r="GD164" s="414"/>
      <c r="GE164" s="173"/>
      <c r="GF164" s="412"/>
      <c r="GG164" s="414"/>
      <c r="GH164" s="173"/>
      <c r="GI164" s="414"/>
      <c r="GJ164" s="173"/>
      <c r="GK164" s="173"/>
      <c r="GL164" s="414"/>
      <c r="GM164" s="173"/>
      <c r="GN164" s="173"/>
      <c r="GO164" s="414"/>
      <c r="GP164" s="414"/>
      <c r="GQ164" s="173"/>
      <c r="GR164" s="173"/>
      <c r="GS164" s="414"/>
      <c r="GT164" s="414"/>
      <c r="GU164" s="173"/>
      <c r="GV164" s="173"/>
      <c r="GW164" s="414"/>
      <c r="GX164" s="173"/>
      <c r="GY164" s="173"/>
      <c r="GZ164" s="173"/>
      <c r="HA164" s="173"/>
      <c r="HB164" s="173"/>
      <c r="HC164" s="173"/>
      <c r="HD164" s="173"/>
      <c r="HE164" s="173"/>
      <c r="HF164" s="173"/>
      <c r="HG164" s="173"/>
      <c r="HH164" s="173"/>
      <c r="HI164" s="173"/>
      <c r="HJ164" s="173"/>
      <c r="HK164" s="173"/>
      <c r="HL164" s="173"/>
      <c r="HM164" s="173"/>
      <c r="HN164" s="173"/>
      <c r="HO164" s="173"/>
      <c r="HP164" s="173"/>
      <c r="HQ164" s="173"/>
      <c r="HR164" s="173"/>
      <c r="HS164" s="173"/>
      <c r="HT164" s="173"/>
      <c r="HU164" s="173"/>
      <c r="HV164" s="414"/>
      <c r="HW164" s="414"/>
      <c r="HX164" s="173"/>
      <c r="HY164" s="414"/>
      <c r="HZ164" s="414"/>
      <c r="IA164" s="173"/>
      <c r="IB164" s="173"/>
      <c r="IC164" s="173"/>
      <c r="ID164" s="173"/>
      <c r="IE164" s="173"/>
      <c r="IF164" s="414"/>
      <c r="IG164" s="414"/>
      <c r="IH164" s="173"/>
      <c r="II164" s="173"/>
      <c r="IJ164" s="173"/>
      <c r="IK164" s="414"/>
      <c r="IL164" s="414"/>
      <c r="IM164" s="173"/>
      <c r="IN164" s="173"/>
      <c r="IO164" s="414"/>
      <c r="IP164" s="414"/>
      <c r="IQ164" s="414"/>
      <c r="IR164" s="173"/>
      <c r="IS164" s="173"/>
      <c r="IT164" s="173"/>
      <c r="IU164" s="173"/>
      <c r="IV164" s="173"/>
      <c r="IW164" s="173"/>
      <c r="IX164" s="173"/>
      <c r="IY164" s="173"/>
      <c r="IZ164" s="173"/>
      <c r="JA164" s="173"/>
      <c r="JB164" s="173"/>
      <c r="JC164" s="173"/>
      <c r="JD164" s="173"/>
      <c r="JE164" s="173"/>
      <c r="JF164" s="173"/>
      <c r="JG164" s="173"/>
    </row>
    <row r="165" spans="2:267" ht="15" customHeight="1">
      <c r="B165" s="138" t="s">
        <v>130</v>
      </c>
      <c r="C165" s="402">
        <f>C66/C100</f>
        <v>0.28562909958258798</v>
      </c>
      <c r="D165" s="403"/>
      <c r="E165" s="160"/>
      <c r="F165" s="160"/>
      <c r="G165" s="160"/>
      <c r="H165" s="160"/>
      <c r="I165" s="160"/>
      <c r="J165" s="160"/>
      <c r="K165" s="160"/>
      <c r="L165" s="160"/>
      <c r="M165" s="160"/>
      <c r="N165" s="160"/>
      <c r="O165" s="404">
        <f t="shared" ref="O165:BZ165" si="194">O66/O100</f>
        <v>0.82733120549963168</v>
      </c>
      <c r="P165" s="405">
        <f t="shared" si="194"/>
        <v>0.93753707865168545</v>
      </c>
      <c r="Q165" s="406">
        <f t="shared" si="194"/>
        <v>0.9318892918088737</v>
      </c>
      <c r="R165" s="406">
        <f t="shared" si="194"/>
        <v>0.9803316056196727</v>
      </c>
      <c r="S165" s="406">
        <f t="shared" si="194"/>
        <v>0.91797657144579148</v>
      </c>
      <c r="T165" s="406">
        <f t="shared" si="194"/>
        <v>1.0178358252596345</v>
      </c>
      <c r="U165" s="406">
        <f t="shared" si="194"/>
        <v>0.93844153274312525</v>
      </c>
      <c r="V165" s="406">
        <f t="shared" si="194"/>
        <v>0.98830089706553148</v>
      </c>
      <c r="W165" s="406">
        <f t="shared" si="194"/>
        <v>0.94267009777933841</v>
      </c>
      <c r="X165" s="406">
        <f t="shared" si="194"/>
        <v>1.0224976874668283</v>
      </c>
      <c r="Y165" s="406">
        <f t="shared" si="194"/>
        <v>1.1076346313799621</v>
      </c>
      <c r="Z165" s="406">
        <f t="shared" si="194"/>
        <v>1.1418782793492599</v>
      </c>
      <c r="AA165" s="407">
        <f t="shared" si="194"/>
        <v>1.2936355926060168</v>
      </c>
      <c r="AB165" s="405">
        <f t="shared" si="194"/>
        <v>1.3200664506839455</v>
      </c>
      <c r="AC165" s="406">
        <f t="shared" si="194"/>
        <v>1.3362305516265911</v>
      </c>
      <c r="AD165" s="406">
        <f t="shared" si="194"/>
        <v>1.3483920470262794</v>
      </c>
      <c r="AE165" s="406">
        <f t="shared" si="194"/>
        <v>1.3694934053167498</v>
      </c>
      <c r="AF165" s="406">
        <f t="shared" si="194"/>
        <v>1.3151793208446414</v>
      </c>
      <c r="AG165" s="406">
        <f t="shared" si="194"/>
        <v>1.2334046078177581</v>
      </c>
      <c r="AH165" s="406">
        <f t="shared" si="194"/>
        <v>1.2115376384692851</v>
      </c>
      <c r="AI165" s="406">
        <f t="shared" si="194"/>
        <v>1.3246193738999243</v>
      </c>
      <c r="AJ165" s="406">
        <f t="shared" si="194"/>
        <v>1.363801041468216</v>
      </c>
      <c r="AK165" s="406">
        <f t="shared" si="194"/>
        <v>1.3698505920886872</v>
      </c>
      <c r="AL165" s="406">
        <f t="shared" si="194"/>
        <v>1.2154581992593043</v>
      </c>
      <c r="AM165" s="407">
        <f t="shared" si="194"/>
        <v>1.4929361908566863</v>
      </c>
      <c r="AN165" s="406">
        <f t="shared" si="194"/>
        <v>1.4061631109606052</v>
      </c>
      <c r="AO165" s="406">
        <f t="shared" si="194"/>
        <v>1.3245003497726477</v>
      </c>
      <c r="AP165" s="406">
        <f t="shared" si="194"/>
        <v>1.3024722552853822</v>
      </c>
      <c r="AQ165" s="406">
        <f t="shared" si="194"/>
        <v>1.3675850752734757</v>
      </c>
      <c r="AR165" s="406">
        <f t="shared" si="194"/>
        <v>1.3372562467866322</v>
      </c>
      <c r="AS165" s="406">
        <f t="shared" si="194"/>
        <v>1.3136983792782648</v>
      </c>
      <c r="AT165" s="406">
        <f t="shared" si="194"/>
        <v>1.48065018516665</v>
      </c>
      <c r="AU165" s="406">
        <f t="shared" si="194"/>
        <v>1.4876655232413623</v>
      </c>
      <c r="AV165" s="406">
        <f t="shared" si="194"/>
        <v>1.1402478391727118</v>
      </c>
      <c r="AW165" s="406">
        <f t="shared" si="194"/>
        <v>1.1767648225111524</v>
      </c>
      <c r="AX165" s="406">
        <f t="shared" si="194"/>
        <v>1.1991894969716752</v>
      </c>
      <c r="AY165" s="407">
        <f t="shared" si="194"/>
        <v>1.3320955637322964</v>
      </c>
      <c r="AZ165" s="406">
        <f t="shared" si="194"/>
        <v>1.2947543601245273</v>
      </c>
      <c r="BA165" s="406">
        <f t="shared" si="194"/>
        <v>1.2163821595378563</v>
      </c>
      <c r="BB165" s="406">
        <f t="shared" si="194"/>
        <v>1.2541416424657945</v>
      </c>
      <c r="BC165" s="406">
        <f t="shared" si="194"/>
        <v>1.3441100107574513</v>
      </c>
      <c r="BD165" s="406">
        <f t="shared" si="194"/>
        <v>1.3958041159227585</v>
      </c>
      <c r="BE165" s="406">
        <f t="shared" si="194"/>
        <v>1.2768914478188242</v>
      </c>
      <c r="BF165" s="406">
        <f t="shared" si="194"/>
        <v>1.2480699663598194</v>
      </c>
      <c r="BG165" s="406">
        <f t="shared" si="194"/>
        <v>1.2080324307468426</v>
      </c>
      <c r="BH165" s="406">
        <f t="shared" si="194"/>
        <v>1.4175248845561825</v>
      </c>
      <c r="BI165" s="406">
        <f t="shared" si="194"/>
        <v>1.3101534552054972</v>
      </c>
      <c r="BJ165" s="406">
        <f t="shared" si="194"/>
        <v>1.3488844752644407</v>
      </c>
      <c r="BK165" s="407">
        <f t="shared" si="194"/>
        <v>1.3756339625282903</v>
      </c>
      <c r="BL165" s="405">
        <f t="shared" si="194"/>
        <v>1.2830383276899922</v>
      </c>
      <c r="BM165" s="406">
        <f t="shared" si="194"/>
        <v>1.1878660026529522</v>
      </c>
      <c r="BN165" s="406">
        <f t="shared" si="194"/>
        <v>1.1658871362976708</v>
      </c>
      <c r="BO165" s="406">
        <f t="shared" si="194"/>
        <v>1.1538827491016397</v>
      </c>
      <c r="BP165" s="406">
        <f t="shared" si="194"/>
        <v>1.1397648880419247</v>
      </c>
      <c r="BQ165" s="406">
        <f t="shared" si="194"/>
        <v>1.1556273398021402</v>
      </c>
      <c r="BR165" s="406">
        <f t="shared" si="194"/>
        <v>1.1693974680630681</v>
      </c>
      <c r="BS165" s="406">
        <f t="shared" si="194"/>
        <v>1.205131425362018</v>
      </c>
      <c r="BT165" s="406">
        <f t="shared" si="194"/>
        <v>1.1300675730958969</v>
      </c>
      <c r="BU165" s="406">
        <f t="shared" si="194"/>
        <v>1.1818002066018689</v>
      </c>
      <c r="BV165" s="406">
        <f t="shared" si="194"/>
        <v>1.2063909267957384</v>
      </c>
      <c r="BW165" s="407">
        <f t="shared" si="194"/>
        <v>1.1536155732273028</v>
      </c>
      <c r="BX165" s="405">
        <f t="shared" si="194"/>
        <v>1.2432540713568074</v>
      </c>
      <c r="BY165" s="406">
        <f t="shared" si="194"/>
        <v>1.1927932828540901</v>
      </c>
      <c r="BZ165" s="406">
        <f t="shared" si="194"/>
        <v>1.2349930161072176</v>
      </c>
      <c r="CA165" s="406">
        <f t="shared" ref="CA165:EL165" si="195">CA66/CA100</f>
        <v>1.245536858109765</v>
      </c>
      <c r="CB165" s="406">
        <f t="shared" si="195"/>
        <v>1.1244280562987088</v>
      </c>
      <c r="CC165" s="406">
        <f t="shared" si="195"/>
        <v>1.106759786873551</v>
      </c>
      <c r="CD165" s="406">
        <f t="shared" si="195"/>
        <v>1.108984527525068</v>
      </c>
      <c r="CE165" s="406">
        <f t="shared" si="195"/>
        <v>1.1013933362369337</v>
      </c>
      <c r="CF165" s="406">
        <f t="shared" si="195"/>
        <v>1.1665259953363849</v>
      </c>
      <c r="CG165" s="406">
        <f t="shared" si="195"/>
        <v>1.1647785584623598</v>
      </c>
      <c r="CH165" s="406">
        <f t="shared" si="195"/>
        <v>1.1521955014795042</v>
      </c>
      <c r="CI165" s="407">
        <f t="shared" si="195"/>
        <v>1.1013434677569225</v>
      </c>
      <c r="CJ165" s="405">
        <f t="shared" si="195"/>
        <v>1.163795350005798</v>
      </c>
      <c r="CK165" s="406">
        <f t="shared" si="195"/>
        <v>1.1863339275699063</v>
      </c>
      <c r="CL165" s="406">
        <f t="shared" si="195"/>
        <v>1.219222911368852</v>
      </c>
      <c r="CM165" s="406">
        <f t="shared" si="195"/>
        <v>1.1843744859848342</v>
      </c>
      <c r="CN165" s="406">
        <f t="shared" si="195"/>
        <v>1.209160028151868</v>
      </c>
      <c r="CO165" s="406">
        <f t="shared" si="195"/>
        <v>1.1931867154517308</v>
      </c>
      <c r="CP165" s="406">
        <f t="shared" si="195"/>
        <v>1.1462518579535055</v>
      </c>
      <c r="CQ165" s="406">
        <f t="shared" si="195"/>
        <v>1.2095270280036132</v>
      </c>
      <c r="CR165" s="406">
        <f t="shared" si="195"/>
        <v>1.2054912744388124</v>
      </c>
      <c r="CS165" s="406">
        <f t="shared" si="195"/>
        <v>1.1901506760316067</v>
      </c>
      <c r="CT165" s="406">
        <f t="shared" si="195"/>
        <v>1.1603559455931856</v>
      </c>
      <c r="CU165" s="407">
        <f t="shared" si="195"/>
        <v>1.2116118266380453</v>
      </c>
      <c r="CV165" s="406">
        <f t="shared" si="195"/>
        <v>1.2238368652203266</v>
      </c>
      <c r="CW165" s="406">
        <f t="shared" si="195"/>
        <v>1.1040844047657654</v>
      </c>
      <c r="CX165" s="406">
        <f t="shared" si="195"/>
        <v>1.0831929070781865</v>
      </c>
      <c r="CY165" s="406">
        <f t="shared" si="195"/>
        <v>1.0694484584528916</v>
      </c>
      <c r="CZ165" s="406">
        <f t="shared" si="195"/>
        <v>1.0423188726203785</v>
      </c>
      <c r="DA165" s="406">
        <f t="shared" si="195"/>
        <v>1.107721003156692</v>
      </c>
      <c r="DB165" s="418">
        <f t="shared" si="195"/>
        <v>1.1044423346233425</v>
      </c>
      <c r="DC165" s="412">
        <f t="shared" si="195"/>
        <v>1.108350103973186</v>
      </c>
      <c r="DD165" s="408">
        <f t="shared" si="195"/>
        <v>1.0987070934198053</v>
      </c>
      <c r="DE165" s="408">
        <f t="shared" si="195"/>
        <v>1.1927064316803353</v>
      </c>
      <c r="DF165" s="408">
        <f t="shared" si="195"/>
        <v>1.1327593138812002</v>
      </c>
      <c r="DG165" s="409">
        <f t="shared" si="195"/>
        <v>1.1533397399369369</v>
      </c>
      <c r="DH165" s="410">
        <f t="shared" si="195"/>
        <v>1.102345008879162</v>
      </c>
      <c r="DI165" s="408">
        <f t="shared" si="195"/>
        <v>1.1192464728582856</v>
      </c>
      <c r="DJ165" s="408">
        <f t="shared" si="195"/>
        <v>1.0764840241721454</v>
      </c>
      <c r="DK165" s="408">
        <f t="shared" si="195"/>
        <v>1.0777411053828516</v>
      </c>
      <c r="DL165" s="408">
        <f t="shared" si="195"/>
        <v>1.0775058360451839</v>
      </c>
      <c r="DM165" s="408">
        <f t="shared" si="195"/>
        <v>1.0666493743543883</v>
      </c>
      <c r="DN165" s="408">
        <f t="shared" si="195"/>
        <v>1.0611306128894245</v>
      </c>
      <c r="DO165" s="408">
        <f t="shared" si="195"/>
        <v>1.060102148192434</v>
      </c>
      <c r="DP165" s="408">
        <f t="shared" si="195"/>
        <v>1.0961943182573946</v>
      </c>
      <c r="DQ165" s="408">
        <f t="shared" si="195"/>
        <v>1.1108961536866164</v>
      </c>
      <c r="DR165" s="408">
        <f t="shared" si="195"/>
        <v>1.0788658992495495</v>
      </c>
      <c r="DS165" s="409">
        <f t="shared" si="195"/>
        <v>1.0880664742139547</v>
      </c>
      <c r="DT165" s="410">
        <f t="shared" si="195"/>
        <v>1.0800847569666145</v>
      </c>
      <c r="DU165" s="408">
        <f t="shared" si="195"/>
        <v>1.102936755845551</v>
      </c>
      <c r="DV165" s="408">
        <f t="shared" si="195"/>
        <v>1.1892245156071006</v>
      </c>
      <c r="DW165" s="408">
        <f t="shared" si="195"/>
        <v>1.114200365334989</v>
      </c>
      <c r="DX165" s="408">
        <f t="shared" si="195"/>
        <v>1.27872584784064</v>
      </c>
      <c r="DY165" s="408">
        <f t="shared" si="195"/>
        <v>1.2528727743222821</v>
      </c>
      <c r="DZ165" s="408">
        <f t="shared" si="195"/>
        <v>1.2075782511683444</v>
      </c>
      <c r="EA165" s="408">
        <f t="shared" si="195"/>
        <v>1.231378036691525</v>
      </c>
      <c r="EB165" s="408">
        <f t="shared" si="195"/>
        <v>1.1815367100706871</v>
      </c>
      <c r="EC165" s="420">
        <f t="shared" si="195"/>
        <v>1.298832321780852</v>
      </c>
      <c r="ED165" s="420">
        <f t="shared" si="195"/>
        <v>1.1985623638551184</v>
      </c>
      <c r="EE165" s="413">
        <f t="shared" si="195"/>
        <v>1.0761181708743452</v>
      </c>
      <c r="EF165" s="412">
        <f t="shared" si="195"/>
        <v>1.1725621878456562</v>
      </c>
      <c r="EG165" s="412">
        <f t="shared" si="195"/>
        <v>1.1589686221898798</v>
      </c>
      <c r="EH165" s="412">
        <f t="shared" si="195"/>
        <v>1.1104868778216965</v>
      </c>
      <c r="EI165" s="412">
        <f t="shared" si="195"/>
        <v>1.1900765600455503</v>
      </c>
      <c r="EJ165" s="412">
        <f t="shared" si="195"/>
        <v>1.1027957918318334</v>
      </c>
      <c r="EK165" s="419">
        <f t="shared" si="195"/>
        <v>1.0818550288611339</v>
      </c>
      <c r="EL165" s="412">
        <f t="shared" si="195"/>
        <v>1.0804829380911996</v>
      </c>
      <c r="EM165" s="412">
        <f t="shared" ref="EM165:GX165" si="196">EM66/EM100</f>
        <v>1.0997088011489229</v>
      </c>
      <c r="EN165" s="412">
        <f t="shared" si="196"/>
        <v>1.0813129328389917</v>
      </c>
      <c r="EO165" s="412">
        <f t="shared" si="196"/>
        <v>1.080565764640969</v>
      </c>
      <c r="EP165" s="412">
        <f t="shared" si="196"/>
        <v>0.9940146829358063</v>
      </c>
      <c r="EQ165" s="413">
        <f t="shared" si="196"/>
        <v>1.006117576921302</v>
      </c>
      <c r="ER165" s="414">
        <f t="shared" si="196"/>
        <v>0.98735474536505452</v>
      </c>
      <c r="ES165" s="412">
        <f t="shared" si="196"/>
        <v>0.94179624794556804</v>
      </c>
      <c r="ET165" s="412">
        <f t="shared" si="196"/>
        <v>0.91885908905557068</v>
      </c>
      <c r="EU165" s="412">
        <f t="shared" si="196"/>
        <v>0.90806616969794074</v>
      </c>
      <c r="EV165" s="412">
        <f t="shared" si="196"/>
        <v>0.89182102228608928</v>
      </c>
      <c r="EW165" s="412">
        <f t="shared" si="196"/>
        <v>0.86329905346052194</v>
      </c>
      <c r="EX165" s="412">
        <f t="shared" si="196"/>
        <v>0.85671135129625531</v>
      </c>
      <c r="EY165" s="412">
        <f t="shared" si="196"/>
        <v>0.85161306484257837</v>
      </c>
      <c r="EZ165" s="412">
        <f t="shared" si="196"/>
        <v>0.82575546781787257</v>
      </c>
      <c r="FA165" s="412">
        <f t="shared" si="196"/>
        <v>0.79463456240620489</v>
      </c>
      <c r="FB165" s="412">
        <f t="shared" si="196"/>
        <v>0.7793700440406599</v>
      </c>
      <c r="FC165" s="413">
        <f t="shared" si="196"/>
        <v>0.77281969741392453</v>
      </c>
      <c r="FD165" s="173">
        <f t="shared" si="196"/>
        <v>0.79502082651575079</v>
      </c>
      <c r="FE165" s="173">
        <f t="shared" si="196"/>
        <v>0.80460243183841595</v>
      </c>
      <c r="FF165" s="173">
        <f t="shared" si="196"/>
        <v>0.81896679865643673</v>
      </c>
      <c r="FG165" s="173">
        <f t="shared" si="196"/>
        <v>0.84528922745562829</v>
      </c>
      <c r="FH165" s="173">
        <f t="shared" si="196"/>
        <v>0.85116215294640107</v>
      </c>
      <c r="FI165" s="173">
        <f t="shared" si="196"/>
        <v>0.83843115897461218</v>
      </c>
      <c r="FJ165" s="173">
        <f t="shared" si="196"/>
        <v>0.84624753200664393</v>
      </c>
      <c r="FK165" s="173">
        <f t="shared" si="196"/>
        <v>0.86771706302236484</v>
      </c>
      <c r="FL165" s="414">
        <f t="shared" si="196"/>
        <v>0.87148596585810523</v>
      </c>
      <c r="FM165" s="414">
        <f t="shared" si="196"/>
        <v>0.8931730034366675</v>
      </c>
      <c r="FN165" s="414">
        <f t="shared" si="196"/>
        <v>0.90114329142157334</v>
      </c>
      <c r="FO165" s="173">
        <f t="shared" si="196"/>
        <v>0.881289529531323</v>
      </c>
      <c r="FP165" s="173">
        <f t="shared" si="196"/>
        <v>0.93328722745502946</v>
      </c>
      <c r="FQ165" s="414">
        <f t="shared" si="196"/>
        <v>0.95171299658678954</v>
      </c>
      <c r="FR165" s="173">
        <f t="shared" si="196"/>
        <v>0.97879595763863492</v>
      </c>
      <c r="FS165" s="173">
        <f t="shared" si="196"/>
        <v>1.0190755238271076</v>
      </c>
      <c r="FT165" s="173">
        <f t="shared" si="196"/>
        <v>1.0124065901763921</v>
      </c>
      <c r="FU165" s="173">
        <f t="shared" si="196"/>
        <v>1.0240027122748181</v>
      </c>
      <c r="FV165" s="414">
        <f t="shared" si="196"/>
        <v>1.033931710871395</v>
      </c>
      <c r="FW165" s="173">
        <f t="shared" si="196"/>
        <v>1.0416301855877927</v>
      </c>
      <c r="FX165" s="173">
        <f t="shared" si="196"/>
        <v>1.0263289248724861</v>
      </c>
      <c r="FY165" s="173">
        <f t="shared" si="196"/>
        <v>1.0668593116324474</v>
      </c>
      <c r="FZ165" s="414">
        <f t="shared" si="196"/>
        <v>1.0908900688979235</v>
      </c>
      <c r="GA165" s="414">
        <f t="shared" si="196"/>
        <v>1.1318590173668714</v>
      </c>
      <c r="GB165" s="414">
        <f t="shared" si="196"/>
        <v>1.1257850639858988</v>
      </c>
      <c r="GC165" s="414">
        <f t="shared" si="196"/>
        <v>1.1401359028397586</v>
      </c>
      <c r="GD165" s="414">
        <f t="shared" si="196"/>
        <v>1.1341006621202134</v>
      </c>
      <c r="GE165" s="173">
        <f t="shared" si="196"/>
        <v>1.0838269904394375</v>
      </c>
      <c r="GF165" s="414">
        <f t="shared" si="196"/>
        <v>1.0750672384122129</v>
      </c>
      <c r="GG165" s="414">
        <f t="shared" si="196"/>
        <v>1.081244237206699</v>
      </c>
      <c r="GH165" s="173">
        <f t="shared" si="196"/>
        <v>1.0732018762411859</v>
      </c>
      <c r="GI165" s="414">
        <f t="shared" si="196"/>
        <v>1.0664796207041725</v>
      </c>
      <c r="GJ165" s="173">
        <f t="shared" si="196"/>
        <v>1.0798163670241125</v>
      </c>
      <c r="GK165" s="173">
        <f t="shared" si="196"/>
        <v>1.0719885467383392</v>
      </c>
      <c r="GL165" s="414">
        <f t="shared" si="196"/>
        <v>1.0408809915715249</v>
      </c>
      <c r="GM165" s="414">
        <f t="shared" si="196"/>
        <v>1.0212771080289025</v>
      </c>
      <c r="GN165" s="458">
        <f t="shared" si="196"/>
        <v>1.0615441441507483</v>
      </c>
      <c r="GO165" s="458">
        <f t="shared" si="196"/>
        <v>1.0645833053432037</v>
      </c>
      <c r="GP165" s="458">
        <f t="shared" si="196"/>
        <v>1.0179324086136869</v>
      </c>
      <c r="GQ165" s="458">
        <f t="shared" si="196"/>
        <v>1.0099868758202613</v>
      </c>
      <c r="GR165" s="458">
        <f t="shared" si="196"/>
        <v>1.005306581424438</v>
      </c>
      <c r="GS165" s="459">
        <f t="shared" si="196"/>
        <v>0.94826531610882758</v>
      </c>
      <c r="GT165" s="459">
        <f t="shared" si="196"/>
        <v>0.93024081835618389</v>
      </c>
      <c r="GU165" s="459">
        <f t="shared" si="196"/>
        <v>0.90403653957080132</v>
      </c>
      <c r="GV165" s="459">
        <f t="shared" si="196"/>
        <v>0.86508388887512078</v>
      </c>
      <c r="GW165" s="459">
        <f t="shared" si="196"/>
        <v>0.84601131629671078</v>
      </c>
      <c r="GX165" s="459">
        <f t="shared" si="196"/>
        <v>0.77955715140634352</v>
      </c>
      <c r="GY165" s="459">
        <f t="shared" ref="GY165:JB165" si="197">GY66/GY100</f>
        <v>0.88107268655540671</v>
      </c>
      <c r="GZ165" s="173">
        <f>GZ66/GZ100</f>
        <v>0.87043160553790777</v>
      </c>
      <c r="HA165" s="173">
        <f t="shared" si="197"/>
        <v>0.85411520910955752</v>
      </c>
      <c r="HB165" s="173">
        <f t="shared" si="197"/>
        <v>0.85259865642222132</v>
      </c>
      <c r="HC165" s="173">
        <f t="shared" si="197"/>
        <v>0.85616614811438541</v>
      </c>
      <c r="HD165" s="173">
        <f t="shared" si="197"/>
        <v>0.86823907379473819</v>
      </c>
      <c r="HE165" s="173">
        <f t="shared" si="197"/>
        <v>0.86631026690161173</v>
      </c>
      <c r="HF165" s="173">
        <f t="shared" si="197"/>
        <v>0.85771833233199712</v>
      </c>
      <c r="HG165" s="173">
        <f t="shared" si="197"/>
        <v>0.83264730433781409</v>
      </c>
      <c r="HH165" s="173">
        <f t="shared" si="197"/>
        <v>0.83115946211115599</v>
      </c>
      <c r="HI165" s="173">
        <f t="shared" si="197"/>
        <v>0.85885951084134915</v>
      </c>
      <c r="HJ165" s="173">
        <f t="shared" si="197"/>
        <v>0.85599917697782513</v>
      </c>
      <c r="HK165" s="173">
        <f t="shared" si="197"/>
        <v>0.84009914924139939</v>
      </c>
      <c r="HL165" s="173">
        <f t="shared" si="197"/>
        <v>0.81571725496900283</v>
      </c>
      <c r="HM165" s="173">
        <f t="shared" si="197"/>
        <v>0.84549813055689726</v>
      </c>
      <c r="HN165" s="173">
        <f t="shared" si="197"/>
        <v>0.8510353749464612</v>
      </c>
      <c r="HO165" s="173">
        <f t="shared" si="197"/>
        <v>0.8899579912496296</v>
      </c>
      <c r="HP165" s="173">
        <f t="shared" si="197"/>
        <v>0.92603276685643499</v>
      </c>
      <c r="HQ165" s="173">
        <f t="shared" si="197"/>
        <v>0.91518271584099919</v>
      </c>
      <c r="HR165" s="173">
        <f t="shared" si="197"/>
        <v>0.94947342336761242</v>
      </c>
      <c r="HS165" s="173">
        <f t="shared" si="197"/>
        <v>0.97175811851766958</v>
      </c>
      <c r="HT165" s="173">
        <f t="shared" si="197"/>
        <v>0.99765717479942129</v>
      </c>
      <c r="HU165" s="173">
        <f t="shared" si="197"/>
        <v>1.0169287644648313</v>
      </c>
      <c r="HV165" s="414">
        <f t="shared" si="197"/>
        <v>1.0352857496288965</v>
      </c>
      <c r="HW165" s="414">
        <f t="shared" si="197"/>
        <v>0.96450062654053237</v>
      </c>
      <c r="HX165" s="416">
        <f t="shared" si="197"/>
        <v>0.99571961463113545</v>
      </c>
      <c r="HY165" s="416">
        <f t="shared" si="197"/>
        <v>0.89585458035874976</v>
      </c>
      <c r="HZ165" s="416">
        <f t="shared" si="197"/>
        <v>0.92877487281227289</v>
      </c>
      <c r="IA165" s="416">
        <f t="shared" si="197"/>
        <v>0.93339246466794057</v>
      </c>
      <c r="IB165" s="417">
        <f t="shared" si="197"/>
        <v>0.9119302845685201</v>
      </c>
      <c r="IC165" s="417">
        <f t="shared" si="197"/>
        <v>0.91010689056685945</v>
      </c>
      <c r="ID165" s="417">
        <f t="shared" si="197"/>
        <v>0.96442256915765101</v>
      </c>
      <c r="IE165" s="417">
        <f t="shared" si="197"/>
        <v>0.95739311560338614</v>
      </c>
      <c r="IF165" s="416">
        <f t="shared" si="197"/>
        <v>0.92256004727980523</v>
      </c>
      <c r="IG165" s="416">
        <f>IG66/IG100</f>
        <v>0.90576718736641548</v>
      </c>
      <c r="IH165" s="417">
        <f t="shared" si="197"/>
        <v>0.93942046020774506</v>
      </c>
      <c r="II165" s="417">
        <f t="shared" si="197"/>
        <v>0.87951391411756152</v>
      </c>
      <c r="IJ165" s="417">
        <f t="shared" si="197"/>
        <v>0.9401002120642481</v>
      </c>
      <c r="IK165" s="416">
        <f t="shared" si="197"/>
        <v>0.95387961892174677</v>
      </c>
      <c r="IL165" s="416">
        <f t="shared" si="197"/>
        <v>0.9794424436810053</v>
      </c>
      <c r="IM165" s="417">
        <f t="shared" si="197"/>
        <v>0.99631623095204813</v>
      </c>
      <c r="IN165" s="417">
        <f t="shared" si="197"/>
        <v>0.97469190140845074</v>
      </c>
      <c r="IO165" s="416">
        <f t="shared" si="197"/>
        <v>0.91392268458445214</v>
      </c>
      <c r="IP165" s="416">
        <f t="shared" si="197"/>
        <v>0.92538755968611186</v>
      </c>
      <c r="IQ165" s="416">
        <f t="shared" si="197"/>
        <v>0.92869492290819944</v>
      </c>
      <c r="IR165" s="417">
        <f t="shared" si="197"/>
        <v>0.94776831887978363</v>
      </c>
      <c r="IS165" s="417">
        <f t="shared" si="197"/>
        <v>0.9495153418437402</v>
      </c>
      <c r="IT165" s="417">
        <f t="shared" si="197"/>
        <v>0.97252458364122096</v>
      </c>
      <c r="IU165" s="417">
        <f t="shared" si="197"/>
        <v>0.91587136868227781</v>
      </c>
      <c r="IV165" s="417">
        <f t="shared" si="197"/>
        <v>0.94158904109589037</v>
      </c>
      <c r="IW165" s="417">
        <f t="shared" si="197"/>
        <v>0.93958353339193512</v>
      </c>
      <c r="IX165" s="417">
        <f t="shared" si="197"/>
        <v>0.93128354938835134</v>
      </c>
      <c r="IY165" s="417">
        <f t="shared" si="197"/>
        <v>0.96748152531828047</v>
      </c>
      <c r="IZ165" s="417">
        <f t="shared" si="197"/>
        <v>0.96686925186898298</v>
      </c>
      <c r="JA165" s="417">
        <f t="shared" si="197"/>
        <v>0.94871486276073203</v>
      </c>
      <c r="JB165" s="417">
        <f t="shared" si="197"/>
        <v>0.945589150084861</v>
      </c>
      <c r="JC165" s="417">
        <f t="shared" ref="JC165" si="198">JC66/JC100</f>
        <v>0.94875037592825362</v>
      </c>
      <c r="JD165" s="417">
        <f>JD66/JD100</f>
        <v>0.99437357293704165</v>
      </c>
      <c r="JE165" s="417">
        <f>JE66/JE100</f>
        <v>0.96861065298393501</v>
      </c>
      <c r="JF165" s="417">
        <f>JF66/JF100</f>
        <v>0.98598517350401582</v>
      </c>
      <c r="JG165" s="533">
        <f>JG66/JG100</f>
        <v>0.95897183525136276</v>
      </c>
    </row>
    <row r="166" spans="2:267" ht="15" customHeight="1">
      <c r="B166" s="138" t="s">
        <v>131</v>
      </c>
      <c r="C166" s="402"/>
      <c r="D166" s="403">
        <f t="shared" ref="D166:N166" si="199">D66/D100</f>
        <v>0.29854504756575267</v>
      </c>
      <c r="E166" s="160">
        <f t="shared" si="199"/>
        <v>0.40212505108295871</v>
      </c>
      <c r="F166" s="160">
        <f t="shared" si="199"/>
        <v>0.35354768688102023</v>
      </c>
      <c r="G166" s="160">
        <f t="shared" si="199"/>
        <v>0.41535709722754566</v>
      </c>
      <c r="H166" s="160">
        <f t="shared" si="199"/>
        <v>0.49694647347623039</v>
      </c>
      <c r="I166" s="160">
        <f t="shared" si="199"/>
        <v>0.5155938951559389</v>
      </c>
      <c r="J166" s="160">
        <f t="shared" si="199"/>
        <v>0.61412370151529594</v>
      </c>
      <c r="K166" s="160">
        <f t="shared" si="199"/>
        <v>0.60475262229648197</v>
      </c>
      <c r="L166" s="160">
        <f t="shared" si="199"/>
        <v>0.68606474223001013</v>
      </c>
      <c r="M166" s="160">
        <f t="shared" si="199"/>
        <v>0.64121358322508815</v>
      </c>
      <c r="N166" s="160">
        <f t="shared" si="199"/>
        <v>0.71686694907927728</v>
      </c>
      <c r="O166" s="404">
        <f t="shared" ref="O166:BZ166" si="200">O116/O110</f>
        <v>0.62816735415439007</v>
      </c>
      <c r="P166" s="405">
        <f t="shared" si="200"/>
        <v>0.79411764705882348</v>
      </c>
      <c r="Q166" s="406">
        <f t="shared" si="200"/>
        <v>0.9212291711750703</v>
      </c>
      <c r="R166" s="406">
        <f t="shared" si="200"/>
        <v>0.81253684417370797</v>
      </c>
      <c r="S166" s="406">
        <f t="shared" si="200"/>
        <v>0.62659751805889985</v>
      </c>
      <c r="T166" s="406">
        <f t="shared" si="200"/>
        <v>0.60069381048018988</v>
      </c>
      <c r="U166" s="406">
        <f t="shared" si="200"/>
        <v>0.57926605504587159</v>
      </c>
      <c r="V166" s="406">
        <f t="shared" si="200"/>
        <v>0.67432479831638026</v>
      </c>
      <c r="W166" s="406">
        <f t="shared" si="200"/>
        <v>0.40498763396537513</v>
      </c>
      <c r="X166" s="406">
        <f t="shared" si="200"/>
        <v>0.41343126967471144</v>
      </c>
      <c r="Y166" s="406">
        <f t="shared" si="200"/>
        <v>0.36807878112225939</v>
      </c>
      <c r="Z166" s="406">
        <f t="shared" si="200"/>
        <v>0.3663531870428422</v>
      </c>
      <c r="AA166" s="407">
        <f t="shared" si="200"/>
        <v>0.37282355052952793</v>
      </c>
      <c r="AB166" s="405">
        <f t="shared" si="200"/>
        <v>0.35057570029214641</v>
      </c>
      <c r="AC166" s="406">
        <f t="shared" si="200"/>
        <v>0.25760938490805324</v>
      </c>
      <c r="AD166" s="406">
        <f t="shared" si="200"/>
        <v>0.23033389926428977</v>
      </c>
      <c r="AE166" s="406">
        <f t="shared" si="200"/>
        <v>0.16790490341753342</v>
      </c>
      <c r="AF166" s="406">
        <f t="shared" si="200"/>
        <v>0.24819121447028425</v>
      </c>
      <c r="AG166" s="406">
        <f t="shared" si="200"/>
        <v>0.27797290516808831</v>
      </c>
      <c r="AH166" s="406">
        <f t="shared" si="200"/>
        <v>0.24082295614510016</v>
      </c>
      <c r="AI166" s="406">
        <f t="shared" si="200"/>
        <v>0.32784692932825843</v>
      </c>
      <c r="AJ166" s="406">
        <f t="shared" si="200"/>
        <v>0.30372551010049742</v>
      </c>
      <c r="AK166" s="406">
        <f t="shared" si="200"/>
        <v>0.24459432652251537</v>
      </c>
      <c r="AL166" s="406">
        <f t="shared" si="200"/>
        <v>0.25446562219339386</v>
      </c>
      <c r="AM166" s="407">
        <f t="shared" si="200"/>
        <v>0.32288370253164556</v>
      </c>
      <c r="AN166" s="406">
        <f t="shared" si="200"/>
        <v>0.18337097684923773</v>
      </c>
      <c r="AO166" s="406">
        <f t="shared" si="200"/>
        <v>6.670451319897814E-3</v>
      </c>
      <c r="AP166" s="406">
        <f t="shared" si="200"/>
        <v>-5.6280701754385966E-2</v>
      </c>
      <c r="AQ166" s="406">
        <f t="shared" si="200"/>
        <v>0.12035936054961026</v>
      </c>
      <c r="AR166" s="406">
        <f t="shared" si="200"/>
        <v>0.18334655035685962</v>
      </c>
      <c r="AS166" s="406">
        <f t="shared" si="200"/>
        <v>0.16793893129770993</v>
      </c>
      <c r="AT166" s="406">
        <f t="shared" si="200"/>
        <v>0.24909066415196013</v>
      </c>
      <c r="AU166" s="406">
        <f t="shared" si="200"/>
        <v>0.25026191723415403</v>
      </c>
      <c r="AV166" s="406">
        <f t="shared" si="200"/>
        <v>-0.24655619884208424</v>
      </c>
      <c r="AW166" s="406">
        <f t="shared" si="200"/>
        <v>4.6436694465504169E-3</v>
      </c>
      <c r="AX166" s="406">
        <f t="shared" si="200"/>
        <v>9.9049812841923407E-2</v>
      </c>
      <c r="AY166" s="407">
        <f t="shared" si="200"/>
        <v>0.22162841873624647</v>
      </c>
      <c r="AZ166" s="406">
        <f t="shared" si="200"/>
        <v>0.16335540838852097</v>
      </c>
      <c r="BA166" s="406">
        <f t="shared" si="200"/>
        <v>0.15261271458215431</v>
      </c>
      <c r="BB166" s="406">
        <f t="shared" si="200"/>
        <v>0.1786639526276832</v>
      </c>
      <c r="BC166" s="406">
        <f t="shared" si="200"/>
        <v>0.16240022020368841</v>
      </c>
      <c r="BD166" s="406">
        <f t="shared" si="200"/>
        <v>0.18221415607985481</v>
      </c>
      <c r="BE166" s="406">
        <f t="shared" si="200"/>
        <v>0.23794829024186823</v>
      </c>
      <c r="BF166" s="406">
        <f t="shared" si="200"/>
        <v>0.12587691326530612</v>
      </c>
      <c r="BG166" s="406">
        <f t="shared" si="200"/>
        <v>0.15495042178481575</v>
      </c>
      <c r="BH166" s="406">
        <f t="shared" si="200"/>
        <v>0.12931460436225031</v>
      </c>
      <c r="BI166" s="406">
        <f t="shared" si="200"/>
        <v>0.13309705150441142</v>
      </c>
      <c r="BJ166" s="406">
        <f t="shared" si="200"/>
        <v>0.13600258314497901</v>
      </c>
      <c r="BK166" s="407">
        <f t="shared" si="200"/>
        <v>0.10896694466427223</v>
      </c>
      <c r="BL166" s="405">
        <f t="shared" si="200"/>
        <v>0.12459352041430809</v>
      </c>
      <c r="BM166" s="406">
        <f t="shared" si="200"/>
        <v>0.11523492582773986</v>
      </c>
      <c r="BN166" s="406">
        <f t="shared" si="200"/>
        <v>0.78280728465187088</v>
      </c>
      <c r="BO166" s="406">
        <f t="shared" si="200"/>
        <v>0.77648655025955637</v>
      </c>
      <c r="BP166" s="406">
        <f t="shared" si="200"/>
        <v>0.78485612143233896</v>
      </c>
      <c r="BQ166" s="406">
        <f t="shared" si="200"/>
        <v>0.73175597052141628</v>
      </c>
      <c r="BR166" s="406">
        <f t="shared" si="200"/>
        <v>0.73841259393341008</v>
      </c>
      <c r="BS166" s="406">
        <f t="shared" si="200"/>
        <v>0.69726582804865367</v>
      </c>
      <c r="BT166" s="406">
        <f t="shared" si="200"/>
        <v>0.5202656285779711</v>
      </c>
      <c r="BU166" s="406">
        <f t="shared" si="200"/>
        <v>0.55380207385846825</v>
      </c>
      <c r="BV166" s="406">
        <f t="shared" si="200"/>
        <v>0.57168243813585673</v>
      </c>
      <c r="BW166" s="407">
        <f t="shared" si="200"/>
        <v>0.54640351618629024</v>
      </c>
      <c r="BX166" s="405">
        <f t="shared" si="200"/>
        <v>0.6786263869765935</v>
      </c>
      <c r="BY166" s="406">
        <f t="shared" si="200"/>
        <v>0.63084148424157738</v>
      </c>
      <c r="BZ166" s="406">
        <f t="shared" si="200"/>
        <v>0.58577924762298472</v>
      </c>
      <c r="CA166" s="406">
        <f t="shared" ref="CA166:EL166" si="201">CA116/CA110</f>
        <v>0.52197841469516115</v>
      </c>
      <c r="CB166" s="406">
        <f t="shared" si="201"/>
        <v>0.52765341502002894</v>
      </c>
      <c r="CC166" s="406">
        <f t="shared" si="201"/>
        <v>0.55465674879900817</v>
      </c>
      <c r="CD166" s="406">
        <f t="shared" si="201"/>
        <v>0.55185404277841776</v>
      </c>
      <c r="CE166" s="406">
        <f t="shared" si="201"/>
        <v>0.55922606431296551</v>
      </c>
      <c r="CF166" s="406">
        <f t="shared" si="201"/>
        <v>0.66963231956423064</v>
      </c>
      <c r="CG166" s="406">
        <f t="shared" si="201"/>
        <v>0.60407886593380689</v>
      </c>
      <c r="CH166" s="406">
        <f t="shared" si="201"/>
        <v>0.64624125874125871</v>
      </c>
      <c r="CI166" s="407">
        <f t="shared" si="201"/>
        <v>0.78795361225169236</v>
      </c>
      <c r="CJ166" s="405">
        <f t="shared" si="201"/>
        <v>0.60463517897399244</v>
      </c>
      <c r="CK166" s="406">
        <f t="shared" si="201"/>
        <v>0.57879267465521145</v>
      </c>
      <c r="CL166" s="406">
        <f t="shared" si="201"/>
        <v>0.55052512905714113</v>
      </c>
      <c r="CM166" s="406">
        <f t="shared" si="201"/>
        <v>0.66485792636676588</v>
      </c>
      <c r="CN166" s="406">
        <f t="shared" si="201"/>
        <v>0.62490917017875314</v>
      </c>
      <c r="CO166" s="406">
        <f t="shared" si="201"/>
        <v>0.58952177556702978</v>
      </c>
      <c r="CP166" s="406">
        <f t="shared" si="201"/>
        <v>0.58433981576253835</v>
      </c>
      <c r="CQ166" s="406">
        <f t="shared" si="201"/>
        <v>0.58144627353994383</v>
      </c>
      <c r="CR166" s="406">
        <f t="shared" si="201"/>
        <v>0.57414293719117726</v>
      </c>
      <c r="CS166" s="406">
        <f t="shared" si="201"/>
        <v>0.58231609181172161</v>
      </c>
      <c r="CT166" s="406">
        <f t="shared" si="201"/>
        <v>0.57662621416866555</v>
      </c>
      <c r="CU166" s="407">
        <f t="shared" si="201"/>
        <v>0.54737873368116474</v>
      </c>
      <c r="CV166" s="406">
        <f t="shared" si="201"/>
        <v>0.52462374230857489</v>
      </c>
      <c r="CW166" s="406">
        <f t="shared" si="201"/>
        <v>0.53398734366723688</v>
      </c>
      <c r="CX166" s="406">
        <f t="shared" si="201"/>
        <v>0.54094310802858203</v>
      </c>
      <c r="CY166" s="406">
        <f t="shared" si="201"/>
        <v>0.58946674922067188</v>
      </c>
      <c r="CZ166" s="406">
        <f t="shared" si="201"/>
        <v>0.60235754931203012</v>
      </c>
      <c r="DA166" s="406">
        <f t="shared" si="201"/>
        <v>0.62977703324957746</v>
      </c>
      <c r="DB166" s="406">
        <f t="shared" si="201"/>
        <v>0.59369222396669996</v>
      </c>
      <c r="DC166" s="406">
        <f t="shared" si="201"/>
        <v>0.58172448012523059</v>
      </c>
      <c r="DD166" s="406">
        <f t="shared" si="201"/>
        <v>0.53324512584951</v>
      </c>
      <c r="DE166" s="406">
        <f t="shared" si="201"/>
        <v>0.55300155884577229</v>
      </c>
      <c r="DF166" s="421">
        <f t="shared" si="201"/>
        <v>0.58333286620549718</v>
      </c>
      <c r="DG166" s="422">
        <f t="shared" si="201"/>
        <v>0.61013838921123964</v>
      </c>
      <c r="DH166" s="423">
        <f t="shared" si="201"/>
        <v>0.58270802718740922</v>
      </c>
      <c r="DI166" s="421">
        <f t="shared" si="201"/>
        <v>0.61668544579142492</v>
      </c>
      <c r="DJ166" s="421">
        <f t="shared" si="201"/>
        <v>0.61051810904301684</v>
      </c>
      <c r="DK166" s="419">
        <f t="shared" si="201"/>
        <v>0.60815781787616263</v>
      </c>
      <c r="DL166" s="419">
        <f t="shared" si="201"/>
        <v>0.62647687436843591</v>
      </c>
      <c r="DM166" s="419">
        <f t="shared" si="201"/>
        <v>0.62203992727053936</v>
      </c>
      <c r="DN166" s="419">
        <f t="shared" si="201"/>
        <v>0.60994895387709713</v>
      </c>
      <c r="DO166" s="419">
        <f t="shared" si="201"/>
        <v>0.64766623394041234</v>
      </c>
      <c r="DP166" s="419">
        <f t="shared" si="201"/>
        <v>0.64084622233353161</v>
      </c>
      <c r="DQ166" s="419">
        <f t="shared" si="201"/>
        <v>0.59812401363241718</v>
      </c>
      <c r="DR166" s="419">
        <f t="shared" si="201"/>
        <v>0.60841578182120926</v>
      </c>
      <c r="DS166" s="453">
        <f t="shared" si="201"/>
        <v>0.64757970550766997</v>
      </c>
      <c r="DT166" s="419">
        <f t="shared" si="201"/>
        <v>0.61811013912995327</v>
      </c>
      <c r="DU166" s="419">
        <f t="shared" si="201"/>
        <v>0.616043183127997</v>
      </c>
      <c r="DV166" s="419">
        <f t="shared" si="201"/>
        <v>0.58548224527326309</v>
      </c>
      <c r="DW166" s="419">
        <f t="shared" si="201"/>
        <v>0.54556574525073898</v>
      </c>
      <c r="DX166" s="419">
        <f t="shared" si="201"/>
        <v>0.50364000526081965</v>
      </c>
      <c r="DY166" s="419">
        <f t="shared" si="201"/>
        <v>0.50051273080960246</v>
      </c>
      <c r="DZ166" s="419">
        <f t="shared" si="201"/>
        <v>0.50784152282976402</v>
      </c>
      <c r="EA166" s="419">
        <f t="shared" si="201"/>
        <v>0.40343862771321792</v>
      </c>
      <c r="EB166" s="419">
        <f t="shared" si="201"/>
        <v>0.42600765815694913</v>
      </c>
      <c r="EC166" s="419">
        <f t="shared" si="201"/>
        <v>0.40046878240676903</v>
      </c>
      <c r="ED166" s="420">
        <f t="shared" si="201"/>
        <v>0.39339463250130036</v>
      </c>
      <c r="EE166" s="424">
        <f t="shared" si="201"/>
        <v>0.37019789204073184</v>
      </c>
      <c r="EF166" s="425">
        <f t="shared" si="201"/>
        <v>0.36505451774309561</v>
      </c>
      <c r="EG166" s="420">
        <f t="shared" si="201"/>
        <v>0.36129523894493076</v>
      </c>
      <c r="EH166" s="420">
        <f t="shared" si="201"/>
        <v>0.40406647831125969</v>
      </c>
      <c r="EI166" s="420">
        <f t="shared" si="201"/>
        <v>0.38996705981161356</v>
      </c>
      <c r="EJ166" s="420">
        <f t="shared" si="201"/>
        <v>0.37604747447142506</v>
      </c>
      <c r="EK166" s="420">
        <f t="shared" si="201"/>
        <v>0.34537060851565082</v>
      </c>
      <c r="EL166" s="420">
        <f t="shared" si="201"/>
        <v>0.33037063416822771</v>
      </c>
      <c r="EM166" s="420">
        <f t="shared" ref="EM166:GX166" si="202">EM116/EM110</f>
        <v>0.3506930948954417</v>
      </c>
      <c r="EN166" s="420">
        <f t="shared" si="202"/>
        <v>0.36868344705411604</v>
      </c>
      <c r="EO166" s="420">
        <f t="shared" si="202"/>
        <v>0.36924703816794924</v>
      </c>
      <c r="EP166" s="420">
        <f t="shared" si="202"/>
        <v>0.37870280372730314</v>
      </c>
      <c r="EQ166" s="424">
        <f t="shared" si="202"/>
        <v>0.3881714083565968</v>
      </c>
      <c r="ER166" s="425">
        <f t="shared" si="202"/>
        <v>0.36203128460097889</v>
      </c>
      <c r="ES166" s="420">
        <f t="shared" si="202"/>
        <v>0.36103939614057551</v>
      </c>
      <c r="ET166" s="420">
        <f t="shared" si="202"/>
        <v>0.39036813329859488</v>
      </c>
      <c r="EU166" s="420">
        <f t="shared" si="202"/>
        <v>0.3779044869480232</v>
      </c>
      <c r="EV166" s="420">
        <f t="shared" si="202"/>
        <v>0.37013645210907192</v>
      </c>
      <c r="EW166" s="420">
        <f t="shared" si="202"/>
        <v>0.3695869316009735</v>
      </c>
      <c r="EX166" s="420">
        <f t="shared" si="202"/>
        <v>0.36696083268710067</v>
      </c>
      <c r="EY166" s="420">
        <f t="shared" si="202"/>
        <v>0.36439507144517352</v>
      </c>
      <c r="EZ166" s="420">
        <f t="shared" si="202"/>
        <v>0.37288563322463764</v>
      </c>
      <c r="FA166" s="420">
        <f t="shared" si="202"/>
        <v>0.37010466343428516</v>
      </c>
      <c r="FB166" s="420">
        <f t="shared" si="202"/>
        <v>0.37138453867567867</v>
      </c>
      <c r="FC166" s="424">
        <f t="shared" si="202"/>
        <v>0.3942558107379962</v>
      </c>
      <c r="FD166" s="426">
        <f t="shared" si="202"/>
        <v>0.3703779505223383</v>
      </c>
      <c r="FE166" s="426">
        <f t="shared" si="202"/>
        <v>0.36162279080466114</v>
      </c>
      <c r="FF166" s="426">
        <f t="shared" si="202"/>
        <v>0.39250913157962197</v>
      </c>
      <c r="FG166" s="426">
        <f t="shared" si="202"/>
        <v>0.36113719849140263</v>
      </c>
      <c r="FH166" s="426">
        <f t="shared" si="202"/>
        <v>0.36139341030958078</v>
      </c>
      <c r="FI166" s="426">
        <f t="shared" si="202"/>
        <v>0.36805928469672267</v>
      </c>
      <c r="FJ166" s="426">
        <f t="shared" si="202"/>
        <v>0.33390711288975655</v>
      </c>
      <c r="FK166" s="426">
        <f t="shared" si="202"/>
        <v>0.34108763114436014</v>
      </c>
      <c r="FL166" s="426">
        <f t="shared" si="202"/>
        <v>0.35016868972324405</v>
      </c>
      <c r="FM166" s="426">
        <f t="shared" si="202"/>
        <v>0.32492120961137522</v>
      </c>
      <c r="FN166" s="426">
        <f t="shared" si="202"/>
        <v>0.31782438232771976</v>
      </c>
      <c r="FO166" s="426">
        <f t="shared" si="202"/>
        <v>0.36426993088969872</v>
      </c>
      <c r="FP166" s="426">
        <f t="shared" si="202"/>
        <v>0.3345712213990652</v>
      </c>
      <c r="FQ166" s="426">
        <f t="shared" si="202"/>
        <v>0.32695852032390099</v>
      </c>
      <c r="FR166" s="426">
        <f t="shared" si="202"/>
        <v>0.33417266026756193</v>
      </c>
      <c r="FS166" s="426">
        <f t="shared" si="202"/>
        <v>0.31725499817255898</v>
      </c>
      <c r="FT166" s="426">
        <f t="shared" si="202"/>
        <v>0.30523617393288655</v>
      </c>
      <c r="FU166" s="426">
        <f t="shared" si="202"/>
        <v>0.30141244885563817</v>
      </c>
      <c r="FV166" s="426">
        <f t="shared" si="202"/>
        <v>0.33783547269270436</v>
      </c>
      <c r="FW166" s="426">
        <f t="shared" si="202"/>
        <v>0.35753990919230449</v>
      </c>
      <c r="FX166" s="426">
        <f t="shared" si="202"/>
        <v>0.36029286096361618</v>
      </c>
      <c r="FY166" s="426">
        <f t="shared" si="202"/>
        <v>0.33142286951768885</v>
      </c>
      <c r="FZ166" s="426">
        <f t="shared" si="202"/>
        <v>0.33276376639139132</v>
      </c>
      <c r="GA166" s="426">
        <f t="shared" si="202"/>
        <v>0.32029643074858538</v>
      </c>
      <c r="GB166" s="426">
        <f t="shared" si="202"/>
        <v>0.3127607323318492</v>
      </c>
      <c r="GC166" s="426">
        <f t="shared" si="202"/>
        <v>0.32326401340799066</v>
      </c>
      <c r="GD166" s="426">
        <f t="shared" si="202"/>
        <v>0.32962475160246674</v>
      </c>
      <c r="GE166" s="426">
        <f t="shared" si="202"/>
        <v>0.37424016902635998</v>
      </c>
      <c r="GF166" s="426">
        <f t="shared" si="202"/>
        <v>0.37719641061547449</v>
      </c>
      <c r="GG166" s="426">
        <f t="shared" si="202"/>
        <v>0.37135688722314136</v>
      </c>
      <c r="GH166" s="426">
        <f t="shared" si="202"/>
        <v>0.3701716485415763</v>
      </c>
      <c r="GI166" s="426">
        <f t="shared" si="202"/>
        <v>0.38578627633621532</v>
      </c>
      <c r="GJ166" s="426">
        <f t="shared" si="202"/>
        <v>0.33478493938182385</v>
      </c>
      <c r="GK166" s="426">
        <f t="shared" si="202"/>
        <v>0.34315796099711365</v>
      </c>
      <c r="GL166" s="426">
        <f t="shared" si="202"/>
        <v>0.3676925806558643</v>
      </c>
      <c r="GM166" s="426">
        <f t="shared" si="202"/>
        <v>0.3758825848535895</v>
      </c>
      <c r="GN166" s="458">
        <f t="shared" si="202"/>
        <v>0.30823123630223115</v>
      </c>
      <c r="GO166" s="458">
        <f t="shared" si="202"/>
        <v>0.29920955264043053</v>
      </c>
      <c r="GP166" s="458">
        <f t="shared" si="202"/>
        <v>0.32515525308379412</v>
      </c>
      <c r="GQ166" s="458">
        <f t="shared" si="202"/>
        <v>0.28781985670419652</v>
      </c>
      <c r="GR166" s="458">
        <f t="shared" si="202"/>
        <v>0.27825261158594494</v>
      </c>
      <c r="GS166" s="459">
        <f t="shared" si="202"/>
        <v>0.29185703240317706</v>
      </c>
      <c r="GT166" s="459">
        <f t="shared" si="202"/>
        <v>0.33818328416191751</v>
      </c>
      <c r="GU166" s="459">
        <f t="shared" si="202"/>
        <v>0.32322881433403416</v>
      </c>
      <c r="GV166" s="459">
        <f t="shared" si="202"/>
        <v>0.25331633532026326</v>
      </c>
      <c r="GW166" s="459">
        <f t="shared" si="202"/>
        <v>0.249325313530771</v>
      </c>
      <c r="GX166" s="459">
        <f t="shared" si="202"/>
        <v>0.28992884317317175</v>
      </c>
      <c r="GY166" s="459">
        <f t="shared" ref="GY166:IY166" si="203">GY116/GY110</f>
        <v>0.30088953420450942</v>
      </c>
      <c r="GZ166" s="426">
        <f>GZ116/GZ110</f>
        <v>0.31735113285097999</v>
      </c>
      <c r="HA166" s="426">
        <f t="shared" si="203"/>
        <v>0.32115333948096431</v>
      </c>
      <c r="HB166" s="426">
        <f t="shared" si="203"/>
        <v>0.32996638655462185</v>
      </c>
      <c r="HC166" s="426">
        <f t="shared" si="203"/>
        <v>0.35781975140362832</v>
      </c>
      <c r="HD166" s="426">
        <f t="shared" si="203"/>
        <v>0.32966229638458483</v>
      </c>
      <c r="HE166" s="426">
        <f t="shared" si="203"/>
        <v>0.31488960064367388</v>
      </c>
      <c r="HF166" s="426">
        <f t="shared" si="203"/>
        <v>0.30362991058508126</v>
      </c>
      <c r="HG166" s="426">
        <f t="shared" si="203"/>
        <v>0.33712047012732616</v>
      </c>
      <c r="HH166" s="426">
        <f t="shared" si="203"/>
        <v>0.33801593710481009</v>
      </c>
      <c r="HI166" s="426">
        <f t="shared" si="203"/>
        <v>0.34159123392091473</v>
      </c>
      <c r="HJ166" s="426">
        <f t="shared" si="203"/>
        <v>0.35274449285887194</v>
      </c>
      <c r="HK166" s="426">
        <f t="shared" si="203"/>
        <v>0.38810708016383849</v>
      </c>
      <c r="HL166" s="426">
        <f t="shared" si="203"/>
        <v>0.38483416534581599</v>
      </c>
      <c r="HM166" s="426">
        <f t="shared" si="203"/>
        <v>0.35926683218927996</v>
      </c>
      <c r="HN166" s="426">
        <f t="shared" si="203"/>
        <v>0.37331722722708155</v>
      </c>
      <c r="HO166" s="426">
        <f t="shared" si="203"/>
        <v>0.36488630354309887</v>
      </c>
      <c r="HP166" s="426">
        <f t="shared" si="203"/>
        <v>0.38190492613669025</v>
      </c>
      <c r="HQ166" s="426">
        <f t="shared" si="203"/>
        <v>0.37146607841279722</v>
      </c>
      <c r="HR166" s="426">
        <f t="shared" si="203"/>
        <v>0.40030741913684126</v>
      </c>
      <c r="HS166" s="426">
        <f t="shared" si="203"/>
        <v>0.39802932793376067</v>
      </c>
      <c r="HT166" s="426">
        <f t="shared" si="203"/>
        <v>0.40016449693495948</v>
      </c>
      <c r="HU166" s="426">
        <f t="shared" si="203"/>
        <v>0.41112380390856273</v>
      </c>
      <c r="HV166" s="426">
        <f t="shared" si="203"/>
        <v>0.43215514173882102</v>
      </c>
      <c r="HW166" s="425">
        <f t="shared" si="203"/>
        <v>0.56112914444702067</v>
      </c>
      <c r="HX166" s="427">
        <f t="shared" si="203"/>
        <v>0.531485999767631</v>
      </c>
      <c r="HY166" s="427">
        <f t="shared" si="203"/>
        <v>0.51411373012617911</v>
      </c>
      <c r="HZ166" s="427">
        <f t="shared" si="203"/>
        <v>0.54880321578658875</v>
      </c>
      <c r="IA166" s="427">
        <f t="shared" si="203"/>
        <v>0.53976536634518502</v>
      </c>
      <c r="IB166" s="428">
        <f t="shared" si="203"/>
        <v>0.51305397898804495</v>
      </c>
      <c r="IC166" s="428">
        <f t="shared" si="203"/>
        <v>0.49351198374766608</v>
      </c>
      <c r="ID166" s="428">
        <f t="shared" si="203"/>
        <v>0.39300514808026804</v>
      </c>
      <c r="IE166" s="428">
        <f t="shared" si="203"/>
        <v>0.4319487352770805</v>
      </c>
      <c r="IF166" s="427">
        <f t="shared" si="203"/>
        <v>0.50635162292186831</v>
      </c>
      <c r="IG166" s="427">
        <f t="shared" si="203"/>
        <v>0.5739423076923077</v>
      </c>
      <c r="IH166" s="428">
        <f t="shared" si="203"/>
        <v>0.46612708071469688</v>
      </c>
      <c r="II166" s="428">
        <f t="shared" si="203"/>
        <v>0.56204041456777254</v>
      </c>
      <c r="IJ166" s="429">
        <f t="shared" si="203"/>
        <v>0.38499065442533531</v>
      </c>
      <c r="IK166" s="430">
        <f t="shared" si="203"/>
        <v>0.35463149582169418</v>
      </c>
      <c r="IL166" s="430">
        <f t="shared" si="203"/>
        <v>0.37842028125340665</v>
      </c>
      <c r="IM166" s="429">
        <f t="shared" si="203"/>
        <v>0.39611536197763392</v>
      </c>
      <c r="IN166" s="429">
        <f t="shared" si="203"/>
        <v>0.37307804225106211</v>
      </c>
      <c r="IO166" s="429">
        <f t="shared" si="203"/>
        <v>0.46669787034870114</v>
      </c>
      <c r="IP166" s="430">
        <f t="shared" si="203"/>
        <v>0.44388713270888497</v>
      </c>
      <c r="IQ166" s="430">
        <f t="shared" si="203"/>
        <v>0.43362278486986477</v>
      </c>
      <c r="IR166" s="429">
        <f t="shared" si="203"/>
        <v>0.38943166924818301</v>
      </c>
      <c r="IS166" s="429">
        <f t="shared" si="203"/>
        <v>0.35478935644170279</v>
      </c>
      <c r="IT166" s="429">
        <f t="shared" si="203"/>
        <v>0.31980580107058382</v>
      </c>
      <c r="IU166" s="429">
        <f t="shared" si="203"/>
        <v>0.35262890242238565</v>
      </c>
      <c r="IV166" s="429">
        <f t="shared" si="203"/>
        <v>0.29129795348605331</v>
      </c>
      <c r="IW166" s="429">
        <f t="shared" si="203"/>
        <v>0.29094851899670332</v>
      </c>
      <c r="IX166" s="429">
        <f t="shared" si="203"/>
        <v>0.31039072398479595</v>
      </c>
      <c r="IY166" s="429">
        <f t="shared" si="203"/>
        <v>0.26398019010526202</v>
      </c>
      <c r="IZ166" s="429">
        <f t="shared" ref="IZ166:JD166" si="204">IZ116/IZ110</f>
        <v>0.26608343803134188</v>
      </c>
      <c r="JA166" s="429">
        <f t="shared" si="204"/>
        <v>0.27905635780184518</v>
      </c>
      <c r="JB166" s="429">
        <f t="shared" si="204"/>
        <v>0.30351286303949321</v>
      </c>
      <c r="JC166" s="429">
        <f t="shared" si="204"/>
        <v>0.30058787128712872</v>
      </c>
      <c r="JD166" s="429">
        <f t="shared" si="204"/>
        <v>0.28875512295081968</v>
      </c>
      <c r="JE166" s="429">
        <f>JE116/JE110</f>
        <v>0.31297090832984514</v>
      </c>
      <c r="JF166" s="429">
        <f>JF116/JF110</f>
        <v>0.30201861352445281</v>
      </c>
      <c r="JG166" s="428">
        <f>JG116/JG110</f>
        <v>0.35275223832657487</v>
      </c>
    </row>
    <row r="167" spans="2:267" ht="15" customHeight="1">
      <c r="B167" s="463" t="s">
        <v>132</v>
      </c>
      <c r="C167" s="464"/>
      <c r="D167" s="465">
        <f t="shared" ref="D167:BO167" si="205">D109/D100</f>
        <v>1.0415500839395635</v>
      </c>
      <c r="E167" s="466">
        <f t="shared" si="205"/>
        <v>1.0449530036779731</v>
      </c>
      <c r="F167" s="466">
        <f t="shared" si="205"/>
        <v>1.0716320716320715</v>
      </c>
      <c r="G167" s="466">
        <f t="shared" si="205"/>
        <v>1.0554490864954644</v>
      </c>
      <c r="H167" s="466">
        <f t="shared" si="205"/>
        <v>1.0180816668662436</v>
      </c>
      <c r="I167" s="466">
        <f t="shared" si="205"/>
        <v>1.0116124751161248</v>
      </c>
      <c r="J167" s="466">
        <f t="shared" si="205"/>
        <v>0.89269036500524157</v>
      </c>
      <c r="K167" s="466">
        <f t="shared" si="205"/>
        <v>0.90086326928432192</v>
      </c>
      <c r="L167" s="466">
        <f t="shared" si="205"/>
        <v>0.90150327400166008</v>
      </c>
      <c r="M167" s="466">
        <f t="shared" si="205"/>
        <v>0.88958990536277605</v>
      </c>
      <c r="N167" s="466">
        <f t="shared" si="205"/>
        <v>0.85458632316071581</v>
      </c>
      <c r="O167" s="467">
        <f t="shared" si="205"/>
        <v>1.0028643915214011</v>
      </c>
      <c r="P167" s="468">
        <f t="shared" si="205"/>
        <v>0.96660209221232085</v>
      </c>
      <c r="Q167" s="469">
        <f t="shared" si="205"/>
        <v>0.91716439135381111</v>
      </c>
      <c r="R167" s="469">
        <f t="shared" si="205"/>
        <v>0.98207790561418318</v>
      </c>
      <c r="S167" s="469">
        <f t="shared" si="205"/>
        <v>1.0371335658399683</v>
      </c>
      <c r="T167" s="469">
        <f t="shared" si="205"/>
        <v>1.0439045759370673</v>
      </c>
      <c r="U167" s="469">
        <f t="shared" si="205"/>
        <v>0.99676132068851409</v>
      </c>
      <c r="V167" s="469">
        <f t="shared" si="205"/>
        <v>1.0670518473468147</v>
      </c>
      <c r="W167" s="469">
        <f t="shared" si="205"/>
        <v>1.019749173037795</v>
      </c>
      <c r="X167" s="469">
        <f t="shared" si="205"/>
        <v>0.99613314125407537</v>
      </c>
      <c r="Y167" s="469">
        <f t="shared" si="205"/>
        <v>1.0624574669187146</v>
      </c>
      <c r="Z167" s="469">
        <f t="shared" si="205"/>
        <v>0.97259270115784846</v>
      </c>
      <c r="AA167" s="470">
        <f t="shared" si="205"/>
        <v>1.0644436389996375</v>
      </c>
      <c r="AB167" s="468">
        <f t="shared" si="205"/>
        <v>1.0991360691144709</v>
      </c>
      <c r="AC167" s="469">
        <f t="shared" si="205"/>
        <v>1.1192362093352193</v>
      </c>
      <c r="AD167" s="469">
        <f t="shared" si="205"/>
        <v>1.1549792531120331</v>
      </c>
      <c r="AE167" s="469">
        <f t="shared" si="205"/>
        <v>1.1509601585457527</v>
      </c>
      <c r="AF167" s="469">
        <f t="shared" si="205"/>
        <v>1.1337790428278283</v>
      </c>
      <c r="AG167" s="469">
        <f t="shared" si="205"/>
        <v>1.1316334455086721</v>
      </c>
      <c r="AH167" s="469">
        <f t="shared" si="205"/>
        <v>1.1845417925478348</v>
      </c>
      <c r="AI167" s="469">
        <f t="shared" si="205"/>
        <v>1.22208951470958</v>
      </c>
      <c r="AJ167" s="469">
        <f t="shared" si="205"/>
        <v>1.2157871340572808</v>
      </c>
      <c r="AK167" s="469">
        <f t="shared" si="205"/>
        <v>1.2306626354245402</v>
      </c>
      <c r="AL167" s="469">
        <f t="shared" si="205"/>
        <v>1.1934915912816466</v>
      </c>
      <c r="AM167" s="470">
        <f t="shared" si="205"/>
        <v>1.2031276753609954</v>
      </c>
      <c r="AN167" s="469">
        <f t="shared" si="205"/>
        <v>1.034484704819957</v>
      </c>
      <c r="AO167" s="469">
        <f t="shared" si="205"/>
        <v>1.0796898682523026</v>
      </c>
      <c r="AP167" s="469">
        <f t="shared" si="205"/>
        <v>1.0586068129003003</v>
      </c>
      <c r="AQ167" s="469">
        <f t="shared" si="205"/>
        <v>1.0367161269359906</v>
      </c>
      <c r="AR167" s="469">
        <f t="shared" si="205"/>
        <v>0.93305912596401031</v>
      </c>
      <c r="AS167" s="469">
        <f t="shared" si="205"/>
        <v>0.92009009450129753</v>
      </c>
      <c r="AT167" s="469">
        <f t="shared" si="205"/>
        <v>0.97973175858272443</v>
      </c>
      <c r="AU167" s="469">
        <f t="shared" si="205"/>
        <v>1.0092965448670146</v>
      </c>
      <c r="AV167" s="469">
        <f t="shared" si="205"/>
        <v>0.86915419046149101</v>
      </c>
      <c r="AW167" s="469">
        <f t="shared" si="205"/>
        <v>0.89392610668395167</v>
      </c>
      <c r="AX167" s="469">
        <f t="shared" si="205"/>
        <v>0.85311717984985314</v>
      </c>
      <c r="AY167" s="470">
        <f t="shared" si="205"/>
        <v>0.93571230213829493</v>
      </c>
      <c r="AZ167" s="469">
        <f t="shared" si="205"/>
        <v>0.90506477421082587</v>
      </c>
      <c r="BA167" s="469">
        <f t="shared" si="205"/>
        <v>0.77891470009832842</v>
      </c>
      <c r="BB167" s="469">
        <f t="shared" si="205"/>
        <v>0.77575521690967342</v>
      </c>
      <c r="BC167" s="469">
        <f t="shared" si="205"/>
        <v>0.82519141935075624</v>
      </c>
      <c r="BD167" s="469">
        <f t="shared" si="205"/>
        <v>0.80323955153969362</v>
      </c>
      <c r="BE167" s="469">
        <f t="shared" si="205"/>
        <v>0.77993811101678667</v>
      </c>
      <c r="BF167" s="469">
        <f t="shared" si="205"/>
        <v>0.77776618770699146</v>
      </c>
      <c r="BG167" s="469">
        <f t="shared" si="205"/>
        <v>0.80245309495348471</v>
      </c>
      <c r="BH167" s="469">
        <f t="shared" si="205"/>
        <v>0.87861521427992761</v>
      </c>
      <c r="BI167" s="469">
        <f t="shared" si="205"/>
        <v>0.81148709970180211</v>
      </c>
      <c r="BJ167" s="469">
        <f t="shared" si="205"/>
        <v>0.84369739453782566</v>
      </c>
      <c r="BK167" s="470">
        <f t="shared" si="205"/>
        <v>0.81476469352994707</v>
      </c>
      <c r="BL167" s="468">
        <f t="shared" si="205"/>
        <v>0.8508982317531979</v>
      </c>
      <c r="BM167" s="469">
        <f t="shared" si="205"/>
        <v>0.87638174582858208</v>
      </c>
      <c r="BN167" s="469">
        <f t="shared" si="205"/>
        <v>0.87961839507053985</v>
      </c>
      <c r="BO167" s="469">
        <f t="shared" si="205"/>
        <v>0.87387258751576591</v>
      </c>
      <c r="BP167" s="469">
        <f t="shared" ref="BP167:EA167" si="206">BP109/BP100</f>
        <v>0.88034778465936159</v>
      </c>
      <c r="BQ167" s="469">
        <f t="shared" si="206"/>
        <v>0.8970368437284999</v>
      </c>
      <c r="BR167" s="469">
        <f t="shared" si="206"/>
        <v>0.89324433191391417</v>
      </c>
      <c r="BS167" s="469">
        <f t="shared" si="206"/>
        <v>0.96920710116969055</v>
      </c>
      <c r="BT167" s="469">
        <f t="shared" si="206"/>
        <v>1.0343640957766815</v>
      </c>
      <c r="BU167" s="469">
        <f t="shared" si="206"/>
        <v>1.0076771376250175</v>
      </c>
      <c r="BV167" s="469">
        <f t="shared" si="206"/>
        <v>1.0038721503035857</v>
      </c>
      <c r="BW167" s="470">
        <f t="shared" si="206"/>
        <v>1.0037110669317428</v>
      </c>
      <c r="BX167" s="468">
        <f t="shared" si="206"/>
        <v>1.0797214888198323</v>
      </c>
      <c r="BY167" s="469">
        <f t="shared" si="206"/>
        <v>1.1071212895433642</v>
      </c>
      <c r="BZ167" s="469">
        <f t="shared" si="206"/>
        <v>1.2114840772162794</v>
      </c>
      <c r="CA167" s="469">
        <f t="shared" si="206"/>
        <v>1.2561675413213007</v>
      </c>
      <c r="CB167" s="469">
        <f t="shared" si="206"/>
        <v>1.2341747121088751</v>
      </c>
      <c r="CC167" s="469">
        <f t="shared" si="206"/>
        <v>1.2451177100053505</v>
      </c>
      <c r="CD167" s="469">
        <f t="shared" si="206"/>
        <v>1.236779777320318</v>
      </c>
      <c r="CE167" s="469">
        <f t="shared" si="206"/>
        <v>1.2279616724738676</v>
      </c>
      <c r="CF167" s="469">
        <f t="shared" si="206"/>
        <v>1.2136842559806547</v>
      </c>
      <c r="CG167" s="469">
        <f t="shared" si="206"/>
        <v>1.2236839295248265</v>
      </c>
      <c r="CH167" s="469">
        <f t="shared" si="206"/>
        <v>1.2043164276698326</v>
      </c>
      <c r="CI167" s="470">
        <f t="shared" si="206"/>
        <v>1.1222077680728488</v>
      </c>
      <c r="CJ167" s="468">
        <f t="shared" si="206"/>
        <v>1.1752348189092034</v>
      </c>
      <c r="CK167" s="469">
        <f t="shared" si="206"/>
        <v>1.1966188606682158</v>
      </c>
      <c r="CL167" s="469">
        <f t="shared" si="206"/>
        <v>1.2084806384254378</v>
      </c>
      <c r="CM167" s="469">
        <f t="shared" si="206"/>
        <v>1.1179122495944467</v>
      </c>
      <c r="CN167" s="469">
        <f t="shared" si="206"/>
        <v>1.1337213725937763</v>
      </c>
      <c r="CO167" s="469">
        <f t="shared" si="206"/>
        <v>1.1693779904306221</v>
      </c>
      <c r="CP167" s="469">
        <f t="shared" si="206"/>
        <v>1.1795350539996339</v>
      </c>
      <c r="CQ167" s="469">
        <f t="shared" si="206"/>
        <v>1.1766034327009938</v>
      </c>
      <c r="CR167" s="469">
        <f t="shared" si="206"/>
        <v>1.1786929761042724</v>
      </c>
      <c r="CS167" s="469">
        <f t="shared" si="206"/>
        <v>1.1790693590869183</v>
      </c>
      <c r="CT167" s="469">
        <f t="shared" si="206"/>
        <v>1.1845332142611802</v>
      </c>
      <c r="CU167" s="470">
        <f t="shared" si="206"/>
        <v>1.2296500732563289</v>
      </c>
      <c r="CV167" s="469">
        <f t="shared" si="206"/>
        <v>1.1630467671657316</v>
      </c>
      <c r="CW167" s="469">
        <f t="shared" si="206"/>
        <v>1.1669398603426089</v>
      </c>
      <c r="CX167" s="469">
        <f t="shared" si="206"/>
        <v>1.1713824663138961</v>
      </c>
      <c r="CY167" s="469">
        <f t="shared" si="206"/>
        <v>1.1370726609050283</v>
      </c>
      <c r="CZ167" s="469">
        <f t="shared" si="206"/>
        <v>1.1091500948282922</v>
      </c>
      <c r="DA167" s="469">
        <f t="shared" si="206"/>
        <v>1.0809795102718951</v>
      </c>
      <c r="DB167" s="471">
        <f t="shared" si="206"/>
        <v>1.1016292371109586</v>
      </c>
      <c r="DC167" s="472">
        <f t="shared" si="206"/>
        <v>1.1036041088546789</v>
      </c>
      <c r="DD167" s="473">
        <f t="shared" si="206"/>
        <v>1.1222719810159671</v>
      </c>
      <c r="DE167" s="473">
        <f t="shared" si="206"/>
        <v>1.1192601516410454</v>
      </c>
      <c r="DF167" s="474">
        <f t="shared" si="206"/>
        <v>1.101291166302178</v>
      </c>
      <c r="DG167" s="475">
        <f t="shared" si="206"/>
        <v>1.0948362884688718</v>
      </c>
      <c r="DH167" s="476">
        <f t="shared" si="206"/>
        <v>1.0971147696282095</v>
      </c>
      <c r="DI167" s="474">
        <f t="shared" si="206"/>
        <v>1.0741087972834285</v>
      </c>
      <c r="DJ167" s="474">
        <f t="shared" si="206"/>
        <v>1.0835927100893441</v>
      </c>
      <c r="DK167" s="472">
        <f t="shared" si="206"/>
        <v>1.0956302815972716</v>
      </c>
      <c r="DL167" s="472">
        <f t="shared" si="206"/>
        <v>1.0901397537284259</v>
      </c>
      <c r="DM167" s="472">
        <f t="shared" si="206"/>
        <v>1.0960665829321468</v>
      </c>
      <c r="DN167" s="472">
        <f t="shared" si="206"/>
        <v>1.0932533750077555</v>
      </c>
      <c r="DO167" s="472">
        <f t="shared" si="206"/>
        <v>1.0641183649249919</v>
      </c>
      <c r="DP167" s="472">
        <f t="shared" si="206"/>
        <v>1.0763297598583395</v>
      </c>
      <c r="DQ167" s="472">
        <f t="shared" si="206"/>
        <v>1.0997856677986435</v>
      </c>
      <c r="DR167" s="472">
        <f t="shared" si="206"/>
        <v>1.0938788470007539</v>
      </c>
      <c r="DS167" s="477">
        <f t="shared" si="206"/>
        <v>1.0809990566052508</v>
      </c>
      <c r="DT167" s="478">
        <f t="shared" si="206"/>
        <v>1.1027431981348317</v>
      </c>
      <c r="DU167" s="472">
        <f t="shared" si="206"/>
        <v>1.1011175464932526</v>
      </c>
      <c r="DV167" s="472">
        <f t="shared" si="206"/>
        <v>1.1234659515508998</v>
      </c>
      <c r="DW167" s="472">
        <f t="shared" si="206"/>
        <v>1.1717108689906195</v>
      </c>
      <c r="DX167" s="472">
        <f t="shared" si="206"/>
        <v>1.200126268881488</v>
      </c>
      <c r="DY167" s="472">
        <f t="shared" si="206"/>
        <v>1.212022920233667</v>
      </c>
      <c r="DZ167" s="472">
        <f t="shared" si="206"/>
        <v>1.2119794706919509</v>
      </c>
      <c r="EA167" s="472">
        <f t="shared" si="206"/>
        <v>1.2428387649505519</v>
      </c>
      <c r="EB167" s="472">
        <f t="shared" ref="EB167:GM167" si="207">EB109/EB100</f>
        <v>1.2373257063077796</v>
      </c>
      <c r="EC167" s="472">
        <f t="shared" si="207"/>
        <v>1.2692141707491</v>
      </c>
      <c r="ED167" s="479">
        <f t="shared" si="207"/>
        <v>1.2617161896086286</v>
      </c>
      <c r="EE167" s="480">
        <f t="shared" si="207"/>
        <v>1.3000322094434553</v>
      </c>
      <c r="EF167" s="481">
        <f t="shared" si="207"/>
        <v>1.3379559176744389</v>
      </c>
      <c r="EG167" s="482">
        <f t="shared" si="207"/>
        <v>1.3180324838889277</v>
      </c>
      <c r="EH167" s="482">
        <f t="shared" si="207"/>
        <v>1.2833772490986133</v>
      </c>
      <c r="EI167" s="482">
        <f t="shared" si="207"/>
        <v>1.2922042788963795</v>
      </c>
      <c r="EJ167" s="482">
        <f t="shared" si="207"/>
        <v>1.3066281959381767</v>
      </c>
      <c r="EK167" s="482">
        <f>EK109/EK100</f>
        <v>1.315481612764958</v>
      </c>
      <c r="EL167" s="482">
        <f t="shared" si="207"/>
        <v>1.3467341320596118</v>
      </c>
      <c r="EM167" s="482">
        <f t="shared" si="207"/>
        <v>1.3564989226411424</v>
      </c>
      <c r="EN167" s="482">
        <f t="shared" si="207"/>
        <v>1.3486238644161781</v>
      </c>
      <c r="EO167" s="482">
        <f t="shared" si="207"/>
        <v>1.3571219857630326</v>
      </c>
      <c r="EP167" s="482">
        <f t="shared" si="207"/>
        <v>1.3465426751023113</v>
      </c>
      <c r="EQ167" s="480">
        <f t="shared" si="207"/>
        <v>1.3406599995170394</v>
      </c>
      <c r="ER167" s="481">
        <f t="shared" si="207"/>
        <v>1.3711828880839816</v>
      </c>
      <c r="ES167" s="482">
        <f t="shared" si="207"/>
        <v>1.378578059373982</v>
      </c>
      <c r="ET167" s="482">
        <f t="shared" si="207"/>
        <v>1.3606955230650055</v>
      </c>
      <c r="EU167" s="482">
        <f t="shared" si="207"/>
        <v>1.3644370729663746</v>
      </c>
      <c r="EV167" s="482">
        <f t="shared" si="207"/>
        <v>1.36232018533338</v>
      </c>
      <c r="EW167" s="482">
        <f t="shared" si="207"/>
        <v>1.3557786049665606</v>
      </c>
      <c r="EX167" s="482">
        <f t="shared" si="207"/>
        <v>1.3602163658905058</v>
      </c>
      <c r="EY167" s="482">
        <f t="shared" si="207"/>
        <v>1.3641583550476697</v>
      </c>
      <c r="EZ167" s="482">
        <f t="shared" si="207"/>
        <v>1.3533365266593653</v>
      </c>
      <c r="FA167" s="482">
        <f t="shared" si="207"/>
        <v>1.3300134384207982</v>
      </c>
      <c r="FB167" s="482">
        <f t="shared" si="207"/>
        <v>1.3261074395229406</v>
      </c>
      <c r="FC167" s="480">
        <f t="shared" si="207"/>
        <v>1.3165087181406046</v>
      </c>
      <c r="FD167" s="483">
        <f t="shared" si="207"/>
        <v>1.334900057914983</v>
      </c>
      <c r="FE167" s="483">
        <f t="shared" si="207"/>
        <v>1.3504370877584642</v>
      </c>
      <c r="FF167" s="483">
        <f t="shared" si="207"/>
        <v>1.3732724760537169</v>
      </c>
      <c r="FG167" s="483">
        <f t="shared" si="207"/>
        <v>1.3976020819776742</v>
      </c>
      <c r="FH167" s="483">
        <f t="shared" si="207"/>
        <v>1.4007606813975895</v>
      </c>
      <c r="FI167" s="483">
        <f t="shared" si="207"/>
        <v>1.391864024967342</v>
      </c>
      <c r="FJ167" s="483">
        <f t="shared" si="207"/>
        <v>1.425081726561908</v>
      </c>
      <c r="FK167" s="483">
        <f t="shared" si="207"/>
        <v>1.4282207390151611</v>
      </c>
      <c r="FL167" s="483">
        <f t="shared" si="207"/>
        <v>1.4083602967257058</v>
      </c>
      <c r="FM167" s="483">
        <f t="shared" si="207"/>
        <v>1.436111200566671</v>
      </c>
      <c r="FN167" s="483">
        <f t="shared" si="207"/>
        <v>1.4583080188324125</v>
      </c>
      <c r="FO167" s="483">
        <f t="shared" si="207"/>
        <v>1.4135428987096983</v>
      </c>
      <c r="FP167" s="483">
        <f t="shared" si="207"/>
        <v>1.4438036134576955</v>
      </c>
      <c r="FQ167" s="483">
        <f t="shared" si="207"/>
        <v>1.4587047785554463</v>
      </c>
      <c r="FR167" s="483">
        <f t="shared" si="207"/>
        <v>1.4496734750791704</v>
      </c>
      <c r="FS167" s="483">
        <f t="shared" si="207"/>
        <v>1.4684217851827912</v>
      </c>
      <c r="FT167" s="483">
        <f t="shared" si="207"/>
        <v>1.4343910946588314</v>
      </c>
      <c r="FU167" s="483">
        <f t="shared" si="207"/>
        <v>1.4347036795371739</v>
      </c>
      <c r="FV167" s="483">
        <f t="shared" si="207"/>
        <v>1.4058016723570785</v>
      </c>
      <c r="FW167" s="483">
        <f t="shared" si="207"/>
        <v>1.3833328488705605</v>
      </c>
      <c r="FX167" s="483">
        <f t="shared" si="207"/>
        <v>1.3826541139503266</v>
      </c>
      <c r="FY167" s="483">
        <f t="shared" si="207"/>
        <v>1.3837784272824862</v>
      </c>
      <c r="FZ167" s="483">
        <f t="shared" si="207"/>
        <v>1.3820811053483331</v>
      </c>
      <c r="GA167" s="483">
        <f t="shared" si="207"/>
        <v>1.4203211679880963</v>
      </c>
      <c r="GB167" s="483">
        <f t="shared" si="207"/>
        <v>1.409365198822788</v>
      </c>
      <c r="GC167" s="483">
        <f t="shared" si="207"/>
        <v>1.391358550753748</v>
      </c>
      <c r="GD167" s="483">
        <f t="shared" si="207"/>
        <v>1.3958217424547765</v>
      </c>
      <c r="GE167" s="483">
        <f t="shared" si="207"/>
        <v>1.3597653558046405</v>
      </c>
      <c r="GF167" s="483">
        <f t="shared" si="207"/>
        <v>1.3370031193890544</v>
      </c>
      <c r="GG167" s="483">
        <f t="shared" si="207"/>
        <v>1.3401405585799835</v>
      </c>
      <c r="GH167" s="483">
        <f t="shared" si="207"/>
        <v>1.334805481573897</v>
      </c>
      <c r="GI167" s="483">
        <f t="shared" si="207"/>
        <v>1.3269587888274907</v>
      </c>
      <c r="GJ167" s="483">
        <f t="shared" si="207"/>
        <v>1.3713981626205594</v>
      </c>
      <c r="GK167" s="483">
        <f t="shared" si="207"/>
        <v>1.367686124725062</v>
      </c>
      <c r="GL167" s="483">
        <f t="shared" si="207"/>
        <v>1.3310291262135923</v>
      </c>
      <c r="GM167" s="483">
        <f t="shared" si="207"/>
        <v>1.321879033391691</v>
      </c>
      <c r="GN167" s="483">
        <f t="shared" ref="GN167:IW167" si="208">GN109/GN100</f>
        <v>1.371211918581325</v>
      </c>
      <c r="GO167" s="483">
        <f t="shared" si="208"/>
        <v>1.4197982023619191</v>
      </c>
      <c r="GP167" s="483">
        <f t="shared" si="208"/>
        <v>1.3822259687843257</v>
      </c>
      <c r="GQ167" s="483">
        <f t="shared" si="208"/>
        <v>1.3836135241547403</v>
      </c>
      <c r="GR167" s="483">
        <f t="shared" si="208"/>
        <v>1.390021099978521</v>
      </c>
      <c r="GS167" s="483">
        <f t="shared" si="208"/>
        <v>1.3487717752984929</v>
      </c>
      <c r="GT167" s="483">
        <f t="shared" si="208"/>
        <v>1.3154673107432928</v>
      </c>
      <c r="GU167" s="483">
        <f t="shared" si="208"/>
        <v>1.3146122967898386</v>
      </c>
      <c r="GV167" s="483">
        <f t="shared" si="208"/>
        <v>1.3939431488686773</v>
      </c>
      <c r="GW167" s="483">
        <f t="shared" si="208"/>
        <v>1.3904992849592737</v>
      </c>
      <c r="GX167" s="483">
        <f t="shared" si="208"/>
        <v>1.361280670257331</v>
      </c>
      <c r="GY167" s="483">
        <f t="shared" si="208"/>
        <v>1.3493658635396857</v>
      </c>
      <c r="GZ167" s="483">
        <f>GZ109/GZ100</f>
        <v>1.3230807593482008</v>
      </c>
      <c r="HA167" s="483">
        <f t="shared" si="208"/>
        <v>1.3162180265416334</v>
      </c>
      <c r="HB167" s="483">
        <f t="shared" si="208"/>
        <v>1.2942294541212438</v>
      </c>
      <c r="HC167" s="483">
        <f t="shared" si="208"/>
        <v>1.2867362913933533</v>
      </c>
      <c r="HD167" s="483">
        <f t="shared" si="208"/>
        <v>1.3022312770583973</v>
      </c>
      <c r="HE167" s="483">
        <f t="shared" si="208"/>
        <v>1.3294905872631884</v>
      </c>
      <c r="HF167" s="483">
        <f t="shared" si="208"/>
        <v>1.3287665836050073</v>
      </c>
      <c r="HG167" s="483">
        <f t="shared" si="208"/>
        <v>1.3010947679494929</v>
      </c>
      <c r="HH167" s="483">
        <f t="shared" si="208"/>
        <v>1.2995229025990265</v>
      </c>
      <c r="HI167" s="483">
        <f t="shared" si="208"/>
        <v>1.3013017170582517</v>
      </c>
      <c r="HJ167" s="483">
        <f t="shared" si="208"/>
        <v>1.2805009212236844</v>
      </c>
      <c r="HK167" s="483">
        <f t="shared" si="208"/>
        <v>1.2701090460063376</v>
      </c>
      <c r="HL167" s="483">
        <f t="shared" si="208"/>
        <v>1.255787797262887</v>
      </c>
      <c r="HM167" s="483">
        <f t="shared" si="208"/>
        <v>1.2687883504177178</v>
      </c>
      <c r="HN167" s="483">
        <f t="shared" si="208"/>
        <v>1.2515056423345541</v>
      </c>
      <c r="HO167" s="483">
        <f t="shared" si="208"/>
        <v>1.2726298174972546</v>
      </c>
      <c r="HP167" s="483">
        <f t="shared" si="208"/>
        <v>1.2388026776851089</v>
      </c>
      <c r="HQ167" s="483">
        <f t="shared" si="208"/>
        <v>1.266014009621065</v>
      </c>
      <c r="HR167" s="483">
        <f t="shared" si="208"/>
        <v>1.2535580060298186</v>
      </c>
      <c r="HS167" s="483">
        <f t="shared" si="208"/>
        <v>1.26051293805614</v>
      </c>
      <c r="HT167" s="483">
        <f t="shared" si="208"/>
        <v>1.2637116927528607</v>
      </c>
      <c r="HU167" s="483">
        <f t="shared" si="208"/>
        <v>1.2623838202391358</v>
      </c>
      <c r="HV167" s="483">
        <f t="shared" si="208"/>
        <v>1.2502628649183571</v>
      </c>
      <c r="HW167" s="481">
        <f t="shared" si="208"/>
        <v>1.1586937662659562</v>
      </c>
      <c r="HX167" s="484">
        <f t="shared" si="208"/>
        <v>1.1529667498591096</v>
      </c>
      <c r="HY167" s="484">
        <f t="shared" si="208"/>
        <v>1.142846668133128</v>
      </c>
      <c r="HZ167" s="484">
        <f t="shared" si="208"/>
        <v>1.1161353264321305</v>
      </c>
      <c r="IA167" s="484">
        <f t="shared" si="208"/>
        <v>1.1290345722652302</v>
      </c>
      <c r="IB167" s="485">
        <f t="shared" si="208"/>
        <v>1.1149263515076733</v>
      </c>
      <c r="IC167" s="485">
        <f t="shared" si="208"/>
        <v>1.1385350420453308</v>
      </c>
      <c r="ID167" s="485">
        <f t="shared" si="208"/>
        <v>1.1968640407295574</v>
      </c>
      <c r="IE167" s="485">
        <f t="shared" si="208"/>
        <v>1.1637447592597538</v>
      </c>
      <c r="IF167" s="484">
        <f t="shared" si="208"/>
        <v>1.117435070566394</v>
      </c>
      <c r="IG167" s="484">
        <f t="shared" si="208"/>
        <v>1.0766454559888614</v>
      </c>
      <c r="IH167" s="485">
        <f t="shared" si="208"/>
        <v>1.1427832219652736</v>
      </c>
      <c r="II167" s="485">
        <f t="shared" si="208"/>
        <v>1.0957882244665649</v>
      </c>
      <c r="IJ167" s="486">
        <f t="shared" si="208"/>
        <v>1.1857602536743308</v>
      </c>
      <c r="IK167" s="487">
        <f t="shared" si="208"/>
        <v>1.2080992896084586</v>
      </c>
      <c r="IL167" s="487">
        <f t="shared" si="208"/>
        <v>1.1937484015013791</v>
      </c>
      <c r="IM167" s="486">
        <f t="shared" si="208"/>
        <v>1.2219837830281002</v>
      </c>
      <c r="IN167" s="486">
        <f t="shared" si="208"/>
        <v>1.2259916923415493</v>
      </c>
      <c r="IO167" s="486">
        <f t="shared" si="208"/>
        <v>1.1505453704536404</v>
      </c>
      <c r="IP167" s="487">
        <f t="shared" si="208"/>
        <v>1.1591074926072429</v>
      </c>
      <c r="IQ167" s="487">
        <f t="shared" si="208"/>
        <v>1.1631636668602026</v>
      </c>
      <c r="IR167" s="486">
        <f t="shared" si="208"/>
        <v>1.1909791285437716</v>
      </c>
      <c r="IS167" s="486">
        <f t="shared" si="208"/>
        <v>1.2049091180988893</v>
      </c>
      <c r="IT167" s="486">
        <f t="shared" si="208"/>
        <v>1.2333953845279373</v>
      </c>
      <c r="IU167" s="486">
        <f t="shared" si="208"/>
        <v>1.2227576206043183</v>
      </c>
      <c r="IV167" s="486">
        <f t="shared" si="208"/>
        <v>1.2610922374429223</v>
      </c>
      <c r="IW167" s="486">
        <f t="shared" si="208"/>
        <v>1.2621937256697962</v>
      </c>
      <c r="IX167" s="486">
        <f t="shared" ref="IX167:JB167" si="209">IX109/IX100</f>
        <v>1.2546138396932627</v>
      </c>
      <c r="IY167" s="486">
        <f t="shared" si="209"/>
        <v>1.2880836406124339</v>
      </c>
      <c r="IZ167" s="486">
        <f t="shared" si="209"/>
        <v>1.2944810258853179</v>
      </c>
      <c r="JA167" s="486">
        <f t="shared" si="209"/>
        <v>1.2843399050720985</v>
      </c>
      <c r="JB167" s="486">
        <f t="shared" si="209"/>
        <v>1.3271716341686315</v>
      </c>
      <c r="JC167" s="486">
        <f t="shared" ref="JC167" si="210">JC109/JC100</f>
        <v>1.3159956507992814</v>
      </c>
      <c r="JD167" s="486">
        <f>JD109/JD100</f>
        <v>1.3268393039439539</v>
      </c>
      <c r="JE167" s="486">
        <f>JE109/JE100</f>
        <v>1.2994624641133712</v>
      </c>
      <c r="JF167" s="486">
        <f>JF109/JF100</f>
        <v>1.3143711880522251</v>
      </c>
      <c r="JG167" s="485">
        <f>JG109/JG100</f>
        <v>1.2665127195639008</v>
      </c>
    </row>
    <row r="168" spans="2:267" ht="15" customHeight="1">
      <c r="B168" s="488"/>
      <c r="BL168" s="72"/>
      <c r="BM168" s="72"/>
      <c r="BN168" s="72"/>
      <c r="BO168" s="72"/>
      <c r="BP168" s="72"/>
      <c r="BQ168" s="72"/>
      <c r="BR168" s="72"/>
      <c r="BS168" s="72"/>
      <c r="BT168" s="72"/>
      <c r="BU168" s="72"/>
      <c r="BV168" s="72"/>
      <c r="BW168" s="72"/>
      <c r="BX168" s="72"/>
      <c r="BY168" s="72"/>
      <c r="BZ168" s="72"/>
      <c r="CA168" s="72"/>
      <c r="CB168" s="72"/>
      <c r="CC168" s="72"/>
      <c r="CD168" s="72"/>
      <c r="CE168" s="72"/>
      <c r="CF168" s="72"/>
      <c r="CG168" s="72"/>
      <c r="CH168" s="72"/>
      <c r="CI168" s="72"/>
      <c r="CJ168" s="72"/>
      <c r="CK168" s="72"/>
      <c r="CL168" s="72"/>
      <c r="CM168" s="72"/>
      <c r="CN168" s="72"/>
      <c r="CO168" s="72"/>
      <c r="CP168" s="72"/>
      <c r="CQ168" s="72"/>
      <c r="CV168" s="72"/>
      <c r="CW168" s="72"/>
      <c r="CX168" s="72"/>
      <c r="CY168" s="72"/>
      <c r="CZ168" s="72"/>
      <c r="DA168" s="72"/>
      <c r="DB168" s="72"/>
      <c r="DC168" s="72"/>
      <c r="DD168" s="72"/>
      <c r="DE168" s="72"/>
      <c r="DF168" s="72"/>
      <c r="DG168" s="72"/>
      <c r="DH168" s="72"/>
      <c r="DI168" s="72"/>
      <c r="DU168" s="72"/>
      <c r="DV168" s="72"/>
      <c r="DW168" s="72"/>
      <c r="DX168" s="72"/>
      <c r="DY168" s="72"/>
      <c r="DZ168" s="72"/>
      <c r="EA168" s="72"/>
      <c r="EB168" s="72"/>
      <c r="ED168" s="72"/>
      <c r="EE168" s="72"/>
      <c r="FP168" s="72"/>
      <c r="IA168" s="72"/>
      <c r="IB168" s="72"/>
      <c r="IE168" s="72"/>
      <c r="IJ168" s="72"/>
      <c r="IL168" s="72"/>
    </row>
    <row r="169" spans="2:267" ht="15" customHeight="1">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EE169" s="72"/>
      <c r="FP169" s="72"/>
      <c r="IA169" s="72"/>
      <c r="IB169" s="72"/>
      <c r="IE169" s="72"/>
      <c r="IJ169" s="72"/>
      <c r="IL169" s="72"/>
    </row>
    <row r="170" spans="2:267" ht="15" customHeight="1">
      <c r="AA170" s="489"/>
      <c r="AB170" s="489"/>
      <c r="AC170" s="489"/>
      <c r="AD170" s="489"/>
      <c r="AE170" s="489"/>
      <c r="AF170" s="489"/>
      <c r="AG170" s="489"/>
      <c r="AH170" s="489"/>
      <c r="AI170" s="489"/>
      <c r="AJ170" s="489"/>
      <c r="AK170" s="489"/>
      <c r="AL170" s="489"/>
      <c r="AM170" s="489"/>
      <c r="AN170" s="489"/>
      <c r="AO170" s="489"/>
      <c r="AP170" s="489"/>
      <c r="AQ170" s="489"/>
      <c r="AR170" s="489"/>
      <c r="AS170" s="489"/>
      <c r="AT170" s="489"/>
      <c r="AU170" s="489"/>
      <c r="AV170" s="489"/>
      <c r="AW170" s="489"/>
      <c r="AX170" s="489"/>
      <c r="AY170" s="489"/>
      <c r="AZ170" s="489"/>
      <c r="BA170" s="489"/>
      <c r="BB170" s="489"/>
      <c r="BC170" s="489"/>
      <c r="CV170" s="72"/>
      <c r="CW170" s="72"/>
      <c r="CX170" s="72"/>
      <c r="CY170" s="72"/>
      <c r="CZ170" s="72"/>
      <c r="DA170" s="72"/>
      <c r="DB170" s="72"/>
      <c r="DC170" s="72"/>
      <c r="DD170" s="72"/>
      <c r="DE170" s="72"/>
      <c r="DF170" s="72"/>
      <c r="DG170" s="72"/>
      <c r="DH170" s="72"/>
      <c r="DI170" s="72"/>
      <c r="DS170" s="336"/>
      <c r="FP170" s="72"/>
      <c r="IA170" s="72"/>
      <c r="IB170" s="72"/>
      <c r="IE170" s="72"/>
      <c r="IJ170" s="72"/>
      <c r="IL170" s="72"/>
    </row>
    <row r="171" spans="2:267" ht="15" customHeight="1">
      <c r="CV171" s="72"/>
      <c r="CW171" s="72"/>
      <c r="CX171" s="72"/>
      <c r="CY171" s="72"/>
      <c r="CZ171" s="72"/>
      <c r="DA171" s="72"/>
      <c r="DB171" s="72"/>
      <c r="DC171" s="72"/>
      <c r="DD171" s="72"/>
      <c r="DE171" s="72"/>
      <c r="DF171" s="72"/>
      <c r="DG171" s="72"/>
      <c r="DH171" s="72"/>
      <c r="DI171" s="72"/>
      <c r="FP171" s="72"/>
      <c r="IA171" s="72"/>
      <c r="IB171" s="72"/>
      <c r="IE171" s="72"/>
      <c r="IJ171" s="72"/>
      <c r="IL171" s="72"/>
    </row>
    <row r="172" spans="2:267"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67"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67"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67"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67"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sheetData>
  <mergeCells count="37">
    <mergeCell ref="JI1:JM1"/>
    <mergeCell ref="GB1:GM1"/>
    <mergeCell ref="IV137:JG137"/>
    <mergeCell ref="ER137:FC137"/>
    <mergeCell ref="FD137:FO137"/>
    <mergeCell ref="FP137:GA137"/>
    <mergeCell ref="FD1:FO1"/>
    <mergeCell ref="FP1:GA1"/>
    <mergeCell ref="GB137:GM137"/>
    <mergeCell ref="GN137:GY137"/>
    <mergeCell ref="HX1:II1"/>
    <mergeCell ref="IJ1:IU1"/>
    <mergeCell ref="GZ1:HK1"/>
    <mergeCell ref="IJ137:IU137"/>
    <mergeCell ref="HL137:HW137"/>
    <mergeCell ref="HX137:II137"/>
    <mergeCell ref="D1:O1"/>
    <mergeCell ref="P1:AA1"/>
    <mergeCell ref="AB1:AM1"/>
    <mergeCell ref="AN1:AY1"/>
    <mergeCell ref="AZ1:BK1"/>
    <mergeCell ref="AN137:AY137"/>
    <mergeCell ref="AZ137:BK137"/>
    <mergeCell ref="BL137:BW137"/>
    <mergeCell ref="DH137:DS137"/>
    <mergeCell ref="BL1:BW1"/>
    <mergeCell ref="BX1:CI1"/>
    <mergeCell ref="CJ1:CU1"/>
    <mergeCell ref="CV1:DG1"/>
    <mergeCell ref="DH1:DS1"/>
    <mergeCell ref="GZ137:HK137"/>
    <mergeCell ref="IV1:JG1"/>
    <mergeCell ref="DT1:EE1"/>
    <mergeCell ref="ER1:FC1"/>
    <mergeCell ref="EF1:EQ1"/>
    <mergeCell ref="GN1:GY1"/>
    <mergeCell ref="HL1:HW1"/>
  </mergeCells>
  <phoneticPr fontId="4" type="noConversion"/>
  <hyperlinks>
    <hyperlink ref="B134"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Shaymaa Abdullah</cp:lastModifiedBy>
  <cp:revision/>
  <cp:lastPrinted>2024-11-12T10:05:08Z</cp:lastPrinted>
  <dcterms:created xsi:type="dcterms:W3CDTF">2004-08-24T09:12:12Z</dcterms:created>
  <dcterms:modified xsi:type="dcterms:W3CDTF">2026-04-09T07:06:19Z</dcterms:modified>
  <cp:category/>
  <cp:contentStatus/>
</cp:coreProperties>
</file>