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amel.hussein\AppData\Local\Microsoft\Windows\INetCache\Content.Outlook\N96HHZRI\"/>
    </mc:Choice>
  </mc:AlternateContent>
  <xr:revisionPtr revIDLastSave="0" documentId="13_ncr:1_{B185429D-12B3-415B-BACF-294AAF8B31DD}" xr6:coauthVersionLast="47" xr6:coauthVersionMax="47" xr10:uidLastSave="{00000000-0000-0000-0000-000000000000}"/>
  <bookViews>
    <workbookView xWindow="-120" yWindow="-120" windowWidth="29040" windowHeight="15720" tabRatio="598" xr2:uid="{00000000-000D-0000-FFFF-FFFF00000000}"/>
  </bookViews>
  <sheets>
    <sheet name="Sheet1" sheetId="3" r:id="rId1"/>
  </sheets>
  <definedNames>
    <definedName name="_AB88555">#REF!</definedName>
    <definedName name="_P65980">#REF!</definedName>
    <definedName name="_P68801">#REF!</definedName>
    <definedName name="GD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K66" i="3" l="1"/>
  <c r="JK65" i="3" s="1"/>
  <c r="JK71" i="3"/>
  <c r="JK75" i="3"/>
  <c r="JK85" i="3"/>
  <c r="JK83" i="3" s="1"/>
  <c r="JJ66" i="3"/>
  <c r="JJ65" i="3" s="1"/>
  <c r="JJ71" i="3"/>
  <c r="JJ75" i="3"/>
  <c r="JJ85" i="3"/>
  <c r="JJ83" i="3" s="1"/>
  <c r="JG102" i="3"/>
  <c r="JG75" i="3"/>
  <c r="JK64" i="3" l="1"/>
  <c r="JJ64" i="3"/>
  <c r="JD161" i="3"/>
  <c r="JE161" i="3"/>
  <c r="JF163" i="3"/>
  <c r="JF162" i="3"/>
  <c r="JF161" i="3"/>
  <c r="JG163" i="3"/>
  <c r="JG162" i="3"/>
  <c r="JG161" i="3"/>
  <c r="JG141" i="3"/>
  <c r="JG142" i="3"/>
  <c r="JG147" i="3"/>
  <c r="JG148" i="3"/>
  <c r="JG166" i="3"/>
  <c r="JG100" i="3"/>
  <c r="JG167" i="3" s="1"/>
  <c r="JG95" i="3"/>
  <c r="JG85" i="3" s="1"/>
  <c r="JG83" i="3" s="1"/>
  <c r="JG71" i="3"/>
  <c r="JG66" i="3"/>
  <c r="JF166" i="3"/>
  <c r="JF148" i="3"/>
  <c r="JF147" i="3"/>
  <c r="JF142" i="3"/>
  <c r="JF141" i="3"/>
  <c r="JF102" i="3"/>
  <c r="JF100" i="3"/>
  <c r="JF95" i="3"/>
  <c r="JF85" i="3" s="1"/>
  <c r="JF83" i="3" s="1"/>
  <c r="JF75" i="3"/>
  <c r="JF71" i="3"/>
  <c r="JF66" i="3"/>
  <c r="JF165" i="3" s="1"/>
  <c r="JG65" i="3" l="1"/>
  <c r="JG165" i="3"/>
  <c r="JF65" i="3"/>
  <c r="JF64" i="3" s="1"/>
  <c r="JF73" i="3" s="1"/>
  <c r="JF63" i="3" s="1"/>
  <c r="JF62" i="3" s="1"/>
  <c r="JF167" i="3"/>
  <c r="JG64" i="3"/>
  <c r="JI66" i="3"/>
  <c r="JI65" i="3" s="1"/>
  <c r="JI71" i="3"/>
  <c r="JI75" i="3"/>
  <c r="JI85" i="3"/>
  <c r="JI83" i="3" s="1"/>
  <c r="JH66" i="3"/>
  <c r="JH65" i="3" s="1"/>
  <c r="JH71" i="3"/>
  <c r="JH75" i="3"/>
  <c r="JH85" i="3"/>
  <c r="JH83" i="3" s="1"/>
  <c r="JG73" i="3" l="1"/>
  <c r="JG63" i="3" s="1"/>
  <c r="JG62" i="3" s="1"/>
  <c r="JI64" i="3"/>
  <c r="JH64" i="3"/>
  <c r="JE95" i="3"/>
  <c r="JE148" i="3" l="1"/>
  <c r="JE147" i="3"/>
  <c r="JE166" i="3"/>
  <c r="JE142" i="3"/>
  <c r="JE141" i="3" l="1"/>
  <c r="JE163" i="3"/>
  <c r="JE162" i="3"/>
  <c r="JE102" i="3"/>
  <c r="JE75" i="3"/>
  <c r="JD102" i="3" l="1"/>
  <c r="JE100" i="3"/>
  <c r="JE85" i="3"/>
  <c r="JE83" i="3" s="1"/>
  <c r="JE71" i="3"/>
  <c r="JE66" i="3"/>
  <c r="JE167" i="3" l="1"/>
  <c r="JE65" i="3"/>
  <c r="JE165" i="3"/>
  <c r="JE64" i="3"/>
  <c r="JE73" i="3" l="1"/>
  <c r="JE63" i="3" s="1"/>
  <c r="JE62" i="3" l="1"/>
  <c r="JB163" i="3"/>
  <c r="JA102" i="3" l="1"/>
  <c r="JD166" i="3" l="1"/>
  <c r="JD148" i="3"/>
  <c r="JD147" i="3"/>
  <c r="JD142" i="3"/>
  <c r="JD141" i="3"/>
  <c r="JD100" i="3"/>
  <c r="JD167" i="3" l="1"/>
  <c r="IY161" i="3"/>
  <c r="IZ161" i="3"/>
  <c r="JA161" i="3"/>
  <c r="JB161" i="3"/>
  <c r="JC161" i="3"/>
  <c r="IY162" i="3"/>
  <c r="IZ162" i="3"/>
  <c r="JA162" i="3"/>
  <c r="JB162" i="3"/>
  <c r="JC162" i="3"/>
  <c r="IY163" i="3"/>
  <c r="IZ163" i="3"/>
  <c r="JA163" i="3"/>
  <c r="JC163" i="3"/>
  <c r="JD163" i="3"/>
  <c r="JD162" i="3"/>
  <c r="JC166" i="3" l="1"/>
  <c r="JC148" i="3"/>
  <c r="JC147" i="3"/>
  <c r="JC142" i="3"/>
  <c r="JC141" i="3"/>
  <c r="JC102" i="3"/>
  <c r="JC100" i="3" s="1"/>
  <c r="JG140" i="3" s="1"/>
  <c r="JC95" i="3"/>
  <c r="JC85" i="3" s="1"/>
  <c r="JC83" i="3" s="1"/>
  <c r="JC75" i="3"/>
  <c r="JC71" i="3"/>
  <c r="JC66" i="3"/>
  <c r="JG143" i="3" s="1"/>
  <c r="JC65" i="3" l="1"/>
  <c r="JC64" i="3" s="1"/>
  <c r="JC167" i="3"/>
  <c r="JC165" i="3"/>
  <c r="JC73" i="3"/>
  <c r="JC63" i="3" s="1"/>
  <c r="JC62" i="3" s="1"/>
  <c r="JD75" i="3" l="1"/>
  <c r="JD95" i="3" l="1"/>
  <c r="JD71" i="3"/>
  <c r="JD66" i="3"/>
  <c r="JD165" i="3" l="1"/>
  <c r="JD85" i="3"/>
  <c r="JD83" i="3" s="1"/>
  <c r="JD65" i="3"/>
  <c r="JD64" i="3" s="1"/>
  <c r="JD73" i="3" s="1"/>
  <c r="JB166" i="3"/>
  <c r="JB147" i="3"/>
  <c r="JB148" i="3"/>
  <c r="JB141" i="3"/>
  <c r="JB142" i="3"/>
  <c r="JD63" i="3" l="1"/>
  <c r="JA166" i="3"/>
  <c r="JD62" i="3" l="1"/>
  <c r="IZ166" i="3"/>
  <c r="IX163" i="3"/>
  <c r="IX162" i="3"/>
  <c r="JB71" i="3" l="1"/>
  <c r="JA148" i="3" l="1"/>
  <c r="JA147" i="3"/>
  <c r="JA142" i="3"/>
  <c r="JA141" i="3"/>
  <c r="JA100" i="3"/>
  <c r="JA95" i="3"/>
  <c r="JA85" i="3" s="1"/>
  <c r="JA83" i="3" s="1"/>
  <c r="JA75" i="3"/>
  <c r="JA71" i="3"/>
  <c r="JA66" i="3"/>
  <c r="JD143" i="3" s="1"/>
  <c r="JD140" i="3" l="1"/>
  <c r="JA65" i="3"/>
  <c r="JA64" i="3" s="1"/>
  <c r="JA167" i="3"/>
  <c r="JA165" i="3"/>
  <c r="JB102" i="3"/>
  <c r="JB75" i="3"/>
  <c r="JA73" i="3" l="1"/>
  <c r="JA63" i="3" s="1"/>
  <c r="JB100" i="3"/>
  <c r="JF140" i="3" s="1"/>
  <c r="JB95" i="3"/>
  <c r="JB66" i="3"/>
  <c r="IZ102" i="3"/>
  <c r="JE143" i="3" l="1"/>
  <c r="JF143" i="3"/>
  <c r="JA62" i="3"/>
  <c r="JE140" i="3"/>
  <c r="JB167" i="3"/>
  <c r="JB165" i="3"/>
  <c r="JB85" i="3"/>
  <c r="JB83" i="3" s="1"/>
  <c r="JB65" i="3"/>
  <c r="JB64" i="3" s="1"/>
  <c r="JB73" i="3" s="1"/>
  <c r="JB63" i="3" s="1"/>
  <c r="JB62" i="3" s="1"/>
  <c r="IX141" i="3"/>
  <c r="IW141" i="3"/>
  <c r="IZ141" i="3"/>
  <c r="IZ142" i="3"/>
  <c r="IZ147" i="3"/>
  <c r="IZ148" i="3"/>
  <c r="IY166" i="3" l="1"/>
  <c r="IX166" i="3"/>
  <c r="IW166" i="3"/>
  <c r="IV166" i="3"/>
  <c r="IU166" i="3"/>
  <c r="IT166" i="3"/>
  <c r="IS166" i="3"/>
  <c r="IR166" i="3"/>
  <c r="IQ166" i="3"/>
  <c r="IP166" i="3"/>
  <c r="IO166" i="3"/>
  <c r="IN166" i="3"/>
  <c r="IM166" i="3"/>
  <c r="IL166" i="3"/>
  <c r="IK166" i="3"/>
  <c r="IJ166" i="3"/>
  <c r="II166" i="3"/>
  <c r="IH166" i="3"/>
  <c r="IG166" i="3"/>
  <c r="IF166" i="3"/>
  <c r="IE166" i="3"/>
  <c r="ID166" i="3"/>
  <c r="IC166" i="3"/>
  <c r="IB166" i="3"/>
  <c r="IA166" i="3"/>
  <c r="HZ166" i="3"/>
  <c r="HY166" i="3"/>
  <c r="HX166" i="3"/>
  <c r="HW166" i="3"/>
  <c r="HV166" i="3"/>
  <c r="HU166" i="3"/>
  <c r="HT166" i="3"/>
  <c r="HS166" i="3"/>
  <c r="HR166" i="3"/>
  <c r="HQ166" i="3"/>
  <c r="HP166" i="3"/>
  <c r="HO166" i="3"/>
  <c r="HN166" i="3"/>
  <c r="HM166" i="3"/>
  <c r="HL166" i="3"/>
  <c r="HK166" i="3"/>
  <c r="HJ166" i="3"/>
  <c r="HI166" i="3"/>
  <c r="HH166" i="3"/>
  <c r="HG166" i="3"/>
  <c r="HF166" i="3"/>
  <c r="HE166" i="3"/>
  <c r="HD166" i="3"/>
  <c r="HC166" i="3"/>
  <c r="HB166" i="3"/>
  <c r="HA166" i="3"/>
  <c r="GZ166" i="3"/>
  <c r="GY166" i="3"/>
  <c r="GX166" i="3"/>
  <c r="GW166" i="3"/>
  <c r="GV166" i="3"/>
  <c r="GU166" i="3"/>
  <c r="GT166" i="3"/>
  <c r="GS166" i="3"/>
  <c r="GR166" i="3"/>
  <c r="GQ166" i="3"/>
  <c r="GP166" i="3"/>
  <c r="GO166" i="3"/>
  <c r="GN166" i="3"/>
  <c r="GM166" i="3"/>
  <c r="GL166" i="3"/>
  <c r="GK166" i="3"/>
  <c r="GJ166" i="3"/>
  <c r="GI166" i="3"/>
  <c r="GH166" i="3"/>
  <c r="GG166" i="3"/>
  <c r="GF166" i="3"/>
  <c r="GE166" i="3"/>
  <c r="GD166" i="3"/>
  <c r="GC166" i="3"/>
  <c r="GB166" i="3"/>
  <c r="GA166" i="3"/>
  <c r="FZ166" i="3"/>
  <c r="FY166" i="3"/>
  <c r="FX166" i="3"/>
  <c r="FW166" i="3"/>
  <c r="FV166" i="3"/>
  <c r="FU166" i="3"/>
  <c r="FT166" i="3"/>
  <c r="FS166" i="3"/>
  <c r="FR166" i="3"/>
  <c r="FQ166" i="3"/>
  <c r="FP166" i="3"/>
  <c r="FO166" i="3"/>
  <c r="FN166" i="3"/>
  <c r="FM166" i="3"/>
  <c r="FL166" i="3"/>
  <c r="FK166" i="3"/>
  <c r="FJ166" i="3"/>
  <c r="FI166" i="3"/>
  <c r="FH166" i="3"/>
  <c r="FG166" i="3"/>
  <c r="FF166" i="3"/>
  <c r="FE166" i="3"/>
  <c r="FD166" i="3"/>
  <c r="FC166" i="3"/>
  <c r="FB166" i="3"/>
  <c r="FA166" i="3"/>
  <c r="EZ166" i="3"/>
  <c r="EY166" i="3"/>
  <c r="EX166" i="3"/>
  <c r="EW166" i="3"/>
  <c r="EV166" i="3"/>
  <c r="EU166" i="3"/>
  <c r="ET166" i="3"/>
  <c r="ES166" i="3"/>
  <c r="ER166" i="3"/>
  <c r="EQ166" i="3"/>
  <c r="EP166" i="3"/>
  <c r="EO166" i="3"/>
  <c r="EN166" i="3"/>
  <c r="EM166" i="3"/>
  <c r="EL166" i="3"/>
  <c r="EK166" i="3"/>
  <c r="EJ166" i="3"/>
  <c r="EI166" i="3"/>
  <c r="EH166" i="3"/>
  <c r="EG166" i="3"/>
  <c r="EF166" i="3"/>
  <c r="EE166" i="3"/>
  <c r="ED166" i="3"/>
  <c r="EC166" i="3"/>
  <c r="EB166" i="3"/>
  <c r="EA166" i="3"/>
  <c r="DZ166" i="3"/>
  <c r="DY166" i="3"/>
  <c r="DX166" i="3"/>
  <c r="DW166" i="3"/>
  <c r="DV166" i="3"/>
  <c r="DU166" i="3"/>
  <c r="DT166" i="3"/>
  <c r="DS166" i="3"/>
  <c r="DR166" i="3"/>
  <c r="DQ166" i="3"/>
  <c r="DP166" i="3"/>
  <c r="DO166" i="3"/>
  <c r="DN166" i="3"/>
  <c r="DM166" i="3"/>
  <c r="DL166" i="3"/>
  <c r="DK166" i="3"/>
  <c r="DJ166" i="3"/>
  <c r="DI166" i="3"/>
  <c r="DH166" i="3"/>
  <c r="DG166" i="3"/>
  <c r="DF166" i="3"/>
  <c r="DE166" i="3"/>
  <c r="DD166" i="3"/>
  <c r="DC166" i="3"/>
  <c r="DB166" i="3"/>
  <c r="DA166" i="3"/>
  <c r="CZ166" i="3"/>
  <c r="CY166" i="3"/>
  <c r="CX166" i="3"/>
  <c r="CW166" i="3"/>
  <c r="CV166" i="3"/>
  <c r="CU166" i="3"/>
  <c r="CT166" i="3"/>
  <c r="CS166" i="3"/>
  <c r="CR166" i="3"/>
  <c r="CQ166" i="3"/>
  <c r="CP166" i="3"/>
  <c r="CO166" i="3"/>
  <c r="CN166" i="3"/>
  <c r="CM166" i="3"/>
  <c r="CL166" i="3"/>
  <c r="CK166" i="3"/>
  <c r="CJ166" i="3"/>
  <c r="CI166" i="3"/>
  <c r="CH166" i="3"/>
  <c r="CG166" i="3"/>
  <c r="CF166" i="3"/>
  <c r="CE166" i="3"/>
  <c r="CD166" i="3"/>
  <c r="CC166" i="3"/>
  <c r="CB166" i="3"/>
  <c r="CA166" i="3"/>
  <c r="BZ166" i="3"/>
  <c r="BY166" i="3"/>
  <c r="BX166" i="3"/>
  <c r="BW166" i="3"/>
  <c r="BV166" i="3"/>
  <c r="BU166" i="3"/>
  <c r="BT166" i="3"/>
  <c r="BS166" i="3"/>
  <c r="BR166" i="3"/>
  <c r="BQ166" i="3"/>
  <c r="BP166" i="3"/>
  <c r="BO166" i="3"/>
  <c r="BN166" i="3"/>
  <c r="BM166" i="3"/>
  <c r="BL166" i="3"/>
  <c r="BK166" i="3"/>
  <c r="BJ166" i="3"/>
  <c r="BI166" i="3"/>
  <c r="BH166" i="3"/>
  <c r="BG166" i="3"/>
  <c r="BF166" i="3"/>
  <c r="BE166" i="3"/>
  <c r="BD166" i="3"/>
  <c r="BC166" i="3"/>
  <c r="BB166" i="3"/>
  <c r="BA166" i="3"/>
  <c r="AZ166" i="3"/>
  <c r="AY166" i="3"/>
  <c r="AX166" i="3"/>
  <c r="AW166" i="3"/>
  <c r="AV166" i="3"/>
  <c r="AU166" i="3"/>
  <c r="AT166" i="3"/>
  <c r="AS166" i="3"/>
  <c r="AR166" i="3"/>
  <c r="AQ166" i="3"/>
  <c r="AP166" i="3"/>
  <c r="AO166" i="3"/>
  <c r="AN166" i="3"/>
  <c r="AM166" i="3"/>
  <c r="AL166" i="3"/>
  <c r="AK166" i="3"/>
  <c r="AJ166" i="3"/>
  <c r="AI166" i="3"/>
  <c r="AH166" i="3"/>
  <c r="AG166" i="3"/>
  <c r="AF166" i="3"/>
  <c r="AE166" i="3"/>
  <c r="AD166" i="3"/>
  <c r="AC166" i="3"/>
  <c r="AB166" i="3"/>
  <c r="AA166" i="3"/>
  <c r="Z166" i="3"/>
  <c r="Y166" i="3"/>
  <c r="X166" i="3"/>
  <c r="W166" i="3"/>
  <c r="V166" i="3"/>
  <c r="U166" i="3"/>
  <c r="T166" i="3"/>
  <c r="S166" i="3"/>
  <c r="R166" i="3"/>
  <c r="Q166" i="3"/>
  <c r="P166" i="3"/>
  <c r="O166" i="3"/>
  <c r="IW163" i="3"/>
  <c r="IV163" i="3"/>
  <c r="IU163" i="3"/>
  <c r="IT163" i="3"/>
  <c r="IS163" i="3"/>
  <c r="IR163" i="3"/>
  <c r="IQ163" i="3"/>
  <c r="IP163" i="3"/>
  <c r="IO163" i="3"/>
  <c r="IN163" i="3"/>
  <c r="IM163" i="3"/>
  <c r="IL163" i="3"/>
  <c r="IK163" i="3"/>
  <c r="IJ163" i="3"/>
  <c r="IW162" i="3"/>
  <c r="IV162" i="3"/>
  <c r="IU162" i="3"/>
  <c r="IT162" i="3"/>
  <c r="IS162" i="3"/>
  <c r="IR162" i="3"/>
  <c r="IQ162" i="3"/>
  <c r="IP162" i="3"/>
  <c r="IO162" i="3"/>
  <c r="IN162" i="3"/>
  <c r="IM162" i="3"/>
  <c r="IL162" i="3"/>
  <c r="IK162" i="3"/>
  <c r="IJ162" i="3"/>
  <c r="IX161" i="3"/>
  <c r="IW161" i="3"/>
  <c r="IV161" i="3"/>
  <c r="IU161" i="3"/>
  <c r="IT161" i="3"/>
  <c r="IS161" i="3"/>
  <c r="IR161" i="3"/>
  <c r="IQ161" i="3"/>
  <c r="IP161" i="3"/>
  <c r="IO161" i="3"/>
  <c r="IN161" i="3"/>
  <c r="IM161" i="3"/>
  <c r="IL161" i="3"/>
  <c r="IK161" i="3"/>
  <c r="IJ161" i="3"/>
  <c r="IJ160" i="3"/>
  <c r="II160" i="3"/>
  <c r="IH160" i="3"/>
  <c r="IG160" i="3"/>
  <c r="IF160" i="3"/>
  <c r="IE160" i="3"/>
  <c r="ID160" i="3"/>
  <c r="IC160" i="3"/>
  <c r="IB160" i="3"/>
  <c r="IA160" i="3"/>
  <c r="HZ160" i="3"/>
  <c r="HY160" i="3"/>
  <c r="HX160" i="3"/>
  <c r="HW160" i="3"/>
  <c r="HV160" i="3"/>
  <c r="HU160" i="3"/>
  <c r="HT160" i="3"/>
  <c r="HS160" i="3"/>
  <c r="HR160" i="3"/>
  <c r="HQ160" i="3"/>
  <c r="HP160" i="3"/>
  <c r="HO160" i="3"/>
  <c r="HN160" i="3"/>
  <c r="HM160" i="3"/>
  <c r="HL160" i="3"/>
  <c r="HK160" i="3"/>
  <c r="HJ160" i="3"/>
  <c r="HI160" i="3"/>
  <c r="HH160" i="3"/>
  <c r="HG160" i="3"/>
  <c r="HF160" i="3"/>
  <c r="HE160" i="3"/>
  <c r="HD160" i="3"/>
  <c r="HC160" i="3"/>
  <c r="HB160" i="3"/>
  <c r="HA160" i="3"/>
  <c r="GZ160" i="3"/>
  <c r="GY160" i="3"/>
  <c r="GX160" i="3"/>
  <c r="GW160" i="3"/>
  <c r="GV160" i="3"/>
  <c r="GU160" i="3"/>
  <c r="GT160" i="3"/>
  <c r="GS160" i="3"/>
  <c r="GR160" i="3"/>
  <c r="GQ160" i="3"/>
  <c r="GP160" i="3"/>
  <c r="GO160" i="3"/>
  <c r="GN160" i="3"/>
  <c r="GM160" i="3"/>
  <c r="GL160" i="3"/>
  <c r="GK160" i="3"/>
  <c r="GJ160" i="3"/>
  <c r="GI160" i="3"/>
  <c r="GH160" i="3"/>
  <c r="GG160" i="3"/>
  <c r="GF160" i="3"/>
  <c r="GE160" i="3"/>
  <c r="GD160" i="3"/>
  <c r="GC160" i="3"/>
  <c r="GB160" i="3"/>
  <c r="GA160" i="3"/>
  <c r="FZ160" i="3"/>
  <c r="FY160" i="3"/>
  <c r="FX160" i="3"/>
  <c r="FW160" i="3"/>
  <c r="FV160" i="3"/>
  <c r="FU160" i="3"/>
  <c r="FT160" i="3"/>
  <c r="FS160" i="3"/>
  <c r="FR160" i="3"/>
  <c r="FQ160" i="3"/>
  <c r="FP160" i="3"/>
  <c r="FO160" i="3"/>
  <c r="FN160" i="3"/>
  <c r="FM160" i="3"/>
  <c r="FL160" i="3"/>
  <c r="FK160" i="3"/>
  <c r="FJ160" i="3"/>
  <c r="FI160" i="3"/>
  <c r="FH160" i="3"/>
  <c r="FG160" i="3"/>
  <c r="FF160" i="3"/>
  <c r="FE160" i="3"/>
  <c r="FD160" i="3"/>
  <c r="FC160" i="3"/>
  <c r="FB160" i="3"/>
  <c r="FA160" i="3"/>
  <c r="EZ160" i="3"/>
  <c r="EY160" i="3"/>
  <c r="EX160" i="3"/>
  <c r="EW160" i="3"/>
  <c r="EV160" i="3"/>
  <c r="EU160" i="3"/>
  <c r="ET160" i="3"/>
  <c r="ES160" i="3"/>
  <c r="ER160" i="3"/>
  <c r="IJ159" i="3"/>
  <c r="II159" i="3"/>
  <c r="IH159" i="3"/>
  <c r="IG159" i="3"/>
  <c r="IF159" i="3"/>
  <c r="IE159" i="3"/>
  <c r="ID159" i="3"/>
  <c r="IC159" i="3"/>
  <c r="IB159" i="3"/>
  <c r="IA159" i="3"/>
  <c r="HZ159" i="3"/>
  <c r="HY159" i="3"/>
  <c r="HX159" i="3"/>
  <c r="HW159" i="3"/>
  <c r="HV159" i="3"/>
  <c r="HU159" i="3"/>
  <c r="HT159" i="3"/>
  <c r="HS159" i="3"/>
  <c r="HR159" i="3"/>
  <c r="HQ159" i="3"/>
  <c r="HP159" i="3"/>
  <c r="HO159" i="3"/>
  <c r="HN159" i="3"/>
  <c r="HM159" i="3"/>
  <c r="HL159" i="3"/>
  <c r="HK159" i="3"/>
  <c r="HJ159" i="3"/>
  <c r="HI159" i="3"/>
  <c r="HH159" i="3"/>
  <c r="HG159" i="3"/>
  <c r="HF159" i="3"/>
  <c r="HE159" i="3"/>
  <c r="HD159" i="3"/>
  <c r="HC159" i="3"/>
  <c r="HB159" i="3"/>
  <c r="HA159" i="3"/>
  <c r="GZ159" i="3"/>
  <c r="GY159" i="3"/>
  <c r="GX159" i="3"/>
  <c r="GW159" i="3"/>
  <c r="GV159" i="3"/>
  <c r="GU159" i="3"/>
  <c r="GT159" i="3"/>
  <c r="GS159" i="3"/>
  <c r="GR159" i="3"/>
  <c r="GQ159" i="3"/>
  <c r="GP159" i="3"/>
  <c r="GO159" i="3"/>
  <c r="GN159" i="3"/>
  <c r="GM159" i="3"/>
  <c r="GL159" i="3"/>
  <c r="GK159" i="3"/>
  <c r="GJ159" i="3"/>
  <c r="GI159" i="3"/>
  <c r="GH159" i="3"/>
  <c r="GG159" i="3"/>
  <c r="GF159" i="3"/>
  <c r="GE159" i="3"/>
  <c r="GD159" i="3"/>
  <c r="GC159" i="3"/>
  <c r="GB159" i="3"/>
  <c r="GA159" i="3"/>
  <c r="FZ159" i="3"/>
  <c r="FY159" i="3"/>
  <c r="FX159" i="3"/>
  <c r="FW159" i="3"/>
  <c r="FV159" i="3"/>
  <c r="FU159" i="3"/>
  <c r="FT159" i="3"/>
  <c r="FS159" i="3"/>
  <c r="FR159" i="3"/>
  <c r="FQ159" i="3"/>
  <c r="FP159" i="3"/>
  <c r="FO159" i="3"/>
  <c r="FN159" i="3"/>
  <c r="FM159" i="3"/>
  <c r="FL159" i="3"/>
  <c r="FK159" i="3"/>
  <c r="FJ159" i="3"/>
  <c r="FI159" i="3"/>
  <c r="FH159" i="3"/>
  <c r="FG159" i="3"/>
  <c r="FF159" i="3"/>
  <c r="FE159" i="3"/>
  <c r="FD159" i="3"/>
  <c r="FC159" i="3"/>
  <c r="FB159" i="3"/>
  <c r="FA159" i="3"/>
  <c r="EZ159" i="3"/>
  <c r="EY159" i="3"/>
  <c r="EX159" i="3"/>
  <c r="EW159" i="3"/>
  <c r="EV159" i="3"/>
  <c r="EU159" i="3"/>
  <c r="ET159" i="3"/>
  <c r="ES159" i="3"/>
  <c r="ER159" i="3"/>
  <c r="IJ158" i="3"/>
  <c r="II158" i="3"/>
  <c r="IH158" i="3"/>
  <c r="IG158" i="3"/>
  <c r="IF158" i="3"/>
  <c r="IE158" i="3"/>
  <c r="ID158" i="3"/>
  <c r="IC158" i="3"/>
  <c r="IB158" i="3"/>
  <c r="IA158" i="3"/>
  <c r="HZ158" i="3"/>
  <c r="HY158" i="3"/>
  <c r="HX158" i="3"/>
  <c r="HW158" i="3"/>
  <c r="HV158" i="3"/>
  <c r="HU158" i="3"/>
  <c r="HT158" i="3"/>
  <c r="HS158" i="3"/>
  <c r="HR158" i="3"/>
  <c r="HQ158" i="3"/>
  <c r="HP158" i="3"/>
  <c r="HO158" i="3"/>
  <c r="HN158" i="3"/>
  <c r="HM158" i="3"/>
  <c r="HL158" i="3"/>
  <c r="HK158" i="3"/>
  <c r="HJ158" i="3"/>
  <c r="HI158" i="3"/>
  <c r="HH158" i="3"/>
  <c r="HG158" i="3"/>
  <c r="HF158" i="3"/>
  <c r="HD158" i="3"/>
  <c r="HC158" i="3"/>
  <c r="HB158" i="3"/>
  <c r="HA158" i="3"/>
  <c r="GZ158" i="3"/>
  <c r="GY158" i="3"/>
  <c r="GX158" i="3"/>
  <c r="GW158" i="3"/>
  <c r="GV158" i="3"/>
  <c r="GU158" i="3"/>
  <c r="GT158" i="3"/>
  <c r="GS158" i="3"/>
  <c r="GR158" i="3"/>
  <c r="GQ158" i="3"/>
  <c r="GP158" i="3"/>
  <c r="GO158" i="3"/>
  <c r="GN158" i="3"/>
  <c r="GM158" i="3"/>
  <c r="GL158" i="3"/>
  <c r="GK158" i="3"/>
  <c r="GJ158" i="3"/>
  <c r="GI158" i="3"/>
  <c r="GH158" i="3"/>
  <c r="GG158" i="3"/>
  <c r="GF158" i="3"/>
  <c r="GE158" i="3"/>
  <c r="GD158" i="3"/>
  <c r="GC158" i="3"/>
  <c r="GB158" i="3"/>
  <c r="GA158" i="3"/>
  <c r="FZ158" i="3"/>
  <c r="FY158" i="3"/>
  <c r="FX158" i="3"/>
  <c r="FW158" i="3"/>
  <c r="FV158" i="3"/>
  <c r="FU158" i="3"/>
  <c r="FT158" i="3"/>
  <c r="FS158" i="3"/>
  <c r="FR158" i="3"/>
  <c r="FQ158" i="3"/>
  <c r="FP158" i="3"/>
  <c r="FO158" i="3"/>
  <c r="FN158" i="3"/>
  <c r="FM158" i="3"/>
  <c r="FL158" i="3"/>
  <c r="FK158" i="3"/>
  <c r="FJ158" i="3"/>
  <c r="FI158" i="3"/>
  <c r="FH158" i="3"/>
  <c r="FG158" i="3"/>
  <c r="FF158" i="3"/>
  <c r="FE158" i="3"/>
  <c r="FD158" i="3"/>
  <c r="FC158" i="3"/>
  <c r="FB158" i="3"/>
  <c r="FA158" i="3"/>
  <c r="EZ158" i="3"/>
  <c r="EY158" i="3"/>
  <c r="EX158" i="3"/>
  <c r="EW158" i="3"/>
  <c r="EV158" i="3"/>
  <c r="EU158" i="3"/>
  <c r="ET158" i="3"/>
  <c r="ES158" i="3"/>
  <c r="ER158" i="3"/>
  <c r="EQ158" i="3"/>
  <c r="EP158" i="3"/>
  <c r="EO158" i="3"/>
  <c r="EN158" i="3"/>
  <c r="EM158" i="3"/>
  <c r="EL158" i="3"/>
  <c r="EK158" i="3"/>
  <c r="EJ158" i="3"/>
  <c r="EI158" i="3"/>
  <c r="EH158" i="3"/>
  <c r="EG158" i="3"/>
  <c r="EQ157" i="3"/>
  <c r="EP157" i="3"/>
  <c r="EO157" i="3"/>
  <c r="EN157" i="3"/>
  <c r="EM157" i="3"/>
  <c r="EL157" i="3"/>
  <c r="EK157" i="3"/>
  <c r="EJ157" i="3"/>
  <c r="EI157" i="3"/>
  <c r="EH157" i="3"/>
  <c r="EG157" i="3"/>
  <c r="EF157" i="3"/>
  <c r="EE157" i="3"/>
  <c r="ED157" i="3"/>
  <c r="EC157" i="3"/>
  <c r="EB157" i="3"/>
  <c r="EA157" i="3"/>
  <c r="DZ157" i="3"/>
  <c r="DY157" i="3"/>
  <c r="DX157" i="3"/>
  <c r="DW157" i="3"/>
  <c r="DV157" i="3"/>
  <c r="DU157" i="3"/>
  <c r="DT157" i="3"/>
  <c r="DS157" i="3"/>
  <c r="DR157" i="3"/>
  <c r="DQ157" i="3"/>
  <c r="DP157" i="3"/>
  <c r="DO157" i="3"/>
  <c r="DN157" i="3"/>
  <c r="DM157" i="3"/>
  <c r="DL157" i="3"/>
  <c r="DK157" i="3"/>
  <c r="DJ157" i="3"/>
  <c r="DI157" i="3"/>
  <c r="DH157" i="3"/>
  <c r="DG157" i="3"/>
  <c r="DF157" i="3"/>
  <c r="DE157" i="3"/>
  <c r="DD157" i="3"/>
  <c r="DC157" i="3"/>
  <c r="DB157" i="3"/>
  <c r="DA157" i="3"/>
  <c r="CZ157" i="3"/>
  <c r="CY157" i="3"/>
  <c r="CX157" i="3"/>
  <c r="CW157" i="3"/>
  <c r="CV157" i="3"/>
  <c r="CU157" i="3"/>
  <c r="CT157" i="3"/>
  <c r="CS157" i="3"/>
  <c r="CR157" i="3"/>
  <c r="CQ157" i="3"/>
  <c r="CP157" i="3"/>
  <c r="CO157" i="3"/>
  <c r="CN157" i="3"/>
  <c r="CM157" i="3"/>
  <c r="CL157" i="3"/>
  <c r="CK157" i="3"/>
  <c r="CJ157" i="3"/>
  <c r="CI157" i="3"/>
  <c r="CH157" i="3"/>
  <c r="CG157" i="3"/>
  <c r="CF157" i="3"/>
  <c r="CE157" i="3"/>
  <c r="CD157" i="3"/>
  <c r="CC157" i="3"/>
  <c r="CB157" i="3"/>
  <c r="CA157" i="3"/>
  <c r="BZ157" i="3"/>
  <c r="BY157" i="3"/>
  <c r="BX157" i="3"/>
  <c r="EQ156" i="3"/>
  <c r="EP156" i="3"/>
  <c r="EO156" i="3"/>
  <c r="EN156" i="3"/>
  <c r="EM156" i="3"/>
  <c r="EL156" i="3"/>
  <c r="EK156" i="3"/>
  <c r="EJ156" i="3"/>
  <c r="EI156" i="3"/>
  <c r="EH156" i="3"/>
  <c r="EG156" i="3"/>
  <c r="EF156" i="3"/>
  <c r="EE156" i="3"/>
  <c r="ED156" i="3"/>
  <c r="EC156" i="3"/>
  <c r="EB156" i="3"/>
  <c r="EA156" i="3"/>
  <c r="DZ156" i="3"/>
  <c r="DY156" i="3"/>
  <c r="DX156" i="3"/>
  <c r="DW156" i="3"/>
  <c r="DV156" i="3"/>
  <c r="DU156" i="3"/>
  <c r="DT156" i="3"/>
  <c r="DS156" i="3"/>
  <c r="DR156" i="3"/>
  <c r="DQ156" i="3"/>
  <c r="DP156" i="3"/>
  <c r="DO156" i="3"/>
  <c r="DN156" i="3"/>
  <c r="DM156" i="3"/>
  <c r="DL156" i="3"/>
  <c r="DK156" i="3"/>
  <c r="DJ156" i="3"/>
  <c r="DI156" i="3"/>
  <c r="DH156" i="3"/>
  <c r="DG156" i="3"/>
  <c r="DF156" i="3"/>
  <c r="DE156" i="3"/>
  <c r="DD156" i="3"/>
  <c r="DC156" i="3"/>
  <c r="DB156" i="3"/>
  <c r="DA156" i="3"/>
  <c r="CZ156" i="3"/>
  <c r="CY156" i="3"/>
  <c r="CX156" i="3"/>
  <c r="CW156" i="3"/>
  <c r="CV156" i="3"/>
  <c r="CU156" i="3"/>
  <c r="CT156" i="3"/>
  <c r="CS156" i="3"/>
  <c r="CR156" i="3"/>
  <c r="CQ156" i="3"/>
  <c r="CP156" i="3"/>
  <c r="CO156" i="3"/>
  <c r="CN156" i="3"/>
  <c r="CM156" i="3"/>
  <c r="CL156" i="3"/>
  <c r="CK156" i="3"/>
  <c r="CJ156" i="3"/>
  <c r="CI156" i="3"/>
  <c r="CH156" i="3"/>
  <c r="CG156" i="3"/>
  <c r="CF156" i="3"/>
  <c r="CE156" i="3"/>
  <c r="CD156" i="3"/>
  <c r="CC156" i="3"/>
  <c r="CB156" i="3"/>
  <c r="CA156" i="3"/>
  <c r="BZ156" i="3"/>
  <c r="BY156" i="3"/>
  <c r="BX156" i="3"/>
  <c r="EQ155" i="3"/>
  <c r="EP155" i="3"/>
  <c r="EO155" i="3"/>
  <c r="EN155" i="3"/>
  <c r="EM155" i="3"/>
  <c r="EL155" i="3"/>
  <c r="EK155" i="3"/>
  <c r="EJ155" i="3"/>
  <c r="EI155" i="3"/>
  <c r="EH155" i="3"/>
  <c r="EG155" i="3"/>
  <c r="EF155" i="3"/>
  <c r="EE155" i="3"/>
  <c r="ED155" i="3"/>
  <c r="EC155" i="3"/>
  <c r="EB155" i="3"/>
  <c r="EA155" i="3"/>
  <c r="DZ155" i="3"/>
  <c r="DY155" i="3"/>
  <c r="DX155" i="3"/>
  <c r="DW155" i="3"/>
  <c r="DV155" i="3"/>
  <c r="DU155" i="3"/>
  <c r="DT155" i="3"/>
  <c r="DS155" i="3"/>
  <c r="DR155" i="3"/>
  <c r="DQ155" i="3"/>
  <c r="DP155" i="3"/>
  <c r="DO155" i="3"/>
  <c r="DN155" i="3"/>
  <c r="DM155" i="3"/>
  <c r="DL155" i="3"/>
  <c r="DK155" i="3"/>
  <c r="DJ155" i="3"/>
  <c r="DI155" i="3"/>
  <c r="DH155" i="3"/>
  <c r="DG155" i="3"/>
  <c r="DF155" i="3"/>
  <c r="DE155" i="3"/>
  <c r="DD155" i="3"/>
  <c r="DC155" i="3"/>
  <c r="DB155" i="3"/>
  <c r="DA155" i="3"/>
  <c r="CZ155" i="3"/>
  <c r="CY155" i="3"/>
  <c r="CX155" i="3"/>
  <c r="CW155" i="3"/>
  <c r="CV155" i="3"/>
  <c r="CU155" i="3"/>
  <c r="CT155" i="3"/>
  <c r="CS155" i="3"/>
  <c r="CR155" i="3"/>
  <c r="CQ155" i="3"/>
  <c r="CP155" i="3"/>
  <c r="CO155" i="3"/>
  <c r="CN155" i="3"/>
  <c r="CM155" i="3"/>
  <c r="CL155" i="3"/>
  <c r="CK155" i="3"/>
  <c r="CJ155" i="3"/>
  <c r="CI155" i="3"/>
  <c r="CH155" i="3"/>
  <c r="CG155" i="3"/>
  <c r="CF155" i="3"/>
  <c r="CE155" i="3"/>
  <c r="CD155" i="3"/>
  <c r="CC155" i="3"/>
  <c r="CB155" i="3"/>
  <c r="CA155" i="3"/>
  <c r="BZ155" i="3"/>
  <c r="BY155" i="3"/>
  <c r="BX155" i="3"/>
  <c r="BW155" i="3"/>
  <c r="BV155" i="3"/>
  <c r="BU155" i="3"/>
  <c r="BT155" i="3"/>
  <c r="BS155" i="3"/>
  <c r="BR155" i="3"/>
  <c r="BQ155" i="3"/>
  <c r="BP155" i="3"/>
  <c r="BO155" i="3"/>
  <c r="BN155" i="3"/>
  <c r="BM155" i="3"/>
  <c r="BW154" i="3"/>
  <c r="BV154" i="3"/>
  <c r="BU154" i="3"/>
  <c r="BT154" i="3"/>
  <c r="BS154" i="3"/>
  <c r="BR154" i="3"/>
  <c r="BQ154" i="3"/>
  <c r="BP154" i="3"/>
  <c r="BO154" i="3"/>
  <c r="BN154" i="3"/>
  <c r="BM154" i="3"/>
  <c r="BL154" i="3"/>
  <c r="BK154" i="3"/>
  <c r="BJ154" i="3"/>
  <c r="BI154" i="3"/>
  <c r="BH154" i="3"/>
  <c r="BG154" i="3"/>
  <c r="BF154" i="3"/>
  <c r="BE154" i="3"/>
  <c r="BD154" i="3"/>
  <c r="BC154" i="3"/>
  <c r="BB154" i="3"/>
  <c r="BA154" i="3"/>
  <c r="AZ154" i="3"/>
  <c r="AY154" i="3"/>
  <c r="AX154" i="3"/>
  <c r="AW154" i="3"/>
  <c r="AV154" i="3"/>
  <c r="AU154" i="3"/>
  <c r="AT154" i="3"/>
  <c r="AS154" i="3"/>
  <c r="AR154" i="3"/>
  <c r="AQ154" i="3"/>
  <c r="AP154" i="3"/>
  <c r="AO154" i="3"/>
  <c r="AN154" i="3"/>
  <c r="AM154" i="3"/>
  <c r="AL154" i="3"/>
  <c r="AK154" i="3"/>
  <c r="AJ154" i="3"/>
  <c r="AI154" i="3"/>
  <c r="AH154" i="3"/>
  <c r="AG154" i="3"/>
  <c r="AF154" i="3"/>
  <c r="AE154" i="3"/>
  <c r="AD154" i="3"/>
  <c r="AC154" i="3"/>
  <c r="AB154" i="3"/>
  <c r="AA154" i="3"/>
  <c r="Z154" i="3"/>
  <c r="Y154" i="3"/>
  <c r="X154" i="3"/>
  <c r="W154" i="3"/>
  <c r="V154" i="3"/>
  <c r="U154" i="3"/>
  <c r="T154" i="3"/>
  <c r="S154" i="3"/>
  <c r="R154" i="3"/>
  <c r="Q154" i="3"/>
  <c r="P154" i="3"/>
  <c r="O154" i="3"/>
  <c r="BW153" i="3"/>
  <c r="BV153" i="3"/>
  <c r="BU153" i="3"/>
  <c r="BT153" i="3"/>
  <c r="BS153" i="3"/>
  <c r="BR153" i="3"/>
  <c r="BQ153" i="3"/>
  <c r="BP153" i="3"/>
  <c r="BO153" i="3"/>
  <c r="BN153" i="3"/>
  <c r="BM153" i="3"/>
  <c r="BL153" i="3"/>
  <c r="BK153" i="3"/>
  <c r="BJ153" i="3"/>
  <c r="BI153" i="3"/>
  <c r="BH153" i="3"/>
  <c r="BG153" i="3"/>
  <c r="BF153" i="3"/>
  <c r="BE153" i="3"/>
  <c r="BD153" i="3"/>
  <c r="BC153" i="3"/>
  <c r="BB153" i="3"/>
  <c r="BA153" i="3"/>
  <c r="AZ153" i="3"/>
  <c r="AY153" i="3"/>
  <c r="AX153" i="3"/>
  <c r="AW153" i="3"/>
  <c r="AV153" i="3"/>
  <c r="AU153" i="3"/>
  <c r="AT153" i="3"/>
  <c r="AS153" i="3"/>
  <c r="AR153" i="3"/>
  <c r="AQ153" i="3"/>
  <c r="AP153" i="3"/>
  <c r="AO153" i="3"/>
  <c r="AN153" i="3"/>
  <c r="AM153" i="3"/>
  <c r="AL153" i="3"/>
  <c r="AK153" i="3"/>
  <c r="AJ153" i="3"/>
  <c r="AI153" i="3"/>
  <c r="AH153" i="3"/>
  <c r="AG153" i="3"/>
  <c r="AF153" i="3"/>
  <c r="AE153" i="3"/>
  <c r="AD153" i="3"/>
  <c r="AC153" i="3"/>
  <c r="AB153" i="3"/>
  <c r="AA153" i="3"/>
  <c r="Z153" i="3"/>
  <c r="Y153" i="3"/>
  <c r="X153" i="3"/>
  <c r="W153" i="3"/>
  <c r="V153" i="3"/>
  <c r="U153" i="3"/>
  <c r="T153" i="3"/>
  <c r="S153" i="3"/>
  <c r="R153" i="3"/>
  <c r="Q153" i="3"/>
  <c r="P153" i="3"/>
  <c r="O153" i="3"/>
  <c r="N153" i="3"/>
  <c r="M153" i="3"/>
  <c r="L153" i="3"/>
  <c r="K153" i="3"/>
  <c r="J153" i="3"/>
  <c r="I153" i="3"/>
  <c r="BW152" i="3"/>
  <c r="BV152" i="3"/>
  <c r="BU152" i="3"/>
  <c r="BT152" i="3"/>
  <c r="BS152" i="3"/>
  <c r="BR152" i="3"/>
  <c r="BQ152" i="3"/>
  <c r="BP152" i="3"/>
  <c r="BO152" i="3"/>
  <c r="BN152" i="3"/>
  <c r="BM152" i="3"/>
  <c r="BL152" i="3"/>
  <c r="BK152" i="3"/>
  <c r="BJ152" i="3"/>
  <c r="BI152" i="3"/>
  <c r="BH152" i="3"/>
  <c r="BG152" i="3"/>
  <c r="BF152" i="3"/>
  <c r="BE152" i="3"/>
  <c r="BD152" i="3"/>
  <c r="BC152" i="3"/>
  <c r="BB152" i="3"/>
  <c r="BA152" i="3"/>
  <c r="AZ152" i="3"/>
  <c r="AY152" i="3"/>
  <c r="AX152" i="3"/>
  <c r="AW152" i="3"/>
  <c r="AV152" i="3"/>
  <c r="AU152" i="3"/>
  <c r="AT152" i="3"/>
  <c r="AS152" i="3"/>
  <c r="AR152" i="3"/>
  <c r="AQ152" i="3"/>
  <c r="AP152" i="3"/>
  <c r="AO152" i="3"/>
  <c r="AN152" i="3"/>
  <c r="AM152" i="3"/>
  <c r="AL152" i="3"/>
  <c r="AK152" i="3"/>
  <c r="AJ152" i="3"/>
  <c r="AI152" i="3"/>
  <c r="AH152" i="3"/>
  <c r="AG152" i="3"/>
  <c r="AF152" i="3"/>
  <c r="AE152" i="3"/>
  <c r="AD152" i="3"/>
  <c r="AC152" i="3"/>
  <c r="AB152" i="3"/>
  <c r="AA152" i="3"/>
  <c r="Z152" i="3"/>
  <c r="Y152" i="3"/>
  <c r="X152" i="3"/>
  <c r="W152" i="3"/>
  <c r="V152" i="3"/>
  <c r="U152" i="3"/>
  <c r="T152" i="3"/>
  <c r="S152" i="3"/>
  <c r="R152" i="3"/>
  <c r="Q152" i="3"/>
  <c r="P152" i="3"/>
  <c r="O152" i="3"/>
  <c r="N152" i="3"/>
  <c r="M152" i="3"/>
  <c r="L152" i="3"/>
  <c r="K152" i="3"/>
  <c r="J152" i="3"/>
  <c r="I152" i="3"/>
  <c r="BW151" i="3"/>
  <c r="BV151" i="3"/>
  <c r="BU151" i="3"/>
  <c r="BT151" i="3"/>
  <c r="BS151" i="3"/>
  <c r="BR151" i="3"/>
  <c r="BQ151" i="3"/>
  <c r="BP151" i="3"/>
  <c r="BO151" i="3"/>
  <c r="BN151" i="3"/>
  <c r="BM151" i="3"/>
  <c r="BL151" i="3"/>
  <c r="BK151" i="3"/>
  <c r="BJ151" i="3"/>
  <c r="BI151" i="3"/>
  <c r="BH151" i="3"/>
  <c r="BG151" i="3"/>
  <c r="BF151" i="3"/>
  <c r="BE151" i="3"/>
  <c r="BD151" i="3"/>
  <c r="BC151" i="3"/>
  <c r="BB151" i="3"/>
  <c r="BA151" i="3"/>
  <c r="AZ151" i="3"/>
  <c r="AY151" i="3"/>
  <c r="AX151" i="3"/>
  <c r="AW151" i="3"/>
  <c r="AV151" i="3"/>
  <c r="AU151" i="3"/>
  <c r="AT151" i="3"/>
  <c r="AS151" i="3"/>
  <c r="AR151" i="3"/>
  <c r="AQ151" i="3"/>
  <c r="AP151" i="3"/>
  <c r="AO151" i="3"/>
  <c r="AN151" i="3"/>
  <c r="AM151" i="3"/>
  <c r="AL151" i="3"/>
  <c r="AK151" i="3"/>
  <c r="AJ151" i="3"/>
  <c r="AI151" i="3"/>
  <c r="AH151" i="3"/>
  <c r="AG151" i="3"/>
  <c r="AF151" i="3"/>
  <c r="AE151" i="3"/>
  <c r="AD151" i="3"/>
  <c r="AC151" i="3"/>
  <c r="AB151" i="3"/>
  <c r="AA151" i="3"/>
  <c r="Z151" i="3"/>
  <c r="Y151" i="3"/>
  <c r="X151" i="3"/>
  <c r="W151" i="3"/>
  <c r="V151" i="3"/>
  <c r="U151" i="3"/>
  <c r="T151" i="3"/>
  <c r="S151" i="3"/>
  <c r="R151" i="3"/>
  <c r="Q151" i="3"/>
  <c r="P151" i="3"/>
  <c r="O151" i="3"/>
  <c r="N151" i="3"/>
  <c r="M151" i="3"/>
  <c r="L151" i="3"/>
  <c r="K151" i="3"/>
  <c r="J151" i="3"/>
  <c r="I151" i="3"/>
  <c r="H151" i="3"/>
  <c r="G151" i="3"/>
  <c r="F151" i="3"/>
  <c r="E151" i="3"/>
  <c r="D151" i="3"/>
  <c r="IY148" i="3"/>
  <c r="IX148" i="3"/>
  <c r="IW148" i="3"/>
  <c r="IV148" i="3"/>
  <c r="IU148" i="3"/>
  <c r="IT148" i="3"/>
  <c r="IS148" i="3"/>
  <c r="IR148" i="3"/>
  <c r="IQ148" i="3"/>
  <c r="IP148" i="3"/>
  <c r="IO148" i="3"/>
  <c r="IN148" i="3"/>
  <c r="IM148" i="3"/>
  <c r="IL148" i="3"/>
  <c r="IK148" i="3"/>
  <c r="IJ148" i="3"/>
  <c r="II148" i="3"/>
  <c r="IH148" i="3"/>
  <c r="IG148" i="3"/>
  <c r="IF148" i="3"/>
  <c r="IE148" i="3"/>
  <c r="ID148" i="3"/>
  <c r="IC148" i="3"/>
  <c r="IB148" i="3"/>
  <c r="IA148" i="3"/>
  <c r="HZ148" i="3"/>
  <c r="HY148" i="3"/>
  <c r="HX148" i="3"/>
  <c r="HW148" i="3"/>
  <c r="HV148" i="3"/>
  <c r="HU148" i="3"/>
  <c r="HT148" i="3"/>
  <c r="HS148" i="3"/>
  <c r="HR148" i="3"/>
  <c r="HQ148" i="3"/>
  <c r="HP148" i="3"/>
  <c r="HO148" i="3"/>
  <c r="HN148" i="3"/>
  <c r="HM148" i="3"/>
  <c r="HL148" i="3"/>
  <c r="HK148" i="3"/>
  <c r="HJ148" i="3"/>
  <c r="HI148" i="3"/>
  <c r="HH148" i="3"/>
  <c r="HG148" i="3"/>
  <c r="HF148" i="3"/>
  <c r="HE148" i="3"/>
  <c r="HD148" i="3"/>
  <c r="HC148" i="3"/>
  <c r="HB148" i="3"/>
  <c r="HA148" i="3"/>
  <c r="GZ148" i="3"/>
  <c r="GY148" i="3"/>
  <c r="GX148" i="3"/>
  <c r="GW148" i="3"/>
  <c r="GV148" i="3"/>
  <c r="GU148" i="3"/>
  <c r="GT148" i="3"/>
  <c r="GS148" i="3"/>
  <c r="GR148" i="3"/>
  <c r="GQ148" i="3"/>
  <c r="GP148" i="3"/>
  <c r="GO148" i="3"/>
  <c r="GN148" i="3"/>
  <c r="GM148" i="3"/>
  <c r="GL148" i="3"/>
  <c r="GK148" i="3"/>
  <c r="GJ148" i="3"/>
  <c r="GI148" i="3"/>
  <c r="GH148" i="3"/>
  <c r="GG148" i="3"/>
  <c r="GF148" i="3"/>
  <c r="GE148" i="3"/>
  <c r="GD148" i="3"/>
  <c r="GC148" i="3"/>
  <c r="GB148" i="3"/>
  <c r="GA148" i="3"/>
  <c r="FZ148" i="3"/>
  <c r="FY148" i="3"/>
  <c r="FX148" i="3"/>
  <c r="FW148" i="3"/>
  <c r="FV148" i="3"/>
  <c r="FU148" i="3"/>
  <c r="FT148" i="3"/>
  <c r="FS148" i="3"/>
  <c r="FR148" i="3"/>
  <c r="FQ148" i="3"/>
  <c r="FP148" i="3"/>
  <c r="FO148" i="3"/>
  <c r="FN148" i="3"/>
  <c r="FM148" i="3"/>
  <c r="FL148" i="3"/>
  <c r="FK148" i="3"/>
  <c r="FJ148" i="3"/>
  <c r="FI148" i="3"/>
  <c r="FH148" i="3"/>
  <c r="FG148" i="3"/>
  <c r="FF148" i="3"/>
  <c r="FE148" i="3"/>
  <c r="FD148" i="3"/>
  <c r="FC148" i="3"/>
  <c r="FB148" i="3"/>
  <c r="FA148" i="3"/>
  <c r="EZ148" i="3"/>
  <c r="EY148" i="3"/>
  <c r="EX148" i="3"/>
  <c r="EW148" i="3"/>
  <c r="EV148" i="3"/>
  <c r="EU148" i="3"/>
  <c r="ET148" i="3"/>
  <c r="ES148" i="3"/>
  <c r="ER148" i="3"/>
  <c r="EQ148" i="3"/>
  <c r="EP148" i="3"/>
  <c r="EO148" i="3"/>
  <c r="EN148" i="3"/>
  <c r="EM148" i="3"/>
  <c r="EL148" i="3"/>
  <c r="EK148" i="3"/>
  <c r="EJ148" i="3"/>
  <c r="EI148" i="3"/>
  <c r="EH148" i="3"/>
  <c r="EG148" i="3"/>
  <c r="EF148" i="3"/>
  <c r="EE148" i="3"/>
  <c r="ED148" i="3"/>
  <c r="EC148" i="3"/>
  <c r="EB148" i="3"/>
  <c r="EA148" i="3"/>
  <c r="DZ148" i="3"/>
  <c r="DY148" i="3"/>
  <c r="DX148" i="3"/>
  <c r="DW148" i="3"/>
  <c r="DV148" i="3"/>
  <c r="DU148" i="3"/>
  <c r="DT148" i="3"/>
  <c r="DS148" i="3"/>
  <c r="DR148" i="3"/>
  <c r="DQ148" i="3"/>
  <c r="DP148" i="3"/>
  <c r="DO148" i="3"/>
  <c r="DN148" i="3"/>
  <c r="DM148" i="3"/>
  <c r="DL148" i="3"/>
  <c r="DK148" i="3"/>
  <c r="DJ148" i="3"/>
  <c r="DI148" i="3"/>
  <c r="DH148" i="3"/>
  <c r="DG148" i="3"/>
  <c r="DF148" i="3"/>
  <c r="DE148" i="3"/>
  <c r="DD148" i="3"/>
  <c r="DC148" i="3"/>
  <c r="DB148" i="3"/>
  <c r="DA148" i="3"/>
  <c r="CZ148" i="3"/>
  <c r="CY148" i="3"/>
  <c r="CX148" i="3"/>
  <c r="CW148" i="3"/>
  <c r="CV148" i="3"/>
  <c r="CU148" i="3"/>
  <c r="CT148" i="3"/>
  <c r="CS148" i="3"/>
  <c r="CR148" i="3"/>
  <c r="CQ148" i="3"/>
  <c r="CP148" i="3"/>
  <c r="CO148" i="3"/>
  <c r="CN148" i="3"/>
  <c r="CM148" i="3"/>
  <c r="CL148" i="3"/>
  <c r="CK148" i="3"/>
  <c r="CJ148" i="3"/>
  <c r="CI148" i="3"/>
  <c r="CH148" i="3"/>
  <c r="CG148" i="3"/>
  <c r="CF148" i="3"/>
  <c r="CE148" i="3"/>
  <c r="CD148" i="3"/>
  <c r="CC148" i="3"/>
  <c r="CB148" i="3"/>
  <c r="CA148" i="3"/>
  <c r="BZ148" i="3"/>
  <c r="BY148" i="3"/>
  <c r="BX148" i="3"/>
  <c r="BW148" i="3"/>
  <c r="BV148" i="3"/>
  <c r="BU148" i="3"/>
  <c r="BT148" i="3"/>
  <c r="BS148" i="3"/>
  <c r="BR148" i="3"/>
  <c r="BQ148" i="3"/>
  <c r="BP148" i="3"/>
  <c r="BO148" i="3"/>
  <c r="BN148" i="3"/>
  <c r="BM148" i="3"/>
  <c r="BL148" i="3"/>
  <c r="BK148" i="3"/>
  <c r="BJ148" i="3"/>
  <c r="BI148" i="3"/>
  <c r="BH148" i="3"/>
  <c r="BG148" i="3"/>
  <c r="BF148" i="3"/>
  <c r="BE148" i="3"/>
  <c r="BD148" i="3"/>
  <c r="BC148" i="3"/>
  <c r="BB148" i="3"/>
  <c r="BA148" i="3"/>
  <c r="AZ148" i="3"/>
  <c r="AY148" i="3"/>
  <c r="AX148" i="3"/>
  <c r="AW148" i="3"/>
  <c r="AV148" i="3"/>
  <c r="AU148" i="3"/>
  <c r="AT148" i="3"/>
  <c r="AS148" i="3"/>
  <c r="AR148" i="3"/>
  <c r="AQ148" i="3"/>
  <c r="AP148" i="3"/>
  <c r="AO148" i="3"/>
  <c r="AN148" i="3"/>
  <c r="AM148" i="3"/>
  <c r="AL148" i="3"/>
  <c r="AK148" i="3"/>
  <c r="AJ148" i="3"/>
  <c r="AI148" i="3"/>
  <c r="AH148" i="3"/>
  <c r="AG148" i="3"/>
  <c r="AF148" i="3"/>
  <c r="AE148" i="3"/>
  <c r="AD148" i="3"/>
  <c r="AC148" i="3"/>
  <c r="AB148" i="3"/>
  <c r="AA148" i="3"/>
  <c r="Z148" i="3"/>
  <c r="Y148" i="3"/>
  <c r="X148" i="3"/>
  <c r="W148" i="3"/>
  <c r="V148" i="3"/>
  <c r="U148" i="3"/>
  <c r="T148" i="3"/>
  <c r="S148" i="3"/>
  <c r="R148" i="3"/>
  <c r="Q148" i="3"/>
  <c r="P148" i="3"/>
  <c r="O148" i="3"/>
  <c r="N148" i="3"/>
  <c r="M148" i="3"/>
  <c r="L148" i="3"/>
  <c r="K148" i="3"/>
  <c r="J148" i="3"/>
  <c r="I148" i="3"/>
  <c r="IY147" i="3"/>
  <c r="IX147" i="3"/>
  <c r="IW147" i="3"/>
  <c r="IV147" i="3"/>
  <c r="IU147" i="3"/>
  <c r="IT147" i="3"/>
  <c r="IS147" i="3"/>
  <c r="IR147" i="3"/>
  <c r="IQ147" i="3"/>
  <c r="IP147" i="3"/>
  <c r="IO147" i="3"/>
  <c r="IN147" i="3"/>
  <c r="IM147" i="3"/>
  <c r="IL147" i="3"/>
  <c r="IK147" i="3"/>
  <c r="IJ147" i="3"/>
  <c r="II147" i="3"/>
  <c r="IH147" i="3"/>
  <c r="IG147" i="3"/>
  <c r="IF147" i="3"/>
  <c r="IE147" i="3"/>
  <c r="ID147" i="3"/>
  <c r="IC147" i="3"/>
  <c r="IB147" i="3"/>
  <c r="IA147" i="3"/>
  <c r="HZ147" i="3"/>
  <c r="HY147" i="3"/>
  <c r="HX147" i="3"/>
  <c r="HW147" i="3"/>
  <c r="HV147" i="3"/>
  <c r="HU147" i="3"/>
  <c r="HT147" i="3"/>
  <c r="HS147" i="3"/>
  <c r="HR147" i="3"/>
  <c r="HQ147" i="3"/>
  <c r="HP147" i="3"/>
  <c r="HO147" i="3"/>
  <c r="HN147" i="3"/>
  <c r="HM147" i="3"/>
  <c r="HL147" i="3"/>
  <c r="HK147" i="3"/>
  <c r="HJ147" i="3"/>
  <c r="HI147" i="3"/>
  <c r="HH147" i="3"/>
  <c r="HG147" i="3"/>
  <c r="HF147" i="3"/>
  <c r="HE147" i="3"/>
  <c r="HD147" i="3"/>
  <c r="HC147" i="3"/>
  <c r="HB147" i="3"/>
  <c r="HA147" i="3"/>
  <c r="GZ147" i="3"/>
  <c r="GY147" i="3"/>
  <c r="GX147" i="3"/>
  <c r="GW147" i="3"/>
  <c r="GV147" i="3"/>
  <c r="GU147" i="3"/>
  <c r="GT147" i="3"/>
  <c r="GS147" i="3"/>
  <c r="GR147" i="3"/>
  <c r="GQ147" i="3"/>
  <c r="GP147" i="3"/>
  <c r="GO147" i="3"/>
  <c r="GN147" i="3"/>
  <c r="GM147" i="3"/>
  <c r="GL147" i="3"/>
  <c r="GK147" i="3"/>
  <c r="GJ147" i="3"/>
  <c r="GI147" i="3"/>
  <c r="GH147" i="3"/>
  <c r="GG147" i="3"/>
  <c r="GF147" i="3"/>
  <c r="GE147" i="3"/>
  <c r="GD147" i="3"/>
  <c r="GC147" i="3"/>
  <c r="GB147" i="3"/>
  <c r="GA147" i="3"/>
  <c r="FZ147" i="3"/>
  <c r="FY147" i="3"/>
  <c r="FX147" i="3"/>
  <c r="FW147" i="3"/>
  <c r="FV147" i="3"/>
  <c r="FU147" i="3"/>
  <c r="FT147" i="3"/>
  <c r="FS147" i="3"/>
  <c r="FR147" i="3"/>
  <c r="FQ147" i="3"/>
  <c r="FP147" i="3"/>
  <c r="FO147" i="3"/>
  <c r="FN147" i="3"/>
  <c r="FM147" i="3"/>
  <c r="FL147" i="3"/>
  <c r="FK147" i="3"/>
  <c r="FJ147" i="3"/>
  <c r="FI147" i="3"/>
  <c r="FH147" i="3"/>
  <c r="FG147" i="3"/>
  <c r="FF147" i="3"/>
  <c r="FE147" i="3"/>
  <c r="FD147" i="3"/>
  <c r="FC147" i="3"/>
  <c r="FB147" i="3"/>
  <c r="FA147" i="3"/>
  <c r="EZ147" i="3"/>
  <c r="EY147" i="3"/>
  <c r="EX147" i="3"/>
  <c r="EW147" i="3"/>
  <c r="EV147" i="3"/>
  <c r="EU147" i="3"/>
  <c r="ET147" i="3"/>
  <c r="ES147" i="3"/>
  <c r="ER147" i="3"/>
  <c r="EQ147" i="3"/>
  <c r="EP147" i="3"/>
  <c r="EO147" i="3"/>
  <c r="EN147" i="3"/>
  <c r="EM147" i="3"/>
  <c r="EL147" i="3"/>
  <c r="EK147" i="3"/>
  <c r="EJ147" i="3"/>
  <c r="EI147" i="3"/>
  <c r="EH147" i="3"/>
  <c r="EG147" i="3"/>
  <c r="EF147" i="3"/>
  <c r="EE147" i="3"/>
  <c r="ED147" i="3"/>
  <c r="EC147" i="3"/>
  <c r="EB147" i="3"/>
  <c r="EA147" i="3"/>
  <c r="DZ147" i="3"/>
  <c r="DY147" i="3"/>
  <c r="DX147" i="3"/>
  <c r="DW147" i="3"/>
  <c r="DV147" i="3"/>
  <c r="DU147" i="3"/>
  <c r="DT147" i="3"/>
  <c r="DS147" i="3"/>
  <c r="DR147" i="3"/>
  <c r="DQ147" i="3"/>
  <c r="DP147" i="3"/>
  <c r="DO147" i="3"/>
  <c r="DN147" i="3"/>
  <c r="DM147" i="3"/>
  <c r="DL147" i="3"/>
  <c r="DK147" i="3"/>
  <c r="DJ147" i="3"/>
  <c r="DI147" i="3"/>
  <c r="DH147" i="3"/>
  <c r="DG147" i="3"/>
  <c r="DF147" i="3"/>
  <c r="DE147" i="3"/>
  <c r="DD147" i="3"/>
  <c r="DC147" i="3"/>
  <c r="DB147" i="3"/>
  <c r="DA147" i="3"/>
  <c r="CZ147" i="3"/>
  <c r="CY147" i="3"/>
  <c r="CX147" i="3"/>
  <c r="CW147" i="3"/>
  <c r="CV147" i="3"/>
  <c r="CU147" i="3"/>
  <c r="CT147" i="3"/>
  <c r="CS147" i="3"/>
  <c r="CR147" i="3"/>
  <c r="CQ147" i="3"/>
  <c r="CP147" i="3"/>
  <c r="CO147" i="3"/>
  <c r="CN147" i="3"/>
  <c r="CM147" i="3"/>
  <c r="CL147" i="3"/>
  <c r="CK147" i="3"/>
  <c r="CJ147" i="3"/>
  <c r="CI147" i="3"/>
  <c r="CH147" i="3"/>
  <c r="CG147" i="3"/>
  <c r="CF147" i="3"/>
  <c r="CE147" i="3"/>
  <c r="CD147" i="3"/>
  <c r="CC147" i="3"/>
  <c r="CB147" i="3"/>
  <c r="CA147" i="3"/>
  <c r="BZ147" i="3"/>
  <c r="BY147" i="3"/>
  <c r="BX147" i="3"/>
  <c r="BW147" i="3"/>
  <c r="BV147" i="3"/>
  <c r="BU147" i="3"/>
  <c r="BT147" i="3"/>
  <c r="BS147" i="3"/>
  <c r="BR147" i="3"/>
  <c r="BQ147" i="3"/>
  <c r="BP147" i="3"/>
  <c r="BO147" i="3"/>
  <c r="BN147" i="3"/>
  <c r="BM147" i="3"/>
  <c r="BL147" i="3"/>
  <c r="BK147" i="3"/>
  <c r="BJ147" i="3"/>
  <c r="BI147" i="3"/>
  <c r="BH147" i="3"/>
  <c r="BG147" i="3"/>
  <c r="BF147" i="3"/>
  <c r="BE147" i="3"/>
  <c r="BD147" i="3"/>
  <c r="BC147" i="3"/>
  <c r="BB147" i="3"/>
  <c r="BA147" i="3"/>
  <c r="AZ147" i="3"/>
  <c r="AY147" i="3"/>
  <c r="AX147" i="3"/>
  <c r="AW147" i="3"/>
  <c r="AV147" i="3"/>
  <c r="AU147" i="3"/>
  <c r="AT147" i="3"/>
  <c r="AS147" i="3"/>
  <c r="AR147" i="3"/>
  <c r="AQ147" i="3"/>
  <c r="AP147" i="3"/>
  <c r="AO147" i="3"/>
  <c r="AN147" i="3"/>
  <c r="AM147" i="3"/>
  <c r="AL147" i="3"/>
  <c r="AK147" i="3"/>
  <c r="AJ147" i="3"/>
  <c r="AI147" i="3"/>
  <c r="AH147" i="3"/>
  <c r="AG147" i="3"/>
  <c r="AF147" i="3"/>
  <c r="AE147" i="3"/>
  <c r="AD147" i="3"/>
  <c r="AC147" i="3"/>
  <c r="AB147" i="3"/>
  <c r="AA147" i="3"/>
  <c r="Z147" i="3"/>
  <c r="Y147" i="3"/>
  <c r="X147" i="3"/>
  <c r="W147" i="3"/>
  <c r="V147" i="3"/>
  <c r="U147" i="3"/>
  <c r="T147" i="3"/>
  <c r="S147" i="3"/>
  <c r="R147" i="3"/>
  <c r="Q147" i="3"/>
  <c r="P147" i="3"/>
  <c r="O147" i="3"/>
  <c r="N147" i="3"/>
  <c r="M147" i="3"/>
  <c r="L147" i="3"/>
  <c r="K147" i="3"/>
  <c r="J147" i="3"/>
  <c r="I147" i="3"/>
  <c r="IY142" i="3"/>
  <c r="IX142" i="3"/>
  <c r="IW142" i="3"/>
  <c r="IV142" i="3"/>
  <c r="IU142" i="3"/>
  <c r="IT142" i="3"/>
  <c r="IS142" i="3"/>
  <c r="IR142" i="3"/>
  <c r="IQ142" i="3"/>
  <c r="IP142" i="3"/>
  <c r="IO142" i="3"/>
  <c r="IN142" i="3"/>
  <c r="IM142" i="3"/>
  <c r="IL142" i="3"/>
  <c r="IK142" i="3"/>
  <c r="IJ142" i="3"/>
  <c r="II142" i="3"/>
  <c r="IH142" i="3"/>
  <c r="IG142" i="3"/>
  <c r="IF142" i="3"/>
  <c r="IE142" i="3"/>
  <c r="ID142" i="3"/>
  <c r="IC142" i="3"/>
  <c r="IB142" i="3"/>
  <c r="IA142" i="3"/>
  <c r="HZ142" i="3"/>
  <c r="HY142" i="3"/>
  <c r="HX142" i="3"/>
  <c r="HW142" i="3"/>
  <c r="HV142" i="3"/>
  <c r="HU142" i="3"/>
  <c r="HT142" i="3"/>
  <c r="HS142" i="3"/>
  <c r="HR142" i="3"/>
  <c r="HQ142" i="3"/>
  <c r="HP142" i="3"/>
  <c r="HO142" i="3"/>
  <c r="HN142" i="3"/>
  <c r="HM142" i="3"/>
  <c r="HL142" i="3"/>
  <c r="HK142" i="3"/>
  <c r="HJ142" i="3"/>
  <c r="HI142" i="3"/>
  <c r="HH142" i="3"/>
  <c r="HG142" i="3"/>
  <c r="HF142" i="3"/>
  <c r="HE142" i="3"/>
  <c r="HD142" i="3"/>
  <c r="HC142" i="3"/>
  <c r="HB142" i="3"/>
  <c r="HA142" i="3"/>
  <c r="GZ142" i="3"/>
  <c r="GY142" i="3"/>
  <c r="GX142" i="3"/>
  <c r="GW142" i="3"/>
  <c r="GV142" i="3"/>
  <c r="GU142" i="3"/>
  <c r="GT142" i="3"/>
  <c r="GS142" i="3"/>
  <c r="GR142" i="3"/>
  <c r="GQ142" i="3"/>
  <c r="GP142" i="3"/>
  <c r="GO142" i="3"/>
  <c r="GN142" i="3"/>
  <c r="GM142" i="3"/>
  <c r="GL142" i="3"/>
  <c r="GK142" i="3"/>
  <c r="GJ142" i="3"/>
  <c r="GI142" i="3"/>
  <c r="GH142" i="3"/>
  <c r="GG142" i="3"/>
  <c r="GF142" i="3"/>
  <c r="GE142" i="3"/>
  <c r="GD142" i="3"/>
  <c r="GC142" i="3"/>
  <c r="GB142" i="3"/>
  <c r="GA142" i="3"/>
  <c r="FZ142" i="3"/>
  <c r="FY142" i="3"/>
  <c r="FX142" i="3"/>
  <c r="FW142" i="3"/>
  <c r="FV142" i="3"/>
  <c r="FU142" i="3"/>
  <c r="FT142" i="3"/>
  <c r="FS142" i="3"/>
  <c r="FR142" i="3"/>
  <c r="FQ142" i="3"/>
  <c r="FP142" i="3"/>
  <c r="FO142" i="3"/>
  <c r="FN142" i="3"/>
  <c r="FM142" i="3"/>
  <c r="FL142" i="3"/>
  <c r="FK142" i="3"/>
  <c r="FJ142" i="3"/>
  <c r="FI142" i="3"/>
  <c r="FH142" i="3"/>
  <c r="FG142" i="3"/>
  <c r="FF142" i="3"/>
  <c r="FE142" i="3"/>
  <c r="FD142" i="3"/>
  <c r="FC142" i="3"/>
  <c r="FB142" i="3"/>
  <c r="FA142" i="3"/>
  <c r="EZ142" i="3"/>
  <c r="EY142" i="3"/>
  <c r="EX142" i="3"/>
  <c r="EW142" i="3"/>
  <c r="EV142" i="3"/>
  <c r="EU142" i="3"/>
  <c r="ET142" i="3"/>
  <c r="ES142" i="3"/>
  <c r="ER142" i="3"/>
  <c r="EQ142" i="3"/>
  <c r="EP142" i="3"/>
  <c r="EO142" i="3"/>
  <c r="EN142" i="3"/>
  <c r="EM142" i="3"/>
  <c r="EL142" i="3"/>
  <c r="EK142" i="3"/>
  <c r="EJ142" i="3"/>
  <c r="EI142" i="3"/>
  <c r="EH142" i="3"/>
  <c r="EG142" i="3"/>
  <c r="EF142" i="3"/>
  <c r="EE142" i="3"/>
  <c r="ED142" i="3"/>
  <c r="EC142" i="3"/>
  <c r="EB142" i="3"/>
  <c r="EA142" i="3"/>
  <c r="DZ142" i="3"/>
  <c r="DY142" i="3"/>
  <c r="DX142" i="3"/>
  <c r="DW142" i="3"/>
  <c r="DV142" i="3"/>
  <c r="DU142" i="3"/>
  <c r="DT142" i="3"/>
  <c r="DS142" i="3"/>
  <c r="DR142" i="3"/>
  <c r="DQ142" i="3"/>
  <c r="DP142" i="3"/>
  <c r="DO142" i="3"/>
  <c r="DN142" i="3"/>
  <c r="DM142" i="3"/>
  <c r="DL142" i="3"/>
  <c r="DK142" i="3"/>
  <c r="DJ142" i="3"/>
  <c r="DI142" i="3"/>
  <c r="DH142" i="3"/>
  <c r="DG142" i="3"/>
  <c r="DF142" i="3"/>
  <c r="DE142" i="3"/>
  <c r="DD142" i="3"/>
  <c r="DC142" i="3"/>
  <c r="DB142" i="3"/>
  <c r="DA142" i="3"/>
  <c r="CZ142" i="3"/>
  <c r="CY142" i="3"/>
  <c r="CX142" i="3"/>
  <c r="CW142" i="3"/>
  <c r="CV142" i="3"/>
  <c r="CU142" i="3"/>
  <c r="CT142" i="3"/>
  <c r="CS142" i="3"/>
  <c r="CR142" i="3"/>
  <c r="CQ142" i="3"/>
  <c r="CP142" i="3"/>
  <c r="CO142" i="3"/>
  <c r="CN142" i="3"/>
  <c r="CM142" i="3"/>
  <c r="CL142" i="3"/>
  <c r="CK142" i="3"/>
  <c r="CJ142" i="3"/>
  <c r="CI142" i="3"/>
  <c r="CH142" i="3"/>
  <c r="CG142" i="3"/>
  <c r="CF142" i="3"/>
  <c r="CE142" i="3"/>
  <c r="CD142" i="3"/>
  <c r="CC142" i="3"/>
  <c r="CB142" i="3"/>
  <c r="CA142" i="3"/>
  <c r="BZ142" i="3"/>
  <c r="BY142" i="3"/>
  <c r="BX142" i="3"/>
  <c r="BW142" i="3"/>
  <c r="BV142" i="3"/>
  <c r="BU142" i="3"/>
  <c r="BT142" i="3"/>
  <c r="BS142" i="3"/>
  <c r="BR142" i="3"/>
  <c r="BQ142" i="3"/>
  <c r="BP142" i="3"/>
  <c r="BO142" i="3"/>
  <c r="BN142" i="3"/>
  <c r="BM142" i="3"/>
  <c r="BL142" i="3"/>
  <c r="BK142" i="3"/>
  <c r="BJ142" i="3"/>
  <c r="BI142" i="3"/>
  <c r="BH142" i="3"/>
  <c r="BG142" i="3"/>
  <c r="BF142" i="3"/>
  <c r="BE142" i="3"/>
  <c r="BD142" i="3"/>
  <c r="BC142" i="3"/>
  <c r="BB142" i="3"/>
  <c r="BA142" i="3"/>
  <c r="AZ142" i="3"/>
  <c r="AY142" i="3"/>
  <c r="AX142" i="3"/>
  <c r="AW142" i="3"/>
  <c r="AV142" i="3"/>
  <c r="AU142" i="3"/>
  <c r="AT142" i="3"/>
  <c r="AS142" i="3"/>
  <c r="AR142" i="3"/>
  <c r="AQ142" i="3"/>
  <c r="AP142" i="3"/>
  <c r="AO142" i="3"/>
  <c r="AN142" i="3"/>
  <c r="AM142" i="3"/>
  <c r="AL142" i="3"/>
  <c r="AK142" i="3"/>
  <c r="AJ142" i="3"/>
  <c r="AI142" i="3"/>
  <c r="AH142" i="3"/>
  <c r="AG142" i="3"/>
  <c r="AF142" i="3"/>
  <c r="AE142" i="3"/>
  <c r="AD142" i="3"/>
  <c r="AC142" i="3"/>
  <c r="AB142" i="3"/>
  <c r="AA142" i="3"/>
  <c r="Z142" i="3"/>
  <c r="Y142" i="3"/>
  <c r="X142" i="3"/>
  <c r="W142" i="3"/>
  <c r="V142" i="3"/>
  <c r="U142" i="3"/>
  <c r="T142" i="3"/>
  <c r="S142" i="3"/>
  <c r="R142" i="3"/>
  <c r="Q142" i="3"/>
  <c r="P142" i="3"/>
  <c r="O142" i="3"/>
  <c r="N142" i="3"/>
  <c r="M142" i="3"/>
  <c r="L142" i="3"/>
  <c r="K142" i="3"/>
  <c r="J142" i="3"/>
  <c r="I142" i="3"/>
  <c r="H142" i="3"/>
  <c r="G142" i="3"/>
  <c r="F142" i="3"/>
  <c r="E142" i="3"/>
  <c r="D142" i="3"/>
  <c r="IY141" i="3"/>
  <c r="IV141" i="3"/>
  <c r="IU141" i="3"/>
  <c r="IT141" i="3"/>
  <c r="IS141" i="3"/>
  <c r="IR141" i="3"/>
  <c r="IQ141" i="3"/>
  <c r="IP141" i="3"/>
  <c r="IO141" i="3"/>
  <c r="IN141" i="3"/>
  <c r="IM141" i="3"/>
  <c r="IL141" i="3"/>
  <c r="IK141" i="3"/>
  <c r="IJ141" i="3"/>
  <c r="II141" i="3"/>
  <c r="IH141" i="3"/>
  <c r="IG141" i="3"/>
  <c r="IF141" i="3"/>
  <c r="IE141" i="3"/>
  <c r="ID141" i="3"/>
  <c r="IC141" i="3"/>
  <c r="IB141" i="3"/>
  <c r="IA141" i="3"/>
  <c r="HZ141" i="3"/>
  <c r="HY141" i="3"/>
  <c r="HX141" i="3"/>
  <c r="HW141" i="3"/>
  <c r="HV141" i="3"/>
  <c r="HU141" i="3"/>
  <c r="HT141" i="3"/>
  <c r="HS141" i="3"/>
  <c r="HR141" i="3"/>
  <c r="HQ141" i="3"/>
  <c r="HP141" i="3"/>
  <c r="HO141" i="3"/>
  <c r="HN141" i="3"/>
  <c r="HM141" i="3"/>
  <c r="HL141" i="3"/>
  <c r="HK141" i="3"/>
  <c r="HJ141" i="3"/>
  <c r="HI141" i="3"/>
  <c r="HH141" i="3"/>
  <c r="HG141" i="3"/>
  <c r="HF141" i="3"/>
  <c r="HE141" i="3"/>
  <c r="HD141" i="3"/>
  <c r="HC141" i="3"/>
  <c r="HB141" i="3"/>
  <c r="HA141" i="3"/>
  <c r="GZ141" i="3"/>
  <c r="GY141" i="3"/>
  <c r="GX141" i="3"/>
  <c r="GW141" i="3"/>
  <c r="GV141" i="3"/>
  <c r="GU141" i="3"/>
  <c r="GT141" i="3"/>
  <c r="GS141" i="3"/>
  <c r="GR141" i="3"/>
  <c r="GQ141" i="3"/>
  <c r="GP141" i="3"/>
  <c r="GO141" i="3"/>
  <c r="GN141" i="3"/>
  <c r="GM141" i="3"/>
  <c r="GL141" i="3"/>
  <c r="GK141" i="3"/>
  <c r="GJ141" i="3"/>
  <c r="GI141" i="3"/>
  <c r="GH141" i="3"/>
  <c r="GG141" i="3"/>
  <c r="GF141" i="3"/>
  <c r="GE141" i="3"/>
  <c r="GD141" i="3"/>
  <c r="GC141" i="3"/>
  <c r="GB141" i="3"/>
  <c r="GA141" i="3"/>
  <c r="FZ141" i="3"/>
  <c r="FY141" i="3"/>
  <c r="FX141" i="3"/>
  <c r="FW141" i="3"/>
  <c r="FV141" i="3"/>
  <c r="FU141" i="3"/>
  <c r="FT141" i="3"/>
  <c r="FS141" i="3"/>
  <c r="FR141" i="3"/>
  <c r="FQ141" i="3"/>
  <c r="FP141" i="3"/>
  <c r="FO141" i="3"/>
  <c r="FN141" i="3"/>
  <c r="FM141" i="3"/>
  <c r="FL141" i="3"/>
  <c r="FK141" i="3"/>
  <c r="FJ141" i="3"/>
  <c r="FI141" i="3"/>
  <c r="FH141" i="3"/>
  <c r="FG141" i="3"/>
  <c r="FF141" i="3"/>
  <c r="FE141" i="3"/>
  <c r="FD141" i="3"/>
  <c r="FC141" i="3"/>
  <c r="FB141" i="3"/>
  <c r="FA141" i="3"/>
  <c r="EZ141" i="3"/>
  <c r="EY141" i="3"/>
  <c r="EX141" i="3"/>
  <c r="EW141" i="3"/>
  <c r="EV141" i="3"/>
  <c r="EU141" i="3"/>
  <c r="ET141" i="3"/>
  <c r="ES141" i="3"/>
  <c r="ER141" i="3"/>
  <c r="EQ141" i="3"/>
  <c r="EP141" i="3"/>
  <c r="EO141" i="3"/>
  <c r="EN141" i="3"/>
  <c r="EM141" i="3"/>
  <c r="EL141" i="3"/>
  <c r="EK141" i="3"/>
  <c r="EJ141" i="3"/>
  <c r="EI141" i="3"/>
  <c r="EH141" i="3"/>
  <c r="EG141" i="3"/>
  <c r="EF141" i="3"/>
  <c r="EE141" i="3"/>
  <c r="ED141" i="3"/>
  <c r="EC141" i="3"/>
  <c r="EB141" i="3"/>
  <c r="EA141" i="3"/>
  <c r="DZ141" i="3"/>
  <c r="DY141" i="3"/>
  <c r="DX141" i="3"/>
  <c r="DW141" i="3"/>
  <c r="DV141" i="3"/>
  <c r="DU141" i="3"/>
  <c r="DT141" i="3"/>
  <c r="DS141" i="3"/>
  <c r="DR141" i="3"/>
  <c r="DQ141" i="3"/>
  <c r="DP141" i="3"/>
  <c r="DO141" i="3"/>
  <c r="DN141" i="3"/>
  <c r="DM141" i="3"/>
  <c r="DL141" i="3"/>
  <c r="DK141" i="3"/>
  <c r="DJ141" i="3"/>
  <c r="DI141" i="3"/>
  <c r="DH141" i="3"/>
  <c r="DG141" i="3"/>
  <c r="DF141" i="3"/>
  <c r="DE141" i="3"/>
  <c r="DD141" i="3"/>
  <c r="DC141" i="3"/>
  <c r="DB141" i="3"/>
  <c r="DA141" i="3"/>
  <c r="CZ141" i="3"/>
  <c r="CY141" i="3"/>
  <c r="CX141" i="3"/>
  <c r="CW141" i="3"/>
  <c r="CV141" i="3"/>
  <c r="CU141" i="3"/>
  <c r="CT141" i="3"/>
  <c r="CS141" i="3"/>
  <c r="CR141" i="3"/>
  <c r="CQ141" i="3"/>
  <c r="CP141" i="3"/>
  <c r="CO141" i="3"/>
  <c r="CN141" i="3"/>
  <c r="CM141" i="3"/>
  <c r="CL141" i="3"/>
  <c r="CK141" i="3"/>
  <c r="CJ141" i="3"/>
  <c r="CI141" i="3"/>
  <c r="CH141" i="3"/>
  <c r="CG141" i="3"/>
  <c r="CF141" i="3"/>
  <c r="CE141" i="3"/>
  <c r="CD141" i="3"/>
  <c r="CC141" i="3"/>
  <c r="CB141" i="3"/>
  <c r="CA141" i="3"/>
  <c r="BZ141" i="3"/>
  <c r="BY141" i="3"/>
  <c r="BX141" i="3"/>
  <c r="BW141" i="3"/>
  <c r="BV141" i="3"/>
  <c r="BU141" i="3"/>
  <c r="BT141" i="3"/>
  <c r="BS141" i="3"/>
  <c r="BR141" i="3"/>
  <c r="BQ141" i="3"/>
  <c r="BP141" i="3"/>
  <c r="BO141" i="3"/>
  <c r="BN141" i="3"/>
  <c r="BM141" i="3"/>
  <c r="BL141" i="3"/>
  <c r="BK141" i="3"/>
  <c r="BJ141" i="3"/>
  <c r="BI141" i="3"/>
  <c r="BH141" i="3"/>
  <c r="BG141" i="3"/>
  <c r="BF141" i="3"/>
  <c r="BE141" i="3"/>
  <c r="BD141" i="3"/>
  <c r="BC141" i="3"/>
  <c r="BB141" i="3"/>
  <c r="BA141" i="3"/>
  <c r="AZ141" i="3"/>
  <c r="AY141" i="3"/>
  <c r="AX141" i="3"/>
  <c r="AW141" i="3"/>
  <c r="AV141" i="3"/>
  <c r="AU141" i="3"/>
  <c r="AT141" i="3"/>
  <c r="AS141" i="3"/>
  <c r="AR141" i="3"/>
  <c r="AQ141" i="3"/>
  <c r="AP141" i="3"/>
  <c r="AO141" i="3"/>
  <c r="AN141" i="3"/>
  <c r="AM141" i="3"/>
  <c r="AL141" i="3"/>
  <c r="AK141" i="3"/>
  <c r="AJ141" i="3"/>
  <c r="AI141" i="3"/>
  <c r="AH141" i="3"/>
  <c r="AG141" i="3"/>
  <c r="AF141" i="3"/>
  <c r="AE141" i="3"/>
  <c r="AD141" i="3"/>
  <c r="AC141" i="3"/>
  <c r="AB141" i="3"/>
  <c r="AA141" i="3"/>
  <c r="Z141" i="3"/>
  <c r="Y141" i="3"/>
  <c r="X141" i="3"/>
  <c r="W141" i="3"/>
  <c r="V141" i="3"/>
  <c r="U141" i="3"/>
  <c r="T141" i="3"/>
  <c r="S141" i="3"/>
  <c r="R141" i="3"/>
  <c r="Q141" i="3"/>
  <c r="P141" i="3"/>
  <c r="O141" i="3"/>
  <c r="N141" i="3"/>
  <c r="M141" i="3"/>
  <c r="L141" i="3"/>
  <c r="K141" i="3"/>
  <c r="J141" i="3"/>
  <c r="I141" i="3"/>
  <c r="H141" i="3"/>
  <c r="G141" i="3"/>
  <c r="F141" i="3"/>
  <c r="E141" i="3"/>
  <c r="D141" i="3"/>
  <c r="FK123" i="3"/>
  <c r="DL112" i="3"/>
  <c r="DI112" i="3"/>
  <c r="IZ100" i="3"/>
  <c r="IY102" i="3"/>
  <c r="IY100" i="3" s="1"/>
  <c r="IX102" i="3"/>
  <c r="IW102" i="3"/>
  <c r="IW100" i="3" s="1"/>
  <c r="JF146" i="3" s="1"/>
  <c r="IV102" i="3"/>
  <c r="IV100" i="3" s="1"/>
  <c r="IU102" i="3"/>
  <c r="IU100" i="3" s="1"/>
  <c r="IT102" i="3"/>
  <c r="IT100" i="3" s="1"/>
  <c r="JA146" i="3" s="1"/>
  <c r="IS102" i="3"/>
  <c r="IS100" i="3" s="1"/>
  <c r="IR102" i="3"/>
  <c r="IR100" i="3" s="1"/>
  <c r="IQ102" i="3"/>
  <c r="IQ100" i="3" s="1"/>
  <c r="IP102" i="3"/>
  <c r="IP100" i="3" s="1"/>
  <c r="IO102" i="3"/>
  <c r="IO100" i="3" s="1"/>
  <c r="IO167" i="3" s="1"/>
  <c r="IN102" i="3"/>
  <c r="IN100" i="3" s="1"/>
  <c r="IM102" i="3"/>
  <c r="IM100" i="3" s="1"/>
  <c r="IL102" i="3"/>
  <c r="IL100" i="3" s="1"/>
  <c r="IK102" i="3"/>
  <c r="IK100" i="3" s="1"/>
  <c r="IJ102" i="3"/>
  <c r="IJ100" i="3" s="1"/>
  <c r="II102" i="3"/>
  <c r="II100" i="3" s="1"/>
  <c r="IH102" i="3"/>
  <c r="IH100" i="3" s="1"/>
  <c r="IG102" i="3"/>
  <c r="IG100" i="3" s="1"/>
  <c r="IF102" i="3"/>
  <c r="IF100" i="3" s="1"/>
  <c r="IE102" i="3"/>
  <c r="IE100" i="3" s="1"/>
  <c r="ID102" i="3"/>
  <c r="ID100" i="3" s="1"/>
  <c r="IC102" i="3"/>
  <c r="IC100" i="3" s="1"/>
  <c r="IB102" i="3"/>
  <c r="IB100" i="3" s="1"/>
  <c r="IA102" i="3"/>
  <c r="IA100" i="3" s="1"/>
  <c r="HZ102" i="3"/>
  <c r="HZ100" i="3" s="1"/>
  <c r="HY102" i="3"/>
  <c r="HY100" i="3" s="1"/>
  <c r="HY167" i="3" s="1"/>
  <c r="HX102" i="3"/>
  <c r="HX100" i="3" s="1"/>
  <c r="HW102" i="3"/>
  <c r="HW100" i="3" s="1"/>
  <c r="HV102" i="3"/>
  <c r="HV100" i="3" s="1"/>
  <c r="HU102" i="3"/>
  <c r="HU100" i="3" s="1"/>
  <c r="HT102" i="3"/>
  <c r="HT100" i="3" s="1"/>
  <c r="HS102" i="3"/>
  <c r="HS100" i="3" s="1"/>
  <c r="HR102" i="3"/>
  <c r="HR100" i="3" s="1"/>
  <c r="HQ102" i="3"/>
  <c r="HQ100" i="3" s="1"/>
  <c r="HP102" i="3"/>
  <c r="HP100" i="3" s="1"/>
  <c r="HO102" i="3"/>
  <c r="HO100" i="3" s="1"/>
  <c r="HN102" i="3"/>
  <c r="HN100" i="3" s="1"/>
  <c r="HM102" i="3"/>
  <c r="HM100" i="3" s="1"/>
  <c r="HL102" i="3"/>
  <c r="HL100" i="3" s="1"/>
  <c r="HK102" i="3"/>
  <c r="HK100" i="3" s="1"/>
  <c r="HJ102" i="3"/>
  <c r="HJ100" i="3" s="1"/>
  <c r="HI102" i="3"/>
  <c r="HI100" i="3" s="1"/>
  <c r="HI167" i="3" s="1"/>
  <c r="HH102" i="3"/>
  <c r="HH100" i="3" s="1"/>
  <c r="HG102" i="3"/>
  <c r="HG100" i="3" s="1"/>
  <c r="HF102" i="3"/>
  <c r="HF100" i="3" s="1"/>
  <c r="HE102" i="3"/>
  <c r="HE100" i="3" s="1"/>
  <c r="HD102" i="3"/>
  <c r="HD100" i="3" s="1"/>
  <c r="HC102" i="3"/>
  <c r="HC100" i="3" s="1"/>
  <c r="HB102" i="3"/>
  <c r="HB100" i="3" s="1"/>
  <c r="HA102" i="3"/>
  <c r="HA100" i="3" s="1"/>
  <c r="GZ102" i="3"/>
  <c r="GZ100" i="3" s="1"/>
  <c r="GY102" i="3"/>
  <c r="GY100" i="3" s="1"/>
  <c r="GX102" i="3"/>
  <c r="GX100" i="3" s="1"/>
  <c r="GW102" i="3"/>
  <c r="GW100" i="3" s="1"/>
  <c r="GV102" i="3"/>
  <c r="GV100" i="3" s="1"/>
  <c r="GU102" i="3"/>
  <c r="GU100" i="3" s="1"/>
  <c r="GT102" i="3"/>
  <c r="GT100" i="3" s="1"/>
  <c r="GS102" i="3"/>
  <c r="GS100" i="3" s="1"/>
  <c r="GS167" i="3" s="1"/>
  <c r="GR102" i="3"/>
  <c r="GR100" i="3" s="1"/>
  <c r="GQ102" i="3"/>
  <c r="GQ100" i="3" s="1"/>
  <c r="GP102" i="3"/>
  <c r="GP100" i="3" s="1"/>
  <c r="GO102" i="3"/>
  <c r="GO100" i="3" s="1"/>
  <c r="GN102" i="3"/>
  <c r="GN100" i="3" s="1"/>
  <c r="GM102" i="3"/>
  <c r="GM100" i="3" s="1"/>
  <c r="GL102" i="3"/>
  <c r="GL100" i="3" s="1"/>
  <c r="GK102" i="3"/>
  <c r="GK100" i="3" s="1"/>
  <c r="GJ102" i="3"/>
  <c r="GJ100" i="3" s="1"/>
  <c r="GI102" i="3"/>
  <c r="GI100" i="3" s="1"/>
  <c r="GH102" i="3"/>
  <c r="GH100" i="3" s="1"/>
  <c r="GG102" i="3"/>
  <c r="GG100" i="3" s="1"/>
  <c r="GF102" i="3"/>
  <c r="GF100" i="3" s="1"/>
  <c r="GE102" i="3"/>
  <c r="GE100" i="3" s="1"/>
  <c r="GD102" i="3"/>
  <c r="GD100" i="3" s="1"/>
  <c r="GC102" i="3"/>
  <c r="GC100" i="3" s="1"/>
  <c r="GC167" i="3" s="1"/>
  <c r="GB102" i="3"/>
  <c r="GB100" i="3" s="1"/>
  <c r="GA102" i="3"/>
  <c r="GA100" i="3" s="1"/>
  <c r="FZ102" i="3"/>
  <c r="FZ100" i="3" s="1"/>
  <c r="FY102" i="3"/>
  <c r="FY100" i="3" s="1"/>
  <c r="FX102" i="3"/>
  <c r="FX100" i="3" s="1"/>
  <c r="FW102" i="3"/>
  <c r="FW100" i="3" s="1"/>
  <c r="FV102" i="3"/>
  <c r="FV100" i="3" s="1"/>
  <c r="FU102" i="3"/>
  <c r="FU100" i="3" s="1"/>
  <c r="FT102" i="3"/>
  <c r="FT100" i="3" s="1"/>
  <c r="FS102" i="3"/>
  <c r="FS100" i="3" s="1"/>
  <c r="FR102" i="3"/>
  <c r="FR100" i="3" s="1"/>
  <c r="FQ102" i="3"/>
  <c r="FQ100" i="3" s="1"/>
  <c r="FP102" i="3"/>
  <c r="FP100" i="3" s="1"/>
  <c r="FO102" i="3"/>
  <c r="FO100" i="3" s="1"/>
  <c r="FN102" i="3"/>
  <c r="FN100" i="3" s="1"/>
  <c r="FM102" i="3"/>
  <c r="FM100" i="3" s="1"/>
  <c r="FM167" i="3" s="1"/>
  <c r="FL102" i="3"/>
  <c r="FL100" i="3" s="1"/>
  <c r="FK102" i="3"/>
  <c r="FK100" i="3" s="1"/>
  <c r="FJ102" i="3"/>
  <c r="FJ100" i="3" s="1"/>
  <c r="FI102" i="3"/>
  <c r="FI100" i="3" s="1"/>
  <c r="FH102" i="3"/>
  <c r="FH100" i="3" s="1"/>
  <c r="FG102" i="3"/>
  <c r="FG100" i="3" s="1"/>
  <c r="FF102" i="3"/>
  <c r="FF100" i="3" s="1"/>
  <c r="FE102" i="3"/>
  <c r="FE100" i="3" s="1"/>
  <c r="FD102" i="3"/>
  <c r="FD100" i="3" s="1"/>
  <c r="FC102" i="3"/>
  <c r="FC100" i="3" s="1"/>
  <c r="FB102" i="3"/>
  <c r="FB100" i="3" s="1"/>
  <c r="FA102" i="3"/>
  <c r="FA100" i="3" s="1"/>
  <c r="EZ102" i="3"/>
  <c r="EZ100" i="3" s="1"/>
  <c r="EY102" i="3"/>
  <c r="EY100" i="3" s="1"/>
  <c r="EX102" i="3"/>
  <c r="EX100" i="3" s="1"/>
  <c r="EW102" i="3"/>
  <c r="EW100" i="3" s="1"/>
  <c r="EW167" i="3" s="1"/>
  <c r="EV102" i="3"/>
  <c r="EV100" i="3" s="1"/>
  <c r="EU102" i="3"/>
  <c r="EU100" i="3" s="1"/>
  <c r="ET102" i="3"/>
  <c r="ET100" i="3" s="1"/>
  <c r="ES102" i="3"/>
  <c r="ES100" i="3" s="1"/>
  <c r="ER102" i="3"/>
  <c r="ER100" i="3" s="1"/>
  <c r="EQ102" i="3"/>
  <c r="EQ100" i="3" s="1"/>
  <c r="EP102" i="3"/>
  <c r="EP100" i="3" s="1"/>
  <c r="EO102" i="3"/>
  <c r="EO100" i="3" s="1"/>
  <c r="EN102" i="3"/>
  <c r="EN100" i="3" s="1"/>
  <c r="EM102" i="3"/>
  <c r="EM100" i="3" s="1"/>
  <c r="EL102" i="3"/>
  <c r="EL100" i="3" s="1"/>
  <c r="EK102" i="3"/>
  <c r="EK100" i="3" s="1"/>
  <c r="EJ102" i="3"/>
  <c r="EJ100" i="3" s="1"/>
  <c r="EI102" i="3"/>
  <c r="EI100" i="3" s="1"/>
  <c r="EH102" i="3"/>
  <c r="EH100" i="3" s="1"/>
  <c r="EG102" i="3"/>
  <c r="EG100" i="3" s="1"/>
  <c r="EG167" i="3" s="1"/>
  <c r="EF102" i="3"/>
  <c r="EF100" i="3" s="1"/>
  <c r="EE102" i="3"/>
  <c r="EE100" i="3" s="1"/>
  <c r="ED102" i="3"/>
  <c r="ED100" i="3" s="1"/>
  <c r="EC102" i="3"/>
  <c r="EC100" i="3" s="1"/>
  <c r="EB102" i="3"/>
  <c r="EB100" i="3" s="1"/>
  <c r="EA102" i="3"/>
  <c r="EA100" i="3" s="1"/>
  <c r="DZ102" i="3"/>
  <c r="DZ100" i="3" s="1"/>
  <c r="DY102" i="3"/>
  <c r="DY100" i="3" s="1"/>
  <c r="DX102" i="3"/>
  <c r="DX100" i="3" s="1"/>
  <c r="DW102" i="3"/>
  <c r="DW100" i="3" s="1"/>
  <c r="DV102" i="3"/>
  <c r="DV100" i="3" s="1"/>
  <c r="DU102" i="3"/>
  <c r="DU100" i="3" s="1"/>
  <c r="DT102" i="3"/>
  <c r="DT100" i="3" s="1"/>
  <c r="DS102" i="3"/>
  <c r="DS100" i="3" s="1"/>
  <c r="DR102" i="3"/>
  <c r="DR100" i="3" s="1"/>
  <c r="DQ102" i="3"/>
  <c r="DQ100" i="3" s="1"/>
  <c r="DQ167" i="3" s="1"/>
  <c r="DP102" i="3"/>
  <c r="DP100" i="3" s="1"/>
  <c r="DO102" i="3"/>
  <c r="DO100" i="3" s="1"/>
  <c r="DN102" i="3"/>
  <c r="DN100" i="3" s="1"/>
  <c r="DM102" i="3"/>
  <c r="DM100" i="3" s="1"/>
  <c r="DL102" i="3"/>
  <c r="DL100" i="3" s="1"/>
  <c r="DK102" i="3"/>
  <c r="DK100" i="3" s="1"/>
  <c r="DJ102" i="3"/>
  <c r="DJ100" i="3" s="1"/>
  <c r="DI102" i="3"/>
  <c r="DI100" i="3" s="1"/>
  <c r="DH102" i="3"/>
  <c r="DH100" i="3" s="1"/>
  <c r="DG102" i="3"/>
  <c r="DG100" i="3" s="1"/>
  <c r="DF102" i="3"/>
  <c r="DF100" i="3" s="1"/>
  <c r="DE102" i="3"/>
  <c r="DE100" i="3" s="1"/>
  <c r="DD102" i="3"/>
  <c r="DD100" i="3" s="1"/>
  <c r="DC102" i="3"/>
  <c r="DC100" i="3" s="1"/>
  <c r="DB102" i="3"/>
  <c r="DB100" i="3" s="1"/>
  <c r="DA102" i="3"/>
  <c r="DA100" i="3" s="1"/>
  <c r="DA167" i="3" s="1"/>
  <c r="CZ102" i="3"/>
  <c r="CZ100" i="3" s="1"/>
  <c r="CY102" i="3"/>
  <c r="CY100" i="3" s="1"/>
  <c r="CX102" i="3"/>
  <c r="CX100" i="3" s="1"/>
  <c r="CW102" i="3"/>
  <c r="CW100" i="3" s="1"/>
  <c r="CV102" i="3"/>
  <c r="CV100" i="3" s="1"/>
  <c r="CU102" i="3"/>
  <c r="CU100" i="3" s="1"/>
  <c r="CT102" i="3"/>
  <c r="CT100" i="3" s="1"/>
  <c r="CS102" i="3"/>
  <c r="CS100" i="3" s="1"/>
  <c r="CR102" i="3"/>
  <c r="CR100" i="3" s="1"/>
  <c r="CQ102" i="3"/>
  <c r="CQ100" i="3" s="1"/>
  <c r="CP102" i="3"/>
  <c r="CP100" i="3" s="1"/>
  <c r="CO102" i="3"/>
  <c r="CO100" i="3" s="1"/>
  <c r="CN102" i="3"/>
  <c r="CN100" i="3" s="1"/>
  <c r="CM102" i="3"/>
  <c r="CM100" i="3" s="1"/>
  <c r="CL102" i="3"/>
  <c r="CL100" i="3" s="1"/>
  <c r="CK102" i="3"/>
  <c r="CK100" i="3" s="1"/>
  <c r="CK167" i="3" s="1"/>
  <c r="CJ102" i="3"/>
  <c r="CJ100" i="3" s="1"/>
  <c r="CI102" i="3"/>
  <c r="CI100" i="3" s="1"/>
  <c r="CH102" i="3"/>
  <c r="CH100" i="3" s="1"/>
  <c r="CG102" i="3"/>
  <c r="CG100" i="3" s="1"/>
  <c r="CF102" i="3"/>
  <c r="CF100" i="3" s="1"/>
  <c r="CE102" i="3"/>
  <c r="CE100" i="3" s="1"/>
  <c r="CD102" i="3"/>
  <c r="CD100" i="3" s="1"/>
  <c r="CC102" i="3"/>
  <c r="CC100" i="3" s="1"/>
  <c r="CB102" i="3"/>
  <c r="CB100" i="3" s="1"/>
  <c r="CA102" i="3"/>
  <c r="CA100" i="3" s="1"/>
  <c r="BZ102" i="3"/>
  <c r="BZ100" i="3" s="1"/>
  <c r="BY102" i="3"/>
  <c r="BY100" i="3" s="1"/>
  <c r="BX102" i="3"/>
  <c r="BX100" i="3" s="1"/>
  <c r="BW102" i="3"/>
  <c r="BW100" i="3" s="1"/>
  <c r="BV102" i="3"/>
  <c r="BV100" i="3" s="1"/>
  <c r="BU102" i="3"/>
  <c r="BU100" i="3" s="1"/>
  <c r="BU167" i="3" s="1"/>
  <c r="BT102" i="3"/>
  <c r="BT100" i="3" s="1"/>
  <c r="BS102" i="3"/>
  <c r="BS100" i="3" s="1"/>
  <c r="BR102" i="3"/>
  <c r="BR100" i="3" s="1"/>
  <c r="BQ102" i="3"/>
  <c r="BQ100" i="3" s="1"/>
  <c r="BP102" i="3"/>
  <c r="BP100" i="3" s="1"/>
  <c r="BO102" i="3"/>
  <c r="BO100" i="3" s="1"/>
  <c r="BN102" i="3"/>
  <c r="BN100" i="3" s="1"/>
  <c r="BM102" i="3"/>
  <c r="BM100" i="3" s="1"/>
  <c r="BL102" i="3"/>
  <c r="BL100" i="3" s="1"/>
  <c r="BK102" i="3"/>
  <c r="BK100" i="3" s="1"/>
  <c r="BJ102" i="3"/>
  <c r="BJ100" i="3" s="1"/>
  <c r="BI102" i="3"/>
  <c r="BI100" i="3" s="1"/>
  <c r="BH102" i="3"/>
  <c r="BH100" i="3" s="1"/>
  <c r="BG102" i="3"/>
  <c r="BG100" i="3" s="1"/>
  <c r="BF102" i="3"/>
  <c r="BF100" i="3" s="1"/>
  <c r="BE102" i="3"/>
  <c r="BE100" i="3" s="1"/>
  <c r="BE167" i="3" s="1"/>
  <c r="BD102" i="3"/>
  <c r="BD100" i="3" s="1"/>
  <c r="BC102" i="3"/>
  <c r="BC100" i="3" s="1"/>
  <c r="BB102" i="3"/>
  <c r="BB100" i="3" s="1"/>
  <c r="BA102" i="3"/>
  <c r="BA100" i="3" s="1"/>
  <c r="AZ102" i="3"/>
  <c r="AZ100" i="3" s="1"/>
  <c r="AY102" i="3"/>
  <c r="AY100" i="3" s="1"/>
  <c r="AX102" i="3"/>
  <c r="AX100" i="3" s="1"/>
  <c r="AW102" i="3"/>
  <c r="AW100" i="3" s="1"/>
  <c r="AV102" i="3"/>
  <c r="AV100" i="3" s="1"/>
  <c r="AU102" i="3"/>
  <c r="AU100" i="3" s="1"/>
  <c r="AT102" i="3"/>
  <c r="AT100" i="3" s="1"/>
  <c r="AS102" i="3"/>
  <c r="AS100" i="3" s="1"/>
  <c r="AR102" i="3"/>
  <c r="AR100" i="3" s="1"/>
  <c r="AQ102" i="3"/>
  <c r="AQ100" i="3" s="1"/>
  <c r="AP102" i="3"/>
  <c r="AP100" i="3" s="1"/>
  <c r="AO102" i="3"/>
  <c r="AO100" i="3" s="1"/>
  <c r="AO167" i="3" s="1"/>
  <c r="AN102" i="3"/>
  <c r="AN100" i="3" s="1"/>
  <c r="AM102" i="3"/>
  <c r="AM100" i="3" s="1"/>
  <c r="AL102" i="3"/>
  <c r="AL100" i="3" s="1"/>
  <c r="AK102" i="3"/>
  <c r="AK100" i="3" s="1"/>
  <c r="AJ102" i="3"/>
  <c r="AJ100" i="3" s="1"/>
  <c r="AI102" i="3"/>
  <c r="AI100" i="3" s="1"/>
  <c r="AH102" i="3"/>
  <c r="AH100" i="3" s="1"/>
  <c r="AG102" i="3"/>
  <c r="AG100" i="3" s="1"/>
  <c r="AF102" i="3"/>
  <c r="AF100" i="3" s="1"/>
  <c r="AE102" i="3"/>
  <c r="AE100" i="3" s="1"/>
  <c r="AD102" i="3"/>
  <c r="AD100" i="3" s="1"/>
  <c r="AC102" i="3"/>
  <c r="AC100" i="3" s="1"/>
  <c r="AB102" i="3"/>
  <c r="AB100" i="3" s="1"/>
  <c r="AA102" i="3"/>
  <c r="AA100" i="3" s="1"/>
  <c r="Z102" i="3"/>
  <c r="Z100" i="3" s="1"/>
  <c r="Y102" i="3"/>
  <c r="Y100" i="3" s="1"/>
  <c r="Y167" i="3" s="1"/>
  <c r="X102" i="3"/>
  <c r="X100" i="3" s="1"/>
  <c r="W102" i="3"/>
  <c r="W100" i="3" s="1"/>
  <c r="V102" i="3"/>
  <c r="V100" i="3" s="1"/>
  <c r="U102" i="3"/>
  <c r="U100" i="3" s="1"/>
  <c r="T102" i="3"/>
  <c r="T100" i="3" s="1"/>
  <c r="S102" i="3"/>
  <c r="S100" i="3" s="1"/>
  <c r="R102" i="3"/>
  <c r="R100" i="3" s="1"/>
  <c r="Q102" i="3"/>
  <c r="Q100" i="3" s="1"/>
  <c r="P102" i="3"/>
  <c r="P100" i="3" s="1"/>
  <c r="O102" i="3"/>
  <c r="O100" i="3" s="1"/>
  <c r="N102" i="3"/>
  <c r="N100" i="3" s="1"/>
  <c r="M102" i="3"/>
  <c r="M100" i="3" s="1"/>
  <c r="L102" i="3"/>
  <c r="L100" i="3" s="1"/>
  <c r="K102" i="3"/>
  <c r="K100" i="3" s="1"/>
  <c r="J102" i="3"/>
  <c r="J100" i="3" s="1"/>
  <c r="I102" i="3"/>
  <c r="I100" i="3" s="1"/>
  <c r="I167" i="3" s="1"/>
  <c r="H102" i="3"/>
  <c r="H100" i="3" s="1"/>
  <c r="H167" i="3" s="1"/>
  <c r="G102" i="3"/>
  <c r="G100" i="3" s="1"/>
  <c r="F102" i="3"/>
  <c r="F100" i="3" s="1"/>
  <c r="E102" i="3"/>
  <c r="E100" i="3" s="1"/>
  <c r="D102" i="3"/>
  <c r="D100" i="3" s="1"/>
  <c r="D167" i="3" s="1"/>
  <c r="C102" i="3"/>
  <c r="C100" i="3" s="1"/>
  <c r="IX100" i="3"/>
  <c r="JG146" i="3" s="1"/>
  <c r="IZ95" i="3"/>
  <c r="IY95" i="3"/>
  <c r="IY85" i="3" s="1"/>
  <c r="IY83" i="3" s="1"/>
  <c r="IX95" i="3"/>
  <c r="IX85" i="3" s="1"/>
  <c r="IX83" i="3" s="1"/>
  <c r="IW95" i="3"/>
  <c r="IW85" i="3" s="1"/>
  <c r="IW83" i="3" s="1"/>
  <c r="IV95" i="3"/>
  <c r="IV85" i="3" s="1"/>
  <c r="IV83" i="3" s="1"/>
  <c r="IU95" i="3"/>
  <c r="IU85" i="3" s="1"/>
  <c r="IU83" i="3" s="1"/>
  <c r="IT95" i="3"/>
  <c r="IT85" i="3" s="1"/>
  <c r="IT83" i="3" s="1"/>
  <c r="IS95" i="3"/>
  <c r="IS85" i="3" s="1"/>
  <c r="IS83" i="3" s="1"/>
  <c r="IR95" i="3"/>
  <c r="IR85" i="3" s="1"/>
  <c r="IR83" i="3" s="1"/>
  <c r="IQ95" i="3"/>
  <c r="IQ85" i="3" s="1"/>
  <c r="IQ83" i="3" s="1"/>
  <c r="IP95" i="3"/>
  <c r="IP85" i="3" s="1"/>
  <c r="IP83" i="3" s="1"/>
  <c r="IO95" i="3"/>
  <c r="IO85" i="3" s="1"/>
  <c r="IO83" i="3" s="1"/>
  <c r="IN95" i="3"/>
  <c r="IN85" i="3" s="1"/>
  <c r="IN83" i="3" s="1"/>
  <c r="IM95" i="3"/>
  <c r="IM85" i="3" s="1"/>
  <c r="IM83" i="3" s="1"/>
  <c r="IL95" i="3"/>
  <c r="IL85" i="3" s="1"/>
  <c r="IL83" i="3" s="1"/>
  <c r="IK95" i="3"/>
  <c r="IK85" i="3" s="1"/>
  <c r="IK83" i="3" s="1"/>
  <c r="IJ95" i="3"/>
  <c r="IJ85" i="3" s="1"/>
  <c r="IJ83" i="3" s="1"/>
  <c r="II95" i="3"/>
  <c r="II85" i="3" s="1"/>
  <c r="II83" i="3" s="1"/>
  <c r="IH95" i="3"/>
  <c r="IH85" i="3" s="1"/>
  <c r="IH83" i="3" s="1"/>
  <c r="IG95" i="3"/>
  <c r="IG85" i="3" s="1"/>
  <c r="IG83" i="3" s="1"/>
  <c r="IF95" i="3"/>
  <c r="IF85" i="3" s="1"/>
  <c r="IF83" i="3" s="1"/>
  <c r="IE95" i="3"/>
  <c r="IE85" i="3" s="1"/>
  <c r="IE83" i="3" s="1"/>
  <c r="ID95" i="3"/>
  <c r="IC95" i="3"/>
  <c r="IC85" i="3" s="1"/>
  <c r="IC83" i="3" s="1"/>
  <c r="IB95" i="3"/>
  <c r="IB85" i="3" s="1"/>
  <c r="IB83" i="3" s="1"/>
  <c r="IA95" i="3"/>
  <c r="IA85" i="3" s="1"/>
  <c r="IA83" i="3" s="1"/>
  <c r="HZ95" i="3"/>
  <c r="HZ85" i="3" s="1"/>
  <c r="HZ83" i="3" s="1"/>
  <c r="HY95" i="3"/>
  <c r="HY85" i="3" s="1"/>
  <c r="HY83" i="3" s="1"/>
  <c r="HX95" i="3"/>
  <c r="HX85" i="3" s="1"/>
  <c r="HX83" i="3" s="1"/>
  <c r="HW95" i="3"/>
  <c r="HW85" i="3" s="1"/>
  <c r="HW83" i="3" s="1"/>
  <c r="HV95" i="3"/>
  <c r="HV85" i="3" s="1"/>
  <c r="HV83" i="3" s="1"/>
  <c r="HU95" i="3"/>
  <c r="HU85" i="3" s="1"/>
  <c r="HU83" i="3" s="1"/>
  <c r="HT95" i="3"/>
  <c r="HT85" i="3" s="1"/>
  <c r="HT83" i="3" s="1"/>
  <c r="HS95" i="3"/>
  <c r="HS85" i="3" s="1"/>
  <c r="HS83" i="3" s="1"/>
  <c r="HR95" i="3"/>
  <c r="HR85" i="3" s="1"/>
  <c r="HR83" i="3" s="1"/>
  <c r="HQ95" i="3"/>
  <c r="HQ85" i="3" s="1"/>
  <c r="HQ83" i="3" s="1"/>
  <c r="HP95" i="3"/>
  <c r="HP85" i="3" s="1"/>
  <c r="HP83" i="3" s="1"/>
  <c r="HO95" i="3"/>
  <c r="HO85" i="3" s="1"/>
  <c r="HO83" i="3" s="1"/>
  <c r="HN95" i="3"/>
  <c r="HN85" i="3" s="1"/>
  <c r="HN83" i="3" s="1"/>
  <c r="HM95" i="3"/>
  <c r="HM85" i="3" s="1"/>
  <c r="HM83" i="3" s="1"/>
  <c r="HL95" i="3"/>
  <c r="HL85" i="3" s="1"/>
  <c r="HL83" i="3" s="1"/>
  <c r="HK95" i="3"/>
  <c r="HK85" i="3" s="1"/>
  <c r="HK83" i="3" s="1"/>
  <c r="HJ95" i="3"/>
  <c r="HJ85" i="3" s="1"/>
  <c r="HJ83" i="3" s="1"/>
  <c r="HI95" i="3"/>
  <c r="HI85" i="3" s="1"/>
  <c r="HI83" i="3" s="1"/>
  <c r="HH95" i="3"/>
  <c r="HH85" i="3" s="1"/>
  <c r="HH83" i="3" s="1"/>
  <c r="HG95" i="3"/>
  <c r="HG85" i="3" s="1"/>
  <c r="HG83" i="3" s="1"/>
  <c r="HF95" i="3"/>
  <c r="HF85" i="3" s="1"/>
  <c r="HF83" i="3" s="1"/>
  <c r="HE95" i="3"/>
  <c r="HE85" i="3" s="1"/>
  <c r="HE83" i="3" s="1"/>
  <c r="HD95" i="3"/>
  <c r="HD85" i="3" s="1"/>
  <c r="HD83" i="3" s="1"/>
  <c r="HC95" i="3"/>
  <c r="HC85" i="3" s="1"/>
  <c r="HC83" i="3" s="1"/>
  <c r="HB95" i="3"/>
  <c r="HB85" i="3" s="1"/>
  <c r="HB83" i="3" s="1"/>
  <c r="HA95" i="3"/>
  <c r="HA85" i="3" s="1"/>
  <c r="HA83" i="3" s="1"/>
  <c r="GZ95" i="3"/>
  <c r="GZ85" i="3" s="1"/>
  <c r="GZ83" i="3" s="1"/>
  <c r="GY95" i="3"/>
  <c r="GY85" i="3" s="1"/>
  <c r="GY83" i="3" s="1"/>
  <c r="GX95" i="3"/>
  <c r="GX85" i="3" s="1"/>
  <c r="GX83" i="3" s="1"/>
  <c r="GW95" i="3"/>
  <c r="GW85" i="3" s="1"/>
  <c r="GW83" i="3" s="1"/>
  <c r="GV95" i="3"/>
  <c r="GV85" i="3" s="1"/>
  <c r="GV83" i="3" s="1"/>
  <c r="GU95" i="3"/>
  <c r="GU85" i="3" s="1"/>
  <c r="GU83" i="3" s="1"/>
  <c r="GT95" i="3"/>
  <c r="GT85" i="3" s="1"/>
  <c r="GT83" i="3" s="1"/>
  <c r="GS95" i="3"/>
  <c r="GS85" i="3" s="1"/>
  <c r="GS83" i="3" s="1"/>
  <c r="GR95" i="3"/>
  <c r="GR85" i="3" s="1"/>
  <c r="GR83" i="3" s="1"/>
  <c r="GQ95" i="3"/>
  <c r="GQ85" i="3" s="1"/>
  <c r="GQ83" i="3" s="1"/>
  <c r="GP95" i="3"/>
  <c r="GP85" i="3" s="1"/>
  <c r="GP83" i="3" s="1"/>
  <c r="GO95" i="3"/>
  <c r="GO85" i="3" s="1"/>
  <c r="GO83" i="3" s="1"/>
  <c r="GN95" i="3"/>
  <c r="GN85" i="3" s="1"/>
  <c r="GN83" i="3" s="1"/>
  <c r="GM95" i="3"/>
  <c r="GM85" i="3" s="1"/>
  <c r="GM83" i="3" s="1"/>
  <c r="GL95" i="3"/>
  <c r="GL85" i="3" s="1"/>
  <c r="GL83" i="3" s="1"/>
  <c r="GK95" i="3"/>
  <c r="GK85" i="3" s="1"/>
  <c r="GK83" i="3" s="1"/>
  <c r="GJ95" i="3"/>
  <c r="GJ85" i="3" s="1"/>
  <c r="GJ83" i="3" s="1"/>
  <c r="GI95" i="3"/>
  <c r="GI85" i="3" s="1"/>
  <c r="GI83" i="3" s="1"/>
  <c r="GH95" i="3"/>
  <c r="GH85" i="3" s="1"/>
  <c r="GH83" i="3" s="1"/>
  <c r="GG95" i="3"/>
  <c r="GG85" i="3" s="1"/>
  <c r="GG83" i="3" s="1"/>
  <c r="GF95" i="3"/>
  <c r="GF85" i="3" s="1"/>
  <c r="GF83" i="3" s="1"/>
  <c r="GE95" i="3"/>
  <c r="GE85" i="3" s="1"/>
  <c r="GE83" i="3" s="1"/>
  <c r="GD95" i="3"/>
  <c r="GD85" i="3" s="1"/>
  <c r="GD83" i="3" s="1"/>
  <c r="GC95" i="3"/>
  <c r="GC85" i="3" s="1"/>
  <c r="GC83" i="3" s="1"/>
  <c r="GB95" i="3"/>
  <c r="GB85" i="3" s="1"/>
  <c r="GB83" i="3" s="1"/>
  <c r="GA95" i="3"/>
  <c r="GA85" i="3" s="1"/>
  <c r="GA83" i="3" s="1"/>
  <c r="FZ95" i="3"/>
  <c r="FZ85" i="3" s="1"/>
  <c r="FZ83" i="3" s="1"/>
  <c r="FY95" i="3"/>
  <c r="FY85" i="3" s="1"/>
  <c r="FY83" i="3" s="1"/>
  <c r="FX95" i="3"/>
  <c r="FX85" i="3" s="1"/>
  <c r="FX83" i="3" s="1"/>
  <c r="FW95" i="3"/>
  <c r="FW85" i="3" s="1"/>
  <c r="FW83" i="3" s="1"/>
  <c r="FV95" i="3"/>
  <c r="FV85" i="3" s="1"/>
  <c r="FV83" i="3" s="1"/>
  <c r="FU95" i="3"/>
  <c r="FU85" i="3" s="1"/>
  <c r="FU83" i="3" s="1"/>
  <c r="FT95" i="3"/>
  <c r="FT85" i="3" s="1"/>
  <c r="FT83" i="3" s="1"/>
  <c r="FS95" i="3"/>
  <c r="FS85" i="3" s="1"/>
  <c r="FS83" i="3" s="1"/>
  <c r="FR95" i="3"/>
  <c r="FR85" i="3" s="1"/>
  <c r="FR83" i="3" s="1"/>
  <c r="FQ95" i="3"/>
  <c r="FQ85" i="3" s="1"/>
  <c r="FQ83" i="3" s="1"/>
  <c r="FP95" i="3"/>
  <c r="FP85" i="3" s="1"/>
  <c r="FP83" i="3" s="1"/>
  <c r="FO95" i="3"/>
  <c r="FO85" i="3" s="1"/>
  <c r="FO83" i="3" s="1"/>
  <c r="FN95" i="3"/>
  <c r="FN85" i="3" s="1"/>
  <c r="FN83" i="3" s="1"/>
  <c r="FM95" i="3"/>
  <c r="FM85" i="3" s="1"/>
  <c r="FM83" i="3" s="1"/>
  <c r="FL95" i="3"/>
  <c r="FL85" i="3" s="1"/>
  <c r="FL83" i="3" s="1"/>
  <c r="FK95" i="3"/>
  <c r="FK85" i="3" s="1"/>
  <c r="FK83" i="3" s="1"/>
  <c r="FJ95" i="3"/>
  <c r="FJ85" i="3" s="1"/>
  <c r="FJ83" i="3" s="1"/>
  <c r="FI95" i="3"/>
  <c r="FI85" i="3" s="1"/>
  <c r="FI83" i="3" s="1"/>
  <c r="FH95" i="3"/>
  <c r="FH85" i="3" s="1"/>
  <c r="FH83" i="3" s="1"/>
  <c r="FG95" i="3"/>
  <c r="FG85" i="3" s="1"/>
  <c r="FG83" i="3" s="1"/>
  <c r="FF95" i="3"/>
  <c r="FF85" i="3" s="1"/>
  <c r="FF83" i="3" s="1"/>
  <c r="FE95" i="3"/>
  <c r="FE85" i="3" s="1"/>
  <c r="FE83" i="3" s="1"/>
  <c r="FD95" i="3"/>
  <c r="FD85" i="3" s="1"/>
  <c r="FD83" i="3" s="1"/>
  <c r="FC95" i="3"/>
  <c r="FC85" i="3" s="1"/>
  <c r="FC83" i="3" s="1"/>
  <c r="FB95" i="3"/>
  <c r="FB85" i="3" s="1"/>
  <c r="FB83" i="3" s="1"/>
  <c r="FA95" i="3"/>
  <c r="FA85" i="3" s="1"/>
  <c r="FA83" i="3" s="1"/>
  <c r="EZ95" i="3"/>
  <c r="EZ85" i="3" s="1"/>
  <c r="EZ83" i="3" s="1"/>
  <c r="EY95" i="3"/>
  <c r="EY85" i="3" s="1"/>
  <c r="EY83" i="3" s="1"/>
  <c r="EX95" i="3"/>
  <c r="EX85" i="3" s="1"/>
  <c r="EX83" i="3" s="1"/>
  <c r="EW95" i="3"/>
  <c r="EW85" i="3" s="1"/>
  <c r="EW83" i="3" s="1"/>
  <c r="EV95" i="3"/>
  <c r="EV85" i="3" s="1"/>
  <c r="EV83" i="3" s="1"/>
  <c r="EU95" i="3"/>
  <c r="EU85" i="3" s="1"/>
  <c r="EU83" i="3" s="1"/>
  <c r="ET95" i="3"/>
  <c r="ET85" i="3" s="1"/>
  <c r="ET83" i="3" s="1"/>
  <c r="ES95" i="3"/>
  <c r="ES85" i="3" s="1"/>
  <c r="ES83" i="3" s="1"/>
  <c r="ER95" i="3"/>
  <c r="ER85" i="3" s="1"/>
  <c r="ER83" i="3" s="1"/>
  <c r="EQ95" i="3"/>
  <c r="EQ85" i="3" s="1"/>
  <c r="EQ83" i="3" s="1"/>
  <c r="EP95" i="3"/>
  <c r="EP85" i="3" s="1"/>
  <c r="EP83" i="3" s="1"/>
  <c r="EO95" i="3"/>
  <c r="EO85" i="3" s="1"/>
  <c r="EO83" i="3" s="1"/>
  <c r="EN95" i="3"/>
  <c r="EN85" i="3" s="1"/>
  <c r="EN83" i="3" s="1"/>
  <c r="EM95" i="3"/>
  <c r="EM85" i="3" s="1"/>
  <c r="EM83" i="3" s="1"/>
  <c r="EL95" i="3"/>
  <c r="EL85" i="3" s="1"/>
  <c r="EL83" i="3" s="1"/>
  <c r="EK95" i="3"/>
  <c r="EK85" i="3" s="1"/>
  <c r="EK83" i="3" s="1"/>
  <c r="EJ95" i="3"/>
  <c r="EJ85" i="3" s="1"/>
  <c r="EJ83" i="3" s="1"/>
  <c r="EI95" i="3"/>
  <c r="EI85" i="3" s="1"/>
  <c r="EI83" i="3" s="1"/>
  <c r="EH95" i="3"/>
  <c r="EH85" i="3" s="1"/>
  <c r="EH83" i="3" s="1"/>
  <c r="EG95" i="3"/>
  <c r="EG85" i="3" s="1"/>
  <c r="EG83" i="3" s="1"/>
  <c r="EF95" i="3"/>
  <c r="EF85" i="3" s="1"/>
  <c r="EF83" i="3" s="1"/>
  <c r="EE95" i="3"/>
  <c r="EE85" i="3" s="1"/>
  <c r="EE83" i="3" s="1"/>
  <c r="ED95" i="3"/>
  <c r="ED85" i="3" s="1"/>
  <c r="ED83" i="3" s="1"/>
  <c r="EC95" i="3"/>
  <c r="EC85" i="3" s="1"/>
  <c r="EC83" i="3" s="1"/>
  <c r="EB95" i="3"/>
  <c r="EB85" i="3" s="1"/>
  <c r="EB83" i="3" s="1"/>
  <c r="EA95" i="3"/>
  <c r="EA85" i="3" s="1"/>
  <c r="EA83" i="3" s="1"/>
  <c r="DZ95" i="3"/>
  <c r="DZ85" i="3" s="1"/>
  <c r="DZ83" i="3" s="1"/>
  <c r="DY95" i="3"/>
  <c r="DY85" i="3" s="1"/>
  <c r="DY83" i="3" s="1"/>
  <c r="DX95" i="3"/>
  <c r="DX85" i="3" s="1"/>
  <c r="DX83" i="3" s="1"/>
  <c r="DW95" i="3"/>
  <c r="DW85" i="3" s="1"/>
  <c r="DW83" i="3" s="1"/>
  <c r="DV95" i="3"/>
  <c r="DV85" i="3" s="1"/>
  <c r="DV83" i="3" s="1"/>
  <c r="DU95" i="3"/>
  <c r="DU85" i="3" s="1"/>
  <c r="DU83" i="3" s="1"/>
  <c r="DT95" i="3"/>
  <c r="DT85" i="3" s="1"/>
  <c r="DT83" i="3" s="1"/>
  <c r="DS95" i="3"/>
  <c r="DS85" i="3" s="1"/>
  <c r="DS83" i="3" s="1"/>
  <c r="DR95" i="3"/>
  <c r="DR85" i="3" s="1"/>
  <c r="DR83" i="3" s="1"/>
  <c r="DQ95" i="3"/>
  <c r="DQ85" i="3" s="1"/>
  <c r="DQ83" i="3" s="1"/>
  <c r="DP95" i="3"/>
  <c r="DP85" i="3" s="1"/>
  <c r="DP83" i="3" s="1"/>
  <c r="DO95" i="3"/>
  <c r="DO85" i="3" s="1"/>
  <c r="DO83" i="3" s="1"/>
  <c r="DN95" i="3"/>
  <c r="DN85" i="3" s="1"/>
  <c r="DN83" i="3" s="1"/>
  <c r="DM95" i="3"/>
  <c r="DM85" i="3" s="1"/>
  <c r="DM83" i="3" s="1"/>
  <c r="DL95" i="3"/>
  <c r="DL85" i="3" s="1"/>
  <c r="DL83" i="3" s="1"/>
  <c r="DK95" i="3"/>
  <c r="DK85" i="3" s="1"/>
  <c r="DK83" i="3" s="1"/>
  <c r="DJ95" i="3"/>
  <c r="DJ85" i="3" s="1"/>
  <c r="DJ83" i="3" s="1"/>
  <c r="DI95" i="3"/>
  <c r="DI85" i="3" s="1"/>
  <c r="DI83" i="3" s="1"/>
  <c r="DH95" i="3"/>
  <c r="DH85" i="3" s="1"/>
  <c r="DH83" i="3" s="1"/>
  <c r="DG95" i="3"/>
  <c r="DG85" i="3" s="1"/>
  <c r="DG83" i="3" s="1"/>
  <c r="DF95" i="3"/>
  <c r="DF85" i="3" s="1"/>
  <c r="DF83" i="3" s="1"/>
  <c r="DE95" i="3"/>
  <c r="DE85" i="3" s="1"/>
  <c r="DE83" i="3" s="1"/>
  <c r="DD95" i="3"/>
  <c r="DD85" i="3" s="1"/>
  <c r="DD83" i="3" s="1"/>
  <c r="DC95" i="3"/>
  <c r="DC85" i="3" s="1"/>
  <c r="DC83" i="3" s="1"/>
  <c r="DB95" i="3"/>
  <c r="DB85" i="3" s="1"/>
  <c r="DB83" i="3" s="1"/>
  <c r="DA95" i="3"/>
  <c r="DA85" i="3" s="1"/>
  <c r="DA83" i="3" s="1"/>
  <c r="CZ95" i="3"/>
  <c r="CZ85" i="3" s="1"/>
  <c r="CZ83" i="3" s="1"/>
  <c r="CY95" i="3"/>
  <c r="CY85" i="3" s="1"/>
  <c r="CY83" i="3" s="1"/>
  <c r="CX95" i="3"/>
  <c r="CX85" i="3" s="1"/>
  <c r="CX83" i="3" s="1"/>
  <c r="CW95" i="3"/>
  <c r="CW85" i="3" s="1"/>
  <c r="CW83" i="3" s="1"/>
  <c r="CV95" i="3"/>
  <c r="CV85" i="3" s="1"/>
  <c r="CV83" i="3" s="1"/>
  <c r="CU95" i="3"/>
  <c r="CU85" i="3" s="1"/>
  <c r="CU83" i="3" s="1"/>
  <c r="CT95" i="3"/>
  <c r="CT85" i="3" s="1"/>
  <c r="CT83" i="3" s="1"/>
  <c r="CS95" i="3"/>
  <c r="CS85" i="3" s="1"/>
  <c r="CS83" i="3" s="1"/>
  <c r="CR95" i="3"/>
  <c r="CR85" i="3" s="1"/>
  <c r="CR83" i="3" s="1"/>
  <c r="CQ95" i="3"/>
  <c r="CQ85" i="3" s="1"/>
  <c r="CQ83" i="3" s="1"/>
  <c r="CP95" i="3"/>
  <c r="CP85" i="3" s="1"/>
  <c r="CP83" i="3" s="1"/>
  <c r="CO95" i="3"/>
  <c r="CO85" i="3" s="1"/>
  <c r="CO83" i="3" s="1"/>
  <c r="CN95" i="3"/>
  <c r="CN85" i="3" s="1"/>
  <c r="CN83" i="3" s="1"/>
  <c r="CM95" i="3"/>
  <c r="CM85" i="3" s="1"/>
  <c r="CM83" i="3" s="1"/>
  <c r="CL95" i="3"/>
  <c r="CL85" i="3" s="1"/>
  <c r="CL83" i="3" s="1"/>
  <c r="CK95" i="3"/>
  <c r="CK85" i="3" s="1"/>
  <c r="CK83" i="3" s="1"/>
  <c r="CJ95" i="3"/>
  <c r="CJ85" i="3" s="1"/>
  <c r="CJ83" i="3" s="1"/>
  <c r="CI95" i="3"/>
  <c r="CI85" i="3" s="1"/>
  <c r="CI83" i="3" s="1"/>
  <c r="CH95" i="3"/>
  <c r="CH85" i="3" s="1"/>
  <c r="CH83" i="3" s="1"/>
  <c r="CG95" i="3"/>
  <c r="CG85" i="3" s="1"/>
  <c r="CG83" i="3" s="1"/>
  <c r="CF95" i="3"/>
  <c r="CF85" i="3" s="1"/>
  <c r="CF83" i="3" s="1"/>
  <c r="CE95" i="3"/>
  <c r="CE85" i="3" s="1"/>
  <c r="CE83" i="3" s="1"/>
  <c r="CD95" i="3"/>
  <c r="CD85" i="3" s="1"/>
  <c r="CD83" i="3" s="1"/>
  <c r="CC95" i="3"/>
  <c r="CC85" i="3" s="1"/>
  <c r="CC83" i="3" s="1"/>
  <c r="CB95" i="3"/>
  <c r="CB85" i="3" s="1"/>
  <c r="CB83" i="3" s="1"/>
  <c r="CA95" i="3"/>
  <c r="CA85" i="3" s="1"/>
  <c r="CA83" i="3" s="1"/>
  <c r="BZ95" i="3"/>
  <c r="BZ85" i="3" s="1"/>
  <c r="BZ83" i="3" s="1"/>
  <c r="BY95" i="3"/>
  <c r="BY85" i="3" s="1"/>
  <c r="BY83" i="3" s="1"/>
  <c r="BX95" i="3"/>
  <c r="BX85" i="3" s="1"/>
  <c r="BX83" i="3" s="1"/>
  <c r="BW95" i="3"/>
  <c r="BW85" i="3" s="1"/>
  <c r="BW83" i="3" s="1"/>
  <c r="BV95" i="3"/>
  <c r="BV85" i="3" s="1"/>
  <c r="BV83" i="3" s="1"/>
  <c r="BU95" i="3"/>
  <c r="BU85" i="3" s="1"/>
  <c r="BU83" i="3" s="1"/>
  <c r="BT95" i="3"/>
  <c r="BT85" i="3" s="1"/>
  <c r="BT83" i="3" s="1"/>
  <c r="BS95" i="3"/>
  <c r="BS85" i="3" s="1"/>
  <c r="BS83" i="3" s="1"/>
  <c r="BR95" i="3"/>
  <c r="BR85" i="3" s="1"/>
  <c r="BR83" i="3" s="1"/>
  <c r="BQ95" i="3"/>
  <c r="BQ85" i="3" s="1"/>
  <c r="BQ83" i="3" s="1"/>
  <c r="BP95" i="3"/>
  <c r="BP85" i="3" s="1"/>
  <c r="BP83" i="3" s="1"/>
  <c r="BO95" i="3"/>
  <c r="BO85" i="3" s="1"/>
  <c r="BO83" i="3" s="1"/>
  <c r="BN95" i="3"/>
  <c r="BN85" i="3" s="1"/>
  <c r="BN83" i="3" s="1"/>
  <c r="BM95" i="3"/>
  <c r="BM85" i="3" s="1"/>
  <c r="BM83" i="3" s="1"/>
  <c r="BL95" i="3"/>
  <c r="BL85" i="3" s="1"/>
  <c r="BL83" i="3" s="1"/>
  <c r="BK95" i="3"/>
  <c r="BK85" i="3" s="1"/>
  <c r="BK83" i="3" s="1"/>
  <c r="BJ95" i="3"/>
  <c r="BJ85" i="3" s="1"/>
  <c r="BJ83" i="3" s="1"/>
  <c r="BI95" i="3"/>
  <c r="BI85" i="3" s="1"/>
  <c r="BI83" i="3" s="1"/>
  <c r="BH95" i="3"/>
  <c r="BH85" i="3" s="1"/>
  <c r="BH83" i="3" s="1"/>
  <c r="BG95" i="3"/>
  <c r="BG85" i="3" s="1"/>
  <c r="BG83" i="3" s="1"/>
  <c r="BF95" i="3"/>
  <c r="BF85" i="3" s="1"/>
  <c r="BF83" i="3" s="1"/>
  <c r="BE95" i="3"/>
  <c r="BE85" i="3" s="1"/>
  <c r="BE83" i="3" s="1"/>
  <c r="BD95" i="3"/>
  <c r="BD85" i="3" s="1"/>
  <c r="BD83" i="3" s="1"/>
  <c r="BC95" i="3"/>
  <c r="BC85" i="3" s="1"/>
  <c r="BC83" i="3" s="1"/>
  <c r="BB95" i="3"/>
  <c r="BB85" i="3" s="1"/>
  <c r="BB83" i="3" s="1"/>
  <c r="BA95" i="3"/>
  <c r="BA85" i="3" s="1"/>
  <c r="BA83" i="3" s="1"/>
  <c r="AZ95" i="3"/>
  <c r="AZ85" i="3" s="1"/>
  <c r="AZ83" i="3" s="1"/>
  <c r="AY95" i="3"/>
  <c r="AY85" i="3" s="1"/>
  <c r="AY83" i="3" s="1"/>
  <c r="AX95" i="3"/>
  <c r="AX85" i="3" s="1"/>
  <c r="AX83" i="3" s="1"/>
  <c r="AW95" i="3"/>
  <c r="AW85" i="3" s="1"/>
  <c r="AW83" i="3" s="1"/>
  <c r="AV95" i="3"/>
  <c r="AV85" i="3" s="1"/>
  <c r="AV83" i="3" s="1"/>
  <c r="AU95" i="3"/>
  <c r="AU85" i="3" s="1"/>
  <c r="AU83" i="3" s="1"/>
  <c r="AT95" i="3"/>
  <c r="AT85" i="3" s="1"/>
  <c r="AT83" i="3" s="1"/>
  <c r="AS95" i="3"/>
  <c r="AS85" i="3" s="1"/>
  <c r="AS83" i="3" s="1"/>
  <c r="AR95" i="3"/>
  <c r="AR85" i="3" s="1"/>
  <c r="AR83" i="3" s="1"/>
  <c r="AQ95" i="3"/>
  <c r="AQ85" i="3" s="1"/>
  <c r="AQ83" i="3" s="1"/>
  <c r="AP95" i="3"/>
  <c r="AP85" i="3" s="1"/>
  <c r="AP83" i="3" s="1"/>
  <c r="AO95" i="3"/>
  <c r="AO85" i="3" s="1"/>
  <c r="AO83" i="3" s="1"/>
  <c r="AN95" i="3"/>
  <c r="AN85" i="3" s="1"/>
  <c r="AN83" i="3" s="1"/>
  <c r="AM95" i="3"/>
  <c r="AM85" i="3" s="1"/>
  <c r="AM83" i="3" s="1"/>
  <c r="AL95" i="3"/>
  <c r="AL85" i="3" s="1"/>
  <c r="AL83" i="3" s="1"/>
  <c r="AK95" i="3"/>
  <c r="AK85" i="3" s="1"/>
  <c r="AK83" i="3" s="1"/>
  <c r="AJ95" i="3"/>
  <c r="AJ85" i="3" s="1"/>
  <c r="AJ83" i="3" s="1"/>
  <c r="AI95" i="3"/>
  <c r="AI85" i="3" s="1"/>
  <c r="AI83" i="3" s="1"/>
  <c r="AH95" i="3"/>
  <c r="AH85" i="3" s="1"/>
  <c r="AH83" i="3" s="1"/>
  <c r="AG95" i="3"/>
  <c r="AG85" i="3" s="1"/>
  <c r="AG83" i="3" s="1"/>
  <c r="AF95" i="3"/>
  <c r="AF85" i="3" s="1"/>
  <c r="AF83" i="3" s="1"/>
  <c r="AE95" i="3"/>
  <c r="AE85" i="3" s="1"/>
  <c r="AE83" i="3" s="1"/>
  <c r="AD95" i="3"/>
  <c r="AD85" i="3" s="1"/>
  <c r="AD83" i="3" s="1"/>
  <c r="AC95" i="3"/>
  <c r="AC85" i="3" s="1"/>
  <c r="AC83" i="3" s="1"/>
  <c r="AB95" i="3"/>
  <c r="AB85" i="3" s="1"/>
  <c r="AB83" i="3" s="1"/>
  <c r="AA95" i="3"/>
  <c r="AA85" i="3" s="1"/>
  <c r="AA83" i="3" s="1"/>
  <c r="Z95" i="3"/>
  <c r="Z85" i="3" s="1"/>
  <c r="Z83" i="3" s="1"/>
  <c r="Y95" i="3"/>
  <c r="Y85" i="3" s="1"/>
  <c r="Y83" i="3" s="1"/>
  <c r="X95" i="3"/>
  <c r="X85" i="3" s="1"/>
  <c r="X83" i="3" s="1"/>
  <c r="W95" i="3"/>
  <c r="W85" i="3" s="1"/>
  <c r="W83" i="3" s="1"/>
  <c r="V95" i="3"/>
  <c r="V85" i="3" s="1"/>
  <c r="V83" i="3" s="1"/>
  <c r="U95" i="3"/>
  <c r="U85" i="3" s="1"/>
  <c r="U83" i="3" s="1"/>
  <c r="T95" i="3"/>
  <c r="T85" i="3" s="1"/>
  <c r="T83" i="3" s="1"/>
  <c r="S95" i="3"/>
  <c r="S85" i="3" s="1"/>
  <c r="S83" i="3" s="1"/>
  <c r="R95" i="3"/>
  <c r="R85" i="3" s="1"/>
  <c r="R83" i="3" s="1"/>
  <c r="Q95" i="3"/>
  <c r="Q85" i="3" s="1"/>
  <c r="Q83" i="3" s="1"/>
  <c r="P95" i="3"/>
  <c r="P85" i="3" s="1"/>
  <c r="P83" i="3" s="1"/>
  <c r="O95" i="3"/>
  <c r="O85" i="3" s="1"/>
  <c r="O83" i="3" s="1"/>
  <c r="N95" i="3"/>
  <c r="N85" i="3" s="1"/>
  <c r="M95" i="3"/>
  <c r="M85" i="3" s="1"/>
  <c r="L95" i="3"/>
  <c r="L85" i="3" s="1"/>
  <c r="K95" i="3"/>
  <c r="K85" i="3" s="1"/>
  <c r="K83" i="3" s="1"/>
  <c r="J95" i="3"/>
  <c r="J85" i="3" s="1"/>
  <c r="J83" i="3" s="1"/>
  <c r="I95" i="3"/>
  <c r="I85" i="3" s="1"/>
  <c r="I83" i="3" s="1"/>
  <c r="H95" i="3"/>
  <c r="H85" i="3" s="1"/>
  <c r="H83" i="3" s="1"/>
  <c r="G95" i="3"/>
  <c r="G85" i="3" s="1"/>
  <c r="G83" i="3" s="1"/>
  <c r="F95" i="3"/>
  <c r="F85" i="3" s="1"/>
  <c r="F83" i="3" s="1"/>
  <c r="E95" i="3"/>
  <c r="E85" i="3" s="1"/>
  <c r="E83" i="3" s="1"/>
  <c r="D95" i="3"/>
  <c r="D85" i="3" s="1"/>
  <c r="D83" i="3" s="1"/>
  <c r="C95" i="3"/>
  <c r="C85" i="3" s="1"/>
  <c r="C83" i="3" s="1"/>
  <c r="ID92" i="3"/>
  <c r="CU76" i="3"/>
  <c r="CU75" i="3" s="1"/>
  <c r="CT76" i="3"/>
  <c r="CT75" i="3" s="1"/>
  <c r="CS76" i="3"/>
  <c r="CS75" i="3" s="1"/>
  <c r="CR76" i="3"/>
  <c r="CR75" i="3" s="1"/>
  <c r="CQ76" i="3"/>
  <c r="CQ75" i="3" s="1"/>
  <c r="CP76" i="3"/>
  <c r="CP75" i="3" s="1"/>
  <c r="CO76" i="3"/>
  <c r="CO75" i="3" s="1"/>
  <c r="CN76" i="3"/>
  <c r="CN75" i="3" s="1"/>
  <c r="CM76" i="3"/>
  <c r="CM75" i="3" s="1"/>
  <c r="CL76" i="3"/>
  <c r="CL75" i="3" s="1"/>
  <c r="CK76" i="3"/>
  <c r="CK75" i="3" s="1"/>
  <c r="CJ76" i="3"/>
  <c r="CJ75" i="3" s="1"/>
  <c r="CI76" i="3"/>
  <c r="CI75" i="3" s="1"/>
  <c r="CH76" i="3"/>
  <c r="CH75" i="3" s="1"/>
  <c r="CG76" i="3"/>
  <c r="CG75" i="3" s="1"/>
  <c r="CF76" i="3"/>
  <c r="CF75" i="3" s="1"/>
  <c r="CE76" i="3"/>
  <c r="CE75" i="3" s="1"/>
  <c r="CD76" i="3"/>
  <c r="CD75" i="3" s="1"/>
  <c r="CC76" i="3"/>
  <c r="CC75" i="3" s="1"/>
  <c r="CB76" i="3"/>
  <c r="CB75" i="3" s="1"/>
  <c r="CA76" i="3"/>
  <c r="CA75" i="3" s="1"/>
  <c r="BZ76" i="3"/>
  <c r="BZ75" i="3" s="1"/>
  <c r="BY76" i="3"/>
  <c r="BY75" i="3" s="1"/>
  <c r="BX76" i="3"/>
  <c r="BX75" i="3" s="1"/>
  <c r="BW76" i="3"/>
  <c r="BW75" i="3" s="1"/>
  <c r="BV76" i="3"/>
  <c r="BV75" i="3" s="1"/>
  <c r="BU76" i="3"/>
  <c r="BU75" i="3" s="1"/>
  <c r="BT76" i="3"/>
  <c r="BT75" i="3" s="1"/>
  <c r="BS76" i="3"/>
  <c r="BS75" i="3" s="1"/>
  <c r="BR76" i="3"/>
  <c r="BR75" i="3" s="1"/>
  <c r="BQ76" i="3"/>
  <c r="BQ75" i="3" s="1"/>
  <c r="BP76" i="3"/>
  <c r="BP75" i="3" s="1"/>
  <c r="BO76" i="3"/>
  <c r="BO75" i="3" s="1"/>
  <c r="BN76" i="3"/>
  <c r="BN75" i="3" s="1"/>
  <c r="BM76" i="3"/>
  <c r="BM75" i="3" s="1"/>
  <c r="BL76" i="3"/>
  <c r="BL75" i="3" s="1"/>
  <c r="BK76" i="3"/>
  <c r="BK75" i="3" s="1"/>
  <c r="BJ76" i="3"/>
  <c r="BJ75" i="3" s="1"/>
  <c r="BI76" i="3"/>
  <c r="BI75" i="3" s="1"/>
  <c r="BH76" i="3"/>
  <c r="BH75" i="3" s="1"/>
  <c r="BG76" i="3"/>
  <c r="BG75" i="3" s="1"/>
  <c r="BF76" i="3"/>
  <c r="BF75" i="3" s="1"/>
  <c r="BE76" i="3"/>
  <c r="BE75" i="3" s="1"/>
  <c r="BD76" i="3"/>
  <c r="BD75" i="3" s="1"/>
  <c r="BC76" i="3"/>
  <c r="BC75" i="3" s="1"/>
  <c r="BB76" i="3"/>
  <c r="BB75" i="3" s="1"/>
  <c r="BA76" i="3"/>
  <c r="BA75" i="3" s="1"/>
  <c r="AZ76" i="3"/>
  <c r="AZ75" i="3" s="1"/>
  <c r="AY76" i="3"/>
  <c r="AY75" i="3" s="1"/>
  <c r="AX76" i="3"/>
  <c r="AX75" i="3" s="1"/>
  <c r="AW76" i="3"/>
  <c r="AW75" i="3" s="1"/>
  <c r="AV76" i="3"/>
  <c r="AV75" i="3" s="1"/>
  <c r="AU76" i="3"/>
  <c r="AU75" i="3" s="1"/>
  <c r="AT76" i="3"/>
  <c r="AT75" i="3" s="1"/>
  <c r="AS76" i="3"/>
  <c r="AS75" i="3" s="1"/>
  <c r="AR76" i="3"/>
  <c r="AR75" i="3" s="1"/>
  <c r="AQ76" i="3"/>
  <c r="AQ75" i="3" s="1"/>
  <c r="AP76" i="3"/>
  <c r="AP75" i="3" s="1"/>
  <c r="AO76" i="3"/>
  <c r="AO75" i="3" s="1"/>
  <c r="AN76" i="3"/>
  <c r="AN75" i="3" s="1"/>
  <c r="AM76" i="3"/>
  <c r="AM75" i="3" s="1"/>
  <c r="AL76" i="3"/>
  <c r="AL75" i="3" s="1"/>
  <c r="AK76" i="3"/>
  <c r="AK75" i="3" s="1"/>
  <c r="AJ76" i="3"/>
  <c r="AJ75" i="3" s="1"/>
  <c r="AI76" i="3"/>
  <c r="AI75" i="3" s="1"/>
  <c r="AH76" i="3"/>
  <c r="AH75" i="3" s="1"/>
  <c r="AG76" i="3"/>
  <c r="AG75" i="3" s="1"/>
  <c r="AF76" i="3"/>
  <c r="AF75" i="3" s="1"/>
  <c r="AE76" i="3"/>
  <c r="AE75" i="3" s="1"/>
  <c r="IZ75" i="3"/>
  <c r="IY75" i="3"/>
  <c r="IX75" i="3"/>
  <c r="IW75" i="3"/>
  <c r="IV75" i="3"/>
  <c r="IU75" i="3"/>
  <c r="IT75" i="3"/>
  <c r="IS75" i="3"/>
  <c r="IR75" i="3"/>
  <c r="IQ75" i="3"/>
  <c r="IP75" i="3"/>
  <c r="IO75" i="3"/>
  <c r="IN75" i="3"/>
  <c r="IM75" i="3"/>
  <c r="IL75" i="3"/>
  <c r="IK75" i="3"/>
  <c r="IJ75" i="3"/>
  <c r="II75" i="3"/>
  <c r="IH75" i="3"/>
  <c r="IG75" i="3"/>
  <c r="IF75" i="3"/>
  <c r="IE75" i="3"/>
  <c r="ID75" i="3"/>
  <c r="IC75" i="3"/>
  <c r="IB75" i="3"/>
  <c r="IA75" i="3"/>
  <c r="HZ75" i="3"/>
  <c r="HY75" i="3"/>
  <c r="HX75" i="3"/>
  <c r="HW75" i="3"/>
  <c r="HV75" i="3"/>
  <c r="HU75" i="3"/>
  <c r="HT75" i="3"/>
  <c r="HS75" i="3"/>
  <c r="HR75" i="3"/>
  <c r="HQ75" i="3"/>
  <c r="HP75" i="3"/>
  <c r="HO75" i="3"/>
  <c r="HN75" i="3"/>
  <c r="HM75" i="3"/>
  <c r="HL75" i="3"/>
  <c r="HK75" i="3"/>
  <c r="HJ75" i="3"/>
  <c r="HI75" i="3"/>
  <c r="HH75" i="3"/>
  <c r="HG75" i="3"/>
  <c r="HF75" i="3"/>
  <c r="HE75" i="3"/>
  <c r="HD75" i="3"/>
  <c r="HC75" i="3"/>
  <c r="HB75" i="3"/>
  <c r="HA75" i="3"/>
  <c r="GZ75" i="3"/>
  <c r="GY75" i="3"/>
  <c r="GX75" i="3"/>
  <c r="GW75" i="3"/>
  <c r="GV75" i="3"/>
  <c r="GU75" i="3"/>
  <c r="GT75" i="3"/>
  <c r="GS75" i="3"/>
  <c r="GR75" i="3"/>
  <c r="GQ75" i="3"/>
  <c r="GP75" i="3"/>
  <c r="GO75" i="3"/>
  <c r="GN75" i="3"/>
  <c r="GM75" i="3"/>
  <c r="GL75" i="3"/>
  <c r="GK75" i="3"/>
  <c r="GJ75" i="3"/>
  <c r="GI75" i="3"/>
  <c r="GH75" i="3"/>
  <c r="GG75" i="3"/>
  <c r="GF75" i="3"/>
  <c r="GE75" i="3"/>
  <c r="GD75" i="3"/>
  <c r="GC75" i="3"/>
  <c r="GB75" i="3"/>
  <c r="GA75" i="3"/>
  <c r="FZ75" i="3"/>
  <c r="FY75" i="3"/>
  <c r="FX75" i="3"/>
  <c r="FW75" i="3"/>
  <c r="FV75" i="3"/>
  <c r="FU75" i="3"/>
  <c r="FT75" i="3"/>
  <c r="FS75" i="3"/>
  <c r="FR75" i="3"/>
  <c r="FQ75" i="3"/>
  <c r="FP75" i="3"/>
  <c r="FO75" i="3"/>
  <c r="FN75" i="3"/>
  <c r="FM75" i="3"/>
  <c r="FL75" i="3"/>
  <c r="FK75" i="3"/>
  <c r="FJ75" i="3"/>
  <c r="FI75" i="3"/>
  <c r="FH75" i="3"/>
  <c r="FG75" i="3"/>
  <c r="FF75" i="3"/>
  <c r="FE75" i="3"/>
  <c r="FD75" i="3"/>
  <c r="FC75" i="3"/>
  <c r="FB75" i="3"/>
  <c r="FA75" i="3"/>
  <c r="EZ75" i="3"/>
  <c r="EY75" i="3"/>
  <c r="EX75" i="3"/>
  <c r="EW75" i="3"/>
  <c r="EV75" i="3"/>
  <c r="EU75" i="3"/>
  <c r="ET75" i="3"/>
  <c r="ES75" i="3"/>
  <c r="ER75" i="3"/>
  <c r="EQ75" i="3"/>
  <c r="EP75" i="3"/>
  <c r="EO75" i="3"/>
  <c r="EN75" i="3"/>
  <c r="EM75" i="3"/>
  <c r="EL75" i="3"/>
  <c r="EK75" i="3"/>
  <c r="EJ75" i="3"/>
  <c r="EI75" i="3"/>
  <c r="EH75" i="3"/>
  <c r="EG75" i="3"/>
  <c r="EF75" i="3"/>
  <c r="EE75" i="3"/>
  <c r="ED75" i="3"/>
  <c r="EC75" i="3"/>
  <c r="EB75" i="3"/>
  <c r="EA75" i="3"/>
  <c r="DZ75" i="3"/>
  <c r="DY75" i="3"/>
  <c r="DX75" i="3"/>
  <c r="DW75" i="3"/>
  <c r="DV75" i="3"/>
  <c r="DU75" i="3"/>
  <c r="DT75" i="3"/>
  <c r="DS75" i="3"/>
  <c r="DR75" i="3"/>
  <c r="DQ75" i="3"/>
  <c r="DP75" i="3"/>
  <c r="DO75" i="3"/>
  <c r="DN75" i="3"/>
  <c r="DM75" i="3"/>
  <c r="DL75" i="3"/>
  <c r="DK75" i="3"/>
  <c r="DJ75" i="3"/>
  <c r="DI75" i="3"/>
  <c r="DH75" i="3"/>
  <c r="DG75" i="3"/>
  <c r="DF75" i="3"/>
  <c r="DE75" i="3"/>
  <c r="DD75" i="3"/>
  <c r="DC75" i="3"/>
  <c r="DB75" i="3"/>
  <c r="DA75" i="3"/>
  <c r="CZ75" i="3"/>
  <c r="CY75" i="3"/>
  <c r="CX75" i="3"/>
  <c r="CW75" i="3"/>
  <c r="CV75" i="3"/>
  <c r="AD75" i="3"/>
  <c r="AC75" i="3"/>
  <c r="AB75" i="3"/>
  <c r="AA75" i="3"/>
  <c r="Z75" i="3"/>
  <c r="Y75" i="3"/>
  <c r="X75" i="3"/>
  <c r="W75" i="3"/>
  <c r="V75" i="3"/>
  <c r="U75" i="3"/>
  <c r="T75" i="3"/>
  <c r="S75" i="3"/>
  <c r="R75" i="3"/>
  <c r="Q75" i="3"/>
  <c r="P75" i="3"/>
  <c r="O75" i="3"/>
  <c r="N75" i="3"/>
  <c r="M75" i="3"/>
  <c r="L75" i="3"/>
  <c r="K75" i="3"/>
  <c r="J75" i="3"/>
  <c r="I75" i="3"/>
  <c r="H75" i="3"/>
  <c r="G75" i="3"/>
  <c r="F75" i="3"/>
  <c r="E75" i="3"/>
  <c r="D75" i="3"/>
  <c r="C75" i="3"/>
  <c r="IZ71" i="3"/>
  <c r="IY71" i="3"/>
  <c r="IX71" i="3"/>
  <c r="IW71" i="3"/>
  <c r="IV71" i="3"/>
  <c r="IU71" i="3"/>
  <c r="IT71" i="3"/>
  <c r="IS71" i="3"/>
  <c r="IR71" i="3"/>
  <c r="IQ71" i="3"/>
  <c r="IP71" i="3"/>
  <c r="IO71" i="3"/>
  <c r="IN71" i="3"/>
  <c r="IM71" i="3"/>
  <c r="IL71" i="3"/>
  <c r="IK71" i="3"/>
  <c r="IJ71" i="3"/>
  <c r="II71" i="3"/>
  <c r="IH71" i="3"/>
  <c r="IG71" i="3"/>
  <c r="IF71" i="3"/>
  <c r="IE71" i="3"/>
  <c r="ID71" i="3"/>
  <c r="IC71" i="3"/>
  <c r="IB71" i="3"/>
  <c r="IA71" i="3"/>
  <c r="HZ71" i="3"/>
  <c r="HY71" i="3"/>
  <c r="HX71" i="3"/>
  <c r="HW71" i="3"/>
  <c r="HV71" i="3"/>
  <c r="HU71" i="3"/>
  <c r="HT71" i="3"/>
  <c r="HS71" i="3"/>
  <c r="HR71" i="3"/>
  <c r="HQ71" i="3"/>
  <c r="HP71" i="3"/>
  <c r="HO71" i="3"/>
  <c r="HN71" i="3"/>
  <c r="HM71" i="3"/>
  <c r="HL71" i="3"/>
  <c r="HK71" i="3"/>
  <c r="HJ71" i="3"/>
  <c r="HI71" i="3"/>
  <c r="HH71" i="3"/>
  <c r="HG71" i="3"/>
  <c r="HF71" i="3"/>
  <c r="HE71" i="3"/>
  <c r="HD71" i="3"/>
  <c r="HC71" i="3"/>
  <c r="HB71" i="3"/>
  <c r="HA71" i="3"/>
  <c r="GZ71" i="3"/>
  <c r="GY71" i="3"/>
  <c r="GX71" i="3"/>
  <c r="GW71" i="3"/>
  <c r="GV71" i="3"/>
  <c r="GU71" i="3"/>
  <c r="GT71" i="3"/>
  <c r="GS71" i="3"/>
  <c r="GR71" i="3"/>
  <c r="GQ71" i="3"/>
  <c r="GP71" i="3"/>
  <c r="GO71" i="3"/>
  <c r="GN71" i="3"/>
  <c r="GM71" i="3"/>
  <c r="GL71" i="3"/>
  <c r="GK71" i="3"/>
  <c r="GJ71" i="3"/>
  <c r="GI71" i="3"/>
  <c r="GH71" i="3"/>
  <c r="GG71" i="3"/>
  <c r="GF71" i="3"/>
  <c r="GE71" i="3"/>
  <c r="GD71" i="3"/>
  <c r="GC71" i="3"/>
  <c r="GB71" i="3"/>
  <c r="GA71" i="3"/>
  <c r="FZ71" i="3"/>
  <c r="FY71" i="3"/>
  <c r="FX71" i="3"/>
  <c r="FW71" i="3"/>
  <c r="FV71" i="3"/>
  <c r="FU71" i="3"/>
  <c r="FT71" i="3"/>
  <c r="FS71" i="3"/>
  <c r="FR71" i="3"/>
  <c r="FQ71" i="3"/>
  <c r="FP71" i="3"/>
  <c r="FO71" i="3"/>
  <c r="FN71" i="3"/>
  <c r="FM71" i="3"/>
  <c r="FL71" i="3"/>
  <c r="FK71" i="3"/>
  <c r="FJ71" i="3"/>
  <c r="FI71" i="3"/>
  <c r="FH71" i="3"/>
  <c r="FG71" i="3"/>
  <c r="FF71" i="3"/>
  <c r="FE71" i="3"/>
  <c r="FD71" i="3"/>
  <c r="FC71" i="3"/>
  <c r="FB71" i="3"/>
  <c r="FA71" i="3"/>
  <c r="EZ71" i="3"/>
  <c r="EY71" i="3"/>
  <c r="EX71" i="3"/>
  <c r="EW71" i="3"/>
  <c r="EV71" i="3"/>
  <c r="EU71" i="3"/>
  <c r="ET71" i="3"/>
  <c r="ES71" i="3"/>
  <c r="ER71" i="3"/>
  <c r="EQ71" i="3"/>
  <c r="EP71" i="3"/>
  <c r="EO71" i="3"/>
  <c r="EN71" i="3"/>
  <c r="EM71" i="3"/>
  <c r="EL71" i="3"/>
  <c r="EK71" i="3"/>
  <c r="EJ71" i="3"/>
  <c r="EI71" i="3"/>
  <c r="EH71" i="3"/>
  <c r="EG71" i="3"/>
  <c r="EF71" i="3"/>
  <c r="EE71" i="3"/>
  <c r="ED71" i="3"/>
  <c r="EC71" i="3"/>
  <c r="EB71" i="3"/>
  <c r="EA71" i="3"/>
  <c r="DZ71" i="3"/>
  <c r="DY71" i="3"/>
  <c r="DX71" i="3"/>
  <c r="DW71" i="3"/>
  <c r="DV71" i="3"/>
  <c r="DU71" i="3"/>
  <c r="DT71" i="3"/>
  <c r="DS71" i="3"/>
  <c r="DR71" i="3"/>
  <c r="DQ71" i="3"/>
  <c r="DP71" i="3"/>
  <c r="DO71" i="3"/>
  <c r="DN71" i="3"/>
  <c r="DM71" i="3"/>
  <c r="DL71" i="3"/>
  <c r="DK71" i="3"/>
  <c r="DJ71" i="3"/>
  <c r="DI71" i="3"/>
  <c r="DH71" i="3"/>
  <c r="DG71" i="3"/>
  <c r="DF71" i="3"/>
  <c r="DE71" i="3"/>
  <c r="DD71" i="3"/>
  <c r="DC71" i="3"/>
  <c r="DB71" i="3"/>
  <c r="DA71" i="3"/>
  <c r="CZ71" i="3"/>
  <c r="CY71" i="3"/>
  <c r="CX71" i="3"/>
  <c r="CW71" i="3"/>
  <c r="CV71" i="3"/>
  <c r="CU71" i="3"/>
  <c r="CT71" i="3"/>
  <c r="CS71" i="3"/>
  <c r="CR71" i="3"/>
  <c r="CQ71" i="3"/>
  <c r="CP71" i="3"/>
  <c r="CO71" i="3"/>
  <c r="CN71" i="3"/>
  <c r="CM71" i="3"/>
  <c r="CL71" i="3"/>
  <c r="CK71" i="3"/>
  <c r="CJ71" i="3"/>
  <c r="CI71" i="3"/>
  <c r="CH71" i="3"/>
  <c r="CG71" i="3"/>
  <c r="CF71" i="3"/>
  <c r="CE71" i="3"/>
  <c r="CD71" i="3"/>
  <c r="CC71" i="3"/>
  <c r="CB71" i="3"/>
  <c r="CA71" i="3"/>
  <c r="BZ71" i="3"/>
  <c r="BY71" i="3"/>
  <c r="BX71" i="3"/>
  <c r="BW71" i="3"/>
  <c r="BV71" i="3"/>
  <c r="BU71" i="3"/>
  <c r="BT71" i="3"/>
  <c r="BS71" i="3"/>
  <c r="BR71" i="3"/>
  <c r="BQ71" i="3"/>
  <c r="BP71" i="3"/>
  <c r="BO71" i="3"/>
  <c r="BN71" i="3"/>
  <c r="BM71" i="3"/>
  <c r="BL71" i="3"/>
  <c r="BK71" i="3"/>
  <c r="BJ71" i="3"/>
  <c r="BI71" i="3"/>
  <c r="BH71" i="3"/>
  <c r="BG71" i="3"/>
  <c r="BF71" i="3"/>
  <c r="BE71" i="3"/>
  <c r="BD71" i="3"/>
  <c r="BC71" i="3"/>
  <c r="BB71" i="3"/>
  <c r="BA71" i="3"/>
  <c r="AZ71" i="3"/>
  <c r="AY71" i="3"/>
  <c r="AX71" i="3"/>
  <c r="AW71" i="3"/>
  <c r="AV71" i="3"/>
  <c r="AU71" i="3"/>
  <c r="AT71" i="3"/>
  <c r="AS71" i="3"/>
  <c r="AR71" i="3"/>
  <c r="AQ71" i="3"/>
  <c r="AP71" i="3"/>
  <c r="AO71" i="3"/>
  <c r="AN71" i="3"/>
  <c r="AM71" i="3"/>
  <c r="AL71" i="3"/>
  <c r="AK71" i="3"/>
  <c r="AJ71" i="3"/>
  <c r="AI71" i="3"/>
  <c r="AH71" i="3"/>
  <c r="AG71" i="3"/>
  <c r="AF71" i="3"/>
  <c r="AE71" i="3"/>
  <c r="AD71" i="3"/>
  <c r="AC71" i="3"/>
  <c r="AB71" i="3"/>
  <c r="AA71" i="3"/>
  <c r="Z71" i="3"/>
  <c r="Y71" i="3"/>
  <c r="X71" i="3"/>
  <c r="W71" i="3"/>
  <c r="V71" i="3"/>
  <c r="U71" i="3"/>
  <c r="T71" i="3"/>
  <c r="S71" i="3"/>
  <c r="R71" i="3"/>
  <c r="Q71" i="3"/>
  <c r="P71" i="3"/>
  <c r="O71" i="3"/>
  <c r="N71" i="3"/>
  <c r="M71" i="3"/>
  <c r="L71" i="3"/>
  <c r="K71" i="3"/>
  <c r="J71" i="3"/>
  <c r="I71" i="3"/>
  <c r="H71" i="3"/>
  <c r="G71" i="3"/>
  <c r="F71" i="3"/>
  <c r="E71" i="3"/>
  <c r="D71" i="3"/>
  <c r="C71" i="3"/>
  <c r="IZ66" i="3"/>
  <c r="JC143" i="3" s="1"/>
  <c r="IY66" i="3"/>
  <c r="IX66" i="3"/>
  <c r="JG149" i="3" s="1"/>
  <c r="IW66" i="3"/>
  <c r="IV66" i="3"/>
  <c r="JD149" i="3" s="1"/>
  <c r="IU66" i="3"/>
  <c r="JC149" i="3" s="1"/>
  <c r="IT66" i="3"/>
  <c r="JA149" i="3" s="1"/>
  <c r="IS66" i="3"/>
  <c r="IS65" i="3" s="1"/>
  <c r="IR66" i="3"/>
  <c r="IQ66" i="3"/>
  <c r="IQ65" i="3" s="1"/>
  <c r="IP66" i="3"/>
  <c r="IO66" i="3"/>
  <c r="IO65" i="3" s="1"/>
  <c r="IN66" i="3"/>
  <c r="IM66" i="3"/>
  <c r="IM65" i="3" s="1"/>
  <c r="IL66" i="3"/>
  <c r="IK66" i="3"/>
  <c r="IK65" i="3" s="1"/>
  <c r="IJ66" i="3"/>
  <c r="II66" i="3"/>
  <c r="II65" i="3" s="1"/>
  <c r="IH66" i="3"/>
  <c r="IG66" i="3"/>
  <c r="IG65" i="3" s="1"/>
  <c r="IF66" i="3"/>
  <c r="IE66" i="3"/>
  <c r="IE65" i="3" s="1"/>
  <c r="ID66" i="3"/>
  <c r="IC66" i="3"/>
  <c r="IB66" i="3"/>
  <c r="IA66" i="3"/>
  <c r="IA65" i="3" s="1"/>
  <c r="HZ66" i="3"/>
  <c r="HY66" i="3"/>
  <c r="HY65" i="3" s="1"/>
  <c r="HX66" i="3"/>
  <c r="HW66" i="3"/>
  <c r="HW65" i="3" s="1"/>
  <c r="HV66" i="3"/>
  <c r="HU66" i="3"/>
  <c r="HT66" i="3"/>
  <c r="HS66" i="3"/>
  <c r="HS65" i="3" s="1"/>
  <c r="HR66" i="3"/>
  <c r="HQ66" i="3"/>
  <c r="HQ65" i="3" s="1"/>
  <c r="HP66" i="3"/>
  <c r="HO66" i="3"/>
  <c r="HO65" i="3" s="1"/>
  <c r="HN66" i="3"/>
  <c r="HM66" i="3"/>
  <c r="HL66" i="3"/>
  <c r="HK66" i="3"/>
  <c r="HK65" i="3" s="1"/>
  <c r="HJ66" i="3"/>
  <c r="HI66" i="3"/>
  <c r="HH66" i="3"/>
  <c r="HG66" i="3"/>
  <c r="HG65" i="3" s="1"/>
  <c r="HF66" i="3"/>
  <c r="HE66" i="3"/>
  <c r="HD66" i="3"/>
  <c r="HC66" i="3"/>
  <c r="HC65" i="3" s="1"/>
  <c r="HB66" i="3"/>
  <c r="HA66" i="3"/>
  <c r="GZ66" i="3"/>
  <c r="GY66" i="3"/>
  <c r="GY65" i="3" s="1"/>
  <c r="GX66" i="3"/>
  <c r="GW66" i="3"/>
  <c r="GV66" i="3"/>
  <c r="GU66" i="3"/>
  <c r="GU65" i="3" s="1"/>
  <c r="GT66" i="3"/>
  <c r="GS66" i="3"/>
  <c r="GR66" i="3"/>
  <c r="GQ66" i="3"/>
  <c r="GQ65" i="3" s="1"/>
  <c r="GP66" i="3"/>
  <c r="GO66" i="3"/>
  <c r="GN66" i="3"/>
  <c r="GM66" i="3"/>
  <c r="GM65" i="3" s="1"/>
  <c r="GL66" i="3"/>
  <c r="GK66" i="3"/>
  <c r="GJ66" i="3"/>
  <c r="GI66" i="3"/>
  <c r="GI65" i="3" s="1"/>
  <c r="GH66" i="3"/>
  <c r="GG66" i="3"/>
  <c r="GF66" i="3"/>
  <c r="GE66" i="3"/>
  <c r="GE65" i="3" s="1"/>
  <c r="GD66" i="3"/>
  <c r="GC66" i="3"/>
  <c r="GB66" i="3"/>
  <c r="GA66" i="3"/>
  <c r="GA65" i="3" s="1"/>
  <c r="FZ66" i="3"/>
  <c r="FY66" i="3"/>
  <c r="FX66" i="3"/>
  <c r="FW66" i="3"/>
  <c r="FW65" i="3" s="1"/>
  <c r="FV66" i="3"/>
  <c r="FU66" i="3"/>
  <c r="FU65" i="3" s="1"/>
  <c r="FT66" i="3"/>
  <c r="FS66" i="3"/>
  <c r="FS65" i="3" s="1"/>
  <c r="FR66" i="3"/>
  <c r="FQ66" i="3"/>
  <c r="FP66" i="3"/>
  <c r="FO66" i="3"/>
  <c r="FO65" i="3" s="1"/>
  <c r="FN66" i="3"/>
  <c r="FM66" i="3"/>
  <c r="FL66" i="3"/>
  <c r="FK66" i="3"/>
  <c r="FK65" i="3" s="1"/>
  <c r="FJ66" i="3"/>
  <c r="FI66" i="3"/>
  <c r="FH66" i="3"/>
  <c r="FG66" i="3"/>
  <c r="FG65" i="3" s="1"/>
  <c r="FF66" i="3"/>
  <c r="FE66" i="3"/>
  <c r="FD66" i="3"/>
  <c r="FC66" i="3"/>
  <c r="FC65" i="3" s="1"/>
  <c r="FB66" i="3"/>
  <c r="FA66" i="3"/>
  <c r="EZ66" i="3"/>
  <c r="EY66" i="3"/>
  <c r="EY65" i="3" s="1"/>
  <c r="EX66" i="3"/>
  <c r="EW66" i="3"/>
  <c r="EV66" i="3"/>
  <c r="EU66" i="3"/>
  <c r="EU65" i="3" s="1"/>
  <c r="ET66" i="3"/>
  <c r="ES66" i="3"/>
  <c r="ER66" i="3"/>
  <c r="EQ66" i="3"/>
  <c r="EQ65" i="3" s="1"/>
  <c r="EP66" i="3"/>
  <c r="EO66" i="3"/>
  <c r="EN66" i="3"/>
  <c r="EM66" i="3"/>
  <c r="EM65" i="3" s="1"/>
  <c r="EL66" i="3"/>
  <c r="EK66" i="3"/>
  <c r="EJ66" i="3"/>
  <c r="EI66" i="3"/>
  <c r="EI65" i="3" s="1"/>
  <c r="EH66" i="3"/>
  <c r="EG66" i="3"/>
  <c r="EF66" i="3"/>
  <c r="EE66" i="3"/>
  <c r="EE65" i="3" s="1"/>
  <c r="ED66" i="3"/>
  <c r="EC66" i="3"/>
  <c r="EB66" i="3"/>
  <c r="EA66" i="3"/>
  <c r="EA65" i="3" s="1"/>
  <c r="DZ66" i="3"/>
  <c r="DY66" i="3"/>
  <c r="DX66" i="3"/>
  <c r="DW66" i="3"/>
  <c r="DW65" i="3" s="1"/>
  <c r="DV66" i="3"/>
  <c r="DU66" i="3"/>
  <c r="DT66" i="3"/>
  <c r="DS66" i="3"/>
  <c r="DS65" i="3" s="1"/>
  <c r="DR66" i="3"/>
  <c r="DQ66" i="3"/>
  <c r="DP66" i="3"/>
  <c r="DO66" i="3"/>
  <c r="DO65" i="3" s="1"/>
  <c r="DN66" i="3"/>
  <c r="DM66" i="3"/>
  <c r="DL66" i="3"/>
  <c r="DK66" i="3"/>
  <c r="DK65" i="3" s="1"/>
  <c r="DJ66" i="3"/>
  <c r="DI66" i="3"/>
  <c r="DH66" i="3"/>
  <c r="DG66" i="3"/>
  <c r="DG65" i="3" s="1"/>
  <c r="DF66" i="3"/>
  <c r="DE66" i="3"/>
  <c r="DD66" i="3"/>
  <c r="DC66" i="3"/>
  <c r="DC65" i="3" s="1"/>
  <c r="DB66" i="3"/>
  <c r="DA66" i="3"/>
  <c r="CZ66" i="3"/>
  <c r="CY66" i="3"/>
  <c r="CY65" i="3" s="1"/>
  <c r="CX66" i="3"/>
  <c r="CW66" i="3"/>
  <c r="CV66" i="3"/>
  <c r="CU66" i="3"/>
  <c r="CT66" i="3"/>
  <c r="CS66" i="3"/>
  <c r="CR66" i="3"/>
  <c r="CQ66" i="3"/>
  <c r="CP66" i="3"/>
  <c r="CO66" i="3"/>
  <c r="CN66" i="3"/>
  <c r="CM66" i="3"/>
  <c r="CL66" i="3"/>
  <c r="CK66" i="3"/>
  <c r="CJ66" i="3"/>
  <c r="CI66" i="3"/>
  <c r="CH66" i="3"/>
  <c r="CG66" i="3"/>
  <c r="CF66" i="3"/>
  <c r="CE66" i="3"/>
  <c r="CD66" i="3"/>
  <c r="CC66" i="3"/>
  <c r="CB66" i="3"/>
  <c r="CA66" i="3"/>
  <c r="BZ66" i="3"/>
  <c r="BY66" i="3"/>
  <c r="BX66" i="3"/>
  <c r="BW66" i="3"/>
  <c r="BV66" i="3"/>
  <c r="BU66" i="3"/>
  <c r="BT66" i="3"/>
  <c r="BS66" i="3"/>
  <c r="BR66" i="3"/>
  <c r="BQ66" i="3"/>
  <c r="BP66" i="3"/>
  <c r="BO66" i="3"/>
  <c r="BN66" i="3"/>
  <c r="BM66" i="3"/>
  <c r="BL66" i="3"/>
  <c r="BK66" i="3"/>
  <c r="BJ66" i="3"/>
  <c r="BI66" i="3"/>
  <c r="BH66" i="3"/>
  <c r="BG66" i="3"/>
  <c r="BF66" i="3"/>
  <c r="BE66" i="3"/>
  <c r="BD66" i="3"/>
  <c r="BC66" i="3"/>
  <c r="BB66" i="3"/>
  <c r="BA66" i="3"/>
  <c r="AZ66" i="3"/>
  <c r="AY66" i="3"/>
  <c r="AX66" i="3"/>
  <c r="AW66" i="3"/>
  <c r="AV66" i="3"/>
  <c r="AU66" i="3"/>
  <c r="AT66" i="3"/>
  <c r="AS66" i="3"/>
  <c r="AR66" i="3"/>
  <c r="AQ66" i="3"/>
  <c r="AP66" i="3"/>
  <c r="AO66" i="3"/>
  <c r="AN66" i="3"/>
  <c r="AM66" i="3"/>
  <c r="AL66" i="3"/>
  <c r="AK66" i="3"/>
  <c r="AJ66" i="3"/>
  <c r="AI66" i="3"/>
  <c r="AH66" i="3"/>
  <c r="AG66" i="3"/>
  <c r="AF66" i="3"/>
  <c r="AE66" i="3"/>
  <c r="AD66" i="3"/>
  <c r="AC66" i="3"/>
  <c r="AB66" i="3"/>
  <c r="AA66" i="3"/>
  <c r="Z66" i="3"/>
  <c r="Y66" i="3"/>
  <c r="X66" i="3"/>
  <c r="W66" i="3"/>
  <c r="V66" i="3"/>
  <c r="U66" i="3"/>
  <c r="T66" i="3"/>
  <c r="S66" i="3"/>
  <c r="R66" i="3"/>
  <c r="Q66" i="3"/>
  <c r="P66" i="3"/>
  <c r="O66" i="3"/>
  <c r="N66" i="3"/>
  <c r="M66" i="3"/>
  <c r="L66" i="3"/>
  <c r="K66" i="3"/>
  <c r="J66" i="3"/>
  <c r="I66" i="3"/>
  <c r="H66" i="3"/>
  <c r="G66" i="3"/>
  <c r="F66" i="3"/>
  <c r="E66" i="3"/>
  <c r="D66" i="3"/>
  <c r="C66" i="3"/>
  <c r="IR27" i="3"/>
  <c r="IJ27" i="3"/>
  <c r="IA27" i="3"/>
  <c r="FI27" i="3"/>
  <c r="EH22" i="3"/>
  <c r="AZ16" i="3"/>
  <c r="JE149" i="3" l="1"/>
  <c r="JF149" i="3"/>
  <c r="JE146" i="3"/>
  <c r="IW65" i="3"/>
  <c r="IW64" i="3" s="1"/>
  <c r="IW73" i="3" s="1"/>
  <c r="IW63" i="3" s="1"/>
  <c r="IW62" i="3" s="1"/>
  <c r="JD146" i="3"/>
  <c r="JA140" i="3"/>
  <c r="JC140" i="3"/>
  <c r="JB146" i="3"/>
  <c r="JC146" i="3"/>
  <c r="IX165" i="3"/>
  <c r="IK64" i="3"/>
  <c r="IK73" i="3" s="1"/>
  <c r="IK63" i="3" s="1"/>
  <c r="IK62" i="3" s="1"/>
  <c r="JA143" i="3"/>
  <c r="IY165" i="3"/>
  <c r="IZ165" i="3"/>
  <c r="JB143" i="3"/>
  <c r="FC140" i="3"/>
  <c r="M64" i="3"/>
  <c r="M73" i="3" s="1"/>
  <c r="M63" i="3" s="1"/>
  <c r="M62" i="3" s="1"/>
  <c r="AS64" i="3"/>
  <c r="AS73" i="3" s="1"/>
  <c r="AS63" i="3" s="1"/>
  <c r="AS62" i="3" s="1"/>
  <c r="IS64" i="3"/>
  <c r="IS73" i="3" s="1"/>
  <c r="IS63" i="3" s="1"/>
  <c r="IS62" i="3" s="1"/>
  <c r="AE140" i="3"/>
  <c r="G64" i="3"/>
  <c r="G73" i="3" s="1"/>
  <c r="G63" i="3" s="1"/>
  <c r="G62" i="3" s="1"/>
  <c r="W64" i="3"/>
  <c r="W73" i="3" s="1"/>
  <c r="W63" i="3" s="1"/>
  <c r="W62" i="3" s="1"/>
  <c r="AM64" i="3"/>
  <c r="AM73" i="3" s="1"/>
  <c r="AM63" i="3" s="1"/>
  <c r="AM62" i="3" s="1"/>
  <c r="BC64" i="3"/>
  <c r="BC73" i="3" s="1"/>
  <c r="BC63" i="3" s="1"/>
  <c r="BC62" i="3" s="1"/>
  <c r="BS64" i="3"/>
  <c r="BS73" i="3" s="1"/>
  <c r="BS63" i="3" s="1"/>
  <c r="BS62" i="3" s="1"/>
  <c r="CI64" i="3"/>
  <c r="CI73" i="3" s="1"/>
  <c r="CI63" i="3" s="1"/>
  <c r="CI62" i="3" s="1"/>
  <c r="CY64" i="3"/>
  <c r="CY73" i="3" s="1"/>
  <c r="CY63" i="3" s="1"/>
  <c r="CY62" i="3" s="1"/>
  <c r="DO64" i="3"/>
  <c r="DO73" i="3" s="1"/>
  <c r="DO63" i="3" s="1"/>
  <c r="DO62" i="3" s="1"/>
  <c r="EE64" i="3"/>
  <c r="EE73" i="3" s="1"/>
  <c r="EE63" i="3" s="1"/>
  <c r="EE62" i="3" s="1"/>
  <c r="EU64" i="3"/>
  <c r="EU73" i="3" s="1"/>
  <c r="EU63" i="3" s="1"/>
  <c r="EU62" i="3" s="1"/>
  <c r="FK64" i="3"/>
  <c r="FK73" i="3" s="1"/>
  <c r="FK63" i="3" s="1"/>
  <c r="FK62" i="3" s="1"/>
  <c r="GA64" i="3"/>
  <c r="GA73" i="3" s="1"/>
  <c r="GA63" i="3" s="1"/>
  <c r="GA62" i="3" s="1"/>
  <c r="GQ64" i="3"/>
  <c r="GQ73" i="3" s="1"/>
  <c r="GQ63" i="3" s="1"/>
  <c r="GQ62" i="3" s="1"/>
  <c r="HG64" i="3"/>
  <c r="HG73" i="3" s="1"/>
  <c r="HG63" i="3" s="1"/>
  <c r="HG62" i="3" s="1"/>
  <c r="HW64" i="3"/>
  <c r="HW73" i="3" s="1"/>
  <c r="HW63" i="3" s="1"/>
  <c r="HW62" i="3" s="1"/>
  <c r="IM64" i="3"/>
  <c r="IM73" i="3" s="1"/>
  <c r="IM63" i="3" s="1"/>
  <c r="IM62" i="3" s="1"/>
  <c r="ID85" i="3"/>
  <c r="ID83" i="3" s="1"/>
  <c r="BG64" i="3"/>
  <c r="BG73" i="3" s="1"/>
  <c r="BG63" i="3" s="1"/>
  <c r="BG62" i="3" s="1"/>
  <c r="II64" i="3"/>
  <c r="II73" i="3" s="1"/>
  <c r="II63" i="3" s="1"/>
  <c r="II62" i="3" s="1"/>
  <c r="BM64" i="3"/>
  <c r="BM73" i="3" s="1"/>
  <c r="BM63" i="3" s="1"/>
  <c r="BM62" i="3" s="1"/>
  <c r="CS64" i="3"/>
  <c r="CS73" i="3" s="1"/>
  <c r="CS63" i="3" s="1"/>
  <c r="CS62" i="3" s="1"/>
  <c r="IY65" i="3"/>
  <c r="IY64" i="3" s="1"/>
  <c r="IY73" i="3" s="1"/>
  <c r="IY63" i="3" s="1"/>
  <c r="IY62" i="3" s="1"/>
  <c r="C64" i="3"/>
  <c r="C73" i="3" s="1"/>
  <c r="C63" i="3" s="1"/>
  <c r="C62" i="3" s="1"/>
  <c r="S64" i="3"/>
  <c r="S73" i="3" s="1"/>
  <c r="S63" i="3" s="1"/>
  <c r="S62" i="3" s="1"/>
  <c r="AI64" i="3"/>
  <c r="AI73" i="3" s="1"/>
  <c r="AI63" i="3" s="1"/>
  <c r="AI62" i="3" s="1"/>
  <c r="AY64" i="3"/>
  <c r="AY73" i="3" s="1"/>
  <c r="AY63" i="3" s="1"/>
  <c r="AY62" i="3" s="1"/>
  <c r="BO64" i="3"/>
  <c r="BO73" i="3" s="1"/>
  <c r="BO63" i="3" s="1"/>
  <c r="BO62" i="3" s="1"/>
  <c r="CE64" i="3"/>
  <c r="CE73" i="3" s="1"/>
  <c r="CE63" i="3" s="1"/>
  <c r="CE62" i="3" s="1"/>
  <c r="DK64" i="3"/>
  <c r="DK73" i="3" s="1"/>
  <c r="DK63" i="3" s="1"/>
  <c r="DK62" i="3" s="1"/>
  <c r="EA64" i="3"/>
  <c r="EA73" i="3" s="1"/>
  <c r="EA63" i="3" s="1"/>
  <c r="EA62" i="3" s="1"/>
  <c r="EQ64" i="3"/>
  <c r="EQ73" i="3" s="1"/>
  <c r="EQ63" i="3" s="1"/>
  <c r="EQ62" i="3" s="1"/>
  <c r="FG64" i="3"/>
  <c r="FG73" i="3" s="1"/>
  <c r="FG63" i="3" s="1"/>
  <c r="FG62" i="3" s="1"/>
  <c r="FW64" i="3"/>
  <c r="FW73" i="3" s="1"/>
  <c r="FW63" i="3" s="1"/>
  <c r="FW62" i="3" s="1"/>
  <c r="GM64" i="3"/>
  <c r="GM73" i="3" s="1"/>
  <c r="GM63" i="3" s="1"/>
  <c r="GM62" i="3" s="1"/>
  <c r="HC64" i="3"/>
  <c r="HC73" i="3" s="1"/>
  <c r="HC63" i="3" s="1"/>
  <c r="HC62" i="3" s="1"/>
  <c r="HS64" i="3"/>
  <c r="HS73" i="3" s="1"/>
  <c r="HS63" i="3" s="1"/>
  <c r="HS62" i="3" s="1"/>
  <c r="GU64" i="3"/>
  <c r="GU73" i="3" s="1"/>
  <c r="GU63" i="3" s="1"/>
  <c r="GU62" i="3" s="1"/>
  <c r="IA64" i="3"/>
  <c r="IA73" i="3" s="1"/>
  <c r="IA63" i="3" s="1"/>
  <c r="IA62" i="3" s="1"/>
  <c r="K64" i="3"/>
  <c r="K73" i="3" s="1"/>
  <c r="K63" i="3" s="1"/>
  <c r="K62" i="3" s="1"/>
  <c r="AA64" i="3"/>
  <c r="AA73" i="3" s="1"/>
  <c r="AA63" i="3" s="1"/>
  <c r="AA62" i="3" s="1"/>
  <c r="AQ64" i="3"/>
  <c r="AQ73" i="3" s="1"/>
  <c r="AQ63" i="3" s="1"/>
  <c r="AQ62" i="3" s="1"/>
  <c r="BW64" i="3"/>
  <c r="BW73" i="3" s="1"/>
  <c r="BW63" i="3" s="1"/>
  <c r="BW62" i="3" s="1"/>
  <c r="CM64" i="3"/>
  <c r="CM73" i="3" s="1"/>
  <c r="CM63" i="3" s="1"/>
  <c r="CM62" i="3" s="1"/>
  <c r="EI64" i="3"/>
  <c r="EI73" i="3" s="1"/>
  <c r="EI63" i="3" s="1"/>
  <c r="EI62" i="3" s="1"/>
  <c r="EY64" i="3"/>
  <c r="EY73" i="3" s="1"/>
  <c r="EY63" i="3" s="1"/>
  <c r="EY62" i="3" s="1"/>
  <c r="FO64" i="3"/>
  <c r="FO73" i="3" s="1"/>
  <c r="FO63" i="3" s="1"/>
  <c r="FO62" i="3" s="1"/>
  <c r="GE64" i="3"/>
  <c r="GE73" i="3" s="1"/>
  <c r="GE63" i="3" s="1"/>
  <c r="GE62" i="3" s="1"/>
  <c r="HK64" i="3"/>
  <c r="HK73" i="3" s="1"/>
  <c r="HK63" i="3" s="1"/>
  <c r="HK62" i="3" s="1"/>
  <c r="O64" i="3"/>
  <c r="O73" i="3" s="1"/>
  <c r="O63" i="3" s="1"/>
  <c r="O62" i="3" s="1"/>
  <c r="AU64" i="3"/>
  <c r="AU73" i="3" s="1"/>
  <c r="AU63" i="3" s="1"/>
  <c r="AU62" i="3" s="1"/>
  <c r="CA64" i="3"/>
  <c r="CA73" i="3" s="1"/>
  <c r="CA63" i="3" s="1"/>
  <c r="CA62" i="3" s="1"/>
  <c r="CQ64" i="3"/>
  <c r="CQ73" i="3" s="1"/>
  <c r="CQ63" i="3" s="1"/>
  <c r="CQ62" i="3" s="1"/>
  <c r="DW64" i="3"/>
  <c r="DW73" i="3" s="1"/>
  <c r="DW63" i="3" s="1"/>
  <c r="DW62" i="3" s="1"/>
  <c r="FC64" i="3"/>
  <c r="FC73" i="3" s="1"/>
  <c r="FC63" i="3" s="1"/>
  <c r="FC62" i="3" s="1"/>
  <c r="GI64" i="3"/>
  <c r="GI73" i="3" s="1"/>
  <c r="GI63" i="3" s="1"/>
  <c r="GI62" i="3" s="1"/>
  <c r="HO64" i="3"/>
  <c r="HO73" i="3" s="1"/>
  <c r="HO63" i="3" s="1"/>
  <c r="HO62" i="3" s="1"/>
  <c r="IQ64" i="3"/>
  <c r="IQ73" i="3" s="1"/>
  <c r="IQ63" i="3" s="1"/>
  <c r="IQ62" i="3" s="1"/>
  <c r="AE64" i="3"/>
  <c r="AE73" i="3" s="1"/>
  <c r="AE63" i="3" s="1"/>
  <c r="AE62" i="3" s="1"/>
  <c r="BK64" i="3"/>
  <c r="BK73" i="3" s="1"/>
  <c r="BK63" i="3" s="1"/>
  <c r="BK62" i="3" s="1"/>
  <c r="DG64" i="3"/>
  <c r="DG73" i="3" s="1"/>
  <c r="DG63" i="3" s="1"/>
  <c r="DG62" i="3" s="1"/>
  <c r="EM64" i="3"/>
  <c r="EM73" i="3" s="1"/>
  <c r="EM63" i="3" s="1"/>
  <c r="EM62" i="3" s="1"/>
  <c r="FS64" i="3"/>
  <c r="FS73" i="3" s="1"/>
  <c r="FS63" i="3" s="1"/>
  <c r="FS62" i="3" s="1"/>
  <c r="GY64" i="3"/>
  <c r="GY73" i="3" s="1"/>
  <c r="GY63" i="3" s="1"/>
  <c r="GY62" i="3" s="1"/>
  <c r="IE64" i="3"/>
  <c r="IE73" i="3" s="1"/>
  <c r="IE63" i="3" s="1"/>
  <c r="IE62" i="3" s="1"/>
  <c r="IX143" i="3"/>
  <c r="E166" i="3"/>
  <c r="AH64" i="3"/>
  <c r="AH73" i="3" s="1"/>
  <c r="AH63" i="3" s="1"/>
  <c r="AH62" i="3" s="1"/>
  <c r="HO140" i="3"/>
  <c r="F64" i="3"/>
  <c r="F73" i="3" s="1"/>
  <c r="F63" i="3" s="1"/>
  <c r="F62" i="3" s="1"/>
  <c r="J64" i="3"/>
  <c r="J73" i="3" s="1"/>
  <c r="J63" i="3" s="1"/>
  <c r="J62" i="3" s="1"/>
  <c r="R64" i="3"/>
  <c r="R73" i="3" s="1"/>
  <c r="R63" i="3" s="1"/>
  <c r="R62" i="3" s="1"/>
  <c r="V64" i="3"/>
  <c r="V73" i="3" s="1"/>
  <c r="V63" i="3" s="1"/>
  <c r="V62" i="3" s="1"/>
  <c r="Z64" i="3"/>
  <c r="Z73" i="3" s="1"/>
  <c r="Z63" i="3" s="1"/>
  <c r="Z62" i="3" s="1"/>
  <c r="AD64" i="3"/>
  <c r="AD73" i="3" s="1"/>
  <c r="AD63" i="3" s="1"/>
  <c r="AD62" i="3" s="1"/>
  <c r="AL64" i="3"/>
  <c r="AL73" i="3" s="1"/>
  <c r="AL63" i="3" s="1"/>
  <c r="AL62" i="3" s="1"/>
  <c r="AP64" i="3"/>
  <c r="AP73" i="3" s="1"/>
  <c r="AP63" i="3" s="1"/>
  <c r="AP62" i="3" s="1"/>
  <c r="AT64" i="3"/>
  <c r="AT73" i="3" s="1"/>
  <c r="AT63" i="3" s="1"/>
  <c r="AT62" i="3" s="1"/>
  <c r="AX64" i="3"/>
  <c r="AX73" i="3" s="1"/>
  <c r="AX63" i="3" s="1"/>
  <c r="AX62" i="3" s="1"/>
  <c r="BB64" i="3"/>
  <c r="BB73" i="3" s="1"/>
  <c r="BB63" i="3" s="1"/>
  <c r="BB62" i="3" s="1"/>
  <c r="BF64" i="3"/>
  <c r="BF73" i="3" s="1"/>
  <c r="BF63" i="3" s="1"/>
  <c r="BF62" i="3" s="1"/>
  <c r="BJ64" i="3"/>
  <c r="BJ73" i="3" s="1"/>
  <c r="BJ63" i="3" s="1"/>
  <c r="BJ62" i="3" s="1"/>
  <c r="BN64" i="3"/>
  <c r="BN73" i="3" s="1"/>
  <c r="BN63" i="3" s="1"/>
  <c r="BN62" i="3" s="1"/>
  <c r="BR64" i="3"/>
  <c r="BR73" i="3" s="1"/>
  <c r="BR63" i="3" s="1"/>
  <c r="BR62" i="3" s="1"/>
  <c r="BV64" i="3"/>
  <c r="BV73" i="3" s="1"/>
  <c r="BV63" i="3" s="1"/>
  <c r="BV62" i="3" s="1"/>
  <c r="BZ64" i="3"/>
  <c r="BZ73" i="3" s="1"/>
  <c r="BZ63" i="3" s="1"/>
  <c r="BZ62" i="3" s="1"/>
  <c r="CD64" i="3"/>
  <c r="CD73" i="3" s="1"/>
  <c r="CD63" i="3" s="1"/>
  <c r="CD62" i="3" s="1"/>
  <c r="CH64" i="3"/>
  <c r="CH73" i="3" s="1"/>
  <c r="CH63" i="3" s="1"/>
  <c r="CH62" i="3" s="1"/>
  <c r="CL64" i="3"/>
  <c r="CL73" i="3" s="1"/>
  <c r="CL63" i="3" s="1"/>
  <c r="CL62" i="3" s="1"/>
  <c r="CP64" i="3"/>
  <c r="CP73" i="3" s="1"/>
  <c r="CP63" i="3" s="1"/>
  <c r="CP62" i="3" s="1"/>
  <c r="CT64" i="3"/>
  <c r="CT73" i="3" s="1"/>
  <c r="CT63" i="3" s="1"/>
  <c r="CT62" i="3" s="1"/>
  <c r="N64" i="3"/>
  <c r="N73" i="3" s="1"/>
  <c r="N63" i="3" s="1"/>
  <c r="N62" i="3" s="1"/>
  <c r="CG64" i="3"/>
  <c r="CG73" i="3" s="1"/>
  <c r="CG63" i="3" s="1"/>
  <c r="CG62" i="3" s="1"/>
  <c r="CO64" i="3"/>
  <c r="CO73" i="3" s="1"/>
  <c r="CO63" i="3" s="1"/>
  <c r="CO62" i="3" s="1"/>
  <c r="HY64" i="3"/>
  <c r="HY73" i="3" s="1"/>
  <c r="HY63" i="3" s="1"/>
  <c r="HY62" i="3" s="1"/>
  <c r="AC64" i="3"/>
  <c r="AC73" i="3" s="1"/>
  <c r="AC63" i="3" s="1"/>
  <c r="AC62" i="3" s="1"/>
  <c r="AK143" i="3"/>
  <c r="BI64" i="3"/>
  <c r="BI73" i="3" s="1"/>
  <c r="BI63" i="3" s="1"/>
  <c r="BI62" i="3" s="1"/>
  <c r="DM143" i="3"/>
  <c r="CX146" i="3"/>
  <c r="CQ140" i="3"/>
  <c r="IU65" i="3"/>
  <c r="IU64" i="3" s="1"/>
  <c r="IU73" i="3" s="1"/>
  <c r="IU63" i="3" s="1"/>
  <c r="IU62" i="3" s="1"/>
  <c r="JB149" i="3"/>
  <c r="IZ167" i="3"/>
  <c r="JB140" i="3"/>
  <c r="M140" i="3"/>
  <c r="FX140" i="3"/>
  <c r="HD140" i="3"/>
  <c r="IJ140" i="3"/>
  <c r="IG64" i="3"/>
  <c r="IG73" i="3" s="1"/>
  <c r="IO64" i="3"/>
  <c r="IO73" i="3" s="1"/>
  <c r="I64" i="3"/>
  <c r="I73" i="3" s="1"/>
  <c r="Q64" i="3"/>
  <c r="Q73" i="3" s="1"/>
  <c r="Q63" i="3" s="1"/>
  <c r="Q62" i="3" s="1"/>
  <c r="U64" i="3"/>
  <c r="U73" i="3" s="1"/>
  <c r="U63" i="3" s="1"/>
  <c r="U62" i="3" s="1"/>
  <c r="Y64" i="3"/>
  <c r="Y73" i="3" s="1"/>
  <c r="AI149" i="3"/>
  <c r="AG64" i="3"/>
  <c r="AG73" i="3" s="1"/>
  <c r="AG63" i="3" s="1"/>
  <c r="AG62" i="3" s="1"/>
  <c r="AO64" i="3"/>
  <c r="AO73" i="3" s="1"/>
  <c r="AW64" i="3"/>
  <c r="AW73" i="3" s="1"/>
  <c r="AW63" i="3" s="1"/>
  <c r="AW62" i="3" s="1"/>
  <c r="BA64" i="3"/>
  <c r="BA73" i="3" s="1"/>
  <c r="BA63" i="3" s="1"/>
  <c r="BA62" i="3" s="1"/>
  <c r="BE64" i="3"/>
  <c r="BE73" i="3" s="1"/>
  <c r="BQ64" i="3"/>
  <c r="BQ73" i="3" s="1"/>
  <c r="BQ63" i="3" s="1"/>
  <c r="BQ62" i="3" s="1"/>
  <c r="BY64" i="3"/>
  <c r="BY73" i="3" s="1"/>
  <c r="BY63" i="3" s="1"/>
  <c r="BY62" i="3" s="1"/>
  <c r="CC64" i="3"/>
  <c r="CC73" i="3" s="1"/>
  <c r="CC63" i="3" s="1"/>
  <c r="CC62" i="3" s="1"/>
  <c r="EW149" i="3"/>
  <c r="HI149" i="3"/>
  <c r="AS140" i="3"/>
  <c r="BY140" i="3"/>
  <c r="DE140" i="3"/>
  <c r="EK140" i="3"/>
  <c r="FQ140" i="3"/>
  <c r="GW140" i="3"/>
  <c r="IC140" i="3"/>
  <c r="IZ85" i="3"/>
  <c r="IZ83" i="3" s="1"/>
  <c r="BU140" i="3"/>
  <c r="HY140" i="3"/>
  <c r="CU64" i="3"/>
  <c r="CU73" i="3" s="1"/>
  <c r="CU63" i="3" s="1"/>
  <c r="CU62" i="3" s="1"/>
  <c r="DC64" i="3"/>
  <c r="DC73" i="3" s="1"/>
  <c r="DC63" i="3" s="1"/>
  <c r="DC62" i="3" s="1"/>
  <c r="DS64" i="3"/>
  <c r="DS73" i="3" s="1"/>
  <c r="DS63" i="3" s="1"/>
  <c r="DS62" i="3" s="1"/>
  <c r="BU64" i="3"/>
  <c r="BU73" i="3" s="1"/>
  <c r="CK64" i="3"/>
  <c r="CK73" i="3" s="1"/>
  <c r="AL146" i="3"/>
  <c r="BR146" i="3"/>
  <c r="ED146" i="3"/>
  <c r="FJ146" i="3"/>
  <c r="FR146" i="3"/>
  <c r="GH146" i="3"/>
  <c r="GP146" i="3"/>
  <c r="GX146" i="3"/>
  <c r="ID146" i="3"/>
  <c r="X149" i="3"/>
  <c r="ES143" i="3"/>
  <c r="FY143" i="3"/>
  <c r="IK143" i="3"/>
  <c r="GS140" i="3"/>
  <c r="IT146" i="3"/>
  <c r="CL149" i="3"/>
  <c r="BK140" i="3"/>
  <c r="DW140" i="3"/>
  <c r="E64" i="3"/>
  <c r="E73" i="3" s="1"/>
  <c r="E63" i="3" s="1"/>
  <c r="E62" i="3" s="1"/>
  <c r="AK64" i="3"/>
  <c r="AK73" i="3" s="1"/>
  <c r="AK63" i="3" s="1"/>
  <c r="AK62" i="3" s="1"/>
  <c r="U143" i="3"/>
  <c r="BA143" i="3"/>
  <c r="BO149" i="3"/>
  <c r="BN143" i="3"/>
  <c r="BQ143" i="3"/>
  <c r="CT143" i="3"/>
  <c r="DZ143" i="3"/>
  <c r="EC143" i="3"/>
  <c r="FI143" i="3"/>
  <c r="FU64" i="3"/>
  <c r="FU73" i="3" s="1"/>
  <c r="HQ64" i="3"/>
  <c r="HQ73" i="3" s="1"/>
  <c r="HQ63" i="3" s="1"/>
  <c r="HQ62" i="3" s="1"/>
  <c r="BE146" i="3"/>
  <c r="EW146" i="3"/>
  <c r="GS146" i="3"/>
  <c r="HH140" i="3"/>
  <c r="AO140" i="3"/>
  <c r="FM140" i="3"/>
  <c r="HI146" i="3"/>
  <c r="I140" i="3"/>
  <c r="EG140" i="3"/>
  <c r="IO146" i="3"/>
  <c r="IO149" i="3"/>
  <c r="FS140" i="3"/>
  <c r="DA140" i="3"/>
  <c r="GC146" i="3"/>
  <c r="W167" i="3"/>
  <c r="W146" i="3"/>
  <c r="W140" i="3"/>
  <c r="X140" i="3"/>
  <c r="BC167" i="3"/>
  <c r="BC146" i="3"/>
  <c r="BC140" i="3"/>
  <c r="BD140" i="3"/>
  <c r="CI167" i="3"/>
  <c r="CI146" i="3"/>
  <c r="CI140" i="3"/>
  <c r="CJ140" i="3"/>
  <c r="EU167" i="3"/>
  <c r="EU146" i="3"/>
  <c r="EU140" i="3"/>
  <c r="EV140" i="3"/>
  <c r="S167" i="3"/>
  <c r="S146" i="3"/>
  <c r="S140" i="3"/>
  <c r="AQ167" i="3"/>
  <c r="AQ146" i="3"/>
  <c r="AQ140" i="3"/>
  <c r="BW167" i="3"/>
  <c r="BW146" i="3"/>
  <c r="BW140" i="3"/>
  <c r="CM167" i="3"/>
  <c r="CM146" i="3"/>
  <c r="CM140" i="3"/>
  <c r="DK167" i="3"/>
  <c r="DK146" i="3"/>
  <c r="DK140" i="3"/>
  <c r="EI167" i="3"/>
  <c r="EI146" i="3"/>
  <c r="EI140" i="3"/>
  <c r="EY167" i="3"/>
  <c r="EY146" i="3"/>
  <c r="EY140" i="3"/>
  <c r="GI167" i="3"/>
  <c r="GI146" i="3"/>
  <c r="GY167" i="3"/>
  <c r="GY146" i="3"/>
  <c r="GY140" i="3"/>
  <c r="GI140" i="3"/>
  <c r="O167" i="3"/>
  <c r="O146" i="3"/>
  <c r="O140" i="3"/>
  <c r="AU167" i="3"/>
  <c r="AU146" i="3"/>
  <c r="AU140" i="3"/>
  <c r="CA167" i="3"/>
  <c r="CA146" i="3"/>
  <c r="CA140" i="3"/>
  <c r="DG167" i="3"/>
  <c r="DG146" i="3"/>
  <c r="DG140" i="3"/>
  <c r="EM167" i="3"/>
  <c r="EM146" i="3"/>
  <c r="EM140" i="3"/>
  <c r="FY167" i="3"/>
  <c r="FY146" i="3"/>
  <c r="FY140" i="3"/>
  <c r="IK167" i="3"/>
  <c r="IK146" i="3"/>
  <c r="IK140" i="3"/>
  <c r="DO167" i="3"/>
  <c r="DO146" i="3"/>
  <c r="DO140" i="3"/>
  <c r="DP140" i="3"/>
  <c r="I146" i="3"/>
  <c r="AI167" i="3"/>
  <c r="AI146" i="3"/>
  <c r="AO146" i="3"/>
  <c r="AI140" i="3"/>
  <c r="BG167" i="3"/>
  <c r="BG146" i="3"/>
  <c r="BG140" i="3"/>
  <c r="CE167" i="3"/>
  <c r="CE146" i="3"/>
  <c r="CE140" i="3"/>
  <c r="DC167" i="3"/>
  <c r="DC146" i="3"/>
  <c r="DC140" i="3"/>
  <c r="DS167" i="3"/>
  <c r="DS146" i="3"/>
  <c r="DS140" i="3"/>
  <c r="FG167" i="3"/>
  <c r="FG146" i="3"/>
  <c r="FM146" i="3"/>
  <c r="FG140" i="3"/>
  <c r="GE167" i="3"/>
  <c r="GE146" i="3"/>
  <c r="GE140" i="3"/>
  <c r="IA167" i="3"/>
  <c r="IA146" i="3"/>
  <c r="IA140" i="3"/>
  <c r="IU167" i="3"/>
  <c r="IU146" i="3"/>
  <c r="IU140" i="3"/>
  <c r="DQ146" i="3"/>
  <c r="G167" i="3"/>
  <c r="G140" i="3"/>
  <c r="AM167" i="3"/>
  <c r="AM146" i="3"/>
  <c r="AM140" i="3"/>
  <c r="BS167" i="3"/>
  <c r="BS146" i="3"/>
  <c r="BS140" i="3"/>
  <c r="CY167" i="3"/>
  <c r="CY146" i="3"/>
  <c r="CY140" i="3"/>
  <c r="EE167" i="3"/>
  <c r="EE146" i="3"/>
  <c r="EE140" i="3"/>
  <c r="FK167" i="3"/>
  <c r="FK146" i="3"/>
  <c r="FK140" i="3"/>
  <c r="HA167" i="3"/>
  <c r="HA146" i="3"/>
  <c r="HA140" i="3"/>
  <c r="HJ167" i="3"/>
  <c r="HJ140" i="3"/>
  <c r="HJ146" i="3"/>
  <c r="HO167" i="3"/>
  <c r="HO146" i="3"/>
  <c r="HV167" i="3"/>
  <c r="HV140" i="3"/>
  <c r="HV146" i="3"/>
  <c r="Y146" i="3"/>
  <c r="CK146" i="3"/>
  <c r="K167" i="3"/>
  <c r="K146" i="3"/>
  <c r="K140" i="3"/>
  <c r="AA167" i="3"/>
  <c r="AA146" i="3"/>
  <c r="AA140" i="3"/>
  <c r="AY167" i="3"/>
  <c r="AY146" i="3"/>
  <c r="AY140" i="3"/>
  <c r="BO167" i="3"/>
  <c r="BO146" i="3"/>
  <c r="BO140" i="3"/>
  <c r="BU146" i="3"/>
  <c r="CU167" i="3"/>
  <c r="CU146" i="3"/>
  <c r="DA146" i="3"/>
  <c r="CU140" i="3"/>
  <c r="EA167" i="3"/>
  <c r="EA146" i="3"/>
  <c r="EG146" i="3"/>
  <c r="EA140" i="3"/>
  <c r="EQ167" i="3"/>
  <c r="EQ146" i="3"/>
  <c r="EQ140" i="3"/>
  <c r="FO167" i="3"/>
  <c r="FO146" i="3"/>
  <c r="FO140" i="3"/>
  <c r="IQ167" i="3"/>
  <c r="IQ146" i="3"/>
  <c r="IQ140" i="3"/>
  <c r="D166" i="3"/>
  <c r="D143" i="3"/>
  <c r="D64" i="3"/>
  <c r="H166" i="3"/>
  <c r="H143" i="3"/>
  <c r="H64" i="3"/>
  <c r="H73" i="3" s="1"/>
  <c r="L166" i="3"/>
  <c r="L143" i="3"/>
  <c r="L149" i="3"/>
  <c r="L64" i="3"/>
  <c r="P165" i="3"/>
  <c r="P143" i="3"/>
  <c r="P149" i="3"/>
  <c r="P64" i="3"/>
  <c r="P73" i="3" s="1"/>
  <c r="T165" i="3"/>
  <c r="T143" i="3"/>
  <c r="T149" i="3"/>
  <c r="T64" i="3"/>
  <c r="X165" i="3"/>
  <c r="X143" i="3"/>
  <c r="X64" i="3"/>
  <c r="X73" i="3" s="1"/>
  <c r="AB165" i="3"/>
  <c r="AB143" i="3"/>
  <c r="AB149" i="3"/>
  <c r="AB64" i="3"/>
  <c r="AF165" i="3"/>
  <c r="AF143" i="3"/>
  <c r="AF149" i="3"/>
  <c r="AF64" i="3"/>
  <c r="AJ165" i="3"/>
  <c r="AJ143" i="3"/>
  <c r="AJ149" i="3"/>
  <c r="AJ64" i="3"/>
  <c r="AN165" i="3"/>
  <c r="AN143" i="3"/>
  <c r="AN64" i="3"/>
  <c r="AN73" i="3" s="1"/>
  <c r="AN149" i="3"/>
  <c r="AR165" i="3"/>
  <c r="AR143" i="3"/>
  <c r="AR149" i="3"/>
  <c r="AR64" i="3"/>
  <c r="AV165" i="3"/>
  <c r="AV143" i="3"/>
  <c r="AV149" i="3"/>
  <c r="AV64" i="3"/>
  <c r="AV73" i="3" s="1"/>
  <c r="AZ165" i="3"/>
  <c r="AZ143" i="3"/>
  <c r="AZ149" i="3"/>
  <c r="AZ64" i="3"/>
  <c r="BD165" i="3"/>
  <c r="BD143" i="3"/>
  <c r="BD64" i="3"/>
  <c r="BD73" i="3" s="1"/>
  <c r="BH165" i="3"/>
  <c r="BH143" i="3"/>
  <c r="BH149" i="3"/>
  <c r="BH64" i="3"/>
  <c r="BL165" i="3"/>
  <c r="BL143" i="3"/>
  <c r="BL149" i="3"/>
  <c r="BL64" i="3"/>
  <c r="BL73" i="3" s="1"/>
  <c r="BP165" i="3"/>
  <c r="BP143" i="3"/>
  <c r="BP149" i="3"/>
  <c r="BP64" i="3"/>
  <c r="BT165" i="3"/>
  <c r="BT143" i="3"/>
  <c r="BT64" i="3"/>
  <c r="BT73" i="3" s="1"/>
  <c r="BT149" i="3"/>
  <c r="BX165" i="3"/>
  <c r="BX143" i="3"/>
  <c r="BX149" i="3"/>
  <c r="BX64" i="3"/>
  <c r="CB165" i="3"/>
  <c r="CB143" i="3"/>
  <c r="CB149" i="3"/>
  <c r="CB64" i="3"/>
  <c r="CB73" i="3" s="1"/>
  <c r="CF165" i="3"/>
  <c r="CF149" i="3"/>
  <c r="CF143" i="3"/>
  <c r="CF64" i="3"/>
  <c r="CJ165" i="3"/>
  <c r="CJ149" i="3"/>
  <c r="CJ143" i="3"/>
  <c r="CJ64" i="3"/>
  <c r="CJ73" i="3" s="1"/>
  <c r="CN165" i="3"/>
  <c r="CN149" i="3"/>
  <c r="CN143" i="3"/>
  <c r="CN64" i="3"/>
  <c r="CR165" i="3"/>
  <c r="CR149" i="3"/>
  <c r="CR143" i="3"/>
  <c r="CR64" i="3"/>
  <c r="CR73" i="3" s="1"/>
  <c r="CV165" i="3"/>
  <c r="CV149" i="3"/>
  <c r="CV143" i="3"/>
  <c r="CV65" i="3"/>
  <c r="CV64" i="3" s="1"/>
  <c r="CZ165" i="3"/>
  <c r="CZ149" i="3"/>
  <c r="CZ143" i="3"/>
  <c r="DF149" i="3"/>
  <c r="CZ65" i="3"/>
  <c r="CZ64" i="3" s="1"/>
  <c r="CZ73" i="3" s="1"/>
  <c r="DD165" i="3"/>
  <c r="DD149" i="3"/>
  <c r="DD143" i="3"/>
  <c r="DD65" i="3"/>
  <c r="DD64" i="3" s="1"/>
  <c r="DH165" i="3"/>
  <c r="DH149" i="3"/>
  <c r="DH143" i="3"/>
  <c r="DH65" i="3"/>
  <c r="DH64" i="3" s="1"/>
  <c r="DH73" i="3" s="1"/>
  <c r="DL165" i="3"/>
  <c r="DL149" i="3"/>
  <c r="DL143" i="3"/>
  <c r="DL65" i="3"/>
  <c r="DL64" i="3" s="1"/>
  <c r="DP165" i="3"/>
  <c r="DP149" i="3"/>
  <c r="DP143" i="3"/>
  <c r="DP65" i="3"/>
  <c r="DP64" i="3" s="1"/>
  <c r="DP73" i="3" s="1"/>
  <c r="DT165" i="3"/>
  <c r="DT149" i="3"/>
  <c r="DT143" i="3"/>
  <c r="DT65" i="3"/>
  <c r="DT64" i="3" s="1"/>
  <c r="DX165" i="3"/>
  <c r="DX149" i="3"/>
  <c r="DX143" i="3"/>
  <c r="DX65" i="3"/>
  <c r="DX64" i="3" s="1"/>
  <c r="EB165" i="3"/>
  <c r="EB149" i="3"/>
  <c r="EB143" i="3"/>
  <c r="EB65" i="3"/>
  <c r="EB64" i="3" s="1"/>
  <c r="EF165" i="3"/>
  <c r="EF149" i="3"/>
  <c r="EF143" i="3"/>
  <c r="EF65" i="3"/>
  <c r="EF64" i="3" s="1"/>
  <c r="EJ165" i="3"/>
  <c r="EJ149" i="3"/>
  <c r="EJ143" i="3"/>
  <c r="EJ65" i="3"/>
  <c r="EJ64" i="3" s="1"/>
  <c r="EN165" i="3"/>
  <c r="EN149" i="3"/>
  <c r="EN143" i="3"/>
  <c r="EN65" i="3"/>
  <c r="EN64" i="3" s="1"/>
  <c r="EN73" i="3" s="1"/>
  <c r="ER165" i="3"/>
  <c r="ER149" i="3"/>
  <c r="ER143" i="3"/>
  <c r="ER65" i="3"/>
  <c r="ER64" i="3" s="1"/>
  <c r="EV165" i="3"/>
  <c r="EV149" i="3"/>
  <c r="EV143" i="3"/>
  <c r="EV65" i="3"/>
  <c r="EV64" i="3" s="1"/>
  <c r="EV73" i="3" s="1"/>
  <c r="EZ165" i="3"/>
  <c r="EZ149" i="3"/>
  <c r="EZ143" i="3"/>
  <c r="EZ65" i="3"/>
  <c r="EZ64" i="3" s="1"/>
  <c r="FD165" i="3"/>
  <c r="FD149" i="3"/>
  <c r="FD143" i="3"/>
  <c r="FD65" i="3"/>
  <c r="FD64" i="3" s="1"/>
  <c r="FH165" i="3"/>
  <c r="FH149" i="3"/>
  <c r="FH143" i="3"/>
  <c r="FH65" i="3"/>
  <c r="FH64" i="3" s="1"/>
  <c r="FL165" i="3"/>
  <c r="FL149" i="3"/>
  <c r="FL143" i="3"/>
  <c r="FL65" i="3"/>
  <c r="FL64" i="3" s="1"/>
  <c r="FR149" i="3"/>
  <c r="FP165" i="3"/>
  <c r="FP149" i="3"/>
  <c r="FP143" i="3"/>
  <c r="FP65" i="3"/>
  <c r="FP64" i="3" s="1"/>
  <c r="FT165" i="3"/>
  <c r="FT149" i="3"/>
  <c r="FT143" i="3"/>
  <c r="FT65" i="3"/>
  <c r="FT64" i="3" s="1"/>
  <c r="FT73" i="3" s="1"/>
  <c r="FX165" i="3"/>
  <c r="FX149" i="3"/>
  <c r="FX143" i="3"/>
  <c r="FX65" i="3"/>
  <c r="FX64" i="3" s="1"/>
  <c r="GB165" i="3"/>
  <c r="GB149" i="3"/>
  <c r="GB143" i="3"/>
  <c r="GB65" i="3"/>
  <c r="GB64" i="3" s="1"/>
  <c r="GB73" i="3" s="1"/>
  <c r="GF165" i="3"/>
  <c r="GF149" i="3"/>
  <c r="GF143" i="3"/>
  <c r="GF65" i="3"/>
  <c r="GF64" i="3" s="1"/>
  <c r="GJ165" i="3"/>
  <c r="GJ149" i="3"/>
  <c r="GJ143" i="3"/>
  <c r="GJ65" i="3"/>
  <c r="GJ64" i="3" s="1"/>
  <c r="GJ73" i="3" s="1"/>
  <c r="GN149" i="3"/>
  <c r="GN165" i="3"/>
  <c r="GN143" i="3"/>
  <c r="GN65" i="3"/>
  <c r="GN64" i="3" s="1"/>
  <c r="GR165" i="3"/>
  <c r="GR149" i="3"/>
  <c r="GR143" i="3"/>
  <c r="GR65" i="3"/>
  <c r="GR64" i="3" s="1"/>
  <c r="GR73" i="3" s="1"/>
  <c r="GV165" i="3"/>
  <c r="GV149" i="3"/>
  <c r="GV143" i="3"/>
  <c r="GV65" i="3"/>
  <c r="GV64" i="3" s="1"/>
  <c r="GZ165" i="3"/>
  <c r="GZ149" i="3"/>
  <c r="GZ143" i="3"/>
  <c r="GZ65" i="3"/>
  <c r="GZ64" i="3" s="1"/>
  <c r="GZ73" i="3" s="1"/>
  <c r="HD165" i="3"/>
  <c r="HD149" i="3"/>
  <c r="HD143" i="3"/>
  <c r="HD65" i="3"/>
  <c r="HD64" i="3" s="1"/>
  <c r="HH165" i="3"/>
  <c r="HH149" i="3"/>
  <c r="HH143" i="3"/>
  <c r="HH65" i="3"/>
  <c r="HH64" i="3" s="1"/>
  <c r="HH73" i="3" s="1"/>
  <c r="HL165" i="3"/>
  <c r="HL149" i="3"/>
  <c r="HL143" i="3"/>
  <c r="HL65" i="3"/>
  <c r="HL64" i="3" s="1"/>
  <c r="HP165" i="3"/>
  <c r="HP149" i="3"/>
  <c r="HP143" i="3"/>
  <c r="HP65" i="3"/>
  <c r="HP64" i="3" s="1"/>
  <c r="HP73" i="3" s="1"/>
  <c r="HT165" i="3"/>
  <c r="HT149" i="3"/>
  <c r="HT143" i="3"/>
  <c r="HT65" i="3"/>
  <c r="HT64" i="3" s="1"/>
  <c r="HX165" i="3"/>
  <c r="HX149" i="3"/>
  <c r="HX143" i="3"/>
  <c r="HX65" i="3"/>
  <c r="HX64" i="3" s="1"/>
  <c r="HX73" i="3" s="1"/>
  <c r="ID149" i="3"/>
  <c r="IB165" i="3"/>
  <c r="IB149" i="3"/>
  <c r="IB143" i="3"/>
  <c r="IB65" i="3"/>
  <c r="IB64" i="3" s="1"/>
  <c r="IF165" i="3"/>
  <c r="IF149" i="3"/>
  <c r="IF143" i="3"/>
  <c r="IF65" i="3"/>
  <c r="IF64" i="3" s="1"/>
  <c r="IF73" i="3" s="1"/>
  <c r="IJ165" i="3"/>
  <c r="IJ149" i="3"/>
  <c r="IJ143" i="3"/>
  <c r="IJ65" i="3"/>
  <c r="IJ64" i="3" s="1"/>
  <c r="IN165" i="3"/>
  <c r="IN149" i="3"/>
  <c r="IN143" i="3"/>
  <c r="IN65" i="3"/>
  <c r="IN64" i="3" s="1"/>
  <c r="IN73" i="3" s="1"/>
  <c r="IR165" i="3"/>
  <c r="IR149" i="3"/>
  <c r="IR143" i="3"/>
  <c r="IR65" i="3"/>
  <c r="IR64" i="3" s="1"/>
  <c r="IV165" i="3"/>
  <c r="IV149" i="3"/>
  <c r="IV143" i="3"/>
  <c r="IV65" i="3"/>
  <c r="IV64" i="3" s="1"/>
  <c r="IV73" i="3" s="1"/>
  <c r="IZ149" i="3"/>
  <c r="IZ143" i="3"/>
  <c r="IZ65" i="3"/>
  <c r="IZ64" i="3" s="1"/>
  <c r="AE167" i="3"/>
  <c r="AE146" i="3"/>
  <c r="BK167" i="3"/>
  <c r="BK146" i="3"/>
  <c r="CQ167" i="3"/>
  <c r="CQ146" i="3"/>
  <c r="DW167" i="3"/>
  <c r="DW146" i="3"/>
  <c r="FC167" i="3"/>
  <c r="FC146" i="3"/>
  <c r="GU167" i="3"/>
  <c r="GU146" i="3"/>
  <c r="GU140" i="3"/>
  <c r="T140" i="3"/>
  <c r="AZ140" i="3"/>
  <c r="CF140" i="3"/>
  <c r="DL140" i="3"/>
  <c r="ER140" i="3"/>
  <c r="CG143" i="3"/>
  <c r="HE143" i="3"/>
  <c r="BD149" i="3"/>
  <c r="U165" i="3"/>
  <c r="U149" i="3"/>
  <c r="AG165" i="3"/>
  <c r="AG149" i="3"/>
  <c r="AG143" i="3"/>
  <c r="AS165" i="3"/>
  <c r="AS149" i="3"/>
  <c r="AS143" i="3"/>
  <c r="BE165" i="3"/>
  <c r="BE149" i="3"/>
  <c r="BE143" i="3"/>
  <c r="BU165" i="3"/>
  <c r="BU149" i="3"/>
  <c r="BU143" i="3"/>
  <c r="CG165" i="3"/>
  <c r="CG149" i="3"/>
  <c r="CW165" i="3"/>
  <c r="CW149" i="3"/>
  <c r="DM165" i="3"/>
  <c r="DM149" i="3"/>
  <c r="EO165" i="3"/>
  <c r="EO143" i="3"/>
  <c r="EO149" i="3"/>
  <c r="FE165" i="3"/>
  <c r="FE143" i="3"/>
  <c r="FE149" i="3"/>
  <c r="FQ165" i="3"/>
  <c r="FQ149" i="3"/>
  <c r="FQ143" i="3"/>
  <c r="GC165" i="3"/>
  <c r="GC143" i="3"/>
  <c r="GK165" i="3"/>
  <c r="GK143" i="3"/>
  <c r="GK149" i="3"/>
  <c r="GW165" i="3"/>
  <c r="GW149" i="3"/>
  <c r="GW143" i="3"/>
  <c r="HI165" i="3"/>
  <c r="HI143" i="3"/>
  <c r="IC165" i="3"/>
  <c r="IC149" i="3"/>
  <c r="IC143" i="3"/>
  <c r="Z167" i="3"/>
  <c r="Z140" i="3"/>
  <c r="Z146" i="3"/>
  <c r="AX167" i="3"/>
  <c r="AX140" i="3"/>
  <c r="AX146" i="3"/>
  <c r="BV167" i="3"/>
  <c r="BV140" i="3"/>
  <c r="BV146" i="3"/>
  <c r="DB167" i="3"/>
  <c r="DB140" i="3"/>
  <c r="DB146" i="3"/>
  <c r="DR167" i="3"/>
  <c r="DR140" i="3"/>
  <c r="DR146" i="3"/>
  <c r="EP167" i="3"/>
  <c r="EP140" i="3"/>
  <c r="EP146" i="3"/>
  <c r="FF167" i="3"/>
  <c r="FF140" i="3"/>
  <c r="FF146" i="3"/>
  <c r="HK167" i="3"/>
  <c r="HK146" i="3"/>
  <c r="HK140" i="3"/>
  <c r="HZ167" i="3"/>
  <c r="HZ140" i="3"/>
  <c r="HZ146" i="3"/>
  <c r="IL167" i="3"/>
  <c r="IL140" i="3"/>
  <c r="GA167" i="3"/>
  <c r="GA146" i="3"/>
  <c r="GA140" i="3"/>
  <c r="GQ167" i="3"/>
  <c r="GQ146" i="3"/>
  <c r="GQ140" i="3"/>
  <c r="HC167" i="3"/>
  <c r="HC146" i="3"/>
  <c r="HS167" i="3"/>
  <c r="HS146" i="3"/>
  <c r="IM167" i="3"/>
  <c r="IM146" i="3"/>
  <c r="IM140" i="3"/>
  <c r="IY167" i="3"/>
  <c r="IY146" i="3"/>
  <c r="GB140" i="3"/>
  <c r="GM140" i="3"/>
  <c r="HS140" i="3"/>
  <c r="IN140" i="3"/>
  <c r="IY140" i="3"/>
  <c r="AH143" i="3"/>
  <c r="FF143" i="3"/>
  <c r="GL143" i="3"/>
  <c r="HR143" i="3"/>
  <c r="Q165" i="3"/>
  <c r="Q149" i="3"/>
  <c r="Q143" i="3"/>
  <c r="AC165" i="3"/>
  <c r="AC149" i="3"/>
  <c r="AC143" i="3"/>
  <c r="AO165" i="3"/>
  <c r="AO149" i="3"/>
  <c r="AO143" i="3"/>
  <c r="BA165" i="3"/>
  <c r="BA149" i="3"/>
  <c r="BM165" i="3"/>
  <c r="BM149" i="3"/>
  <c r="BM143" i="3"/>
  <c r="BY165" i="3"/>
  <c r="BY149" i="3"/>
  <c r="BY143" i="3"/>
  <c r="CK165" i="3"/>
  <c r="CK149" i="3"/>
  <c r="CK143" i="3"/>
  <c r="CS165" i="3"/>
  <c r="CS143" i="3"/>
  <c r="CS149" i="3"/>
  <c r="DE165" i="3"/>
  <c r="DE149" i="3"/>
  <c r="DE143" i="3"/>
  <c r="DQ165" i="3"/>
  <c r="DQ143" i="3"/>
  <c r="DY165" i="3"/>
  <c r="DY143" i="3"/>
  <c r="DY149" i="3"/>
  <c r="EG165" i="3"/>
  <c r="EG143" i="3"/>
  <c r="EG149" i="3"/>
  <c r="ES165" i="3"/>
  <c r="ES149" i="3"/>
  <c r="FA165" i="3"/>
  <c r="FA149" i="3"/>
  <c r="FA143" i="3"/>
  <c r="FM165" i="3"/>
  <c r="FM143" i="3"/>
  <c r="FM149" i="3"/>
  <c r="FY165" i="3"/>
  <c r="FY149" i="3"/>
  <c r="GO165" i="3"/>
  <c r="GO149" i="3"/>
  <c r="HA165" i="3"/>
  <c r="HA143" i="3"/>
  <c r="HA149" i="3"/>
  <c r="HM165" i="3"/>
  <c r="HM149" i="3"/>
  <c r="HM143" i="3"/>
  <c r="HU165" i="3"/>
  <c r="HU149" i="3"/>
  <c r="AH167" i="3"/>
  <c r="AH140" i="3"/>
  <c r="AH146" i="3"/>
  <c r="BF167" i="3"/>
  <c r="BF140" i="3"/>
  <c r="BF146" i="3"/>
  <c r="CL167" i="3"/>
  <c r="CL140" i="3"/>
  <c r="CL146" i="3"/>
  <c r="DJ167" i="3"/>
  <c r="DJ140" i="3"/>
  <c r="DJ146" i="3"/>
  <c r="EH167" i="3"/>
  <c r="EH140" i="3"/>
  <c r="EH146" i="3"/>
  <c r="EX167" i="3"/>
  <c r="EX140" i="3"/>
  <c r="EX146" i="3"/>
  <c r="FN167" i="3"/>
  <c r="FN140" i="3"/>
  <c r="FN146" i="3"/>
  <c r="FZ167" i="3"/>
  <c r="FZ140" i="3"/>
  <c r="GO167" i="3"/>
  <c r="GO146" i="3"/>
  <c r="GO140" i="3"/>
  <c r="HQ167" i="3"/>
  <c r="HQ146" i="3"/>
  <c r="HQ140" i="3"/>
  <c r="IE167" i="3"/>
  <c r="IE146" i="3"/>
  <c r="FW167" i="3"/>
  <c r="FW146" i="3"/>
  <c r="HG167" i="3"/>
  <c r="HG146" i="3"/>
  <c r="HG140" i="3"/>
  <c r="HW167" i="3"/>
  <c r="HW146" i="3"/>
  <c r="HW140" i="3"/>
  <c r="II167" i="3"/>
  <c r="II146" i="3"/>
  <c r="CW65" i="3"/>
  <c r="CW64" i="3" s="1"/>
  <c r="DE65" i="3"/>
  <c r="DE64" i="3" s="1"/>
  <c r="DQ65" i="3"/>
  <c r="DQ64" i="3" s="1"/>
  <c r="DY65" i="3"/>
  <c r="DY64" i="3" s="1"/>
  <c r="EG65" i="3"/>
  <c r="EG64" i="3" s="1"/>
  <c r="ES65" i="3"/>
  <c r="ES64" i="3" s="1"/>
  <c r="FA65" i="3"/>
  <c r="FA64" i="3" s="1"/>
  <c r="FM65" i="3"/>
  <c r="FM64" i="3" s="1"/>
  <c r="GC65" i="3"/>
  <c r="GC64" i="3" s="1"/>
  <c r="HA65" i="3"/>
  <c r="HA64" i="3" s="1"/>
  <c r="HI65" i="3"/>
  <c r="HI64" i="3" s="1"/>
  <c r="F166" i="3"/>
  <c r="F143" i="3"/>
  <c r="AL165" i="3"/>
  <c r="AL149" i="3"/>
  <c r="AL143" i="3"/>
  <c r="CP165" i="3"/>
  <c r="CP143" i="3"/>
  <c r="CP149" i="3"/>
  <c r="DB165" i="3"/>
  <c r="DB149" i="3"/>
  <c r="DB143" i="3"/>
  <c r="DJ165" i="3"/>
  <c r="DJ149" i="3"/>
  <c r="DV165" i="3"/>
  <c r="DV143" i="3"/>
  <c r="DV149" i="3"/>
  <c r="ED165" i="3"/>
  <c r="ED149" i="3"/>
  <c r="ED143" i="3"/>
  <c r="EL165" i="3"/>
  <c r="EL143" i="3"/>
  <c r="EX165" i="3"/>
  <c r="EX149" i="3"/>
  <c r="EX143" i="3"/>
  <c r="FF165" i="3"/>
  <c r="FF149" i="3"/>
  <c r="FR165" i="3"/>
  <c r="FR143" i="3"/>
  <c r="FZ165" i="3"/>
  <c r="FZ149" i="3"/>
  <c r="FZ143" i="3"/>
  <c r="GH165" i="3"/>
  <c r="GH143" i="3"/>
  <c r="GH149" i="3"/>
  <c r="GP165" i="3"/>
  <c r="GP149" i="3"/>
  <c r="GP143" i="3"/>
  <c r="GX165" i="3"/>
  <c r="GX143" i="3"/>
  <c r="HJ165" i="3"/>
  <c r="HJ149" i="3"/>
  <c r="HJ143" i="3"/>
  <c r="HR165" i="3"/>
  <c r="HR149" i="3"/>
  <c r="HZ165" i="3"/>
  <c r="HZ149" i="3"/>
  <c r="HZ143" i="3"/>
  <c r="IL165" i="3"/>
  <c r="IL149" i="3"/>
  <c r="IL143" i="3"/>
  <c r="IT165" i="3"/>
  <c r="IT143" i="3"/>
  <c r="IT149" i="3"/>
  <c r="FU167" i="3"/>
  <c r="FU146" i="3"/>
  <c r="FU140" i="3"/>
  <c r="GD167" i="3"/>
  <c r="GD140" i="3"/>
  <c r="GD146" i="3"/>
  <c r="GP167" i="3"/>
  <c r="GP140" i="3"/>
  <c r="HE167" i="3"/>
  <c r="HE146" i="3"/>
  <c r="HE140" i="3"/>
  <c r="IG167" i="3"/>
  <c r="IG146" i="3"/>
  <c r="IG140" i="3"/>
  <c r="IP167" i="3"/>
  <c r="IP140" i="3"/>
  <c r="IP146" i="3"/>
  <c r="L167" i="3"/>
  <c r="L146" i="3"/>
  <c r="L140" i="3"/>
  <c r="P167" i="3"/>
  <c r="P146" i="3"/>
  <c r="P140" i="3"/>
  <c r="T167" i="3"/>
  <c r="T146" i="3"/>
  <c r="X167" i="3"/>
  <c r="X146" i="3"/>
  <c r="AB167" i="3"/>
  <c r="AB146" i="3"/>
  <c r="AB140" i="3"/>
  <c r="AF167" i="3"/>
  <c r="AF146" i="3"/>
  <c r="AF140" i="3"/>
  <c r="AJ167" i="3"/>
  <c r="AJ146" i="3"/>
  <c r="AN167" i="3"/>
  <c r="AN146" i="3"/>
  <c r="AR167" i="3"/>
  <c r="AR146" i="3"/>
  <c r="AR140" i="3"/>
  <c r="AV167" i="3"/>
  <c r="AV146" i="3"/>
  <c r="AV140" i="3"/>
  <c r="AZ167" i="3"/>
  <c r="AZ146" i="3"/>
  <c r="BD167" i="3"/>
  <c r="BD146" i="3"/>
  <c r="BH167" i="3"/>
  <c r="BH146" i="3"/>
  <c r="BH140" i="3"/>
  <c r="BL167" i="3"/>
  <c r="BL146" i="3"/>
  <c r="BL140" i="3"/>
  <c r="BP167" i="3"/>
  <c r="BP146" i="3"/>
  <c r="BT167" i="3"/>
  <c r="BT146" i="3"/>
  <c r="BX167" i="3"/>
  <c r="BX146" i="3"/>
  <c r="BX140" i="3"/>
  <c r="CB167" i="3"/>
  <c r="CB146" i="3"/>
  <c r="CB140" i="3"/>
  <c r="CF167" i="3"/>
  <c r="CF146" i="3"/>
  <c r="CJ167" i="3"/>
  <c r="CJ146" i="3"/>
  <c r="CN167" i="3"/>
  <c r="CN146" i="3"/>
  <c r="CN140" i="3"/>
  <c r="CR167" i="3"/>
  <c r="CR146" i="3"/>
  <c r="CR140" i="3"/>
  <c r="CV167" i="3"/>
  <c r="CV146" i="3"/>
  <c r="CZ167" i="3"/>
  <c r="CZ146" i="3"/>
  <c r="DD167" i="3"/>
  <c r="DD146" i="3"/>
  <c r="DD140" i="3"/>
  <c r="DH167" i="3"/>
  <c r="DH146" i="3"/>
  <c r="DH140" i="3"/>
  <c r="DL167" i="3"/>
  <c r="DL146" i="3"/>
  <c r="DP167" i="3"/>
  <c r="DP146" i="3"/>
  <c r="DT167" i="3"/>
  <c r="DT146" i="3"/>
  <c r="DT140" i="3"/>
  <c r="DX167" i="3"/>
  <c r="DX146" i="3"/>
  <c r="DX140" i="3"/>
  <c r="EB167" i="3"/>
  <c r="EB146" i="3"/>
  <c r="EF167" i="3"/>
  <c r="EF146" i="3"/>
  <c r="EJ167" i="3"/>
  <c r="EJ146" i="3"/>
  <c r="EJ140" i="3"/>
  <c r="EN167" i="3"/>
  <c r="EN146" i="3"/>
  <c r="EN140" i="3"/>
  <c r="ER167" i="3"/>
  <c r="ER146" i="3"/>
  <c r="EV167" i="3"/>
  <c r="EV146" i="3"/>
  <c r="EZ167" i="3"/>
  <c r="EZ146" i="3"/>
  <c r="EZ140" i="3"/>
  <c r="FD167" i="3"/>
  <c r="FD146" i="3"/>
  <c r="FD140" i="3"/>
  <c r="FH167" i="3"/>
  <c r="FH146" i="3"/>
  <c r="FL167" i="3"/>
  <c r="FL146" i="3"/>
  <c r="FP167" i="3"/>
  <c r="FP146" i="3"/>
  <c r="FP140" i="3"/>
  <c r="FT167" i="3"/>
  <c r="FT146" i="3"/>
  <c r="FT140" i="3"/>
  <c r="FX167" i="3"/>
  <c r="FX146" i="3"/>
  <c r="GB167" i="3"/>
  <c r="GB146" i="3"/>
  <c r="GF167" i="3"/>
  <c r="GF146" i="3"/>
  <c r="GF140" i="3"/>
  <c r="GJ167" i="3"/>
  <c r="GJ146" i="3"/>
  <c r="GJ140" i="3"/>
  <c r="GN167" i="3"/>
  <c r="GN146" i="3"/>
  <c r="GR167" i="3"/>
  <c r="GR146" i="3"/>
  <c r="GV167" i="3"/>
  <c r="GV146" i="3"/>
  <c r="GV140" i="3"/>
  <c r="GZ167" i="3"/>
  <c r="GZ146" i="3"/>
  <c r="GZ140" i="3"/>
  <c r="HD167" i="3"/>
  <c r="HD146" i="3"/>
  <c r="HH167" i="3"/>
  <c r="HH146" i="3"/>
  <c r="HL167" i="3"/>
  <c r="HL146" i="3"/>
  <c r="HL140" i="3"/>
  <c r="HP167" i="3"/>
  <c r="HP146" i="3"/>
  <c r="HP140" i="3"/>
  <c r="HT167" i="3"/>
  <c r="HT146" i="3"/>
  <c r="HX167" i="3"/>
  <c r="HX146" i="3"/>
  <c r="IB167" i="3"/>
  <c r="IB146" i="3"/>
  <c r="IB140" i="3"/>
  <c r="IF167" i="3"/>
  <c r="IF146" i="3"/>
  <c r="IF140" i="3"/>
  <c r="IJ167" i="3"/>
  <c r="IJ146" i="3"/>
  <c r="IN167" i="3"/>
  <c r="IN146" i="3"/>
  <c r="IR167" i="3"/>
  <c r="IR146" i="3"/>
  <c r="IR140" i="3"/>
  <c r="IV167" i="3"/>
  <c r="IV146" i="3"/>
  <c r="IV140" i="3"/>
  <c r="IZ146" i="3"/>
  <c r="IZ140" i="3"/>
  <c r="D140" i="3"/>
  <c r="Y140" i="3"/>
  <c r="AJ140" i="3"/>
  <c r="BE140" i="3"/>
  <c r="BP140" i="3"/>
  <c r="CK140" i="3"/>
  <c r="CV140" i="3"/>
  <c r="DQ140" i="3"/>
  <c r="EB140" i="3"/>
  <c r="EW140" i="3"/>
  <c r="FH140" i="3"/>
  <c r="GC140" i="3"/>
  <c r="GN140" i="3"/>
  <c r="HI140" i="3"/>
  <c r="HT140" i="3"/>
  <c r="IE140" i="3"/>
  <c r="IO140" i="3"/>
  <c r="E143" i="3"/>
  <c r="CW143" i="3"/>
  <c r="GO143" i="3"/>
  <c r="HU143" i="3"/>
  <c r="HY146" i="3"/>
  <c r="DQ149" i="3"/>
  <c r="GC149" i="3"/>
  <c r="I166" i="3"/>
  <c r="I149" i="3"/>
  <c r="I143" i="3"/>
  <c r="M166" i="3"/>
  <c r="M149" i="3"/>
  <c r="M143" i="3"/>
  <c r="Y165" i="3"/>
  <c r="Y149" i="3"/>
  <c r="Y143" i="3"/>
  <c r="AK165" i="3"/>
  <c r="AK149" i="3"/>
  <c r="AW165" i="3"/>
  <c r="AW149" i="3"/>
  <c r="AW143" i="3"/>
  <c r="BI165" i="3"/>
  <c r="BI149" i="3"/>
  <c r="BI143" i="3"/>
  <c r="BQ165" i="3"/>
  <c r="BQ149" i="3"/>
  <c r="CC165" i="3"/>
  <c r="CC149" i="3"/>
  <c r="CC143" i="3"/>
  <c r="CO165" i="3"/>
  <c r="CO149" i="3"/>
  <c r="CO143" i="3"/>
  <c r="DA165" i="3"/>
  <c r="DA143" i="3"/>
  <c r="DA149" i="3"/>
  <c r="DI165" i="3"/>
  <c r="DI143" i="3"/>
  <c r="DI149" i="3"/>
  <c r="DU165" i="3"/>
  <c r="DU149" i="3"/>
  <c r="DU143" i="3"/>
  <c r="EC165" i="3"/>
  <c r="EC149" i="3"/>
  <c r="EK165" i="3"/>
  <c r="EK149" i="3"/>
  <c r="EK143" i="3"/>
  <c r="EW165" i="3"/>
  <c r="EW143" i="3"/>
  <c r="FI165" i="3"/>
  <c r="FI149" i="3"/>
  <c r="FU165" i="3"/>
  <c r="FU143" i="3"/>
  <c r="FU149" i="3"/>
  <c r="GG165" i="3"/>
  <c r="GG149" i="3"/>
  <c r="GG143" i="3"/>
  <c r="GS165" i="3"/>
  <c r="GS143" i="3"/>
  <c r="GS149" i="3"/>
  <c r="HE165" i="3"/>
  <c r="HE149" i="3"/>
  <c r="HQ165" i="3"/>
  <c r="HQ143" i="3"/>
  <c r="HQ149" i="3"/>
  <c r="HY165" i="3"/>
  <c r="HY143" i="3"/>
  <c r="HY149" i="3"/>
  <c r="J167" i="3"/>
  <c r="J140" i="3"/>
  <c r="J146" i="3"/>
  <c r="R167" i="3"/>
  <c r="R140" i="3"/>
  <c r="R146" i="3"/>
  <c r="AP167" i="3"/>
  <c r="AP140" i="3"/>
  <c r="AP146" i="3"/>
  <c r="BN167" i="3"/>
  <c r="BN140" i="3"/>
  <c r="BN146" i="3"/>
  <c r="CD167" i="3"/>
  <c r="CD140" i="3"/>
  <c r="CD146" i="3"/>
  <c r="CT167" i="3"/>
  <c r="CT140" i="3"/>
  <c r="CT146" i="3"/>
  <c r="DZ167" i="3"/>
  <c r="DZ140" i="3"/>
  <c r="DZ146" i="3"/>
  <c r="FS167" i="3"/>
  <c r="FS146" i="3"/>
  <c r="GM167" i="3"/>
  <c r="GM146" i="3"/>
  <c r="DA65" i="3"/>
  <c r="DA64" i="3" s="1"/>
  <c r="DI65" i="3"/>
  <c r="DI64" i="3" s="1"/>
  <c r="DM65" i="3"/>
  <c r="DM64" i="3" s="1"/>
  <c r="DU65" i="3"/>
  <c r="DU64" i="3" s="1"/>
  <c r="EC65" i="3"/>
  <c r="EC64" i="3" s="1"/>
  <c r="EK65" i="3"/>
  <c r="EK64" i="3" s="1"/>
  <c r="EO65" i="3"/>
  <c r="EO64" i="3" s="1"/>
  <c r="EW65" i="3"/>
  <c r="EW64" i="3" s="1"/>
  <c r="FE65" i="3"/>
  <c r="FE64" i="3" s="1"/>
  <c r="FI65" i="3"/>
  <c r="FI64" i="3" s="1"/>
  <c r="FQ65" i="3"/>
  <c r="FQ64" i="3" s="1"/>
  <c r="FY65" i="3"/>
  <c r="FY64" i="3" s="1"/>
  <c r="FY73" i="3" s="1"/>
  <c r="GG65" i="3"/>
  <c r="GG64" i="3" s="1"/>
  <c r="GK65" i="3"/>
  <c r="GK64" i="3" s="1"/>
  <c r="GO65" i="3"/>
  <c r="GO64" i="3" s="1"/>
  <c r="GS65" i="3"/>
  <c r="GS64" i="3" s="1"/>
  <c r="GW65" i="3"/>
  <c r="GW64" i="3" s="1"/>
  <c r="HE65" i="3"/>
  <c r="HE64" i="3" s="1"/>
  <c r="HM65" i="3"/>
  <c r="HM64" i="3" s="1"/>
  <c r="HU65" i="3"/>
  <c r="HU64" i="3" s="1"/>
  <c r="IC65" i="3"/>
  <c r="IC64" i="3" s="1"/>
  <c r="J166" i="3"/>
  <c r="J149" i="3"/>
  <c r="J143" i="3"/>
  <c r="N166" i="3"/>
  <c r="N149" i="3"/>
  <c r="N143" i="3"/>
  <c r="R165" i="3"/>
  <c r="R149" i="3"/>
  <c r="V165" i="3"/>
  <c r="V149" i="3"/>
  <c r="V143" i="3"/>
  <c r="Z165" i="3"/>
  <c r="Z149" i="3"/>
  <c r="Z143" i="3"/>
  <c r="AD165" i="3"/>
  <c r="AD149" i="3"/>
  <c r="AD143" i="3"/>
  <c r="AH165" i="3"/>
  <c r="AH149" i="3"/>
  <c r="AP165" i="3"/>
  <c r="AP149" i="3"/>
  <c r="AP143" i="3"/>
  <c r="AT165" i="3"/>
  <c r="AT149" i="3"/>
  <c r="AT143" i="3"/>
  <c r="AX165" i="3"/>
  <c r="AX149" i="3"/>
  <c r="BB165" i="3"/>
  <c r="BB149" i="3"/>
  <c r="BB143" i="3"/>
  <c r="BF165" i="3"/>
  <c r="BF149" i="3"/>
  <c r="BF143" i="3"/>
  <c r="BJ165" i="3"/>
  <c r="BJ149" i="3"/>
  <c r="BJ143" i="3"/>
  <c r="BN165" i="3"/>
  <c r="BN149" i="3"/>
  <c r="BR165" i="3"/>
  <c r="BR149" i="3"/>
  <c r="BR143" i="3"/>
  <c r="BV165" i="3"/>
  <c r="BV149" i="3"/>
  <c r="BV143" i="3"/>
  <c r="BZ165" i="3"/>
  <c r="BZ149" i="3"/>
  <c r="BZ143" i="3"/>
  <c r="CD165" i="3"/>
  <c r="CD149" i="3"/>
  <c r="CH165" i="3"/>
  <c r="CH149" i="3"/>
  <c r="CH143" i="3"/>
  <c r="CL165" i="3"/>
  <c r="CL143" i="3"/>
  <c r="CT165" i="3"/>
  <c r="CT149" i="3"/>
  <c r="CX165" i="3"/>
  <c r="CX149" i="3"/>
  <c r="CX143" i="3"/>
  <c r="DF165" i="3"/>
  <c r="DF143" i="3"/>
  <c r="DN165" i="3"/>
  <c r="DN149" i="3"/>
  <c r="DN143" i="3"/>
  <c r="DR165" i="3"/>
  <c r="DR149" i="3"/>
  <c r="DR143" i="3"/>
  <c r="DZ165" i="3"/>
  <c r="DZ149" i="3"/>
  <c r="EH165" i="3"/>
  <c r="EH149" i="3"/>
  <c r="EH143" i="3"/>
  <c r="EP165" i="3"/>
  <c r="EP149" i="3"/>
  <c r="ET165" i="3"/>
  <c r="ET149" i="3"/>
  <c r="ET143" i="3"/>
  <c r="FB165" i="3"/>
  <c r="FB143" i="3"/>
  <c r="FB149" i="3"/>
  <c r="FJ165" i="3"/>
  <c r="FJ149" i="3"/>
  <c r="FJ143" i="3"/>
  <c r="FN165" i="3"/>
  <c r="FN149" i="3"/>
  <c r="FN143" i="3"/>
  <c r="FV165" i="3"/>
  <c r="FV149" i="3"/>
  <c r="GD165" i="3"/>
  <c r="GD149" i="3"/>
  <c r="GD143" i="3"/>
  <c r="GL165" i="3"/>
  <c r="GL149" i="3"/>
  <c r="GT165" i="3"/>
  <c r="GT149" i="3"/>
  <c r="GT143" i="3"/>
  <c r="HB165" i="3"/>
  <c r="HB149" i="3"/>
  <c r="HF165" i="3"/>
  <c r="HF149" i="3"/>
  <c r="HF143" i="3"/>
  <c r="HN165" i="3"/>
  <c r="HN143" i="3"/>
  <c r="HN149" i="3"/>
  <c r="HV165" i="3"/>
  <c r="HV149" i="3"/>
  <c r="HV143" i="3"/>
  <c r="ID165" i="3"/>
  <c r="ID143" i="3"/>
  <c r="IH165" i="3"/>
  <c r="IH149" i="3"/>
  <c r="IP165" i="3"/>
  <c r="IP149" i="3"/>
  <c r="IP143" i="3"/>
  <c r="IX149" i="3"/>
  <c r="CX65" i="3"/>
  <c r="CX64" i="3" s="1"/>
  <c r="CX73" i="3" s="1"/>
  <c r="DB65" i="3"/>
  <c r="DB64" i="3" s="1"/>
  <c r="DF65" i="3"/>
  <c r="DF64" i="3" s="1"/>
  <c r="DF73" i="3" s="1"/>
  <c r="DJ65" i="3"/>
  <c r="DJ64" i="3" s="1"/>
  <c r="DN65" i="3"/>
  <c r="DN64" i="3" s="1"/>
  <c r="DN73" i="3" s="1"/>
  <c r="DR65" i="3"/>
  <c r="DR64" i="3" s="1"/>
  <c r="DR73" i="3" s="1"/>
  <c r="DV65" i="3"/>
  <c r="DV64" i="3" s="1"/>
  <c r="DV73" i="3" s="1"/>
  <c r="DZ65" i="3"/>
  <c r="DZ64" i="3" s="1"/>
  <c r="DZ73" i="3" s="1"/>
  <c r="ED65" i="3"/>
  <c r="ED64" i="3" s="1"/>
  <c r="ED73" i="3" s="1"/>
  <c r="EH65" i="3"/>
  <c r="EH64" i="3" s="1"/>
  <c r="EL65" i="3"/>
  <c r="EL64" i="3" s="1"/>
  <c r="EL73" i="3" s="1"/>
  <c r="EP65" i="3"/>
  <c r="EP64" i="3" s="1"/>
  <c r="EP73" i="3" s="1"/>
  <c r="ET65" i="3"/>
  <c r="ET64" i="3" s="1"/>
  <c r="ET73" i="3" s="1"/>
  <c r="EX65" i="3"/>
  <c r="EX64" i="3" s="1"/>
  <c r="FB65" i="3"/>
  <c r="FB64" i="3" s="1"/>
  <c r="FB73" i="3" s="1"/>
  <c r="FF65" i="3"/>
  <c r="FF64" i="3" s="1"/>
  <c r="FF73" i="3" s="1"/>
  <c r="FJ65" i="3"/>
  <c r="FJ64" i="3" s="1"/>
  <c r="FJ73" i="3" s="1"/>
  <c r="FN65" i="3"/>
  <c r="FN64" i="3" s="1"/>
  <c r="FN73" i="3" s="1"/>
  <c r="FR65" i="3"/>
  <c r="FR64" i="3" s="1"/>
  <c r="FV65" i="3"/>
  <c r="FV64" i="3" s="1"/>
  <c r="FZ65" i="3"/>
  <c r="FZ64" i="3" s="1"/>
  <c r="GD65" i="3"/>
  <c r="GD64" i="3" s="1"/>
  <c r="GD73" i="3" s="1"/>
  <c r="GH65" i="3"/>
  <c r="GH64" i="3" s="1"/>
  <c r="GL65" i="3"/>
  <c r="GL64" i="3" s="1"/>
  <c r="GP65" i="3"/>
  <c r="GP64" i="3" s="1"/>
  <c r="GT65" i="3"/>
  <c r="GT64" i="3" s="1"/>
  <c r="GX65" i="3"/>
  <c r="GX64" i="3" s="1"/>
  <c r="HB65" i="3"/>
  <c r="HB64" i="3" s="1"/>
  <c r="HF65" i="3"/>
  <c r="HF64" i="3" s="1"/>
  <c r="HF73" i="3" s="1"/>
  <c r="HJ65" i="3"/>
  <c r="HJ64" i="3" s="1"/>
  <c r="HJ73" i="3" s="1"/>
  <c r="HN65" i="3"/>
  <c r="HN64" i="3" s="1"/>
  <c r="HR65" i="3"/>
  <c r="HR64" i="3" s="1"/>
  <c r="HV65" i="3"/>
  <c r="HV64" i="3" s="1"/>
  <c r="HZ65" i="3"/>
  <c r="HZ64" i="3" s="1"/>
  <c r="HZ73" i="3" s="1"/>
  <c r="ID65" i="3"/>
  <c r="ID64" i="3" s="1"/>
  <c r="IH65" i="3"/>
  <c r="IH64" i="3" s="1"/>
  <c r="IL65" i="3"/>
  <c r="IL64" i="3" s="1"/>
  <c r="IP65" i="3"/>
  <c r="IP64" i="3" s="1"/>
  <c r="IT65" i="3"/>
  <c r="IT64" i="3" s="1"/>
  <c r="IT73" i="3" s="1"/>
  <c r="IX65" i="3"/>
  <c r="IX64" i="3" s="1"/>
  <c r="C165" i="3"/>
  <c r="G166" i="3"/>
  <c r="G143" i="3"/>
  <c r="K166" i="3"/>
  <c r="K143" i="3"/>
  <c r="K149" i="3"/>
  <c r="O165" i="3"/>
  <c r="O143" i="3"/>
  <c r="O149" i="3"/>
  <c r="S165" i="3"/>
  <c r="S143" i="3"/>
  <c r="W165" i="3"/>
  <c r="W143" i="3"/>
  <c r="W149" i="3"/>
  <c r="AA165" i="3"/>
  <c r="AA143" i="3"/>
  <c r="AA149" i="3"/>
  <c r="AE165" i="3"/>
  <c r="AE143" i="3"/>
  <c r="AE149" i="3"/>
  <c r="AI165" i="3"/>
  <c r="AI143" i="3"/>
  <c r="AM165" i="3"/>
  <c r="AM143" i="3"/>
  <c r="AM149" i="3"/>
  <c r="AQ165" i="3"/>
  <c r="AQ143" i="3"/>
  <c r="AQ149" i="3"/>
  <c r="AU165" i="3"/>
  <c r="AU143" i="3"/>
  <c r="AU149" i="3"/>
  <c r="AY165" i="3"/>
  <c r="AY143" i="3"/>
  <c r="BC165" i="3"/>
  <c r="BC143" i="3"/>
  <c r="BC149" i="3"/>
  <c r="BG165" i="3"/>
  <c r="BG143" i="3"/>
  <c r="BG149" i="3"/>
  <c r="BK165" i="3"/>
  <c r="BK143" i="3"/>
  <c r="BK149" i="3"/>
  <c r="BO165" i="3"/>
  <c r="BO143" i="3"/>
  <c r="BS165" i="3"/>
  <c r="BS143" i="3"/>
  <c r="BS149" i="3"/>
  <c r="BW165" i="3"/>
  <c r="BW143" i="3"/>
  <c r="BW149" i="3"/>
  <c r="CA165" i="3"/>
  <c r="CA143" i="3"/>
  <c r="CA149" i="3"/>
  <c r="CE165" i="3"/>
  <c r="CE143" i="3"/>
  <c r="CI165" i="3"/>
  <c r="CI149" i="3"/>
  <c r="CI143" i="3"/>
  <c r="CM165" i="3"/>
  <c r="CM149" i="3"/>
  <c r="CM143" i="3"/>
  <c r="CQ165" i="3"/>
  <c r="CQ149" i="3"/>
  <c r="CQ143" i="3"/>
  <c r="CU165" i="3"/>
  <c r="CU149" i="3"/>
  <c r="CU143" i="3"/>
  <c r="CY165" i="3"/>
  <c r="CY149" i="3"/>
  <c r="CY143" i="3"/>
  <c r="DC165" i="3"/>
  <c r="DC149" i="3"/>
  <c r="DC143" i="3"/>
  <c r="DG165" i="3"/>
  <c r="DG149" i="3"/>
  <c r="DG143" i="3"/>
  <c r="DK165" i="3"/>
  <c r="DK149" i="3"/>
  <c r="DK143" i="3"/>
  <c r="DO165" i="3"/>
  <c r="DO149" i="3"/>
  <c r="DO143" i="3"/>
  <c r="DS165" i="3"/>
  <c r="DS149" i="3"/>
  <c r="DS143" i="3"/>
  <c r="DW165" i="3"/>
  <c r="DW149" i="3"/>
  <c r="DW143" i="3"/>
  <c r="EA165" i="3"/>
  <c r="EA149" i="3"/>
  <c r="EA143" i="3"/>
  <c r="EE165" i="3"/>
  <c r="EE149" i="3"/>
  <c r="EE143" i="3"/>
  <c r="EI165" i="3"/>
  <c r="EI149" i="3"/>
  <c r="EI143" i="3"/>
  <c r="EM165" i="3"/>
  <c r="EM149" i="3"/>
  <c r="EM143" i="3"/>
  <c r="EQ165" i="3"/>
  <c r="EQ149" i="3"/>
  <c r="EQ143" i="3"/>
  <c r="EU165" i="3"/>
  <c r="EU149" i="3"/>
  <c r="EU143" i="3"/>
  <c r="EY165" i="3"/>
  <c r="EY149" i="3"/>
  <c r="EY143" i="3"/>
  <c r="FC165" i="3"/>
  <c r="FC149" i="3"/>
  <c r="FC143" i="3"/>
  <c r="FG165" i="3"/>
  <c r="FG149" i="3"/>
  <c r="FG143" i="3"/>
  <c r="FK165" i="3"/>
  <c r="FK149" i="3"/>
  <c r="FK143" i="3"/>
  <c r="FO165" i="3"/>
  <c r="FO149" i="3"/>
  <c r="FO143" i="3"/>
  <c r="FS165" i="3"/>
  <c r="FS149" i="3"/>
  <c r="FS143" i="3"/>
  <c r="FW165" i="3"/>
  <c r="FW149" i="3"/>
  <c r="FW143" i="3"/>
  <c r="GA165" i="3"/>
  <c r="GA149" i="3"/>
  <c r="GA143" i="3"/>
  <c r="GE165" i="3"/>
  <c r="GE149" i="3"/>
  <c r="GE143" i="3"/>
  <c r="GI165" i="3"/>
  <c r="GI149" i="3"/>
  <c r="GI143" i="3"/>
  <c r="GM165" i="3"/>
  <c r="GM149" i="3"/>
  <c r="GM143" i="3"/>
  <c r="GQ165" i="3"/>
  <c r="GQ149" i="3"/>
  <c r="GQ143" i="3"/>
  <c r="GU165" i="3"/>
  <c r="GU149" i="3"/>
  <c r="GU143" i="3"/>
  <c r="GY165" i="3"/>
  <c r="GY149" i="3"/>
  <c r="GY143" i="3"/>
  <c r="HC165" i="3"/>
  <c r="HC149" i="3"/>
  <c r="HC143" i="3"/>
  <c r="HG165" i="3"/>
  <c r="HG149" i="3"/>
  <c r="HG143" i="3"/>
  <c r="HK165" i="3"/>
  <c r="HK149" i="3"/>
  <c r="HK143" i="3"/>
  <c r="HO165" i="3"/>
  <c r="HO149" i="3"/>
  <c r="HO143" i="3"/>
  <c r="HS165" i="3"/>
  <c r="HS149" i="3"/>
  <c r="HS143" i="3"/>
  <c r="HW165" i="3"/>
  <c r="HW149" i="3"/>
  <c r="HW143" i="3"/>
  <c r="IA165" i="3"/>
  <c r="IA149" i="3"/>
  <c r="IA143" i="3"/>
  <c r="IE165" i="3"/>
  <c r="IE149" i="3"/>
  <c r="IE143" i="3"/>
  <c r="II165" i="3"/>
  <c r="II149" i="3"/>
  <c r="II143" i="3"/>
  <c r="IM165" i="3"/>
  <c r="IM149" i="3"/>
  <c r="IM143" i="3"/>
  <c r="IQ165" i="3"/>
  <c r="IQ149" i="3"/>
  <c r="IQ143" i="3"/>
  <c r="IU165" i="3"/>
  <c r="IU149" i="3"/>
  <c r="IU143" i="3"/>
  <c r="IY149" i="3"/>
  <c r="IY143" i="3"/>
  <c r="F167" i="3"/>
  <c r="F140" i="3"/>
  <c r="N167" i="3"/>
  <c r="N140" i="3"/>
  <c r="N146" i="3"/>
  <c r="V167" i="3"/>
  <c r="V140" i="3"/>
  <c r="AD167" i="3"/>
  <c r="AD140" i="3"/>
  <c r="AD146" i="3"/>
  <c r="AL167" i="3"/>
  <c r="AL140" i="3"/>
  <c r="AT167" i="3"/>
  <c r="AT140" i="3"/>
  <c r="AT146" i="3"/>
  <c r="BB167" i="3"/>
  <c r="BB140" i="3"/>
  <c r="BJ167" i="3"/>
  <c r="BJ140" i="3"/>
  <c r="BJ146" i="3"/>
  <c r="BR167" i="3"/>
  <c r="BR140" i="3"/>
  <c r="BZ167" i="3"/>
  <c r="BZ140" i="3"/>
  <c r="BZ146" i="3"/>
  <c r="CH167" i="3"/>
  <c r="CH140" i="3"/>
  <c r="CP167" i="3"/>
  <c r="CP140" i="3"/>
  <c r="CP146" i="3"/>
  <c r="CX167" i="3"/>
  <c r="CX140" i="3"/>
  <c r="DF167" i="3"/>
  <c r="DF140" i="3"/>
  <c r="DF146" i="3"/>
  <c r="DN167" i="3"/>
  <c r="DN140" i="3"/>
  <c r="DV167" i="3"/>
  <c r="DV140" i="3"/>
  <c r="DV146" i="3"/>
  <c r="ED167" i="3"/>
  <c r="ED140" i="3"/>
  <c r="EL167" i="3"/>
  <c r="EL140" i="3"/>
  <c r="EL146" i="3"/>
  <c r="ET167" i="3"/>
  <c r="ET140" i="3"/>
  <c r="FB167" i="3"/>
  <c r="FB140" i="3"/>
  <c r="FB146" i="3"/>
  <c r="FJ167" i="3"/>
  <c r="FJ140" i="3"/>
  <c r="GK167" i="3"/>
  <c r="GK146" i="3"/>
  <c r="GK140" i="3"/>
  <c r="GT167" i="3"/>
  <c r="GT140" i="3"/>
  <c r="GT146" i="3"/>
  <c r="HF167" i="3"/>
  <c r="HF140" i="3"/>
  <c r="HN146" i="3"/>
  <c r="HU167" i="3"/>
  <c r="HU146" i="3"/>
  <c r="HU140" i="3"/>
  <c r="IW167" i="3"/>
  <c r="IW146" i="3"/>
  <c r="IW140" i="3"/>
  <c r="E167" i="3"/>
  <c r="E140" i="3"/>
  <c r="M167" i="3"/>
  <c r="M146" i="3"/>
  <c r="Q167" i="3"/>
  <c r="Q146" i="3"/>
  <c r="Q140" i="3"/>
  <c r="U167" i="3"/>
  <c r="U146" i="3"/>
  <c r="U140" i="3"/>
  <c r="AC167" i="3"/>
  <c r="AC146" i="3"/>
  <c r="AG167" i="3"/>
  <c r="AG146" i="3"/>
  <c r="AG140" i="3"/>
  <c r="AK167" i="3"/>
  <c r="AK146" i="3"/>
  <c r="AK140" i="3"/>
  <c r="AS167" i="3"/>
  <c r="AS146" i="3"/>
  <c r="AW167" i="3"/>
  <c r="AW146" i="3"/>
  <c r="AW140" i="3"/>
  <c r="BA167" i="3"/>
  <c r="BA146" i="3"/>
  <c r="BA140" i="3"/>
  <c r="BI167" i="3"/>
  <c r="BI146" i="3"/>
  <c r="BM167" i="3"/>
  <c r="BM146" i="3"/>
  <c r="BM140" i="3"/>
  <c r="BQ167" i="3"/>
  <c r="BQ146" i="3"/>
  <c r="BQ140" i="3"/>
  <c r="BY167" i="3"/>
  <c r="BY146" i="3"/>
  <c r="CC167" i="3"/>
  <c r="CC146" i="3"/>
  <c r="CC140" i="3"/>
  <c r="CG167" i="3"/>
  <c r="CG146" i="3"/>
  <c r="CG140" i="3"/>
  <c r="CO167" i="3"/>
  <c r="CO146" i="3"/>
  <c r="CS167" i="3"/>
  <c r="CS146" i="3"/>
  <c r="CS140" i="3"/>
  <c r="CW167" i="3"/>
  <c r="CW146" i="3"/>
  <c r="CW140" i="3"/>
  <c r="DE167" i="3"/>
  <c r="DE146" i="3"/>
  <c r="DI167" i="3"/>
  <c r="DI146" i="3"/>
  <c r="DI140" i="3"/>
  <c r="DM167" i="3"/>
  <c r="DM146" i="3"/>
  <c r="DM140" i="3"/>
  <c r="DU167" i="3"/>
  <c r="DU146" i="3"/>
  <c r="DY167" i="3"/>
  <c r="DY146" i="3"/>
  <c r="DY140" i="3"/>
  <c r="EC167" i="3"/>
  <c r="EC146" i="3"/>
  <c r="EC140" i="3"/>
  <c r="EK167" i="3"/>
  <c r="EK146" i="3"/>
  <c r="EO167" i="3"/>
  <c r="EO146" i="3"/>
  <c r="EO140" i="3"/>
  <c r="ES167" i="3"/>
  <c r="ES146" i="3"/>
  <c r="ES140" i="3"/>
  <c r="FA167" i="3"/>
  <c r="FA146" i="3"/>
  <c r="FE167" i="3"/>
  <c r="FE146" i="3"/>
  <c r="FE140" i="3"/>
  <c r="FI167" i="3"/>
  <c r="FI146" i="3"/>
  <c r="FI140" i="3"/>
  <c r="H140" i="3"/>
  <c r="AC140" i="3"/>
  <c r="AN140" i="3"/>
  <c r="BI140" i="3"/>
  <c r="BT140" i="3"/>
  <c r="CO140" i="3"/>
  <c r="CZ140" i="3"/>
  <c r="DU140" i="3"/>
  <c r="EF140" i="3"/>
  <c r="FA140" i="3"/>
  <c r="FL140" i="3"/>
  <c r="FW140" i="3"/>
  <c r="GG140" i="3"/>
  <c r="GR140" i="3"/>
  <c r="HC140" i="3"/>
  <c r="HM140" i="3"/>
  <c r="HX140" i="3"/>
  <c r="II140" i="3"/>
  <c r="IS140" i="3"/>
  <c r="R143" i="3"/>
  <c r="AX143" i="3"/>
  <c r="CD143" i="3"/>
  <c r="DJ143" i="3"/>
  <c r="EP143" i="3"/>
  <c r="FV143" i="3"/>
  <c r="HB143" i="3"/>
  <c r="IH143" i="3"/>
  <c r="V146" i="3"/>
  <c r="BB146" i="3"/>
  <c r="CH146" i="3"/>
  <c r="DN146" i="3"/>
  <c r="ET146" i="3"/>
  <c r="FZ146" i="3"/>
  <c r="HF146" i="3"/>
  <c r="IL146" i="3"/>
  <c r="S149" i="3"/>
  <c r="AY149" i="3"/>
  <c r="CE149" i="3"/>
  <c r="EL149" i="3"/>
  <c r="GX149" i="3"/>
  <c r="FQ167" i="3"/>
  <c r="FQ146" i="3"/>
  <c r="FV167" i="3"/>
  <c r="FV140" i="3"/>
  <c r="FV146" i="3"/>
  <c r="GG167" i="3"/>
  <c r="GG146" i="3"/>
  <c r="GL167" i="3"/>
  <c r="GL140" i="3"/>
  <c r="GL146" i="3"/>
  <c r="GW167" i="3"/>
  <c r="GW146" i="3"/>
  <c r="HB167" i="3"/>
  <c r="HB140" i="3"/>
  <c r="HB146" i="3"/>
  <c r="HM167" i="3"/>
  <c r="HM146" i="3"/>
  <c r="HR167" i="3"/>
  <c r="HR140" i="3"/>
  <c r="HR146" i="3"/>
  <c r="IC167" i="3"/>
  <c r="IC146" i="3"/>
  <c r="IH167" i="3"/>
  <c r="IH140" i="3"/>
  <c r="IH146" i="3"/>
  <c r="IS167" i="3"/>
  <c r="IS146" i="3"/>
  <c r="IX167" i="3"/>
  <c r="IX140" i="3"/>
  <c r="IX146" i="3"/>
  <c r="IG165" i="3"/>
  <c r="IG143" i="3"/>
  <c r="IG149" i="3"/>
  <c r="IK165" i="3"/>
  <c r="IK149" i="3"/>
  <c r="IO165" i="3"/>
  <c r="IO143" i="3"/>
  <c r="IS165" i="3"/>
  <c r="IS149" i="3"/>
  <c r="IW165" i="3"/>
  <c r="IW143" i="3"/>
  <c r="IW149" i="3"/>
  <c r="FR167" i="3"/>
  <c r="FR140" i="3"/>
  <c r="GH167" i="3"/>
  <c r="GH140" i="3"/>
  <c r="GX167" i="3"/>
  <c r="GX140" i="3"/>
  <c r="HN167" i="3"/>
  <c r="HN140" i="3"/>
  <c r="ID167" i="3"/>
  <c r="ID140" i="3"/>
  <c r="IT167" i="3"/>
  <c r="IT140" i="3"/>
  <c r="IS143" i="3"/>
  <c r="I63" i="3" l="1"/>
  <c r="I62" i="3" s="1"/>
  <c r="CK63" i="3"/>
  <c r="CK62" i="3" s="1"/>
  <c r="Y63" i="3"/>
  <c r="Y62" i="3" s="1"/>
  <c r="AO63" i="3"/>
  <c r="AO62" i="3" s="1"/>
  <c r="IO63" i="3"/>
  <c r="IO62" i="3" s="1"/>
  <c r="BU63" i="3"/>
  <c r="BU62" i="3" s="1"/>
  <c r="BE63" i="3"/>
  <c r="BE62" i="3" s="1"/>
  <c r="IG63" i="3"/>
  <c r="IG62" i="3" s="1"/>
  <c r="FU63" i="3"/>
  <c r="FU62" i="3" s="1"/>
  <c r="FQ73" i="3"/>
  <c r="FQ63" i="3" s="1"/>
  <c r="FQ62" i="3" s="1"/>
  <c r="FH73" i="3"/>
  <c r="FH63" i="3" s="1"/>
  <c r="FH62" i="3" s="1"/>
  <c r="EV63" i="3"/>
  <c r="EV62" i="3" s="1"/>
  <c r="EJ73" i="3"/>
  <c r="EJ63" i="3" s="1"/>
  <c r="EJ62" i="3" s="1"/>
  <c r="DL73" i="3"/>
  <c r="DL63" i="3" s="1"/>
  <c r="DL62" i="3" s="1"/>
  <c r="DD73" i="3"/>
  <c r="DD63" i="3" s="1"/>
  <c r="DD62" i="3" s="1"/>
  <c r="AR73" i="3"/>
  <c r="AR63" i="3" s="1"/>
  <c r="AR62" i="3" s="1"/>
  <c r="AJ73" i="3"/>
  <c r="AJ63" i="3" s="1"/>
  <c r="AJ62" i="3" s="1"/>
  <c r="AB73" i="3"/>
  <c r="AB63" i="3" s="1"/>
  <c r="AB62" i="3" s="1"/>
  <c r="HF63" i="3"/>
  <c r="HF62" i="3" s="1"/>
  <c r="FJ63" i="3"/>
  <c r="FJ62" i="3" s="1"/>
  <c r="ET63" i="3"/>
  <c r="ET62" i="3" s="1"/>
  <c r="ED63" i="3"/>
  <c r="ED62" i="3" s="1"/>
  <c r="DN63" i="3"/>
  <c r="DN62" i="3" s="1"/>
  <c r="CX63" i="3"/>
  <c r="CX62" i="3" s="1"/>
  <c r="HE73" i="3"/>
  <c r="HE63" i="3" s="1"/>
  <c r="HE62" i="3" s="1"/>
  <c r="GK73" i="3"/>
  <c r="GK63" i="3" s="1"/>
  <c r="GK62" i="3" s="1"/>
  <c r="FI73" i="3"/>
  <c r="FI63" i="3" s="1"/>
  <c r="FI62" i="3" s="1"/>
  <c r="EK73" i="3"/>
  <c r="EK63" i="3" s="1"/>
  <c r="EK62" i="3" s="1"/>
  <c r="DI73" i="3"/>
  <c r="DI63" i="3" s="1"/>
  <c r="DI62" i="3" s="1"/>
  <c r="GP73" i="3"/>
  <c r="GP63" i="3" s="1"/>
  <c r="GP62" i="3" s="1"/>
  <c r="HI73" i="3"/>
  <c r="HI63" i="3" s="1"/>
  <c r="HI62" i="3" s="1"/>
  <c r="FA73" i="3"/>
  <c r="FA63" i="3" s="1"/>
  <c r="FA62" i="3" s="1"/>
  <c r="DQ73" i="3"/>
  <c r="DQ63" i="3" s="1"/>
  <c r="DQ62" i="3" s="1"/>
  <c r="DB73" i="3"/>
  <c r="DB63" i="3" s="1"/>
  <c r="DB62" i="3" s="1"/>
  <c r="CV73" i="3"/>
  <c r="CV63" i="3" s="1"/>
  <c r="CV62" i="3" s="1"/>
  <c r="CR63" i="3"/>
  <c r="CR62" i="3" s="1"/>
  <c r="CN73" i="3"/>
  <c r="CN63" i="3" s="1"/>
  <c r="CN62" i="3" s="1"/>
  <c r="CJ63" i="3"/>
  <c r="CJ62" i="3" s="1"/>
  <c r="CF73" i="3"/>
  <c r="CF63" i="3" s="1"/>
  <c r="CF62" i="3" s="1"/>
  <c r="CB63" i="3"/>
  <c r="CB62" i="3" s="1"/>
  <c r="BX73" i="3"/>
  <c r="BX63" i="3" s="1"/>
  <c r="BX62" i="3" s="1"/>
  <c r="BP73" i="3"/>
  <c r="BP63" i="3" s="1"/>
  <c r="BP62" i="3" s="1"/>
  <c r="BL63" i="3"/>
  <c r="BL62" i="3" s="1"/>
  <c r="BH73" i="3"/>
  <c r="BH63" i="3" s="1"/>
  <c r="BH62" i="3" s="1"/>
  <c r="BD63" i="3"/>
  <c r="BD62" i="3" s="1"/>
  <c r="AN63" i="3"/>
  <c r="AN62" i="3" s="1"/>
  <c r="HZ63" i="3"/>
  <c r="HZ62" i="3" s="1"/>
  <c r="GD63" i="3"/>
  <c r="GD62" i="3" s="1"/>
  <c r="DM73" i="3"/>
  <c r="DM63" i="3" s="1"/>
  <c r="DM62" i="3" s="1"/>
  <c r="FM73" i="3"/>
  <c r="FM63" i="3" s="1"/>
  <c r="FM62" i="3" s="1"/>
  <c r="EZ73" i="3"/>
  <c r="EZ63" i="3" s="1"/>
  <c r="EZ62" i="3" s="1"/>
  <c r="ER73" i="3"/>
  <c r="ER63" i="3" s="1"/>
  <c r="ER62" i="3" s="1"/>
  <c r="DT73" i="3"/>
  <c r="DT63" i="3" s="1"/>
  <c r="DT62" i="3" s="1"/>
  <c r="DH63" i="3"/>
  <c r="DH62" i="3" s="1"/>
  <c r="AZ73" i="3"/>
  <c r="AZ63" i="3" s="1"/>
  <c r="AZ62" i="3" s="1"/>
  <c r="X63" i="3"/>
  <c r="X62" i="3" s="1"/>
  <c r="FL73" i="3"/>
  <c r="FL63" i="3" s="1"/>
  <c r="FL62" i="3" s="1"/>
  <c r="EF73" i="3"/>
  <c r="EF63" i="3" s="1"/>
  <c r="EF62" i="3" s="1"/>
  <c r="IX73" i="3"/>
  <c r="IX63" i="3" s="1"/>
  <c r="IH73" i="3"/>
  <c r="IH63" i="3" s="1"/>
  <c r="IH62" i="3" s="1"/>
  <c r="HR73" i="3"/>
  <c r="HR63" i="3" s="1"/>
  <c r="HR62" i="3" s="1"/>
  <c r="HB73" i="3"/>
  <c r="HB63" i="3" s="1"/>
  <c r="HB62" i="3" s="1"/>
  <c r="GL73" i="3"/>
  <c r="GL63" i="3" s="1"/>
  <c r="GL62" i="3" s="1"/>
  <c r="FV73" i="3"/>
  <c r="FV63" i="3" s="1"/>
  <c r="FV62" i="3" s="1"/>
  <c r="FF63" i="3"/>
  <c r="FF62" i="3" s="1"/>
  <c r="EP63" i="3"/>
  <c r="EP62" i="3" s="1"/>
  <c r="DZ63" i="3"/>
  <c r="DZ62" i="3" s="1"/>
  <c r="IC73" i="3"/>
  <c r="IC63" i="3" s="1"/>
  <c r="IC62" i="3" s="1"/>
  <c r="GW73" i="3"/>
  <c r="GW63" i="3" s="1"/>
  <c r="GW62" i="3" s="1"/>
  <c r="GG73" i="3"/>
  <c r="GG63" i="3" s="1"/>
  <c r="GG62" i="3" s="1"/>
  <c r="FE73" i="3"/>
  <c r="FE63" i="3" s="1"/>
  <c r="FE62" i="3" s="1"/>
  <c r="EC73" i="3"/>
  <c r="EC63" i="3" s="1"/>
  <c r="EC62" i="3" s="1"/>
  <c r="DA73" i="3"/>
  <c r="DA63" i="3" s="1"/>
  <c r="DA62" i="3" s="1"/>
  <c r="HA73" i="3"/>
  <c r="HA63" i="3" s="1"/>
  <c r="HA62" i="3" s="1"/>
  <c r="ES73" i="3"/>
  <c r="ES63" i="3" s="1"/>
  <c r="ES62" i="3" s="1"/>
  <c r="DE73" i="3"/>
  <c r="DE63" i="3" s="1"/>
  <c r="DE62" i="3" s="1"/>
  <c r="EX73" i="3"/>
  <c r="EX63" i="3" s="1"/>
  <c r="EX62" i="3" s="1"/>
  <c r="EH73" i="3"/>
  <c r="EH63" i="3" s="1"/>
  <c r="EH62" i="3" s="1"/>
  <c r="DJ73" i="3"/>
  <c r="DJ63" i="3" s="1"/>
  <c r="DJ62" i="3" s="1"/>
  <c r="IL73" i="3"/>
  <c r="IL63" i="3" s="1"/>
  <c r="IL62" i="3" s="1"/>
  <c r="IZ73" i="3"/>
  <c r="IZ63" i="3" s="1"/>
  <c r="IV63" i="3"/>
  <c r="IR73" i="3"/>
  <c r="IR63" i="3" s="1"/>
  <c r="IR62" i="3" s="1"/>
  <c r="IN63" i="3"/>
  <c r="IN62" i="3" s="1"/>
  <c r="IJ73" i="3"/>
  <c r="IJ63" i="3" s="1"/>
  <c r="IJ62" i="3" s="1"/>
  <c r="IF63" i="3"/>
  <c r="IF62" i="3" s="1"/>
  <c r="IB73" i="3"/>
  <c r="IB63" i="3" s="1"/>
  <c r="IB62" i="3" s="1"/>
  <c r="BT63" i="3"/>
  <c r="BT62" i="3" s="1"/>
  <c r="D73" i="3"/>
  <c r="D63" i="3" s="1"/>
  <c r="D62" i="3" s="1"/>
  <c r="HV73" i="3"/>
  <c r="HV63" i="3" s="1"/>
  <c r="HV62" i="3" s="1"/>
  <c r="HJ63" i="3"/>
  <c r="HJ62" i="3" s="1"/>
  <c r="FN63" i="3"/>
  <c r="FN62" i="3" s="1"/>
  <c r="DR63" i="3"/>
  <c r="DR62" i="3" s="1"/>
  <c r="HM73" i="3"/>
  <c r="HM63" i="3" s="1"/>
  <c r="HM62" i="3" s="1"/>
  <c r="EO73" i="3"/>
  <c r="EO63" i="3" s="1"/>
  <c r="EO62" i="3" s="1"/>
  <c r="DY73" i="3"/>
  <c r="DY63" i="3" s="1"/>
  <c r="DY62" i="3" s="1"/>
  <c r="EN63" i="3"/>
  <c r="EN62" i="3" s="1"/>
  <c r="EB73" i="3"/>
  <c r="EB63" i="3" s="1"/>
  <c r="EB62" i="3" s="1"/>
  <c r="DP63" i="3"/>
  <c r="DP62" i="3" s="1"/>
  <c r="CZ63" i="3"/>
  <c r="CZ62" i="3" s="1"/>
  <c r="AV63" i="3"/>
  <c r="AV62" i="3" s="1"/>
  <c r="GT73" i="3"/>
  <c r="GT63" i="3" s="1"/>
  <c r="GT62" i="3" s="1"/>
  <c r="FD73" i="3"/>
  <c r="FD63" i="3" s="1"/>
  <c r="FD62" i="3" s="1"/>
  <c r="DX73" i="3"/>
  <c r="DX63" i="3" s="1"/>
  <c r="DX62" i="3" s="1"/>
  <c r="AF73" i="3"/>
  <c r="AF63" i="3" s="1"/>
  <c r="AF62" i="3" s="1"/>
  <c r="IT63" i="3"/>
  <c r="ID73" i="3"/>
  <c r="ID63" i="3" s="1"/>
  <c r="ID62" i="3" s="1"/>
  <c r="HN73" i="3"/>
  <c r="HN63" i="3" s="1"/>
  <c r="HN62" i="3" s="1"/>
  <c r="GX73" i="3"/>
  <c r="GX63" i="3" s="1"/>
  <c r="GX62" i="3" s="1"/>
  <c r="GH73" i="3"/>
  <c r="GH63" i="3" s="1"/>
  <c r="GH62" i="3" s="1"/>
  <c r="FR73" i="3"/>
  <c r="FR63" i="3" s="1"/>
  <c r="FR62" i="3" s="1"/>
  <c r="FB63" i="3"/>
  <c r="FB62" i="3" s="1"/>
  <c r="EL63" i="3"/>
  <c r="EL62" i="3" s="1"/>
  <c r="DV63" i="3"/>
  <c r="DV62" i="3" s="1"/>
  <c r="DF63" i="3"/>
  <c r="DF62" i="3" s="1"/>
  <c r="HU73" i="3"/>
  <c r="HU63" i="3" s="1"/>
  <c r="HU62" i="3" s="1"/>
  <c r="GS73" i="3"/>
  <c r="GS63" i="3" s="1"/>
  <c r="GS62" i="3" s="1"/>
  <c r="FY63" i="3"/>
  <c r="FY62" i="3" s="1"/>
  <c r="EW73" i="3"/>
  <c r="EW63" i="3" s="1"/>
  <c r="EW62" i="3" s="1"/>
  <c r="DU73" i="3"/>
  <c r="DU63" i="3" s="1"/>
  <c r="DU62" i="3" s="1"/>
  <c r="IP73" i="3"/>
  <c r="IP63" i="3" s="1"/>
  <c r="IP62" i="3" s="1"/>
  <c r="GO73" i="3"/>
  <c r="GO63" i="3" s="1"/>
  <c r="GO62" i="3" s="1"/>
  <c r="GC73" i="3"/>
  <c r="GC63" i="3" s="1"/>
  <c r="GC62" i="3" s="1"/>
  <c r="EG73" i="3"/>
  <c r="EG63" i="3" s="1"/>
  <c r="EG62" i="3" s="1"/>
  <c r="CW73" i="3"/>
  <c r="CW63" i="3" s="1"/>
  <c r="CW62" i="3" s="1"/>
  <c r="FZ73" i="3"/>
  <c r="FZ63" i="3" s="1"/>
  <c r="FZ62" i="3" s="1"/>
  <c r="HX63" i="3"/>
  <c r="HX62" i="3" s="1"/>
  <c r="HT73" i="3"/>
  <c r="HT63" i="3" s="1"/>
  <c r="HT62" i="3" s="1"/>
  <c r="HP63" i="3"/>
  <c r="HP62" i="3" s="1"/>
  <c r="HL73" i="3"/>
  <c r="HL63" i="3" s="1"/>
  <c r="HL62" i="3" s="1"/>
  <c r="HH63" i="3"/>
  <c r="HH62" i="3" s="1"/>
  <c r="HD73" i="3"/>
  <c r="HD63" i="3" s="1"/>
  <c r="HD62" i="3" s="1"/>
  <c r="GZ63" i="3"/>
  <c r="GZ62" i="3" s="1"/>
  <c r="GV73" i="3"/>
  <c r="GV63" i="3" s="1"/>
  <c r="GV62" i="3" s="1"/>
  <c r="GR63" i="3"/>
  <c r="GR62" i="3" s="1"/>
  <c r="GN73" i="3"/>
  <c r="GN63" i="3" s="1"/>
  <c r="GN62" i="3" s="1"/>
  <c r="GJ63" i="3"/>
  <c r="GJ62" i="3" s="1"/>
  <c r="GF73" i="3"/>
  <c r="GF63" i="3" s="1"/>
  <c r="GF62" i="3" s="1"/>
  <c r="GB63" i="3"/>
  <c r="GB62" i="3" s="1"/>
  <c r="FX73" i="3"/>
  <c r="FX63" i="3" s="1"/>
  <c r="FX62" i="3" s="1"/>
  <c r="FT63" i="3"/>
  <c r="FT62" i="3" s="1"/>
  <c r="FP73" i="3"/>
  <c r="FP63" i="3" s="1"/>
  <c r="FP62" i="3" s="1"/>
  <c r="T73" i="3"/>
  <c r="T63" i="3" s="1"/>
  <c r="T62" i="3" s="1"/>
  <c r="P63" i="3"/>
  <c r="P62" i="3" s="1"/>
  <c r="L73" i="3"/>
  <c r="L63" i="3" s="1"/>
  <c r="L62" i="3" s="1"/>
  <c r="H63" i="3"/>
  <c r="H62" i="3" s="1"/>
  <c r="IX62" i="3" l="1"/>
  <c r="IV62" i="3"/>
  <c r="IZ62" i="3"/>
  <c r="IT62" i="3"/>
</calcChain>
</file>

<file path=xl/sharedStrings.xml><?xml version="1.0" encoding="utf-8"?>
<sst xmlns="http://schemas.openxmlformats.org/spreadsheetml/2006/main" count="717" uniqueCount="186">
  <si>
    <t>Dec.</t>
  </si>
  <si>
    <t>Jan.</t>
  </si>
  <si>
    <t>Feb</t>
  </si>
  <si>
    <t>March</t>
  </si>
  <si>
    <t>April</t>
  </si>
  <si>
    <t>May</t>
  </si>
  <si>
    <t>June</t>
  </si>
  <si>
    <t>July</t>
  </si>
  <si>
    <t>August</t>
  </si>
  <si>
    <t>Sept.</t>
  </si>
  <si>
    <t>Oct.</t>
  </si>
  <si>
    <t>Nov.</t>
  </si>
  <si>
    <t xml:space="preserve">Feb. </t>
  </si>
  <si>
    <t>Aug.</t>
  </si>
  <si>
    <t>Feb.</t>
  </si>
  <si>
    <t>Mar.</t>
  </si>
  <si>
    <t>Apr.</t>
  </si>
  <si>
    <t>Sep.</t>
  </si>
  <si>
    <t>Jun</t>
  </si>
  <si>
    <t>Jul</t>
  </si>
  <si>
    <t>Aug</t>
  </si>
  <si>
    <t>Sep</t>
  </si>
  <si>
    <t>Oct</t>
  </si>
  <si>
    <t>Nov</t>
  </si>
  <si>
    <t>Dec</t>
  </si>
  <si>
    <t>Jan</t>
  </si>
  <si>
    <t>Mar</t>
  </si>
  <si>
    <t>Apr</t>
  </si>
  <si>
    <t>May.</t>
  </si>
  <si>
    <t>2-</t>
  </si>
  <si>
    <t>Inflation             Consumer Price Index (1993 = 100)</t>
  </si>
  <si>
    <t>Core Inflation  Consumer Price Index Exclude ( F&amp;L and T&amp;C ) ( 1993=100 )</t>
  </si>
  <si>
    <t>Inflation      Consumer Price Index (2007 = 100)</t>
  </si>
  <si>
    <t>Core Inflation  Consumer Price Index ( 2007=100 ) 7</t>
  </si>
  <si>
    <t>3-</t>
  </si>
  <si>
    <t>Interest Rates:</t>
  </si>
  <si>
    <t>a-MOF</t>
  </si>
  <si>
    <t xml:space="preserve">   Rates on 91 day auctions  (period average )</t>
  </si>
  <si>
    <t xml:space="preserve">           Amount sold  (in millions of ID)</t>
  </si>
  <si>
    <t xml:space="preserve">           Amount redeemed (in millions of ID)</t>
  </si>
  <si>
    <t xml:space="preserve">           Stock Outstanding (end of period in millions of ID)</t>
  </si>
  <si>
    <t>3,50</t>
  </si>
  <si>
    <t>3,20</t>
  </si>
  <si>
    <t>*</t>
  </si>
  <si>
    <t>*46296123</t>
  </si>
  <si>
    <t xml:space="preserve"> b-CBI  (end of period, annual % )</t>
  </si>
  <si>
    <t xml:space="preserve"> </t>
  </si>
  <si>
    <t xml:space="preserve">    Policy Rate</t>
  </si>
  <si>
    <t xml:space="preserve">    Credit Facilities - Primary</t>
  </si>
  <si>
    <t xml:space="preserve">                                  Secondary</t>
  </si>
  <si>
    <t xml:space="preserve">                                  Lender of Last Resort</t>
  </si>
  <si>
    <t xml:space="preserve">    Deposit Facilities</t>
  </si>
  <si>
    <t xml:space="preserve">       ID Overnight deposits</t>
  </si>
  <si>
    <t xml:space="preserve">       ID 7 day deposits</t>
  </si>
  <si>
    <t xml:space="preserve">       ID 14 day deposits</t>
  </si>
  <si>
    <t xml:space="preserve">       ID 30 day deposits  </t>
  </si>
  <si>
    <t xml:space="preserve">       USD overnight deposits </t>
  </si>
  <si>
    <t xml:space="preserve">           </t>
  </si>
  <si>
    <t xml:space="preserve">       USD  7 day deposits</t>
  </si>
  <si>
    <t xml:space="preserve">       USD 30 day deposits  </t>
  </si>
  <si>
    <t xml:space="preserve">       USD 90 day deposits  </t>
  </si>
  <si>
    <t xml:space="preserve">CBI Bills </t>
  </si>
  <si>
    <t xml:space="preserve">    91 day maturity discount rate</t>
  </si>
  <si>
    <t>182 day maturity discount rate (ID)</t>
  </si>
  <si>
    <t>182 day maturity discount rate (USD)</t>
  </si>
  <si>
    <t>365 day maturity discount rate (ID)</t>
  </si>
  <si>
    <t>365 day maturity discount rate (USD)</t>
  </si>
  <si>
    <t>c- Commercial Banks (end of period, annual % )</t>
  </si>
  <si>
    <t xml:space="preserve">       ID Bank deposits (one year fixed)</t>
  </si>
  <si>
    <t xml:space="preserve">       FX Bank deposits (one year fixed)</t>
  </si>
  <si>
    <t>…</t>
  </si>
  <si>
    <t xml:space="preserve">       ID Bank loans ( 1+ - 5 year)</t>
  </si>
  <si>
    <t xml:space="preserve">       FX Bank loans (1+ - 5 year )</t>
  </si>
  <si>
    <t>4-</t>
  </si>
  <si>
    <t>Monetary Base   (End of period, in billions of Iraqi dinars)</t>
  </si>
  <si>
    <t xml:space="preserve">  a - Net Foreign Assets of CBI</t>
  </si>
  <si>
    <t xml:space="preserve">       Claims On Nonresidents</t>
  </si>
  <si>
    <t xml:space="preserve">    Official  Reserve</t>
  </si>
  <si>
    <t xml:space="preserve">      Cash in CBI Vaults</t>
  </si>
  <si>
    <t>Other Foreign Assets</t>
  </si>
  <si>
    <t xml:space="preserve">         Foreign sector foreign currency current account</t>
  </si>
  <si>
    <t xml:space="preserve">  b - Net Domestic Assets of CBI</t>
  </si>
  <si>
    <t xml:space="preserve">    of which</t>
  </si>
  <si>
    <t>Rescheduled MOF obligations</t>
  </si>
  <si>
    <t xml:space="preserve">             Holdings of treasury bills</t>
  </si>
  <si>
    <t xml:space="preserve">             Overdrafts</t>
  </si>
  <si>
    <t>.</t>
  </si>
  <si>
    <t xml:space="preserve">             less Domestic currency deposits of MOF</t>
  </si>
  <si>
    <t xml:space="preserve">             less Foreign exchange deposits of MOF</t>
  </si>
  <si>
    <t xml:space="preserve">            Credits</t>
  </si>
  <si>
    <t xml:space="preserve">               7 day ID deposits </t>
  </si>
  <si>
    <t xml:space="preserve">    14 day ID deposits</t>
  </si>
  <si>
    <t xml:space="preserve">                30 day ID deposits </t>
  </si>
  <si>
    <t xml:space="preserve">    The amount of CBI " bills outstanding</t>
  </si>
  <si>
    <t xml:space="preserve">     USD Current Account deposits </t>
  </si>
  <si>
    <t xml:space="preserve">                    Overnight</t>
  </si>
  <si>
    <t xml:space="preserve">                     7 day</t>
  </si>
  <si>
    <t xml:space="preserve">                    30 day</t>
  </si>
  <si>
    <t xml:space="preserve">                    90 day</t>
  </si>
  <si>
    <t>a - Currency outside banks</t>
  </si>
  <si>
    <t>b - Bank reserves</t>
  </si>
  <si>
    <t xml:space="preserve">     Deposits Included In Monetary Base</t>
  </si>
  <si>
    <t>5-</t>
  </si>
  <si>
    <t xml:space="preserve">   M1 </t>
  </si>
  <si>
    <t xml:space="preserve">   M2 </t>
  </si>
  <si>
    <t xml:space="preserve">                </t>
  </si>
  <si>
    <t>Of which: Deposits component of M2</t>
  </si>
  <si>
    <t xml:space="preserve">   Foreign currency deposits</t>
  </si>
  <si>
    <t>6-</t>
  </si>
  <si>
    <t>Reserve Requirement (reserve maintenance period, in billions of Iraqi dinars)</t>
  </si>
  <si>
    <t>Source: CBI / Research &amp; Statistics Dept. / Monetary &amp; Financial statistics Division</t>
  </si>
  <si>
    <t xml:space="preserve">The reason behind the monthly and annual inflation as well as the core inflation increase for Jan. 2011, which amounts to 2% , 5.8% and 5.3% respectively, belongs to considering the new electricity rate. </t>
  </si>
  <si>
    <t>Note: 10 , MOF issued bonds to riemburse Farmers dues effective Sept. , 2016</t>
  </si>
  <si>
    <t>Note: 11 , Data was amended as of Jan. 2012</t>
  </si>
  <si>
    <t>* Link of outstanding balance for drafts  including  monthly balance.(cbi.iq/news/view/380)</t>
  </si>
  <si>
    <t>preliminary</t>
  </si>
  <si>
    <t>Memorandom Items</t>
  </si>
  <si>
    <t>Growth rate from previous month</t>
  </si>
  <si>
    <t>Base money</t>
  </si>
  <si>
    <t>M1</t>
  </si>
  <si>
    <t>M2</t>
  </si>
  <si>
    <t xml:space="preserve">Gross Foreign exchange assets of CBI </t>
  </si>
  <si>
    <t>Growth rate from previous six months</t>
  </si>
  <si>
    <t>Inflation(Monthly Growth)</t>
  </si>
  <si>
    <t>Inflation(6-months)</t>
  </si>
  <si>
    <t>Inflation(12-months)</t>
  </si>
  <si>
    <t>Core Inflation Year-over-Year Percentage Changes</t>
  </si>
  <si>
    <t>New Inflation(Monthly Growth)</t>
  </si>
  <si>
    <t>New Inflation(12-months)</t>
  </si>
  <si>
    <t>New Core Inflation Year-over-Year Percentage Changes</t>
  </si>
  <si>
    <t>Fx assets/Base money(ratio)</t>
  </si>
  <si>
    <t>Excess Reserves/Deposits</t>
  </si>
  <si>
    <t>M2/Base Money (multiplier)</t>
  </si>
  <si>
    <t>**2574250</t>
  </si>
  <si>
    <t xml:space="preserve">                90 day ID deposits </t>
  </si>
  <si>
    <t xml:space="preserve">              182 day ID deposits </t>
  </si>
  <si>
    <t xml:space="preserve">             364 day ID deposits </t>
  </si>
  <si>
    <t xml:space="preserve">       ID 90 day deposits  </t>
  </si>
  <si>
    <t xml:space="preserve">       ID 182 day deposits  </t>
  </si>
  <si>
    <t xml:space="preserve">       ID 364 day deposits  </t>
  </si>
  <si>
    <t>Note : 12, **  MOF restored owed installments to CBI ,Which were allready paid to CBI , The matter that has led to a rise in MOFs debts according  to decision  NO.175 in 2022  of board of directers.</t>
  </si>
  <si>
    <t xml:space="preserve">* Issuing  CBI " bills outstanding (ID)for 14 days </t>
  </si>
  <si>
    <t xml:space="preserve">   14 day maturity discount rate*</t>
  </si>
  <si>
    <t xml:space="preserve">    The amount of CBI " bills outstanding (ID)*</t>
  </si>
  <si>
    <t>New Core Inflation  Consumer Price Index ( 2022=100 ) 7</t>
  </si>
  <si>
    <t xml:space="preserve"> Inflation(Monthly Growth)</t>
  </si>
  <si>
    <t xml:space="preserve"> Inflation(12-months)</t>
  </si>
  <si>
    <t xml:space="preserve"> Core Inflation Year-over-Year Percentage Changes</t>
  </si>
  <si>
    <t>New Inflation      Consumer Price Index (2022 = 100)</t>
  </si>
  <si>
    <t xml:space="preserve"> Inflation      Consumer Price Index (2012 = 100)</t>
  </si>
  <si>
    <t xml:space="preserve"> Core Inflation  Consumer Price Index ( 2012=100 ) 7</t>
  </si>
  <si>
    <t>*Note : 13, accouding to decision No .34/589in 28/7/2024 from Open market office</t>
  </si>
  <si>
    <t>*2173</t>
  </si>
  <si>
    <t>*   Rates on 365 day auctions  (period average )(CSD)System</t>
  </si>
  <si>
    <t xml:space="preserve">   *       Net claims on central government</t>
  </si>
  <si>
    <t>*The ministry of Finance Issued a Treasury Bill to Finance the Budget dificil through the Electronic system (CSD) on Sep.22,2024,for a one year renewable term with an annual interest rate of 4%.</t>
  </si>
  <si>
    <t xml:space="preserve">    Sources (a+b)</t>
  </si>
  <si>
    <t xml:space="preserve">         Net claims on commercial banks</t>
  </si>
  <si>
    <t xml:space="preserve">                                           </t>
  </si>
  <si>
    <t xml:space="preserve">    Uses (a+b)</t>
  </si>
  <si>
    <r>
      <t xml:space="preserve">   Rates on 182 day auctions  (period average ) </t>
    </r>
    <r>
      <rPr>
        <b/>
        <sz val="12"/>
        <rFont val="Times New Roman"/>
        <family val="1"/>
      </rPr>
      <t>6</t>
    </r>
  </si>
  <si>
    <r>
      <t xml:space="preserve">   Rates on 365 day auctions  (period average ) </t>
    </r>
    <r>
      <rPr>
        <b/>
        <sz val="12"/>
        <rFont val="Times New Roman"/>
        <family val="1"/>
      </rPr>
      <t>6</t>
    </r>
  </si>
  <si>
    <r>
      <t xml:space="preserve">      Gold and SDRs </t>
    </r>
    <r>
      <rPr>
        <b/>
        <sz val="12"/>
        <rFont val="Times New Roman"/>
        <family val="1"/>
      </rPr>
      <t>5</t>
    </r>
  </si>
  <si>
    <r>
      <t xml:space="preserve">      Investments </t>
    </r>
    <r>
      <rPr>
        <b/>
        <sz val="12"/>
        <rFont val="Times New Roman"/>
        <family val="1"/>
      </rPr>
      <t>9</t>
    </r>
  </si>
  <si>
    <r>
      <t xml:space="preserve">    </t>
    </r>
    <r>
      <rPr>
        <b/>
        <sz val="12"/>
        <color indexed="10"/>
        <rFont val="Times New Roman"/>
        <family val="1"/>
      </rPr>
      <t xml:space="preserve">  Less Foreign Liabilities of CBI </t>
    </r>
  </si>
  <si>
    <r>
      <t xml:space="preserve">             Discounted T-Bills  </t>
    </r>
    <r>
      <rPr>
        <b/>
        <sz val="12"/>
        <rFont val="Times New Roman"/>
        <family val="1"/>
      </rPr>
      <t>8</t>
    </r>
  </si>
  <si>
    <r>
      <t xml:space="preserve">             MOF - Bonds </t>
    </r>
    <r>
      <rPr>
        <b/>
        <sz val="12"/>
        <rFont val="Times New Roman"/>
        <family val="1"/>
      </rPr>
      <t>10</t>
    </r>
  </si>
  <si>
    <r>
      <t xml:space="preserve">            Less Deposits and bills (excluding overnight ID) </t>
    </r>
    <r>
      <rPr>
        <b/>
        <sz val="12"/>
        <color indexed="10"/>
        <rFont val="Times New Roman"/>
        <family val="1"/>
      </rPr>
      <t>4</t>
    </r>
  </si>
  <si>
    <r>
      <t xml:space="preserve">     Overnight ID deposits </t>
    </r>
    <r>
      <rPr>
        <b/>
        <sz val="12"/>
        <rFont val="Times New Roman"/>
        <family val="1"/>
      </rPr>
      <t xml:space="preserve">1 </t>
    </r>
  </si>
  <si>
    <r>
      <t xml:space="preserve">     ID vault cash </t>
    </r>
    <r>
      <rPr>
        <b/>
        <sz val="12"/>
        <rFont val="Times New Roman"/>
        <family val="1"/>
      </rPr>
      <t>2</t>
    </r>
  </si>
  <si>
    <r>
      <t>Money Supply</t>
    </r>
    <r>
      <rPr>
        <sz val="12"/>
        <rFont val="Times New Roman"/>
        <family val="1"/>
      </rPr>
      <t xml:space="preserve"> </t>
    </r>
    <r>
      <rPr>
        <b/>
        <sz val="12"/>
        <rFont val="Times New Roman"/>
        <family val="1"/>
      </rPr>
      <t>(End of period , in billions of Iraqi dinars)</t>
    </r>
  </si>
  <si>
    <r>
      <t xml:space="preserve">   a - Required Reserves </t>
    </r>
    <r>
      <rPr>
        <b/>
        <sz val="12"/>
        <rFont val="Times New Roman"/>
        <family val="1"/>
      </rPr>
      <t>3</t>
    </r>
  </si>
  <si>
    <r>
      <t xml:space="preserve">   b - Excess Current Account </t>
    </r>
    <r>
      <rPr>
        <b/>
        <sz val="12"/>
        <rFont val="Times New Roman"/>
        <family val="1"/>
      </rPr>
      <t>11</t>
    </r>
  </si>
  <si>
    <r>
      <t>Note:</t>
    </r>
    <r>
      <rPr>
        <b/>
        <sz val="12"/>
        <rFont val="Times New Roman"/>
        <family val="1"/>
      </rPr>
      <t>1,</t>
    </r>
    <r>
      <rPr>
        <sz val="12"/>
        <rFont val="Times New Roman"/>
        <family val="1"/>
      </rPr>
      <t xml:space="preserve">  From July 1, 2007 the ID overnight deposits were replaced with 7 day deposits, and thus no longer included in base Money and Excess Reserves. The USD Overnight deposits were replaced by 7 day deposits from Oct 1, 2007."</t>
    </r>
  </si>
  <si>
    <r>
      <t>Note</t>
    </r>
    <r>
      <rPr>
        <b/>
        <sz val="12"/>
        <rFont val="Times New Roman"/>
        <family val="1"/>
      </rPr>
      <t xml:space="preserve">:2, </t>
    </r>
    <r>
      <rPr>
        <sz val="12"/>
        <rFont val="Times New Roman"/>
        <family val="1"/>
      </rPr>
      <t>The weekly vault cash include the banknote only ( without coins )</t>
    </r>
  </si>
  <si>
    <r>
      <t xml:space="preserve">Note </t>
    </r>
    <r>
      <rPr>
        <b/>
        <sz val="12"/>
        <rFont val="Times New Roman"/>
        <family val="1"/>
      </rPr>
      <t>:3,</t>
    </r>
    <r>
      <rPr>
        <sz val="12"/>
        <rFont val="Times New Roman"/>
        <family val="1"/>
      </rPr>
      <t xml:space="preserve">  25% of the Reservable Deposits included the government Deposits Since May 2005, then became 75%of Reservable Gov. Deposits since July,2007.  So 25% of the Reservable Deposits included the government Deposits Since March 2009. The reserve requirement has dropped from 25 to 20 percent since April 2010. The reserve requirement has dropped from 20 to 15 percent since Sep. 2010. The reserve requirement has dropped from 15 to 13 percent since May2019           -</t>
    </r>
    <r>
      <rPr>
        <sz val="12"/>
        <color indexed="8"/>
        <rFont val="Times New Roman"/>
        <family val="1"/>
      </rPr>
      <t xml:space="preserve">The reserve requirement has raised from 13 to 15 percent since July 2021  .    The reserve requirement has raised from 15 to 18 percent since April 2023  .    The reserve requirement has raised from 18 to 22 percent since April 2024  .    </t>
    </r>
  </si>
  <si>
    <r>
      <t>Note</t>
    </r>
    <r>
      <rPr>
        <b/>
        <sz val="12"/>
        <rFont val="Times New Roman"/>
        <family val="1"/>
      </rPr>
      <t xml:space="preserve"> :4,</t>
    </r>
    <r>
      <rPr>
        <sz val="12"/>
        <rFont val="Times New Roman"/>
        <family val="1"/>
      </rPr>
      <t xml:space="preserve"> Both ( 14 &amp; 30 day ID And 7 &amp; 30 &amp; 90 USD) deposits  closed since March,1,2009. Since Aug. ,15,2016  CBI resumed Both (14 &amp; 30 day ID) deposits</t>
    </r>
  </si>
  <si>
    <r>
      <t>Note :</t>
    </r>
    <r>
      <rPr>
        <b/>
        <sz val="12"/>
        <rFont val="Times New Roman"/>
        <family val="1"/>
      </rPr>
      <t>5,</t>
    </r>
    <r>
      <rPr>
        <sz val="12"/>
        <rFont val="Times New Roman"/>
        <family val="1"/>
      </rPr>
      <t xml:space="preserve"> Starting from October 2009, the increasing in SDR is according to the IMF revised treatment of SDR Allocations in Monetary Statistics. , Excluding SDR starting frome Nov. 2015</t>
    </r>
  </si>
  <si>
    <r>
      <t xml:space="preserve">Note </t>
    </r>
    <r>
      <rPr>
        <b/>
        <sz val="12"/>
        <rFont val="Times New Roman"/>
        <family val="1"/>
      </rPr>
      <t>:6,</t>
    </r>
    <r>
      <rPr>
        <sz val="12"/>
        <rFont val="Times New Roman"/>
        <family val="1"/>
      </rPr>
      <t xml:space="preserve"> The MOF issued a non tradable bills to Rafidain &amp; Rashid for some projects at 25th of August 2009 and at 10th of September 2009 respectively. So the MOF stopped issueing the Tbills of 91 days and replaced by one year and 182 days Tbills from Jan.2010.</t>
    </r>
  </si>
  <si>
    <r>
      <t>Note:</t>
    </r>
    <r>
      <rPr>
        <b/>
        <sz val="12"/>
        <rFont val="Times New Roman"/>
        <family val="1"/>
      </rPr>
      <t xml:space="preserve"> 7</t>
    </r>
    <r>
      <rPr>
        <sz val="12"/>
        <rFont val="Times New Roman"/>
        <family val="1"/>
      </rPr>
      <t>, New Core Inflation: ( exclude the fruit &amp; vegetables and Kerosene &amp; LPG )</t>
    </r>
  </si>
  <si>
    <r>
      <t xml:space="preserve">Note: </t>
    </r>
    <r>
      <rPr>
        <b/>
        <sz val="12"/>
        <color rgb="FF000099"/>
        <rFont val="Times New Roman"/>
        <family val="1"/>
      </rPr>
      <t>8</t>
    </r>
    <r>
      <rPr>
        <sz val="12"/>
        <color rgb="FF000099"/>
        <rFont val="Times New Roman"/>
        <family val="1"/>
      </rPr>
      <t>, New MOF Discounted T-Bills with CBI starting from Feb. 2015 including Accrued Farmers Due to CBI Balance sheet( Monthly Data)</t>
    </r>
  </si>
  <si>
    <r>
      <t xml:space="preserve">Note: </t>
    </r>
    <r>
      <rPr>
        <b/>
        <sz val="12"/>
        <rFont val="Times New Roman"/>
        <family val="1"/>
      </rPr>
      <t>9</t>
    </r>
    <r>
      <rPr>
        <sz val="12"/>
        <rFont val="Times New Roman"/>
        <family val="1"/>
      </rPr>
      <t>, Investment data were amended as of Jan.2006,based on the CBI balance sheet.</t>
    </r>
  </si>
  <si>
    <t xml:space="preserve">The week ending </t>
  </si>
  <si>
    <t xml:space="preserve"> **  Rates on 365 day auctions  (period average )(CSD)System</t>
  </si>
  <si>
    <t xml:space="preserve">**The Ministry of Finance issued a Treasury Bill to Al Rafidain Bank on February 18, 2026, via the CSD system at an annual interest rate of 4% to cover the deficit. This bill was rediscounted by the Central Bank for a one-year term, subject to renewal.
</t>
  </si>
  <si>
    <t>KEY FINANCIAL INDICATORS FOR March,11,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</si>
</sst>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_(* \(#,##0\);_(* &quot;-&quot;_);_(@_)"/>
    <numFmt numFmtId="43" formatCode="_(* #,##0.00_);_(* \(#,##0.00\);_(* &quot;-&quot;??_);_(@_)"/>
    <numFmt numFmtId="164" formatCode="_(* #,##0_);_(* \(#,##0\);_(* &quot;-&quot;??_);_(@_)"/>
    <numFmt numFmtId="165" formatCode="0.0"/>
    <numFmt numFmtId="166" formatCode="#,##0.0"/>
    <numFmt numFmtId="167" formatCode="_(* #,##0.0_);_(* \(#,##0.0\);_(* &quot;-&quot;??_);_(@_)"/>
    <numFmt numFmtId="168" formatCode="B1dd\-mmm"/>
    <numFmt numFmtId="169" formatCode="#,##0.000"/>
    <numFmt numFmtId="170" formatCode="_(* #,##0.000_);_(* \(#,##0.000\);_(* &quot;-&quot;??_);_(@_)"/>
    <numFmt numFmtId="171" formatCode="_(* #,##0.0000_);_(* \(#,##0.0000\);_(* &quot;-&quot;??_);_(@_)"/>
    <numFmt numFmtId="172" formatCode="_-* #,##0_-;_-* #,##0\-;_-* &quot;-&quot;??_-;_-@_-"/>
  </numFmts>
  <fonts count="38">
    <font>
      <sz val="10"/>
      <name val="Times New Roman"/>
    </font>
    <font>
      <sz val="10"/>
      <name val="Times New Roman"/>
      <family val="1"/>
    </font>
    <font>
      <u/>
      <sz val="10"/>
      <color indexed="12"/>
      <name val="Times New Roman"/>
      <family val="1"/>
    </font>
    <font>
      <sz val="10"/>
      <name val="Times New Roman"/>
      <family val="1"/>
    </font>
    <font>
      <sz val="8"/>
      <name val="Times New Roman"/>
      <family val="1"/>
    </font>
    <font>
      <sz val="12"/>
      <name val="Times New Roman"/>
      <family val="1"/>
      <charset val="178"/>
    </font>
    <font>
      <b/>
      <sz val="12"/>
      <name val="Times New Roman"/>
      <family val="1"/>
      <charset val="178"/>
    </font>
    <font>
      <b/>
      <sz val="12"/>
      <name val="Arabic Transparent"/>
      <charset val="178"/>
    </font>
    <font>
      <b/>
      <sz val="12"/>
      <color rgb="FF0070C0"/>
      <name val="Arabic Transparent"/>
      <charset val="178"/>
    </font>
    <font>
      <b/>
      <sz val="12"/>
      <color theme="3" tint="0.39997558519241921"/>
      <name val="Arabic Transparent"/>
      <charset val="178"/>
    </font>
    <font>
      <b/>
      <u/>
      <sz val="12"/>
      <name val="Times New Roman"/>
      <family val="1"/>
      <charset val="178"/>
    </font>
    <font>
      <b/>
      <sz val="12"/>
      <color rgb="FF0070C0"/>
      <name val="Times New Roman"/>
      <family val="1"/>
      <charset val="178"/>
    </font>
    <font>
      <b/>
      <sz val="12"/>
      <color theme="1"/>
      <name val="Times New Roman"/>
      <family val="1"/>
      <charset val="178"/>
    </font>
    <font>
      <sz val="12"/>
      <name val="Arabic Transparent"/>
      <charset val="178"/>
    </font>
    <font>
      <sz val="12"/>
      <color theme="3" tint="0.39997558519241921"/>
      <name val="Arabic Transparent"/>
      <charset val="178"/>
    </font>
    <font>
      <b/>
      <sz val="12"/>
      <name val="Times New Roman"/>
      <family val="1"/>
    </font>
    <font>
      <sz val="12"/>
      <color theme="3" tint="0.39997558519241921"/>
      <name val="Times New Roman"/>
      <family val="1"/>
      <charset val="178"/>
    </font>
    <font>
      <b/>
      <sz val="12"/>
      <color theme="3" tint="0.39997558519241921"/>
      <name val="Times New Roman"/>
      <family val="1"/>
      <charset val="178"/>
    </font>
    <font>
      <sz val="12"/>
      <color rgb="FF000099"/>
      <name val="Times New Roman"/>
      <family val="1"/>
      <charset val="178"/>
    </font>
    <font>
      <sz val="12"/>
      <color theme="1"/>
      <name val="Times New Roman"/>
      <family val="1"/>
      <charset val="178"/>
    </font>
    <font>
      <sz val="12"/>
      <color rgb="FFFF0000"/>
      <name val="Times New Roman"/>
      <family val="1"/>
      <charset val="178"/>
    </font>
    <font>
      <b/>
      <sz val="12"/>
      <color rgb="FFFF0000"/>
      <name val="Times New Roman"/>
      <family val="1"/>
      <charset val="178"/>
    </font>
    <font>
      <b/>
      <sz val="12"/>
      <color indexed="10"/>
      <name val="Times New Roman"/>
      <family val="1"/>
    </font>
    <font>
      <sz val="12"/>
      <color rgb="FF0070C0"/>
      <name val="Times New Roman"/>
      <family val="1"/>
      <charset val="178"/>
    </font>
    <font>
      <b/>
      <i/>
      <sz val="12"/>
      <color theme="1"/>
      <name val="Times New Roman"/>
      <family val="1"/>
      <charset val="178"/>
    </font>
    <font>
      <b/>
      <i/>
      <sz val="12"/>
      <name val="Times New Roman"/>
      <family val="1"/>
      <charset val="178"/>
    </font>
    <font>
      <sz val="12"/>
      <name val="Times New Roman"/>
      <family val="1"/>
    </font>
    <font>
      <sz val="12"/>
      <name val="Arial"/>
      <family val="2"/>
      <charset val="178"/>
    </font>
    <font>
      <sz val="12"/>
      <color indexed="8"/>
      <name val="Times New Roman"/>
      <family val="1"/>
    </font>
    <font>
      <sz val="12"/>
      <color indexed="12"/>
      <name val="Times New Roman"/>
      <family val="1"/>
      <charset val="178"/>
    </font>
    <font>
      <b/>
      <sz val="12"/>
      <color rgb="FF000099"/>
      <name val="Times New Roman"/>
      <family val="1"/>
    </font>
    <font>
      <sz val="12"/>
      <color rgb="FF000099"/>
      <name val="Times New Roman"/>
      <family val="1"/>
    </font>
    <font>
      <u/>
      <sz val="12"/>
      <color indexed="12"/>
      <name val="Times New Roman"/>
      <family val="1"/>
      <charset val="178"/>
    </font>
    <font>
      <b/>
      <i/>
      <sz val="12"/>
      <name val="Verdana"/>
      <family val="2"/>
      <charset val="178"/>
    </font>
    <font>
      <sz val="12"/>
      <color theme="1"/>
      <name val="Times New Roman"/>
      <family val="1"/>
    </font>
    <font>
      <b/>
      <sz val="12"/>
      <color theme="1"/>
      <name val="Times New Roman"/>
      <family val="1"/>
    </font>
    <font>
      <b/>
      <sz val="12"/>
      <color theme="3"/>
      <name val="Times New Roman"/>
      <family val="1"/>
      <charset val="178"/>
    </font>
    <font>
      <sz val="12"/>
      <color theme="3"/>
      <name val="Times New Roman"/>
      <family val="1"/>
      <charset val="178"/>
    </font>
  </fonts>
  <fills count="4">
    <fill>
      <patternFill patternType="none"/>
    </fill>
    <fill>
      <patternFill patternType="gray125"/>
    </fill>
    <fill>
      <patternFill patternType="solid">
        <fgColor indexed="13"/>
        <bgColor indexed="64"/>
      </patternFill>
    </fill>
    <fill>
      <patternFill patternType="solid">
        <fgColor rgb="FFFFFF00"/>
        <bgColor indexed="64"/>
      </patternFill>
    </fill>
  </fills>
  <borders count="62">
    <border>
      <left/>
      <right/>
      <top/>
      <bottom/>
      <diagonal/>
    </border>
    <border>
      <left/>
      <right/>
      <top style="thin">
        <color indexed="64"/>
      </top>
      <bottom style="thin">
        <color indexed="64"/>
      </bottom>
      <diagonal/>
    </border>
    <border>
      <left/>
      <right/>
      <top style="thin">
        <color indexed="64"/>
      </top>
      <bottom/>
      <diagonal/>
    </border>
    <border>
      <left style="thick">
        <color indexed="64"/>
      </left>
      <right style="thick">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ck">
        <color indexed="64"/>
      </left>
      <right style="thick">
        <color indexed="64"/>
      </right>
      <top style="thin">
        <color indexed="64"/>
      </top>
      <bottom style="hair">
        <color indexed="64"/>
      </bottom>
      <diagonal/>
    </border>
    <border>
      <left style="thick">
        <color indexed="64"/>
      </left>
      <right style="thin">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ck">
        <color indexed="64"/>
      </left>
      <right/>
      <top style="thin">
        <color indexed="64"/>
      </top>
      <bottom style="hair">
        <color indexed="64"/>
      </bottom>
      <diagonal/>
    </border>
    <border>
      <left/>
      <right/>
      <top style="thin">
        <color indexed="64"/>
      </top>
      <bottom style="hair">
        <color indexed="64"/>
      </bottom>
      <diagonal/>
    </border>
    <border>
      <left/>
      <right/>
      <top/>
      <bottom style="hair">
        <color indexed="64"/>
      </bottom>
      <diagonal/>
    </border>
    <border>
      <left/>
      <right style="thick">
        <color indexed="64"/>
      </right>
      <top/>
      <bottom style="hair">
        <color indexed="64"/>
      </bottom>
      <diagonal/>
    </border>
    <border>
      <left/>
      <right style="thick">
        <color indexed="64"/>
      </right>
      <top style="thin">
        <color indexed="64"/>
      </top>
      <bottom style="hair">
        <color indexed="64"/>
      </bottom>
      <diagonal/>
    </border>
    <border>
      <left style="thick">
        <color indexed="64"/>
      </left>
      <right/>
      <top/>
      <bottom style="hair">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ck">
        <color indexed="64"/>
      </left>
      <right style="thick">
        <color indexed="64"/>
      </right>
      <top style="hair">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top style="hair">
        <color indexed="64"/>
      </top>
      <bottom style="hair">
        <color indexed="64"/>
      </bottom>
      <diagonal/>
    </border>
    <border>
      <left/>
      <right/>
      <top style="hair">
        <color indexed="64"/>
      </top>
      <bottom style="hair">
        <color indexed="64"/>
      </bottom>
      <diagonal/>
    </border>
    <border>
      <left/>
      <right style="thick">
        <color indexed="64"/>
      </right>
      <top style="hair">
        <color indexed="64"/>
      </top>
      <bottom style="hair">
        <color indexed="64"/>
      </bottom>
      <diagonal/>
    </border>
    <border>
      <left/>
      <right style="thin">
        <color indexed="64"/>
      </right>
      <top style="hair">
        <color indexed="64"/>
      </top>
      <bottom style="hair">
        <color indexed="64"/>
      </bottom>
      <diagonal/>
    </border>
    <border>
      <left style="thick">
        <color indexed="64"/>
      </left>
      <right style="thick">
        <color indexed="64"/>
      </right>
      <top style="hair">
        <color indexed="64"/>
      </top>
      <bottom style="thin">
        <color indexed="64"/>
      </bottom>
      <diagonal/>
    </border>
    <border>
      <left style="thick">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style="thick">
        <color indexed="64"/>
      </left>
      <right/>
      <top style="hair">
        <color indexed="64"/>
      </top>
      <bottom style="thin">
        <color indexed="64"/>
      </bottom>
      <diagonal/>
    </border>
    <border>
      <left/>
      <right/>
      <top style="hair">
        <color indexed="64"/>
      </top>
      <bottom style="thin">
        <color indexed="64"/>
      </bottom>
      <diagonal/>
    </border>
    <border>
      <left/>
      <right style="thick">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top style="hair">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s>
  <cellStyleXfs count="5">
    <xf numFmtId="0" fontId="0" fillId="0" borderId="0"/>
    <xf numFmtId="43" fontId="1" fillId="0" borderId="0" applyFont="0" applyFill="0" applyBorder="0" applyAlignment="0" applyProtection="0"/>
    <xf numFmtId="43" fontId="3" fillId="0" borderId="0" applyFont="0" applyFill="0" applyBorder="0" applyAlignment="0" applyProtection="0"/>
    <xf numFmtId="0" fontId="2" fillId="0" borderId="0" applyNumberFormat="0" applyFill="0" applyBorder="0" applyAlignment="0" applyProtection="0">
      <alignment vertical="top"/>
      <protection locked="0"/>
    </xf>
    <xf numFmtId="0" fontId="3" fillId="0" borderId="0"/>
  </cellStyleXfs>
  <cellXfs count="610">
    <xf numFmtId="0" fontId="0" fillId="0" borderId="0" xfId="0"/>
    <xf numFmtId="0" fontId="5" fillId="0" borderId="4" xfId="0" applyFont="1" applyBorder="1"/>
    <xf numFmtId="0" fontId="6" fillId="0" borderId="7" xfId="0" applyFont="1" applyBorder="1" applyAlignment="1">
      <alignment vertical="center" wrapText="1"/>
    </xf>
    <xf numFmtId="0" fontId="6" fillId="0" borderId="7" xfId="0" applyFont="1" applyBorder="1" applyAlignment="1">
      <alignment horizontal="center"/>
    </xf>
    <xf numFmtId="0" fontId="6" fillId="0" borderId="6" xfId="0" applyFont="1" applyBorder="1" applyAlignment="1">
      <alignment horizontal="center" vertical="center"/>
    </xf>
    <xf numFmtId="0" fontId="6" fillId="0" borderId="1" xfId="0" applyFont="1" applyBorder="1" applyAlignment="1">
      <alignment horizontal="center" vertical="center"/>
    </xf>
    <xf numFmtId="0" fontId="6" fillId="0" borderId="11" xfId="0" applyFont="1" applyBorder="1" applyAlignment="1">
      <alignment horizontal="center" vertical="center"/>
    </xf>
    <xf numFmtId="0" fontId="5" fillId="0" borderId="2" xfId="0" applyFont="1" applyBorder="1"/>
    <xf numFmtId="0" fontId="5" fillId="0" borderId="12" xfId="0" applyFont="1" applyBorder="1" applyAlignment="1">
      <alignment vertical="center"/>
    </xf>
    <xf numFmtId="0" fontId="5" fillId="0" borderId="7" xfId="0" applyFont="1" applyBorder="1" applyAlignment="1">
      <alignment vertical="center" wrapText="1"/>
    </xf>
    <xf numFmtId="0" fontId="6" fillId="0" borderId="7" xfId="0" applyFont="1" applyBorder="1" applyAlignment="1">
      <alignment horizontal="center" vertical="center"/>
    </xf>
    <xf numFmtId="16" fontId="6" fillId="0" borderId="7" xfId="0" applyNumberFormat="1" applyFont="1" applyBorder="1" applyAlignment="1">
      <alignment horizontal="center" vertical="center"/>
    </xf>
    <xf numFmtId="0" fontId="6" fillId="0" borderId="23" xfId="0" applyFont="1" applyBorder="1" applyAlignment="1">
      <alignment horizontal="center" vertical="center"/>
    </xf>
    <xf numFmtId="0" fontId="6" fillId="0" borderId="2" xfId="0" applyFont="1" applyBorder="1" applyAlignment="1">
      <alignment horizontal="center" vertical="center"/>
    </xf>
    <xf numFmtId="0" fontId="5" fillId="0" borderId="0" xfId="0" applyFont="1" applyAlignment="1">
      <alignment vertical="center"/>
    </xf>
    <xf numFmtId="0" fontId="6" fillId="0" borderId="0" xfId="0" applyFont="1"/>
    <xf numFmtId="0" fontId="6" fillId="0" borderId="22" xfId="0" applyFont="1" applyBorder="1"/>
    <xf numFmtId="164" fontId="6" fillId="0" borderId="22" xfId="1" applyNumberFormat="1" applyFont="1" applyBorder="1" applyAlignment="1">
      <alignment horizontal="center"/>
    </xf>
    <xf numFmtId="164" fontId="6" fillId="0" borderId="22" xfId="1" applyNumberFormat="1" applyFont="1" applyFill="1" applyBorder="1" applyAlignment="1">
      <alignment horizontal="center"/>
    </xf>
    <xf numFmtId="164" fontId="6" fillId="0" borderId="22" xfId="1" applyNumberFormat="1" applyFont="1" applyBorder="1"/>
    <xf numFmtId="164" fontId="7" fillId="0" borderId="22" xfId="1" applyNumberFormat="1" applyFont="1" applyBorder="1" applyAlignment="1">
      <alignment horizontal="center" vertical="center" readingOrder="1"/>
    </xf>
    <xf numFmtId="164" fontId="7" fillId="0" borderId="22" xfId="1" applyNumberFormat="1" applyFont="1" applyFill="1" applyBorder="1" applyAlignment="1">
      <alignment horizontal="center" vertical="center" readingOrder="1"/>
    </xf>
    <xf numFmtId="164" fontId="8" fillId="0" borderId="22" xfId="1" applyNumberFormat="1" applyFont="1" applyBorder="1" applyAlignment="1">
      <alignment horizontal="center" vertical="center" readingOrder="1"/>
    </xf>
    <xf numFmtId="164" fontId="8" fillId="0" borderId="22" xfId="1" applyNumberFormat="1" applyFont="1" applyFill="1" applyBorder="1" applyAlignment="1">
      <alignment horizontal="center" vertical="center" readingOrder="1"/>
    </xf>
    <xf numFmtId="164" fontId="9" fillId="0" borderId="22" xfId="1" applyNumberFormat="1" applyFont="1" applyFill="1" applyBorder="1" applyAlignment="1">
      <alignment horizontal="center" vertical="center" readingOrder="1"/>
    </xf>
    <xf numFmtId="164" fontId="9" fillId="0" borderId="33" xfId="1" applyNumberFormat="1" applyFont="1" applyFill="1" applyBorder="1" applyAlignment="1">
      <alignment horizontal="center" vertical="center" readingOrder="1"/>
    </xf>
    <xf numFmtId="164" fontId="9" fillId="0" borderId="25" xfId="1" applyNumberFormat="1" applyFont="1" applyFill="1" applyBorder="1" applyAlignment="1">
      <alignment horizontal="center" vertical="center" readingOrder="1"/>
    </xf>
    <xf numFmtId="164" fontId="9" fillId="0" borderId="28" xfId="1" applyNumberFormat="1" applyFont="1" applyFill="1" applyBorder="1" applyAlignment="1">
      <alignment horizontal="center" vertical="center" readingOrder="1"/>
    </xf>
    <xf numFmtId="164" fontId="9" fillId="0" borderId="40" xfId="1" applyNumberFormat="1" applyFont="1" applyFill="1" applyBorder="1" applyAlignment="1">
      <alignment horizontal="center" vertical="center" readingOrder="1"/>
    </xf>
    <xf numFmtId="164" fontId="9" fillId="0" borderId="34" xfId="1" applyNumberFormat="1" applyFont="1" applyFill="1" applyBorder="1" applyAlignment="1">
      <alignment horizontal="center" vertical="center" readingOrder="1"/>
    </xf>
    <xf numFmtId="0" fontId="6" fillId="0" borderId="24" xfId="0" applyFont="1" applyBorder="1"/>
    <xf numFmtId="0" fontId="10" fillId="0" borderId="24" xfId="0" applyFont="1" applyBorder="1"/>
    <xf numFmtId="164" fontId="6" fillId="0" borderId="24" xfId="1" applyNumberFormat="1" applyFont="1" applyBorder="1" applyAlignment="1">
      <alignment horizontal="center"/>
    </xf>
    <xf numFmtId="164" fontId="6" fillId="0" borderId="24" xfId="1" applyNumberFormat="1" applyFont="1" applyFill="1" applyBorder="1" applyAlignment="1">
      <alignment horizontal="center"/>
    </xf>
    <xf numFmtId="164" fontId="6" fillId="0" borderId="24" xfId="1" applyNumberFormat="1" applyFont="1" applyBorder="1"/>
    <xf numFmtId="164" fontId="7" fillId="0" borderId="24" xfId="1" applyNumberFormat="1" applyFont="1" applyBorder="1" applyAlignment="1">
      <alignment horizontal="center" vertical="center" readingOrder="1"/>
    </xf>
    <xf numFmtId="164" fontId="7" fillId="0" borderId="24" xfId="1" applyNumberFormat="1" applyFont="1" applyFill="1" applyBorder="1" applyAlignment="1">
      <alignment horizontal="center" vertical="center" readingOrder="1"/>
    </xf>
    <xf numFmtId="164" fontId="8" fillId="0" borderId="24" xfId="1" applyNumberFormat="1" applyFont="1" applyBorder="1" applyAlignment="1">
      <alignment horizontal="center" vertical="center" readingOrder="1"/>
    </xf>
    <xf numFmtId="164" fontId="8" fillId="0" borderId="24" xfId="1" applyNumberFormat="1" applyFont="1" applyFill="1" applyBorder="1" applyAlignment="1">
      <alignment horizontal="center" vertical="center" readingOrder="1"/>
    </xf>
    <xf numFmtId="164" fontId="9" fillId="0" borderId="24" xfId="1" applyNumberFormat="1" applyFont="1" applyFill="1" applyBorder="1" applyAlignment="1">
      <alignment horizontal="center" vertical="center" readingOrder="1"/>
    </xf>
    <xf numFmtId="164" fontId="9" fillId="0" borderId="45" xfId="1" applyNumberFormat="1" applyFont="1" applyFill="1" applyBorder="1" applyAlignment="1">
      <alignment horizontal="center" vertical="center" readingOrder="1"/>
    </xf>
    <xf numFmtId="167" fontId="7" fillId="0" borderId="24" xfId="1" applyNumberFormat="1" applyFont="1" applyBorder="1" applyAlignment="1">
      <alignment horizontal="center" vertical="center" readingOrder="1"/>
    </xf>
    <xf numFmtId="167" fontId="7" fillId="0" borderId="24" xfId="1" applyNumberFormat="1" applyFont="1" applyFill="1" applyBorder="1" applyAlignment="1">
      <alignment horizontal="center" vertical="center" readingOrder="1"/>
    </xf>
    <xf numFmtId="166" fontId="6" fillId="0" borderId="24" xfId="0" applyNumberFormat="1" applyFont="1" applyBorder="1"/>
    <xf numFmtId="167" fontId="6" fillId="0" borderId="24" xfId="1" applyNumberFormat="1" applyFont="1" applyFill="1" applyBorder="1"/>
    <xf numFmtId="167" fontId="11" fillId="0" borderId="24" xfId="1" applyNumberFormat="1" applyFont="1" applyFill="1" applyBorder="1"/>
    <xf numFmtId="167" fontId="6" fillId="0" borderId="45" xfId="1" applyNumberFormat="1" applyFont="1" applyFill="1" applyBorder="1"/>
    <xf numFmtId="167" fontId="6" fillId="0" borderId="25" xfId="1" applyNumberFormat="1" applyFont="1" applyFill="1" applyBorder="1"/>
    <xf numFmtId="167" fontId="12" fillId="0" borderId="24" xfId="1" applyNumberFormat="1" applyFont="1" applyFill="1" applyBorder="1"/>
    <xf numFmtId="167" fontId="6" fillId="0" borderId="24" xfId="1" applyNumberFormat="1" applyFont="1" applyFill="1" applyBorder="1" applyAlignment="1">
      <alignment horizontal="right"/>
    </xf>
    <xf numFmtId="167" fontId="6" fillId="0" borderId="45" xfId="1" applyNumberFormat="1" applyFont="1" applyFill="1" applyBorder="1" applyAlignment="1">
      <alignment horizontal="right"/>
    </xf>
    <xf numFmtId="167" fontId="6" fillId="0" borderId="25" xfId="1" applyNumberFormat="1" applyFont="1" applyFill="1" applyBorder="1" applyAlignment="1">
      <alignment horizontal="right"/>
    </xf>
    <xf numFmtId="165" fontId="6" fillId="0" borderId="24" xfId="0" applyNumberFormat="1" applyFont="1" applyBorder="1" applyAlignment="1">
      <alignment vertical="center"/>
    </xf>
    <xf numFmtId="165" fontId="6" fillId="0" borderId="24" xfId="0" applyNumberFormat="1" applyFont="1" applyBorder="1" applyAlignment="1">
      <alignment horizontal="right" vertical="center"/>
    </xf>
    <xf numFmtId="165" fontId="6" fillId="0" borderId="45" xfId="0" applyNumberFormat="1" applyFont="1" applyBorder="1" applyAlignment="1">
      <alignment horizontal="right" vertical="center"/>
    </xf>
    <xf numFmtId="0" fontId="6" fillId="0" borderId="24" xfId="0" applyFont="1" applyBorder="1" applyAlignment="1">
      <alignment horizontal="center"/>
    </xf>
    <xf numFmtId="164" fontId="7" fillId="0" borderId="45" xfId="1" applyNumberFormat="1" applyFont="1" applyFill="1" applyBorder="1" applyAlignment="1">
      <alignment horizontal="center" vertical="center" readingOrder="1"/>
    </xf>
    <xf numFmtId="164" fontId="7" fillId="0" borderId="25" xfId="1" applyNumberFormat="1" applyFont="1" applyFill="1" applyBorder="1" applyAlignment="1">
      <alignment horizontal="center" vertical="center" readingOrder="1"/>
    </xf>
    <xf numFmtId="0" fontId="6" fillId="0" borderId="0" xfId="0" applyFont="1" applyAlignment="1">
      <alignment horizontal="right"/>
    </xf>
    <xf numFmtId="0" fontId="5" fillId="0" borderId="24" xfId="0" applyFont="1" applyBorder="1"/>
    <xf numFmtId="0" fontId="5" fillId="0" borderId="24" xfId="0" applyFont="1" applyBorder="1" applyAlignment="1">
      <alignment horizontal="center"/>
    </xf>
    <xf numFmtId="165" fontId="5" fillId="0" borderId="24" xfId="0" applyNumberFormat="1" applyFont="1" applyBorder="1"/>
    <xf numFmtId="165" fontId="5" fillId="0" borderId="24" xfId="0" applyNumberFormat="1" applyFont="1" applyBorder="1" applyAlignment="1">
      <alignment horizontal="right"/>
    </xf>
    <xf numFmtId="167" fontId="5" fillId="0" borderId="24" xfId="1" applyNumberFormat="1" applyFont="1" applyFill="1" applyBorder="1" applyAlignment="1">
      <alignment horizontal="right"/>
    </xf>
    <xf numFmtId="43" fontId="5" fillId="0" borderId="24" xfId="1" applyFont="1" applyFill="1" applyBorder="1" applyAlignment="1">
      <alignment horizontal="right"/>
    </xf>
    <xf numFmtId="167" fontId="5" fillId="0" borderId="24" xfId="1" applyNumberFormat="1" applyFont="1" applyBorder="1" applyAlignment="1">
      <alignment horizontal="right"/>
    </xf>
    <xf numFmtId="2" fontId="5" fillId="0" borderId="24" xfId="0" applyNumberFormat="1" applyFont="1" applyBorder="1"/>
    <xf numFmtId="164" fontId="13" fillId="0" borderId="24" xfId="1" applyNumberFormat="1" applyFont="1" applyBorder="1" applyAlignment="1">
      <alignment horizontal="center" vertical="center" readingOrder="1"/>
    </xf>
    <xf numFmtId="164" fontId="13" fillId="0" borderId="24" xfId="1" applyNumberFormat="1" applyFont="1" applyFill="1" applyBorder="1" applyAlignment="1">
      <alignment horizontal="center" vertical="center" readingOrder="1"/>
    </xf>
    <xf numFmtId="167" fontId="13" fillId="0" borderId="24" xfId="1" applyNumberFormat="1" applyFont="1" applyBorder="1" applyAlignment="1">
      <alignment horizontal="center" vertical="center" readingOrder="1"/>
    </xf>
    <xf numFmtId="164" fontId="14" fillId="0" borderId="24" xfId="1" applyNumberFormat="1" applyFont="1" applyFill="1" applyBorder="1" applyAlignment="1">
      <alignment horizontal="center" vertical="center" readingOrder="1"/>
    </xf>
    <xf numFmtId="164" fontId="14" fillId="0" borderId="45" xfId="1" applyNumberFormat="1" applyFont="1" applyFill="1" applyBorder="1" applyAlignment="1">
      <alignment horizontal="center" vertical="center" readingOrder="1"/>
    </xf>
    <xf numFmtId="164" fontId="14" fillId="0" borderId="25" xfId="1" applyNumberFormat="1" applyFont="1" applyFill="1" applyBorder="1" applyAlignment="1">
      <alignment horizontal="center" vertical="center" readingOrder="1"/>
    </xf>
    <xf numFmtId="0" fontId="5" fillId="0" borderId="0" xfId="0" applyFont="1"/>
    <xf numFmtId="0" fontId="5" fillId="0" borderId="24" xfId="0" applyFont="1" applyBorder="1" applyAlignment="1">
      <alignment horizontal="left" indent="1"/>
    </xf>
    <xf numFmtId="3" fontId="5" fillId="0" borderId="24" xfId="1" applyNumberFormat="1" applyFont="1" applyBorder="1" applyAlignment="1">
      <alignment horizontal="center"/>
    </xf>
    <xf numFmtId="3" fontId="5" fillId="0" borderId="24" xfId="1" applyNumberFormat="1" applyFont="1" applyBorder="1" applyAlignment="1">
      <alignment horizontal="right"/>
    </xf>
    <xf numFmtId="3" fontId="5" fillId="0" borderId="24" xfId="1" applyNumberFormat="1" applyFont="1" applyFill="1" applyBorder="1" applyAlignment="1">
      <alignment horizontal="right"/>
    </xf>
    <xf numFmtId="164" fontId="5" fillId="0" borderId="24" xfId="1" applyNumberFormat="1" applyFont="1" applyBorder="1"/>
    <xf numFmtId="164" fontId="5" fillId="0" borderId="24" xfId="1" applyNumberFormat="1" applyFont="1" applyFill="1" applyBorder="1" applyAlignment="1">
      <alignment horizontal="right"/>
    </xf>
    <xf numFmtId="43" fontId="13" fillId="0" borderId="24" xfId="1" applyFont="1" applyBorder="1" applyAlignment="1">
      <alignment horizontal="center" vertical="center" readingOrder="1"/>
    </xf>
    <xf numFmtId="164" fontId="5" fillId="0" borderId="24" xfId="1" applyNumberFormat="1" applyFont="1" applyFill="1" applyBorder="1" applyAlignment="1">
      <alignment horizontal="center"/>
    </xf>
    <xf numFmtId="3" fontId="5" fillId="0" borderId="24" xfId="1" applyNumberFormat="1" applyFont="1" applyFill="1" applyBorder="1" applyAlignment="1">
      <alignment horizontal="center"/>
    </xf>
    <xf numFmtId="166" fontId="5" fillId="0" borderId="24" xfId="1" applyNumberFormat="1" applyFont="1" applyFill="1" applyBorder="1" applyAlignment="1">
      <alignment horizontal="right"/>
    </xf>
    <xf numFmtId="165" fontId="16" fillId="0" borderId="24" xfId="0" applyNumberFormat="1" applyFont="1" applyBorder="1"/>
    <xf numFmtId="165" fontId="16" fillId="0" borderId="45" xfId="0" applyNumberFormat="1" applyFont="1" applyBorder="1"/>
    <xf numFmtId="165" fontId="16" fillId="0" borderId="25" xfId="0" applyNumberFormat="1" applyFont="1" applyBorder="1"/>
    <xf numFmtId="3" fontId="5" fillId="0" borderId="24" xfId="0" applyNumberFormat="1" applyFont="1" applyBorder="1"/>
    <xf numFmtId="164" fontId="5" fillId="0" borderId="24" xfId="1" applyNumberFormat="1" applyFont="1" applyBorder="1" applyAlignment="1">
      <alignment horizontal="center"/>
    </xf>
    <xf numFmtId="164" fontId="5" fillId="0" borderId="24" xfId="1" applyNumberFormat="1" applyFont="1" applyFill="1" applyBorder="1"/>
    <xf numFmtId="164" fontId="16" fillId="0" borderId="24" xfId="1" applyNumberFormat="1" applyFont="1" applyFill="1" applyBorder="1"/>
    <xf numFmtId="164" fontId="16" fillId="0" borderId="45" xfId="1" applyNumberFormat="1" applyFont="1" applyFill="1" applyBorder="1"/>
    <xf numFmtId="164" fontId="16" fillId="0" borderId="25" xfId="1" applyNumberFormat="1" applyFont="1" applyFill="1" applyBorder="1"/>
    <xf numFmtId="164" fontId="6" fillId="0" borderId="24" xfId="1" applyNumberFormat="1" applyFont="1" applyFill="1" applyBorder="1"/>
    <xf numFmtId="43" fontId="6" fillId="0" borderId="24" xfId="1" applyFont="1" applyFill="1" applyBorder="1"/>
    <xf numFmtId="43" fontId="17" fillId="0" borderId="24" xfId="1" applyFont="1" applyFill="1" applyBorder="1"/>
    <xf numFmtId="43" fontId="17" fillId="0" borderId="45" xfId="1" applyFont="1" applyFill="1" applyBorder="1"/>
    <xf numFmtId="43" fontId="17" fillId="0" borderId="25" xfId="1" applyFont="1" applyFill="1" applyBorder="1"/>
    <xf numFmtId="164" fontId="17" fillId="0" borderId="24" xfId="1" applyNumberFormat="1" applyFont="1" applyFill="1" applyBorder="1"/>
    <xf numFmtId="164" fontId="17" fillId="0" borderId="45" xfId="1" applyNumberFormat="1" applyFont="1" applyFill="1" applyBorder="1"/>
    <xf numFmtId="164" fontId="17" fillId="0" borderId="25" xfId="1" applyNumberFormat="1" applyFont="1" applyFill="1" applyBorder="1"/>
    <xf numFmtId="166" fontId="5" fillId="0" borderId="24" xfId="0" applyNumberFormat="1" applyFont="1" applyBorder="1"/>
    <xf numFmtId="4" fontId="5" fillId="0" borderId="24" xfId="0" applyNumberFormat="1" applyFont="1" applyBorder="1"/>
    <xf numFmtId="167" fontId="5" fillId="0" borderId="24" xfId="1" applyNumberFormat="1" applyFont="1" applyBorder="1"/>
    <xf numFmtId="167" fontId="5" fillId="0" borderId="24" xfId="1" applyNumberFormat="1" applyFont="1" applyFill="1" applyBorder="1"/>
    <xf numFmtId="43" fontId="5" fillId="0" borderId="24" xfId="1" applyFont="1" applyFill="1" applyBorder="1"/>
    <xf numFmtId="0" fontId="5" fillId="0" borderId="24" xfId="0" applyFont="1" applyBorder="1" applyAlignment="1">
      <alignment horizontal="right" vertical="center"/>
    </xf>
    <xf numFmtId="165" fontId="5" fillId="0" borderId="24" xfId="0" applyNumberFormat="1" applyFont="1" applyBorder="1" applyAlignment="1">
      <alignment horizontal="right" vertical="center"/>
    </xf>
    <xf numFmtId="165" fontId="5" fillId="0" borderId="24" xfId="0" applyNumberFormat="1" applyFont="1" applyBorder="1" applyAlignment="1">
      <alignment vertical="center"/>
    </xf>
    <xf numFmtId="165" fontId="5" fillId="0" borderId="24" xfId="0" applyNumberFormat="1" applyFont="1" applyBorder="1" applyAlignment="1">
      <alignment horizontal="center" vertical="center"/>
    </xf>
    <xf numFmtId="165" fontId="5" fillId="0" borderId="45" xfId="0" applyNumberFormat="1" applyFont="1" applyBorder="1" applyAlignment="1">
      <alignment horizontal="center" vertical="center"/>
    </xf>
    <xf numFmtId="165" fontId="5" fillId="0" borderId="25" xfId="0" applyNumberFormat="1" applyFont="1" applyBorder="1" applyAlignment="1">
      <alignment horizontal="center" vertical="center"/>
    </xf>
    <xf numFmtId="3" fontId="5" fillId="0" borderId="24" xfId="0" applyNumberFormat="1" applyFont="1" applyBorder="1" applyAlignment="1">
      <alignment horizontal="right" vertical="center"/>
    </xf>
    <xf numFmtId="3" fontId="5" fillId="0" borderId="45" xfId="0" applyNumberFormat="1" applyFont="1" applyBorder="1" applyAlignment="1">
      <alignment horizontal="right" vertical="center"/>
    </xf>
    <xf numFmtId="3" fontId="5" fillId="0" borderId="25" xfId="0" applyNumberFormat="1" applyFont="1" applyBorder="1" applyAlignment="1">
      <alignment horizontal="right" vertical="center"/>
    </xf>
    <xf numFmtId="41" fontId="5" fillId="0" borderId="24" xfId="1" applyNumberFormat="1" applyFont="1" applyFill="1" applyBorder="1"/>
    <xf numFmtId="41" fontId="5" fillId="0" borderId="45" xfId="1" applyNumberFormat="1" applyFont="1" applyFill="1" applyBorder="1"/>
    <xf numFmtId="41" fontId="5" fillId="0" borderId="25" xfId="1" applyNumberFormat="1" applyFont="1" applyFill="1" applyBorder="1"/>
    <xf numFmtId="164" fontId="5" fillId="0" borderId="45" xfId="1" applyNumberFormat="1" applyFont="1" applyFill="1" applyBorder="1"/>
    <xf numFmtId="3" fontId="5" fillId="0" borderId="45" xfId="0" applyNumberFormat="1" applyFont="1" applyBorder="1"/>
    <xf numFmtId="3" fontId="5" fillId="0" borderId="25" xfId="0" applyNumberFormat="1" applyFont="1" applyBorder="1"/>
    <xf numFmtId="0" fontId="18" fillId="0" borderId="24" xfId="0" applyFont="1" applyBorder="1" applyAlignment="1">
      <alignment horizontal="left" indent="1"/>
    </xf>
    <xf numFmtId="166" fontId="18" fillId="0" borderId="24" xfId="0" applyNumberFormat="1" applyFont="1" applyBorder="1" applyAlignment="1">
      <alignment horizontal="center"/>
    </xf>
    <xf numFmtId="166" fontId="16" fillId="0" borderId="45" xfId="0" applyNumberFormat="1" applyFont="1" applyBorder="1" applyAlignment="1">
      <alignment horizontal="center"/>
    </xf>
    <xf numFmtId="166" fontId="16" fillId="0" borderId="25" xfId="0" applyNumberFormat="1" applyFont="1" applyBorder="1" applyAlignment="1">
      <alignment horizontal="center"/>
    </xf>
    <xf numFmtId="166" fontId="16" fillId="0" borderId="24" xfId="0" applyNumberFormat="1" applyFont="1" applyBorder="1" applyAlignment="1">
      <alignment horizontal="center"/>
    </xf>
    <xf numFmtId="3" fontId="16" fillId="0" borderId="24" xfId="0" applyNumberFormat="1" applyFont="1" applyBorder="1"/>
    <xf numFmtId="3" fontId="16" fillId="0" borderId="45" xfId="0" applyNumberFormat="1" applyFont="1" applyBorder="1"/>
    <xf numFmtId="3" fontId="16" fillId="0" borderId="25" xfId="0" applyNumberFormat="1" applyFont="1" applyBorder="1"/>
    <xf numFmtId="3" fontId="18" fillId="0" borderId="24" xfId="0" applyNumberFormat="1" applyFont="1" applyBorder="1"/>
    <xf numFmtId="3" fontId="18" fillId="0" borderId="45" xfId="0" applyNumberFormat="1" applyFont="1" applyBorder="1"/>
    <xf numFmtId="3" fontId="18" fillId="0" borderId="25" xfId="0" applyNumberFormat="1" applyFont="1" applyBorder="1"/>
    <xf numFmtId="1" fontId="5" fillId="0" borderId="24" xfId="0" applyNumberFormat="1" applyFont="1" applyBorder="1"/>
    <xf numFmtId="0" fontId="16" fillId="0" borderId="24" xfId="0" applyFont="1" applyBorder="1" applyAlignment="1">
      <alignment horizontal="right" vertical="center"/>
    </xf>
    <xf numFmtId="164" fontId="16" fillId="0" borderId="24" xfId="0" applyNumberFormat="1" applyFont="1" applyBorder="1" applyAlignment="1">
      <alignment horizontal="right" vertical="center"/>
    </xf>
    <xf numFmtId="164" fontId="16" fillId="0" borderId="45" xfId="0" applyNumberFormat="1" applyFont="1" applyBorder="1" applyAlignment="1">
      <alignment horizontal="right" vertical="center"/>
    </xf>
    <xf numFmtId="164" fontId="16" fillId="0" borderId="25" xfId="0" applyNumberFormat="1" applyFont="1" applyBorder="1" applyAlignment="1">
      <alignment horizontal="right" vertical="center"/>
    </xf>
    <xf numFmtId="0" fontId="5" fillId="0" borderId="24" xfId="0" applyFont="1" applyBorder="1" applyAlignment="1">
      <alignment horizontal="right"/>
    </xf>
    <xf numFmtId="0" fontId="5" fillId="0" borderId="45" xfId="0" applyFont="1" applyBorder="1"/>
    <xf numFmtId="0" fontId="5" fillId="0" borderId="25" xfId="0" applyFont="1" applyBorder="1"/>
    <xf numFmtId="167" fontId="5" fillId="0" borderId="24" xfId="1" applyNumberFormat="1" applyFont="1" applyFill="1" applyBorder="1" applyAlignment="1">
      <alignment horizontal="center"/>
    </xf>
    <xf numFmtId="0" fontId="5" fillId="0" borderId="45" xfId="0" applyFont="1" applyBorder="1" applyAlignment="1">
      <alignment horizontal="right" vertical="center"/>
    </xf>
    <xf numFmtId="0" fontId="5" fillId="0" borderId="25" xfId="0" applyFont="1" applyBorder="1" applyAlignment="1">
      <alignment horizontal="right" vertical="center"/>
    </xf>
    <xf numFmtId="0" fontId="16" fillId="0" borderId="45" xfId="0" applyFont="1" applyBorder="1" applyAlignment="1">
      <alignment horizontal="right" vertical="center"/>
    </xf>
    <xf numFmtId="0" fontId="16" fillId="0" borderId="25" xfId="0" applyFont="1" applyBorder="1" applyAlignment="1">
      <alignment horizontal="right" vertical="center"/>
    </xf>
    <xf numFmtId="0" fontId="5" fillId="0" borderId="24" xfId="0" applyFont="1" applyBorder="1" applyAlignment="1">
      <alignment horizontal="left"/>
    </xf>
    <xf numFmtId="165" fontId="5" fillId="0" borderId="45" xfId="0" applyNumberFormat="1" applyFont="1" applyBorder="1" applyAlignment="1">
      <alignment horizontal="right" vertical="center"/>
    </xf>
    <xf numFmtId="165" fontId="5" fillId="0" borderId="25" xfId="0" applyNumberFormat="1" applyFont="1" applyBorder="1" applyAlignment="1">
      <alignment horizontal="right" vertical="center"/>
    </xf>
    <xf numFmtId="164" fontId="5" fillId="0" borderId="24" xfId="0" applyNumberFormat="1" applyFont="1" applyBorder="1"/>
    <xf numFmtId="165" fontId="5" fillId="0" borderId="45" xfId="0" applyNumberFormat="1" applyFont="1" applyBorder="1"/>
    <xf numFmtId="165" fontId="5" fillId="0" borderId="25" xfId="0" applyNumberFormat="1" applyFont="1" applyBorder="1"/>
    <xf numFmtId="43" fontId="5" fillId="0" borderId="24" xfId="1" applyFont="1" applyBorder="1" applyAlignment="1">
      <alignment horizontal="right"/>
    </xf>
    <xf numFmtId="0" fontId="16" fillId="0" borderId="24" xfId="0" applyFont="1" applyBorder="1"/>
    <xf numFmtId="0" fontId="16" fillId="0" borderId="45" xfId="0" applyFont="1" applyBorder="1"/>
    <xf numFmtId="0" fontId="16" fillId="0" borderId="25" xfId="0" applyFont="1" applyBorder="1"/>
    <xf numFmtId="1" fontId="5" fillId="0" borderId="24" xfId="0" applyNumberFormat="1" applyFont="1" applyBorder="1" applyAlignment="1">
      <alignment horizontal="right"/>
    </xf>
    <xf numFmtId="0" fontId="19" fillId="0" borderId="24" xfId="0" applyFont="1" applyBorder="1"/>
    <xf numFmtId="0" fontId="19" fillId="0" borderId="45" xfId="0" applyFont="1" applyBorder="1"/>
    <xf numFmtId="0" fontId="19" fillId="0" borderId="25" xfId="0" applyFont="1" applyBorder="1"/>
    <xf numFmtId="0" fontId="6" fillId="0" borderId="24" xfId="0" applyFont="1" applyBorder="1" applyAlignment="1">
      <alignment horizontal="left" indent="1"/>
    </xf>
    <xf numFmtId="164" fontId="5" fillId="0" borderId="24" xfId="1" applyNumberFormat="1" applyFont="1" applyBorder="1" applyAlignment="1">
      <alignment horizontal="right"/>
    </xf>
    <xf numFmtId="2" fontId="5" fillId="0" borderId="24" xfId="0" applyNumberFormat="1" applyFont="1" applyBorder="1" applyAlignment="1">
      <alignment horizontal="center"/>
    </xf>
    <xf numFmtId="165" fontId="5" fillId="0" borderId="24" xfId="0" applyNumberFormat="1" applyFont="1" applyBorder="1" applyAlignment="1">
      <alignment horizontal="center"/>
    </xf>
    <xf numFmtId="0" fontId="5" fillId="0" borderId="24" xfId="0" applyFont="1" applyBorder="1" applyAlignment="1">
      <alignment horizontal="left" indent="2"/>
    </xf>
    <xf numFmtId="2" fontId="5" fillId="0" borderId="24" xfId="0" applyNumberFormat="1" applyFont="1" applyBorder="1" applyAlignment="1">
      <alignment horizontal="right"/>
    </xf>
    <xf numFmtId="43" fontId="5" fillId="0" borderId="24" xfId="0" applyNumberFormat="1" applyFont="1" applyBorder="1"/>
    <xf numFmtId="2" fontId="19" fillId="0" borderId="24" xfId="0" applyNumberFormat="1" applyFont="1" applyBorder="1"/>
    <xf numFmtId="2" fontId="5" fillId="0" borderId="45" xfId="0" applyNumberFormat="1" applyFont="1" applyBorder="1"/>
    <xf numFmtId="2" fontId="5" fillId="0" borderId="24" xfId="1" applyNumberFormat="1" applyFont="1" applyFill="1" applyBorder="1"/>
    <xf numFmtId="2" fontId="5" fillId="0" borderId="24" xfId="1" applyNumberFormat="1" applyFont="1" applyBorder="1" applyAlignment="1">
      <alignment horizontal="right"/>
    </xf>
    <xf numFmtId="2" fontId="5" fillId="0" borderId="24" xfId="1" applyNumberFormat="1" applyFont="1" applyFill="1" applyBorder="1" applyAlignment="1">
      <alignment horizontal="right"/>
    </xf>
    <xf numFmtId="3" fontId="5" fillId="0" borderId="24" xfId="1" applyNumberFormat="1" applyFont="1" applyFill="1" applyBorder="1"/>
    <xf numFmtId="3" fontId="16" fillId="0" borderId="24" xfId="1" applyNumberFormat="1" applyFont="1" applyFill="1" applyBorder="1"/>
    <xf numFmtId="4" fontId="16" fillId="0" borderId="24" xfId="1" applyNumberFormat="1" applyFont="1" applyFill="1" applyBorder="1"/>
    <xf numFmtId="4" fontId="5" fillId="0" borderId="24" xfId="1" applyNumberFormat="1" applyFont="1" applyFill="1" applyBorder="1"/>
    <xf numFmtId="4" fontId="20" fillId="0" borderId="24" xfId="1" applyNumberFormat="1" applyFont="1" applyFill="1" applyBorder="1"/>
    <xf numFmtId="4" fontId="19" fillId="0" borderId="24" xfId="1" applyNumberFormat="1" applyFont="1" applyFill="1" applyBorder="1"/>
    <xf numFmtId="0" fontId="6" fillId="0" borderId="24" xfId="0" applyFont="1" applyBorder="1" applyAlignment="1">
      <alignment horizontal="left"/>
    </xf>
    <xf numFmtId="3" fontId="6" fillId="0" borderId="24" xfId="0" applyNumberFormat="1" applyFont="1" applyBorder="1"/>
    <xf numFmtId="3" fontId="6" fillId="0" borderId="24" xfId="1" applyNumberFormat="1" applyFont="1" applyFill="1" applyBorder="1" applyAlignment="1">
      <alignment horizontal="right"/>
    </xf>
    <xf numFmtId="164" fontId="6" fillId="0" borderId="24" xfId="1" applyNumberFormat="1" applyFont="1" applyFill="1" applyBorder="1" applyAlignment="1"/>
    <xf numFmtId="3" fontId="6" fillId="0" borderId="24" xfId="1" applyNumberFormat="1" applyFont="1" applyFill="1" applyBorder="1"/>
    <xf numFmtId="164" fontId="6" fillId="0" borderId="24" xfId="1" applyNumberFormat="1" applyFont="1" applyFill="1" applyBorder="1" applyAlignment="1">
      <alignment horizontal="right"/>
    </xf>
    <xf numFmtId="164" fontId="12" fillId="0" borderId="24" xfId="1" applyNumberFormat="1" applyFont="1" applyFill="1" applyBorder="1" applyAlignment="1">
      <alignment horizontal="right"/>
    </xf>
    <xf numFmtId="164" fontId="12" fillId="0" borderId="25" xfId="1" applyNumberFormat="1" applyFont="1" applyFill="1" applyBorder="1" applyAlignment="1">
      <alignment horizontal="right"/>
    </xf>
    <xf numFmtId="164" fontId="6" fillId="0" borderId="25" xfId="1" applyNumberFormat="1" applyFont="1" applyFill="1" applyBorder="1" applyAlignment="1">
      <alignment horizontal="right"/>
    </xf>
    <xf numFmtId="3" fontId="6" fillId="0" borderId="24" xfId="1" applyNumberFormat="1" applyFont="1" applyFill="1" applyBorder="1" applyAlignment="1"/>
    <xf numFmtId="3" fontId="6" fillId="0" borderId="24" xfId="0" applyNumberFormat="1" applyFont="1" applyBorder="1" applyAlignment="1">
      <alignment horizontal="right"/>
    </xf>
    <xf numFmtId="3" fontId="12" fillId="0" borderId="24" xfId="0" applyNumberFormat="1" applyFont="1" applyBorder="1" applyAlignment="1">
      <alignment horizontal="right"/>
    </xf>
    <xf numFmtId="3" fontId="6" fillId="0" borderId="25" xfId="0" applyNumberFormat="1" applyFont="1" applyBorder="1" applyAlignment="1">
      <alignment horizontal="right"/>
    </xf>
    <xf numFmtId="3" fontId="6" fillId="0" borderId="24" xfId="1" applyNumberFormat="1" applyFont="1" applyBorder="1" applyAlignment="1">
      <alignment horizontal="right"/>
    </xf>
    <xf numFmtId="3" fontId="6" fillId="0" borderId="24" xfId="1" applyNumberFormat="1" applyFont="1" applyBorder="1" applyAlignment="1"/>
    <xf numFmtId="164" fontId="6" fillId="0" borderId="24" xfId="1" applyNumberFormat="1" applyFont="1" applyFill="1" applyBorder="1" applyAlignment="1">
      <alignment readingOrder="1"/>
    </xf>
    <xf numFmtId="164" fontId="5" fillId="0" borderId="24" xfId="1" applyNumberFormat="1" applyFont="1" applyBorder="1" applyAlignment="1"/>
    <xf numFmtId="3" fontId="5" fillId="0" borderId="24" xfId="1" applyNumberFormat="1" applyFont="1" applyFill="1" applyBorder="1" applyAlignment="1"/>
    <xf numFmtId="164" fontId="5" fillId="0" borderId="24" xfId="1" applyNumberFormat="1" applyFont="1" applyFill="1" applyBorder="1" applyAlignment="1">
      <alignment readingOrder="1"/>
    </xf>
    <xf numFmtId="3" fontId="5" fillId="0" borderId="24" xfId="0" applyNumberFormat="1" applyFont="1" applyBorder="1" applyAlignment="1">
      <alignment horizontal="right"/>
    </xf>
    <xf numFmtId="164" fontId="19" fillId="0" borderId="24" xfId="1" applyNumberFormat="1" applyFont="1" applyFill="1" applyBorder="1"/>
    <xf numFmtId="164" fontId="5" fillId="0" borderId="25" xfId="1" applyNumberFormat="1" applyFont="1" applyFill="1" applyBorder="1"/>
    <xf numFmtId="164" fontId="6" fillId="0" borderId="0" xfId="1" applyNumberFormat="1" applyFont="1" applyFill="1" applyBorder="1" applyAlignment="1">
      <alignment horizontal="right"/>
    </xf>
    <xf numFmtId="164" fontId="5" fillId="0" borderId="24" xfId="1" applyNumberFormat="1" applyFont="1" applyFill="1" applyBorder="1" applyAlignment="1"/>
    <xf numFmtId="3" fontId="19" fillId="0" borderId="24" xfId="0" applyNumberFormat="1" applyFont="1" applyBorder="1"/>
    <xf numFmtId="164" fontId="5" fillId="0" borderId="5" xfId="1" applyNumberFormat="1" applyFont="1" applyFill="1" applyBorder="1"/>
    <xf numFmtId="164" fontId="5" fillId="0" borderId="0" xfId="1" applyNumberFormat="1" applyFont="1" applyFill="1" applyBorder="1"/>
    <xf numFmtId="164" fontId="5" fillId="0" borderId="0" xfId="1" applyNumberFormat="1" applyFont="1" applyFill="1"/>
    <xf numFmtId="0" fontId="6" fillId="0" borderId="24" xfId="0" applyFont="1" applyBorder="1" applyAlignment="1">
      <alignment horizontal="left" indent="2"/>
    </xf>
    <xf numFmtId="164" fontId="6" fillId="0" borderId="24" xfId="1" applyNumberFormat="1" applyFont="1" applyBorder="1" applyAlignment="1">
      <alignment horizontal="right"/>
    </xf>
    <xf numFmtId="164" fontId="6" fillId="0" borderId="25" xfId="1" applyNumberFormat="1" applyFont="1" applyFill="1" applyBorder="1"/>
    <xf numFmtId="164" fontId="6" fillId="0" borderId="25" xfId="1" applyNumberFormat="1" applyFont="1" applyFill="1" applyBorder="1" applyAlignment="1">
      <alignment vertical="center"/>
    </xf>
    <xf numFmtId="164" fontId="6" fillId="0" borderId="24" xfId="1" applyNumberFormat="1" applyFont="1" applyFill="1" applyBorder="1" applyAlignment="1">
      <alignment vertical="center"/>
    </xf>
    <xf numFmtId="164" fontId="6" fillId="0" borderId="45" xfId="1" applyNumberFormat="1" applyFont="1" applyFill="1" applyBorder="1" applyAlignment="1">
      <alignment vertical="center"/>
    </xf>
    <xf numFmtId="0" fontId="21" fillId="0" borderId="0" xfId="0" applyFont="1" applyAlignment="1">
      <alignment horizontal="right"/>
    </xf>
    <xf numFmtId="0" fontId="21" fillId="0" borderId="24" xfId="0" applyFont="1" applyBorder="1" applyAlignment="1">
      <alignment horizontal="left" indent="1"/>
    </xf>
    <xf numFmtId="0" fontId="21" fillId="0" borderId="24" xfId="0" applyFont="1" applyBorder="1" applyAlignment="1">
      <alignment horizontal="right"/>
    </xf>
    <xf numFmtId="3" fontId="21" fillId="0" borderId="24" xfId="0" applyNumberFormat="1" applyFont="1" applyBorder="1" applyAlignment="1">
      <alignment horizontal="right"/>
    </xf>
    <xf numFmtId="3" fontId="21" fillId="0" borderId="24" xfId="0" applyNumberFormat="1" applyFont="1" applyBorder="1"/>
    <xf numFmtId="169" fontId="21" fillId="0" borderId="24" xfId="0" applyNumberFormat="1" applyFont="1" applyBorder="1"/>
    <xf numFmtId="164" fontId="21" fillId="0" borderId="24" xfId="1" applyNumberFormat="1" applyFont="1" applyFill="1" applyBorder="1" applyAlignment="1"/>
    <xf numFmtId="3" fontId="21" fillId="0" borderId="24" xfId="1" applyNumberFormat="1" applyFont="1" applyFill="1" applyBorder="1" applyAlignment="1"/>
    <xf numFmtId="164" fontId="21" fillId="0" borderId="24" xfId="1" applyNumberFormat="1" applyFont="1" applyBorder="1"/>
    <xf numFmtId="164" fontId="21" fillId="0" borderId="24" xfId="1" applyNumberFormat="1" applyFont="1" applyFill="1" applyBorder="1" applyAlignment="1">
      <alignment horizontal="right"/>
    </xf>
    <xf numFmtId="164" fontId="21" fillId="0" borderId="24" xfId="1" applyNumberFormat="1" applyFont="1" applyFill="1" applyBorder="1"/>
    <xf numFmtId="164" fontId="21" fillId="0" borderId="24" xfId="1" applyNumberFormat="1" applyFont="1" applyFill="1" applyBorder="1" applyAlignment="1">
      <alignment readingOrder="1"/>
    </xf>
    <xf numFmtId="164" fontId="21" fillId="0" borderId="25" xfId="1" applyNumberFormat="1" applyFont="1" applyFill="1" applyBorder="1" applyAlignment="1">
      <alignment horizontal="right"/>
    </xf>
    <xf numFmtId="0" fontId="21" fillId="0" borderId="25" xfId="0" applyFont="1" applyBorder="1" applyAlignment="1">
      <alignment horizontal="center" vertical="center"/>
    </xf>
    <xf numFmtId="0" fontId="21" fillId="0" borderId="24" xfId="0" applyFont="1" applyBorder="1" applyAlignment="1">
      <alignment horizontal="center" vertical="center"/>
    </xf>
    <xf numFmtId="0" fontId="21" fillId="0" borderId="0" xfId="0" applyFont="1"/>
    <xf numFmtId="0" fontId="20" fillId="0" borderId="24" xfId="0" applyFont="1" applyBorder="1" applyAlignment="1">
      <alignment horizontal="left" indent="1"/>
    </xf>
    <xf numFmtId="0" fontId="20" fillId="0" borderId="24" xfId="0" applyFont="1" applyBorder="1" applyAlignment="1">
      <alignment horizontal="right"/>
    </xf>
    <xf numFmtId="3" fontId="20" fillId="0" borderId="24" xfId="0" applyNumberFormat="1" applyFont="1" applyBorder="1"/>
    <xf numFmtId="169" fontId="20" fillId="0" borderId="24" xfId="0" applyNumberFormat="1" applyFont="1" applyBorder="1"/>
    <xf numFmtId="164" fontId="20" fillId="0" borderId="24" xfId="1" applyNumberFormat="1" applyFont="1" applyFill="1" applyBorder="1"/>
    <xf numFmtId="3" fontId="20" fillId="0" borderId="24" xfId="1" applyNumberFormat="1" applyFont="1" applyFill="1" applyBorder="1"/>
    <xf numFmtId="3" fontId="20" fillId="0" borderId="24" xfId="1" applyNumberFormat="1" applyFont="1" applyFill="1" applyBorder="1" applyAlignment="1"/>
    <xf numFmtId="164" fontId="20" fillId="0" borderId="24" xfId="1" applyNumberFormat="1" applyFont="1" applyFill="1" applyBorder="1" applyAlignment="1"/>
    <xf numFmtId="164" fontId="20" fillId="0" borderId="24" xfId="1" applyNumberFormat="1" applyFont="1" applyBorder="1"/>
    <xf numFmtId="164" fontId="20" fillId="0" borderId="24" xfId="1" applyNumberFormat="1" applyFont="1" applyFill="1" applyBorder="1" applyAlignment="1">
      <alignment horizontal="right"/>
    </xf>
    <xf numFmtId="164" fontId="20" fillId="0" borderId="24" xfId="1" applyNumberFormat="1" applyFont="1" applyFill="1" applyBorder="1" applyAlignment="1">
      <alignment readingOrder="1"/>
    </xf>
    <xf numFmtId="1" fontId="20" fillId="0" borderId="24" xfId="0" applyNumberFormat="1" applyFont="1" applyBorder="1"/>
    <xf numFmtId="1" fontId="20" fillId="0" borderId="24" xfId="0" applyNumberFormat="1" applyFont="1" applyBorder="1" applyAlignment="1">
      <alignment horizontal="right"/>
    </xf>
    <xf numFmtId="164" fontId="20" fillId="0" borderId="24" xfId="1" applyNumberFormat="1" applyFont="1" applyBorder="1" applyAlignment="1">
      <alignment horizontal="right"/>
    </xf>
    <xf numFmtId="164" fontId="20" fillId="0" borderId="25" xfId="1" applyNumberFormat="1" applyFont="1" applyBorder="1" applyAlignment="1">
      <alignment horizontal="right"/>
    </xf>
    <xf numFmtId="0" fontId="20" fillId="0" borderId="25" xfId="0" applyFont="1" applyBorder="1" applyAlignment="1">
      <alignment horizontal="center" vertical="center"/>
    </xf>
    <xf numFmtId="0" fontId="20" fillId="0" borderId="24" xfId="0" applyFont="1" applyBorder="1" applyAlignment="1">
      <alignment horizontal="center" vertical="center"/>
    </xf>
    <xf numFmtId="0" fontId="20" fillId="0" borderId="45" xfId="0" applyFont="1" applyBorder="1" applyAlignment="1">
      <alignment horizontal="center" vertical="center"/>
    </xf>
    <xf numFmtId="0" fontId="20" fillId="0" borderId="0" xfId="0" applyFont="1"/>
    <xf numFmtId="3" fontId="6" fillId="0" borderId="24" xfId="1" applyNumberFormat="1" applyFont="1" applyBorder="1"/>
    <xf numFmtId="3" fontId="12" fillId="0" borderId="24" xfId="1" applyNumberFormat="1" applyFont="1" applyFill="1" applyBorder="1"/>
    <xf numFmtId="3" fontId="12" fillId="0" borderId="24" xfId="0" applyNumberFormat="1" applyFont="1" applyBorder="1"/>
    <xf numFmtId="3" fontId="12" fillId="0" borderId="25" xfId="0" applyNumberFormat="1" applyFont="1" applyBorder="1"/>
    <xf numFmtId="3" fontId="12" fillId="0" borderId="25" xfId="0" applyNumberFormat="1" applyFont="1" applyBorder="1" applyAlignment="1">
      <alignment vertical="center"/>
    </xf>
    <xf numFmtId="3" fontId="12" fillId="0" borderId="24" xfId="0" applyNumberFormat="1" applyFont="1" applyBorder="1" applyAlignment="1">
      <alignment vertical="center"/>
    </xf>
    <xf numFmtId="164" fontId="23" fillId="0" borderId="24" xfId="1" applyNumberFormat="1" applyFont="1" applyFill="1" applyBorder="1"/>
    <xf numFmtId="3" fontId="6" fillId="0" borderId="24" xfId="0" applyNumberFormat="1" applyFont="1" applyBorder="1" applyAlignment="1">
      <alignment horizontal="center"/>
    </xf>
    <xf numFmtId="3" fontId="6" fillId="0" borderId="25" xfId="0" applyNumberFormat="1" applyFont="1" applyBorder="1"/>
    <xf numFmtId="0" fontId="5" fillId="0" borderId="24" xfId="0" applyFont="1" applyBorder="1" applyAlignment="1">
      <alignment horizontal="left" indent="3"/>
    </xf>
    <xf numFmtId="164" fontId="5" fillId="0" borderId="25" xfId="1" applyNumberFormat="1" applyFont="1" applyBorder="1"/>
    <xf numFmtId="164" fontId="16" fillId="0" borderId="24" xfId="0" applyNumberFormat="1" applyFont="1" applyBorder="1"/>
    <xf numFmtId="164" fontId="5" fillId="0" borderId="45" xfId="1" applyNumberFormat="1" applyFont="1" applyBorder="1"/>
    <xf numFmtId="1" fontId="5" fillId="0" borderId="24" xfId="1" applyNumberFormat="1" applyFont="1" applyBorder="1"/>
    <xf numFmtId="1" fontId="5" fillId="0" borderId="24" xfId="1" applyNumberFormat="1" applyFont="1" applyFill="1" applyBorder="1"/>
    <xf numFmtId="172" fontId="5" fillId="0" borderId="24" xfId="1" applyNumberFormat="1" applyFont="1" applyBorder="1"/>
    <xf numFmtId="164" fontId="6" fillId="0" borderId="45" xfId="1" applyNumberFormat="1" applyFont="1" applyFill="1" applyBorder="1"/>
    <xf numFmtId="164" fontId="16" fillId="0" borderId="24" xfId="1" applyNumberFormat="1" applyFont="1" applyBorder="1"/>
    <xf numFmtId="0" fontId="20" fillId="0" borderId="24" xfId="0" applyFont="1" applyBorder="1"/>
    <xf numFmtId="3" fontId="20" fillId="0" borderId="24" xfId="0" applyNumberFormat="1" applyFont="1" applyBorder="1" applyAlignment="1">
      <alignment horizontal="right"/>
    </xf>
    <xf numFmtId="3" fontId="20" fillId="0" borderId="24" xfId="1" applyNumberFormat="1" applyFont="1" applyBorder="1" applyAlignment="1">
      <alignment horizontal="right"/>
    </xf>
    <xf numFmtId="3" fontId="20" fillId="0" borderId="24" xfId="1" applyNumberFormat="1" applyFont="1" applyBorder="1"/>
    <xf numFmtId="3" fontId="20" fillId="0" borderId="24" xfId="1" applyNumberFormat="1" applyFont="1" applyFill="1" applyBorder="1" applyAlignment="1">
      <alignment horizontal="right"/>
    </xf>
    <xf numFmtId="164" fontId="20" fillId="0" borderId="45" xfId="1" applyNumberFormat="1" applyFont="1" applyFill="1" applyBorder="1"/>
    <xf numFmtId="164" fontId="20" fillId="0" borderId="25" xfId="1" applyNumberFormat="1" applyFont="1" applyFill="1" applyBorder="1"/>
    <xf numFmtId="164" fontId="20" fillId="0" borderId="24" xfId="1" applyNumberFormat="1" applyFont="1" applyFill="1" applyBorder="1" applyAlignment="1">
      <alignment horizontal="center"/>
    </xf>
    <xf numFmtId="164" fontId="20" fillId="0" borderId="24" xfId="1" applyNumberFormat="1" applyFont="1" applyBorder="1" applyAlignment="1">
      <alignment horizontal="center"/>
    </xf>
    <xf numFmtId="3" fontId="20" fillId="0" borderId="25" xfId="0" applyNumberFormat="1" applyFont="1" applyBorder="1"/>
    <xf numFmtId="164" fontId="5" fillId="0" borderId="24" xfId="1" applyNumberFormat="1" applyFont="1" applyBorder="1" applyAlignment="1">
      <alignment horizontal="left"/>
    </xf>
    <xf numFmtId="164" fontId="6" fillId="0" borderId="25" xfId="1" applyNumberFormat="1" applyFont="1" applyBorder="1"/>
    <xf numFmtId="0" fontId="5" fillId="0" borderId="24" xfId="0" applyFont="1" applyBorder="1" applyAlignment="1">
      <alignment horizontal="left" indent="4"/>
    </xf>
    <xf numFmtId="164" fontId="5" fillId="0" borderId="24" xfId="1" applyNumberFormat="1" applyFont="1" applyFill="1" applyBorder="1" applyAlignment="1">
      <alignment horizontal="left"/>
    </xf>
    <xf numFmtId="164" fontId="5" fillId="0" borderId="55" xfId="1" applyNumberFormat="1" applyFont="1" applyFill="1" applyBorder="1"/>
    <xf numFmtId="164" fontId="5" fillId="0" borderId="56" xfId="1" applyNumberFormat="1" applyFont="1" applyFill="1" applyBorder="1"/>
    <xf numFmtId="164" fontId="5" fillId="0" borderId="57" xfId="1" applyNumberFormat="1" applyFont="1" applyFill="1" applyBorder="1"/>
    <xf numFmtId="0" fontId="6" fillId="0" borderId="45" xfId="0" applyFont="1" applyBorder="1"/>
    <xf numFmtId="0" fontId="6" fillId="0" borderId="25" xfId="0" applyFont="1" applyBorder="1"/>
    <xf numFmtId="164" fontId="12" fillId="0" borderId="24" xfId="1" applyNumberFormat="1" applyFont="1" applyFill="1" applyBorder="1"/>
    <xf numFmtId="164" fontId="24" fillId="3" borderId="24" xfId="1" applyNumberFormat="1" applyFont="1" applyFill="1" applyBorder="1"/>
    <xf numFmtId="164" fontId="25" fillId="3" borderId="24" xfId="1" applyNumberFormat="1" applyFont="1" applyFill="1" applyBorder="1"/>
    <xf numFmtId="164" fontId="12" fillId="0" borderId="45" xfId="1" applyNumberFormat="1" applyFont="1" applyFill="1" applyBorder="1"/>
    <xf numFmtId="164" fontId="12" fillId="0" borderId="25" xfId="1" applyNumberFormat="1" applyFont="1" applyFill="1" applyBorder="1"/>
    <xf numFmtId="164" fontId="6" fillId="0" borderId="24" xfId="0" applyNumberFormat="1" applyFont="1" applyBorder="1"/>
    <xf numFmtId="164" fontId="19" fillId="0" borderId="45" xfId="1" applyNumberFormat="1" applyFont="1" applyFill="1" applyBorder="1"/>
    <xf numFmtId="164" fontId="19" fillId="0" borderId="25" xfId="1" applyNumberFormat="1" applyFont="1" applyFill="1" applyBorder="1"/>
    <xf numFmtId="164" fontId="19" fillId="0" borderId="24" xfId="0" applyNumberFormat="1" applyFont="1" applyBorder="1"/>
    <xf numFmtId="164" fontId="19" fillId="0" borderId="45" xfId="0" applyNumberFormat="1" applyFont="1" applyBorder="1"/>
    <xf numFmtId="164" fontId="19" fillId="0" borderId="25" xfId="0" applyNumberFormat="1" applyFont="1" applyBorder="1"/>
    <xf numFmtId="170" fontId="5" fillId="0" borderId="24" xfId="1" applyNumberFormat="1" applyFont="1" applyFill="1" applyBorder="1"/>
    <xf numFmtId="171" fontId="5" fillId="0" borderId="24" xfId="1" applyNumberFormat="1" applyFont="1" applyFill="1" applyBorder="1"/>
    <xf numFmtId="3" fontId="5" fillId="0" borderId="24" xfId="0" applyNumberFormat="1" applyFont="1" applyBorder="1" applyAlignment="1">
      <alignment horizontal="center"/>
    </xf>
    <xf numFmtId="164" fontId="24" fillId="3" borderId="24" xfId="0" applyNumberFormat="1" applyFont="1" applyFill="1" applyBorder="1"/>
    <xf numFmtId="164" fontId="25" fillId="3" borderId="24" xfId="0" applyNumberFormat="1" applyFont="1" applyFill="1" applyBorder="1"/>
    <xf numFmtId="164" fontId="12" fillId="0" borderId="24" xfId="0" applyNumberFormat="1" applyFont="1" applyBorder="1"/>
    <xf numFmtId="164" fontId="12" fillId="0" borderId="45" xfId="0" applyNumberFormat="1" applyFont="1" applyBorder="1"/>
    <xf numFmtId="164" fontId="12" fillId="0" borderId="25" xfId="0" applyNumberFormat="1" applyFont="1" applyBorder="1"/>
    <xf numFmtId="0" fontId="27" fillId="0" borderId="24" xfId="0" applyFont="1" applyBorder="1"/>
    <xf numFmtId="164" fontId="25" fillId="0" borderId="24" xfId="0" applyNumberFormat="1" applyFont="1" applyBorder="1"/>
    <xf numFmtId="164" fontId="5" fillId="0" borderId="45" xfId="0" applyNumberFormat="1" applyFont="1" applyBorder="1"/>
    <xf numFmtId="164" fontId="5" fillId="0" borderId="25" xfId="0" applyNumberFormat="1" applyFont="1" applyBorder="1"/>
    <xf numFmtId="164" fontId="5" fillId="0" borderId="24" xfId="2" applyNumberFormat="1" applyFont="1" applyBorder="1"/>
    <xf numFmtId="164" fontId="5" fillId="0" borderId="24" xfId="2" applyNumberFormat="1" applyFont="1" applyFill="1" applyBorder="1"/>
    <xf numFmtId="164" fontId="5" fillId="0" borderId="24" xfId="2" applyNumberFormat="1" applyFont="1" applyFill="1" applyBorder="1" applyAlignment="1">
      <alignment horizontal="right"/>
    </xf>
    <xf numFmtId="164" fontId="5" fillId="0" borderId="25" xfId="1" applyNumberFormat="1" applyFont="1" applyFill="1" applyBorder="1" applyAlignment="1">
      <alignment horizontal="right"/>
    </xf>
    <xf numFmtId="164" fontId="5" fillId="0" borderId="45" xfId="1" applyNumberFormat="1" applyFont="1" applyFill="1" applyBorder="1" applyAlignment="1">
      <alignment horizontal="right"/>
    </xf>
    <xf numFmtId="3" fontId="5" fillId="0" borderId="24" xfId="2" applyNumberFormat="1" applyFont="1" applyFill="1" applyBorder="1"/>
    <xf numFmtId="0" fontId="6" fillId="0" borderId="24" xfId="0" applyFont="1" applyBorder="1" applyAlignment="1">
      <alignment wrapText="1"/>
    </xf>
    <xf numFmtId="3" fontId="5" fillId="0" borderId="24" xfId="2" applyNumberFormat="1" applyFont="1" applyBorder="1"/>
    <xf numFmtId="164" fontId="16" fillId="0" borderId="24" xfId="2" applyNumberFormat="1" applyFont="1" applyFill="1" applyBorder="1"/>
    <xf numFmtId="0" fontId="5" fillId="0" borderId="26" xfId="0" applyFont="1" applyBorder="1"/>
    <xf numFmtId="3" fontId="5" fillId="0" borderId="26" xfId="0" applyNumberFormat="1" applyFont="1" applyBorder="1"/>
    <xf numFmtId="3" fontId="5" fillId="0" borderId="26" xfId="0" applyNumberFormat="1" applyFont="1" applyBorder="1" applyAlignment="1">
      <alignment horizontal="center"/>
    </xf>
    <xf numFmtId="164" fontId="5" fillId="0" borderId="26" xfId="2" applyNumberFormat="1" applyFont="1" applyFill="1" applyBorder="1"/>
    <xf numFmtId="3" fontId="5" fillId="0" borderId="26" xfId="2" applyNumberFormat="1" applyFont="1" applyFill="1" applyBorder="1"/>
    <xf numFmtId="164" fontId="5" fillId="0" borderId="26" xfId="2" applyNumberFormat="1" applyFont="1" applyFill="1" applyBorder="1" applyAlignment="1">
      <alignment horizontal="right"/>
    </xf>
    <xf numFmtId="164" fontId="5" fillId="0" borderId="26" xfId="1" applyNumberFormat="1" applyFont="1" applyFill="1" applyBorder="1"/>
    <xf numFmtId="164" fontId="5" fillId="0" borderId="52" xfId="1" applyNumberFormat="1" applyFont="1" applyFill="1" applyBorder="1"/>
    <xf numFmtId="164" fontId="5" fillId="0" borderId="27" xfId="1" applyNumberFormat="1" applyFont="1" applyFill="1" applyBorder="1"/>
    <xf numFmtId="0" fontId="6" fillId="0" borderId="4" xfId="0" applyFont="1" applyBorder="1" applyAlignment="1">
      <alignment wrapText="1"/>
    </xf>
    <xf numFmtId="3" fontId="6" fillId="0" borderId="2" xfId="0" applyNumberFormat="1" applyFont="1" applyBorder="1"/>
    <xf numFmtId="0" fontId="5" fillId="0" borderId="2" xfId="0" applyFont="1" applyBorder="1" applyAlignment="1">
      <alignment horizontal="left" indent="1"/>
    </xf>
    <xf numFmtId="0" fontId="5" fillId="0" borderId="0" xfId="0" applyFont="1" applyAlignment="1">
      <alignment wrapText="1"/>
    </xf>
    <xf numFmtId="0" fontId="5" fillId="0" borderId="2" xfId="0" applyFont="1" applyBorder="1" applyAlignment="1">
      <alignment wrapText="1"/>
    </xf>
    <xf numFmtId="3" fontId="5" fillId="0" borderId="0" xfId="0" applyNumberFormat="1" applyFont="1" applyAlignment="1">
      <alignment wrapText="1"/>
    </xf>
    <xf numFmtId="164" fontId="5" fillId="0" borderId="2" xfId="1" applyNumberFormat="1" applyFont="1" applyFill="1" applyBorder="1"/>
    <xf numFmtId="43" fontId="5" fillId="0" borderId="0" xfId="1" applyFont="1" applyFill="1" applyBorder="1"/>
    <xf numFmtId="167" fontId="5" fillId="0" borderId="0" xfId="1" applyNumberFormat="1" applyFont="1" applyFill="1" applyBorder="1"/>
    <xf numFmtId="0" fontId="5" fillId="0" borderId="5" xfId="0" applyFont="1" applyBorder="1" applyAlignment="1">
      <alignment horizontal="left" vertical="top" wrapText="1"/>
    </xf>
    <xf numFmtId="164" fontId="5" fillId="0" borderId="0" xfId="0" applyNumberFormat="1" applyFont="1"/>
    <xf numFmtId="170" fontId="5" fillId="0" borderId="0" xfId="1" applyNumberFormat="1" applyFont="1" applyFill="1" applyBorder="1"/>
    <xf numFmtId="2" fontId="5" fillId="0" borderId="0" xfId="0" applyNumberFormat="1" applyFont="1"/>
    <xf numFmtId="165" fontId="5" fillId="0" borderId="0" xfId="0" applyNumberFormat="1" applyFont="1"/>
    <xf numFmtId="164" fontId="5" fillId="0" borderId="0" xfId="1" applyNumberFormat="1" applyFont="1" applyBorder="1"/>
    <xf numFmtId="164" fontId="25" fillId="0" borderId="0" xfId="1" applyNumberFormat="1" applyFont="1" applyFill="1" applyBorder="1"/>
    <xf numFmtId="0" fontId="29" fillId="0" borderId="0" xfId="0" applyFont="1"/>
    <xf numFmtId="0" fontId="5" fillId="0" borderId="16" xfId="0" applyFont="1" applyBorder="1"/>
    <xf numFmtId="164" fontId="20" fillId="0" borderId="0" xfId="1" applyNumberFormat="1" applyFont="1" applyFill="1" applyBorder="1"/>
    <xf numFmtId="164" fontId="20" fillId="0" borderId="0" xfId="0" applyNumberFormat="1" applyFont="1"/>
    <xf numFmtId="0" fontId="18" fillId="0" borderId="5" xfId="0" applyFont="1" applyBorder="1" applyAlignment="1">
      <alignment horizontal="left" vertical="top" wrapText="1"/>
    </xf>
    <xf numFmtId="0" fontId="5" fillId="0" borderId="0" xfId="0" applyFont="1" applyAlignment="1">
      <alignment horizontal="left" vertical="top" wrapText="1"/>
    </xf>
    <xf numFmtId="0" fontId="18" fillId="0" borderId="0" xfId="0" applyFont="1" applyAlignment="1">
      <alignment horizontal="left" vertical="top" wrapText="1"/>
    </xf>
    <xf numFmtId="0" fontId="32" fillId="0" borderId="0" xfId="3" applyFont="1" applyAlignment="1" applyProtection="1">
      <alignment vertical="center" wrapText="1"/>
    </xf>
    <xf numFmtId="0" fontId="5" fillId="0" borderId="13" xfId="0" applyFont="1" applyBorder="1" applyAlignment="1">
      <alignment horizontal="left" indent="3"/>
    </xf>
    <xf numFmtId="0" fontId="33" fillId="2" borderId="5" xfId="0" applyFont="1" applyFill="1" applyBorder="1"/>
    <xf numFmtId="1" fontId="6" fillId="0" borderId="0" xfId="0" applyNumberFormat="1" applyFont="1" applyAlignment="1">
      <alignment horizontal="center"/>
    </xf>
    <xf numFmtId="0" fontId="5" fillId="0" borderId="15" xfId="0" applyFont="1" applyBorder="1"/>
    <xf numFmtId="0" fontId="6" fillId="0" borderId="6" xfId="0" applyFont="1" applyBorder="1"/>
    <xf numFmtId="1" fontId="6" fillId="0" borderId="1" xfId="0" applyNumberFormat="1" applyFont="1" applyBorder="1" applyAlignment="1">
      <alignment horizontal="center" vertical="center"/>
    </xf>
    <xf numFmtId="1" fontId="6" fillId="0" borderId="11" xfId="0" applyNumberFormat="1" applyFont="1" applyBorder="1" applyAlignment="1">
      <alignment horizontal="center" vertical="center"/>
    </xf>
    <xf numFmtId="0" fontId="6" fillId="0" borderId="21" xfId="0" applyFont="1" applyBorder="1" applyAlignment="1">
      <alignment horizontal="center" vertical="center"/>
    </xf>
    <xf numFmtId="0" fontId="6" fillId="0" borderId="19" xfId="0" applyFont="1" applyBorder="1" applyAlignment="1">
      <alignment horizontal="center" vertical="center"/>
    </xf>
    <xf numFmtId="0" fontId="6" fillId="0" borderId="17" xfId="0" applyFont="1" applyBorder="1" applyAlignment="1">
      <alignment horizontal="center" vertical="center"/>
    </xf>
    <xf numFmtId="0" fontId="5" fillId="0" borderId="8" xfId="0" applyFont="1" applyBorder="1" applyAlignment="1">
      <alignment wrapText="1"/>
    </xf>
    <xf numFmtId="0" fontId="6" fillId="0" borderId="3" xfId="0" applyFont="1" applyBorder="1" applyAlignment="1">
      <alignment horizontal="center"/>
    </xf>
    <xf numFmtId="0" fontId="6" fillId="0" borderId="9" xfId="0" applyFont="1" applyBorder="1" applyAlignment="1">
      <alignment horizontal="center"/>
    </xf>
    <xf numFmtId="16" fontId="6" fillId="0" borderId="7" xfId="0" applyNumberFormat="1" applyFont="1" applyBorder="1" applyAlignment="1">
      <alignment horizontal="center"/>
    </xf>
    <xf numFmtId="16" fontId="6" fillId="0" borderId="10" xfId="0" applyNumberFormat="1" applyFont="1" applyBorder="1" applyAlignment="1">
      <alignment horizontal="center"/>
    </xf>
    <xf numFmtId="16" fontId="6" fillId="0" borderId="20" xfId="0" applyNumberFormat="1" applyFont="1" applyBorder="1" applyAlignment="1">
      <alignment horizontal="center"/>
    </xf>
    <xf numFmtId="16" fontId="6" fillId="0" borderId="2" xfId="0" applyNumberFormat="1" applyFont="1" applyBorder="1" applyAlignment="1">
      <alignment horizontal="center"/>
    </xf>
    <xf numFmtId="16" fontId="6" fillId="0" borderId="1" xfId="0" applyNumberFormat="1" applyFont="1" applyBorder="1" applyAlignment="1">
      <alignment horizontal="center"/>
    </xf>
    <xf numFmtId="16" fontId="6" fillId="0" borderId="21" xfId="0" applyNumberFormat="1" applyFont="1" applyBorder="1" applyAlignment="1">
      <alignment horizontal="center"/>
    </xf>
    <xf numFmtId="16" fontId="6" fillId="0" borderId="19" xfId="0" applyNumberFormat="1" applyFont="1" applyBorder="1" applyAlignment="1">
      <alignment horizontal="center"/>
    </xf>
    <xf numFmtId="0" fontId="6" fillId="0" borderId="1" xfId="0" applyFont="1" applyBorder="1" applyAlignment="1">
      <alignment horizontal="center"/>
    </xf>
    <xf numFmtId="0" fontId="6" fillId="0" borderId="21" xfId="0" applyFont="1" applyBorder="1" applyAlignment="1">
      <alignment horizontal="center"/>
    </xf>
    <xf numFmtId="0" fontId="6" fillId="0" borderId="19" xfId="0" applyFont="1" applyBorder="1" applyAlignment="1">
      <alignment horizontal="center"/>
    </xf>
    <xf numFmtId="0" fontId="6" fillId="0" borderId="11" xfId="0" applyFont="1" applyBorder="1" applyAlignment="1">
      <alignment horizontal="center"/>
    </xf>
    <xf numFmtId="0" fontId="6" fillId="0" borderId="6" xfId="0" applyFont="1" applyBorder="1" applyAlignment="1">
      <alignment horizontal="center"/>
    </xf>
    <xf numFmtId="0" fontId="6" fillId="0" borderId="18" xfId="0" applyFont="1" applyBorder="1" applyAlignment="1">
      <alignment horizontal="center" vertical="center"/>
    </xf>
    <xf numFmtId="0" fontId="6" fillId="0" borderId="12"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28" xfId="0" applyFont="1" applyBorder="1"/>
    <xf numFmtId="2" fontId="5" fillId="0" borderId="29" xfId="0" applyNumberFormat="1" applyFont="1" applyBorder="1" applyAlignment="1">
      <alignment horizontal="center"/>
    </xf>
    <xf numFmtId="2" fontId="5" fillId="0" borderId="30" xfId="0" applyNumberFormat="1" applyFont="1" applyBorder="1" applyAlignment="1">
      <alignment horizontal="center"/>
    </xf>
    <xf numFmtId="2" fontId="5" fillId="0" borderId="22" xfId="0" applyNumberFormat="1" applyFont="1" applyBorder="1" applyAlignment="1">
      <alignment horizontal="center"/>
    </xf>
    <xf numFmtId="0" fontId="5" fillId="0" borderId="22" xfId="0" applyFont="1" applyBorder="1"/>
    <xf numFmtId="0" fontId="5" fillId="0" borderId="31" xfId="0" applyFont="1" applyBorder="1"/>
    <xf numFmtId="0" fontId="5" fillId="0" borderId="32" xfId="0" applyFont="1" applyBorder="1"/>
    <xf numFmtId="0" fontId="5" fillId="0" borderId="33" xfId="0" applyFont="1" applyBorder="1"/>
    <xf numFmtId="0" fontId="5" fillId="0" borderId="34" xfId="0" applyFont="1" applyBorder="1"/>
    <xf numFmtId="0" fontId="5" fillId="0" borderId="35" xfId="0" applyFont="1" applyBorder="1"/>
    <xf numFmtId="0" fontId="5" fillId="0" borderId="36" xfId="0" applyFont="1" applyBorder="1"/>
    <xf numFmtId="0" fontId="5" fillId="0" borderId="37" xfId="0" applyFont="1" applyBorder="1"/>
    <xf numFmtId="0" fontId="6" fillId="0" borderId="34" xfId="0" applyFont="1" applyBorder="1" applyAlignment="1">
      <alignment horizontal="center"/>
    </xf>
    <xf numFmtId="0" fontId="6" fillId="0" borderId="35" xfId="0" applyFont="1" applyBorder="1" applyAlignment="1">
      <alignment horizontal="center"/>
    </xf>
    <xf numFmtId="0" fontId="6" fillId="0" borderId="32" xfId="0" applyFont="1" applyBorder="1" applyAlignment="1">
      <alignment horizontal="center"/>
    </xf>
    <xf numFmtId="0" fontId="6" fillId="0" borderId="33" xfId="0" applyFont="1" applyBorder="1" applyAlignment="1">
      <alignment horizontal="center"/>
    </xf>
    <xf numFmtId="0" fontId="6" fillId="0" borderId="38" xfId="0" applyFont="1" applyBorder="1" applyAlignment="1">
      <alignment horizontal="center"/>
    </xf>
    <xf numFmtId="0" fontId="6" fillId="0" borderId="23" xfId="0" applyFont="1" applyBorder="1" applyAlignment="1">
      <alignment horizontal="center"/>
    </xf>
    <xf numFmtId="0" fontId="5" fillId="0" borderId="33" xfId="0" applyFont="1" applyBorder="1" applyAlignment="1">
      <alignment horizontal="center"/>
    </xf>
    <xf numFmtId="0" fontId="5" fillId="0" borderId="39" xfId="0" applyFont="1" applyBorder="1" applyAlignment="1">
      <alignment horizontal="center"/>
    </xf>
    <xf numFmtId="0" fontId="5" fillId="0" borderId="28" xfId="0" applyFont="1" applyBorder="1" applyAlignment="1">
      <alignment horizontal="center"/>
    </xf>
    <xf numFmtId="0" fontId="5" fillId="0" borderId="34" xfId="0" applyFont="1" applyBorder="1" applyAlignment="1">
      <alignment horizontal="center"/>
    </xf>
    <xf numFmtId="0" fontId="5" fillId="0" borderId="40" xfId="0" applyFont="1" applyBorder="1" applyAlignment="1">
      <alignment horizontal="center"/>
    </xf>
    <xf numFmtId="0" fontId="5" fillId="0" borderId="22" xfId="0" applyFont="1" applyBorder="1" applyAlignment="1">
      <alignment horizontal="center"/>
    </xf>
    <xf numFmtId="0" fontId="5" fillId="0" borderId="23" xfId="0" applyFont="1" applyBorder="1" applyAlignment="1">
      <alignment horizontal="center"/>
    </xf>
    <xf numFmtId="0" fontId="5" fillId="0" borderId="38" xfId="0" applyFont="1" applyBorder="1" applyAlignment="1">
      <alignment horizontal="center"/>
    </xf>
    <xf numFmtId="2" fontId="5" fillId="0" borderId="41" xfId="0" applyNumberFormat="1" applyFont="1" applyBorder="1" applyAlignment="1">
      <alignment horizontal="center"/>
    </xf>
    <xf numFmtId="2" fontId="5" fillId="0" borderId="42" xfId="0" applyNumberFormat="1" applyFont="1" applyBorder="1" applyAlignment="1">
      <alignment horizontal="center"/>
    </xf>
    <xf numFmtId="2" fontId="5" fillId="0" borderId="43" xfId="0" applyNumberFormat="1" applyFont="1" applyBorder="1" applyAlignment="1">
      <alignment horizontal="center"/>
    </xf>
    <xf numFmtId="2" fontId="5" fillId="0" borderId="44" xfId="0" applyNumberFormat="1" applyFont="1" applyBorder="1" applyAlignment="1">
      <alignment horizontal="center"/>
    </xf>
    <xf numFmtId="2" fontId="5" fillId="0" borderId="45" xfId="0" applyNumberFormat="1" applyFont="1" applyBorder="1" applyAlignment="1">
      <alignment horizontal="center"/>
    </xf>
    <xf numFmtId="2" fontId="5" fillId="0" borderId="46" xfId="0" applyNumberFormat="1" applyFont="1" applyBorder="1" applyAlignment="1">
      <alignment horizontal="center"/>
    </xf>
    <xf numFmtId="4" fontId="5" fillId="0" borderId="45" xfId="0" applyNumberFormat="1" applyFont="1" applyBorder="1" applyAlignment="1">
      <alignment horizontal="right"/>
    </xf>
    <xf numFmtId="4" fontId="5" fillId="0" borderId="47" xfId="0" applyNumberFormat="1" applyFont="1" applyBorder="1" applyAlignment="1">
      <alignment horizontal="right"/>
    </xf>
    <xf numFmtId="4" fontId="5" fillId="0" borderId="25" xfId="0" applyNumberFormat="1" applyFont="1" applyBorder="1" applyAlignment="1">
      <alignment horizontal="right"/>
    </xf>
    <xf numFmtId="4" fontId="5" fillId="0" borderId="47" xfId="1" applyNumberFormat="1" applyFont="1" applyBorder="1"/>
    <xf numFmtId="4" fontId="5" fillId="0" borderId="45" xfId="1" applyNumberFormat="1" applyFont="1" applyFill="1" applyBorder="1"/>
    <xf numFmtId="4" fontId="5" fillId="0" borderId="47" xfId="1" applyNumberFormat="1" applyFont="1" applyFill="1" applyBorder="1"/>
    <xf numFmtId="4" fontId="5" fillId="0" borderId="25" xfId="1" applyNumberFormat="1" applyFont="1" applyFill="1" applyBorder="1"/>
    <xf numFmtId="4" fontId="19" fillId="0" borderId="25" xfId="1" applyNumberFormat="1" applyFont="1" applyFill="1" applyBorder="1"/>
    <xf numFmtId="4" fontId="25" fillId="0" borderId="25" xfId="1" applyNumberFormat="1" applyFont="1" applyFill="1" applyBorder="1"/>
    <xf numFmtId="4" fontId="25" fillId="0" borderId="24" xfId="1" applyNumberFormat="1" applyFont="1" applyFill="1" applyBorder="1"/>
    <xf numFmtId="4" fontId="5" fillId="0" borderId="45" xfId="1" applyNumberFormat="1" applyFont="1" applyFill="1" applyBorder="1" applyAlignment="1">
      <alignment horizontal="center"/>
    </xf>
    <xf numFmtId="43" fontId="5" fillId="0" borderId="45" xfId="1" applyFont="1" applyFill="1" applyBorder="1"/>
    <xf numFmtId="4" fontId="5" fillId="0" borderId="45" xfId="1" applyNumberFormat="1" applyFont="1" applyFill="1" applyBorder="1" applyAlignment="1">
      <alignment horizontal="right"/>
    </xf>
    <xf numFmtId="4" fontId="5" fillId="0" borderId="45" xfId="0" applyNumberFormat="1" applyFont="1" applyBorder="1"/>
    <xf numFmtId="4" fontId="5" fillId="0" borderId="47" xfId="0" applyNumberFormat="1" applyFont="1" applyBorder="1"/>
    <xf numFmtId="4" fontId="5" fillId="0" borderId="25" xfId="0" applyNumberFormat="1" applyFont="1" applyBorder="1"/>
    <xf numFmtId="4" fontId="5" fillId="0" borderId="47" xfId="1" applyNumberFormat="1" applyFont="1" applyFill="1" applyBorder="1" applyAlignment="1">
      <alignment horizontal="right"/>
    </xf>
    <xf numFmtId="4" fontId="5" fillId="0" borderId="25" xfId="1" applyNumberFormat="1" applyFont="1" applyFill="1" applyBorder="1" applyAlignment="1">
      <alignment horizontal="right"/>
    </xf>
    <xf numFmtId="4" fontId="5" fillId="0" borderId="24" xfId="1" applyNumberFormat="1" applyFont="1" applyFill="1" applyBorder="1" applyAlignment="1">
      <alignment horizontal="right"/>
    </xf>
    <xf numFmtId="4" fontId="25" fillId="3" borderId="25" xfId="1" applyNumberFormat="1" applyFont="1" applyFill="1" applyBorder="1" applyAlignment="1">
      <alignment horizontal="right"/>
    </xf>
    <xf numFmtId="4" fontId="25" fillId="3" borderId="24" xfId="1" applyNumberFormat="1" applyFont="1" applyFill="1" applyBorder="1" applyAlignment="1">
      <alignment horizontal="right"/>
    </xf>
    <xf numFmtId="4" fontId="25" fillId="0" borderId="24" xfId="1" applyNumberFormat="1" applyFont="1" applyFill="1" applyBorder="1" applyAlignment="1">
      <alignment horizontal="right"/>
    </xf>
    <xf numFmtId="4" fontId="25" fillId="0" borderId="25" xfId="1" applyNumberFormat="1" applyFont="1" applyFill="1" applyBorder="1" applyAlignment="1">
      <alignment horizontal="right"/>
    </xf>
    <xf numFmtId="0" fontId="5" fillId="0" borderId="25" xfId="0" applyFont="1" applyBorder="1" applyAlignment="1">
      <alignment horizontal="left" indent="1"/>
    </xf>
    <xf numFmtId="4" fontId="24" fillId="3" borderId="24" xfId="1" applyNumberFormat="1" applyFont="1" applyFill="1" applyBorder="1"/>
    <xf numFmtId="4" fontId="24" fillId="0" borderId="24" xfId="1" applyNumberFormat="1" applyFont="1" applyFill="1" applyBorder="1"/>
    <xf numFmtId="4" fontId="24" fillId="0" borderId="25" xfId="1" applyNumberFormat="1" applyFont="1" applyFill="1" applyBorder="1"/>
    <xf numFmtId="0" fontId="5" fillId="0" borderId="41" xfId="0" applyFont="1" applyBorder="1"/>
    <xf numFmtId="0" fontId="5" fillId="0" borderId="42" xfId="0" applyFont="1" applyBorder="1"/>
    <xf numFmtId="0" fontId="5" fillId="0" borderId="43" xfId="0" applyFont="1" applyBorder="1"/>
    <xf numFmtId="0" fontId="5" fillId="0" borderId="44" xfId="0" applyFont="1" applyBorder="1"/>
    <xf numFmtId="0" fontId="5" fillId="0" borderId="46" xfId="0" applyFont="1" applyBorder="1"/>
    <xf numFmtId="0" fontId="6" fillId="0" borderId="45" xfId="0" applyFont="1" applyBorder="1" applyAlignment="1">
      <alignment horizontal="center"/>
    </xf>
    <xf numFmtId="0" fontId="5" fillId="0" borderId="45" xfId="0" applyFont="1" applyBorder="1" applyAlignment="1">
      <alignment horizontal="center"/>
    </xf>
    <xf numFmtId="0" fontId="5" fillId="0" borderId="46" xfId="0" applyFont="1" applyBorder="1" applyAlignment="1">
      <alignment horizontal="center"/>
    </xf>
    <xf numFmtId="0" fontId="6" fillId="0" borderId="44" xfId="0" applyFont="1" applyBorder="1" applyAlignment="1">
      <alignment horizontal="center"/>
    </xf>
    <xf numFmtId="0" fontId="6" fillId="0" borderId="46" xfId="0" applyFont="1" applyBorder="1" applyAlignment="1">
      <alignment horizontal="center"/>
    </xf>
    <xf numFmtId="0" fontId="6" fillId="0" borderId="45" xfId="0" applyFont="1" applyBorder="1" applyAlignment="1">
      <alignment horizontal="right"/>
    </xf>
    <xf numFmtId="3" fontId="5" fillId="0" borderId="47" xfId="0" applyNumberFormat="1" applyFont="1" applyBorder="1"/>
    <xf numFmtId="0" fontId="5" fillId="0" borderId="25" xfId="0" applyFont="1" applyBorder="1" applyAlignment="1">
      <alignment horizontal="center"/>
    </xf>
    <xf numFmtId="0" fontId="6" fillId="0" borderId="47" xfId="0" applyFont="1" applyBorder="1" applyAlignment="1">
      <alignment horizontal="center"/>
    </xf>
    <xf numFmtId="0" fontId="5" fillId="0" borderId="47" xfId="0" applyFont="1" applyBorder="1" applyAlignment="1">
      <alignment horizontal="center"/>
    </xf>
    <xf numFmtId="43" fontId="5" fillId="0" borderId="45" xfId="1" applyFont="1" applyFill="1" applyBorder="1" applyAlignment="1">
      <alignment horizontal="center"/>
    </xf>
    <xf numFmtId="0" fontId="6" fillId="0" borderId="25" xfId="0" applyFont="1" applyBorder="1" applyAlignment="1">
      <alignment horizontal="center"/>
    </xf>
    <xf numFmtId="4" fontId="6" fillId="0" borderId="45" xfId="0" applyNumberFormat="1" applyFont="1" applyBorder="1" applyAlignment="1">
      <alignment horizontal="center"/>
    </xf>
    <xf numFmtId="43" fontId="5" fillId="0" borderId="47" xfId="1" applyFont="1" applyFill="1" applyBorder="1"/>
    <xf numFmtId="165" fontId="5" fillId="0" borderId="45" xfId="0" applyNumberFormat="1" applyFont="1" applyBorder="1" applyAlignment="1">
      <alignment horizontal="center"/>
    </xf>
    <xf numFmtId="165" fontId="5" fillId="0" borderId="45" xfId="0" applyNumberFormat="1" applyFont="1" applyBorder="1" applyAlignment="1">
      <alignment horizontal="right"/>
    </xf>
    <xf numFmtId="165" fontId="5" fillId="0" borderId="47" xfId="0" applyNumberFormat="1" applyFont="1" applyBorder="1" applyAlignment="1">
      <alignment horizontal="right"/>
    </xf>
    <xf numFmtId="165" fontId="5" fillId="0" borderId="25" xfId="0" applyNumberFormat="1" applyFont="1" applyBorder="1" applyAlignment="1">
      <alignment horizontal="right"/>
    </xf>
    <xf numFmtId="166" fontId="5" fillId="0" borderId="24" xfId="1" applyNumberFormat="1" applyFont="1" applyFill="1" applyBorder="1"/>
    <xf numFmtId="166" fontId="5" fillId="0" borderId="25" xfId="1" applyNumberFormat="1" applyFont="1" applyFill="1" applyBorder="1"/>
    <xf numFmtId="166" fontId="5" fillId="0" borderId="45" xfId="1" applyNumberFormat="1" applyFont="1" applyFill="1" applyBorder="1"/>
    <xf numFmtId="166" fontId="5" fillId="0" borderId="47" xfId="1" applyNumberFormat="1" applyFont="1" applyFill="1" applyBorder="1"/>
    <xf numFmtId="43" fontId="5" fillId="0" borderId="45" xfId="0" applyNumberFormat="1" applyFont="1" applyBorder="1"/>
    <xf numFmtId="0" fontId="5" fillId="0" borderId="27" xfId="0" applyFont="1" applyBorder="1"/>
    <xf numFmtId="2" fontId="5" fillId="0" borderId="48" xfId="0" applyNumberFormat="1" applyFont="1" applyBorder="1" applyAlignment="1">
      <alignment horizontal="center"/>
    </xf>
    <xf numFmtId="2" fontId="5" fillId="0" borderId="49" xfId="0" applyNumberFormat="1" applyFont="1" applyBorder="1" applyAlignment="1">
      <alignment horizontal="center"/>
    </xf>
    <xf numFmtId="2" fontId="5" fillId="0" borderId="26" xfId="0" applyNumberFormat="1" applyFont="1" applyBorder="1" applyAlignment="1">
      <alignment horizontal="center"/>
    </xf>
    <xf numFmtId="2" fontId="5" fillId="0" borderId="50" xfId="0" applyNumberFormat="1" applyFont="1" applyBorder="1" applyAlignment="1">
      <alignment horizontal="center"/>
    </xf>
    <xf numFmtId="2" fontId="5" fillId="0" borderId="51" xfId="0" applyNumberFormat="1" applyFont="1" applyBorder="1" applyAlignment="1">
      <alignment horizontal="center"/>
    </xf>
    <xf numFmtId="2" fontId="5" fillId="0" borderId="52" xfId="0" applyNumberFormat="1" applyFont="1" applyBorder="1" applyAlignment="1">
      <alignment horizontal="center"/>
    </xf>
    <xf numFmtId="2" fontId="5" fillId="0" borderId="53" xfId="0" applyNumberFormat="1" applyFont="1" applyBorder="1" applyAlignment="1">
      <alignment horizontal="center"/>
    </xf>
    <xf numFmtId="4" fontId="5" fillId="0" borderId="52" xfId="1" applyNumberFormat="1" applyFont="1" applyFill="1" applyBorder="1" applyAlignment="1">
      <alignment horizontal="center"/>
    </xf>
    <xf numFmtId="43" fontId="5" fillId="0" borderId="52" xfId="1" applyFont="1" applyFill="1" applyBorder="1"/>
    <xf numFmtId="43" fontId="5" fillId="0" borderId="52" xfId="1" applyFont="1" applyFill="1" applyBorder="1" applyAlignment="1">
      <alignment horizontal="center"/>
    </xf>
    <xf numFmtId="4" fontId="5" fillId="0" borderId="52" xfId="0" applyNumberFormat="1" applyFont="1" applyBorder="1"/>
    <xf numFmtId="4" fontId="5" fillId="0" borderId="54" xfId="0" applyNumberFormat="1" applyFont="1" applyBorder="1"/>
    <xf numFmtId="4" fontId="5" fillId="0" borderId="27" xfId="0" applyNumberFormat="1" applyFont="1" applyBorder="1"/>
    <xf numFmtId="43" fontId="5" fillId="0" borderId="54" xfId="1" applyFont="1" applyFill="1" applyBorder="1"/>
    <xf numFmtId="43" fontId="5" fillId="0" borderId="27" xfId="1" applyFont="1" applyFill="1" applyBorder="1"/>
    <xf numFmtId="4" fontId="5" fillId="0" borderId="52" xfId="1" applyNumberFormat="1" applyFont="1" applyFill="1" applyBorder="1" applyAlignment="1">
      <alignment horizontal="right"/>
    </xf>
    <xf numFmtId="4" fontId="5" fillId="0" borderId="54" xfId="1" applyNumberFormat="1" applyFont="1" applyFill="1" applyBorder="1"/>
    <xf numFmtId="4" fontId="5" fillId="0" borderId="27" xfId="1" applyNumberFormat="1" applyFont="1" applyFill="1" applyBorder="1"/>
    <xf numFmtId="4" fontId="5" fillId="0" borderId="52" xfId="1" applyNumberFormat="1" applyFont="1" applyFill="1" applyBorder="1"/>
    <xf numFmtId="4" fontId="5" fillId="0" borderId="26" xfId="1" applyNumberFormat="1" applyFont="1" applyFill="1" applyBorder="1"/>
    <xf numFmtId="4" fontId="25" fillId="3" borderId="27" xfId="1" applyNumberFormat="1" applyFont="1" applyFill="1" applyBorder="1"/>
    <xf numFmtId="4" fontId="25" fillId="3" borderId="26" xfId="1" applyNumberFormat="1" applyFont="1" applyFill="1" applyBorder="1"/>
    <xf numFmtId="4" fontId="25" fillId="0" borderId="26" xfId="1" applyNumberFormat="1" applyFont="1" applyFill="1" applyBorder="1"/>
    <xf numFmtId="4" fontId="25" fillId="0" borderId="27" xfId="1" applyNumberFormat="1" applyFont="1" applyFill="1" applyBorder="1"/>
    <xf numFmtId="3" fontId="5" fillId="0" borderId="0" xfId="0" applyNumberFormat="1" applyFont="1"/>
    <xf numFmtId="2" fontId="29" fillId="0" borderId="0" xfId="0" applyNumberFormat="1" applyFont="1"/>
    <xf numFmtId="0" fontId="15" fillId="0" borderId="58" xfId="0" applyFont="1" applyBorder="1" applyAlignment="1">
      <alignment horizontal="left" vertical="center" wrapText="1"/>
    </xf>
    <xf numFmtId="2" fontId="5" fillId="0" borderId="25" xfId="0" applyNumberFormat="1" applyFont="1" applyBorder="1"/>
    <xf numFmtId="168" fontId="6" fillId="0" borderId="40" xfId="0" applyNumberFormat="1" applyFont="1" applyBorder="1" applyAlignment="1">
      <alignment horizontal="center" vertical="center"/>
    </xf>
    <xf numFmtId="0" fontId="26" fillId="0" borderId="24" xfId="0" applyFont="1" applyBorder="1" applyAlignment="1">
      <alignment horizontal="center"/>
    </xf>
    <xf numFmtId="4" fontId="26" fillId="0" borderId="24" xfId="1" applyNumberFormat="1" applyFont="1" applyFill="1" applyBorder="1"/>
    <xf numFmtId="4" fontId="26" fillId="0" borderId="24" xfId="1" applyNumberFormat="1" applyFont="1" applyFill="1" applyBorder="1" applyAlignment="1">
      <alignment horizontal="right"/>
    </xf>
    <xf numFmtId="4" fontId="34" fillId="0" borderId="24" xfId="1" applyNumberFormat="1" applyFont="1" applyFill="1" applyBorder="1"/>
    <xf numFmtId="164" fontId="35" fillId="0" borderId="25" xfId="0" applyNumberFormat="1" applyFont="1" applyBorder="1"/>
    <xf numFmtId="164" fontId="35" fillId="0" borderId="24" xfId="0" applyNumberFormat="1" applyFont="1" applyBorder="1"/>
    <xf numFmtId="164" fontId="35" fillId="0" borderId="45" xfId="0" applyNumberFormat="1" applyFont="1" applyBorder="1"/>
    <xf numFmtId="164" fontId="15" fillId="0" borderId="25" xfId="0" applyNumberFormat="1" applyFont="1" applyBorder="1"/>
    <xf numFmtId="0" fontId="6" fillId="0" borderId="59" xfId="0" applyFont="1" applyBorder="1" applyAlignment="1">
      <alignment horizontal="center" vertical="center"/>
    </xf>
    <xf numFmtId="164" fontId="9" fillId="0" borderId="60" xfId="1" applyNumberFormat="1" applyFont="1" applyFill="1" applyBorder="1" applyAlignment="1">
      <alignment horizontal="center" vertical="center" readingOrder="1"/>
    </xf>
    <xf numFmtId="167" fontId="6" fillId="0" borderId="60" xfId="1" applyNumberFormat="1" applyFont="1" applyFill="1" applyBorder="1"/>
    <xf numFmtId="167" fontId="6" fillId="0" borderId="60" xfId="1" applyNumberFormat="1" applyFont="1" applyFill="1" applyBorder="1" applyAlignment="1">
      <alignment horizontal="right"/>
    </xf>
    <xf numFmtId="165" fontId="6" fillId="0" borderId="60" xfId="0" applyNumberFormat="1" applyFont="1" applyBorder="1" applyAlignment="1">
      <alignment horizontal="right" vertical="center"/>
    </xf>
    <xf numFmtId="164" fontId="7" fillId="0" borderId="60" xfId="1" applyNumberFormat="1" applyFont="1" applyFill="1" applyBorder="1" applyAlignment="1">
      <alignment horizontal="center" vertical="center" readingOrder="1"/>
    </xf>
    <xf numFmtId="164" fontId="14" fillId="0" borderId="60" xfId="1" applyNumberFormat="1" applyFont="1" applyFill="1" applyBorder="1" applyAlignment="1">
      <alignment horizontal="center" vertical="center" readingOrder="1"/>
    </xf>
    <xf numFmtId="165" fontId="16" fillId="0" borderId="60" xfId="0" applyNumberFormat="1" applyFont="1" applyBorder="1"/>
    <xf numFmtId="164" fontId="16" fillId="0" borderId="60" xfId="1" applyNumberFormat="1" applyFont="1" applyFill="1" applyBorder="1"/>
    <xf numFmtId="43" fontId="17" fillId="0" borderId="60" xfId="1" applyFont="1" applyFill="1" applyBorder="1"/>
    <xf numFmtId="164" fontId="17" fillId="0" borderId="60" xfId="1" applyNumberFormat="1" applyFont="1" applyFill="1" applyBorder="1"/>
    <xf numFmtId="165" fontId="5" fillId="0" borderId="60" xfId="0" applyNumberFormat="1" applyFont="1" applyBorder="1" applyAlignment="1">
      <alignment horizontal="center" vertical="center"/>
    </xf>
    <xf numFmtId="3" fontId="5" fillId="0" borderId="60" xfId="0" applyNumberFormat="1" applyFont="1" applyBorder="1" applyAlignment="1">
      <alignment horizontal="right" vertical="center"/>
    </xf>
    <xf numFmtId="164" fontId="5" fillId="0" borderId="60" xfId="1" applyNumberFormat="1" applyFont="1" applyFill="1" applyBorder="1"/>
    <xf numFmtId="3" fontId="5" fillId="0" borderId="60" xfId="0" applyNumberFormat="1" applyFont="1" applyBorder="1"/>
    <xf numFmtId="166" fontId="16" fillId="0" borderId="60" xfId="0" applyNumberFormat="1" applyFont="1" applyBorder="1" applyAlignment="1">
      <alignment horizontal="center"/>
    </xf>
    <xf numFmtId="3" fontId="16" fillId="0" borderId="60" xfId="0" applyNumberFormat="1" applyFont="1" applyBorder="1"/>
    <xf numFmtId="3" fontId="18" fillId="0" borderId="60" xfId="0" applyNumberFormat="1" applyFont="1" applyBorder="1"/>
    <xf numFmtId="164" fontId="16" fillId="0" borderId="60" xfId="0" applyNumberFormat="1" applyFont="1" applyBorder="1" applyAlignment="1">
      <alignment horizontal="right" vertical="center"/>
    </xf>
    <xf numFmtId="0" fontId="5" fillId="0" borderId="60" xfId="0" applyFont="1" applyBorder="1"/>
    <xf numFmtId="0" fontId="5" fillId="0" borderId="60" xfId="0" applyFont="1" applyBorder="1" applyAlignment="1">
      <alignment horizontal="right" vertical="center"/>
    </xf>
    <xf numFmtId="0" fontId="16" fillId="0" borderId="60" xfId="0" applyFont="1" applyBorder="1" applyAlignment="1">
      <alignment horizontal="right" vertical="center"/>
    </xf>
    <xf numFmtId="165" fontId="5" fillId="0" borderId="60" xfId="0" applyNumberFormat="1" applyFont="1" applyBorder="1" applyAlignment="1">
      <alignment horizontal="right" vertical="center"/>
    </xf>
    <xf numFmtId="165" fontId="5" fillId="0" borderId="60" xfId="0" applyNumberFormat="1" applyFont="1" applyBorder="1"/>
    <xf numFmtId="0" fontId="16" fillId="0" borderId="60" xfId="0" applyFont="1" applyBorder="1"/>
    <xf numFmtId="0" fontId="19" fillId="0" borderId="60" xfId="0" applyFont="1" applyBorder="1"/>
    <xf numFmtId="2" fontId="5" fillId="0" borderId="60" xfId="0" applyNumberFormat="1" applyFont="1" applyBorder="1"/>
    <xf numFmtId="4" fontId="26" fillId="3" borderId="24" xfId="1" applyNumberFormat="1" applyFont="1" applyFill="1" applyBorder="1"/>
    <xf numFmtId="4" fontId="26" fillId="3" borderId="24" xfId="1" applyNumberFormat="1" applyFont="1" applyFill="1" applyBorder="1" applyAlignment="1">
      <alignment horizontal="right"/>
    </xf>
    <xf numFmtId="4" fontId="34" fillId="3" borderId="24" xfId="1" applyNumberFormat="1" applyFont="1" applyFill="1" applyBorder="1"/>
    <xf numFmtId="0" fontId="26" fillId="3" borderId="24" xfId="0" applyFont="1" applyFill="1" applyBorder="1" applyAlignment="1">
      <alignment horizontal="center"/>
    </xf>
    <xf numFmtId="0" fontId="5" fillId="3" borderId="24" xfId="0" applyFont="1" applyFill="1" applyBorder="1" applyAlignment="1">
      <alignment horizontal="center"/>
    </xf>
    <xf numFmtId="4" fontId="25" fillId="3" borderId="24" xfId="1" applyNumberFormat="1" applyFont="1" applyFill="1" applyBorder="1"/>
    <xf numFmtId="164" fontId="5" fillId="3" borderId="60" xfId="1" applyNumberFormat="1" applyFont="1" applyFill="1" applyBorder="1"/>
    <xf numFmtId="164" fontId="6" fillId="3" borderId="60" xfId="1" applyNumberFormat="1" applyFont="1" applyFill="1" applyBorder="1" applyAlignment="1">
      <alignment vertical="center"/>
    </xf>
    <xf numFmtId="0" fontId="20" fillId="3" borderId="60" xfId="0" applyFont="1" applyFill="1" applyBorder="1" applyAlignment="1">
      <alignment horizontal="center" vertical="center"/>
    </xf>
    <xf numFmtId="165" fontId="5" fillId="3" borderId="60" xfId="0" applyNumberFormat="1" applyFont="1" applyFill="1" applyBorder="1"/>
    <xf numFmtId="164" fontId="6" fillId="3" borderId="60" xfId="1" applyNumberFormat="1" applyFont="1" applyFill="1" applyBorder="1"/>
    <xf numFmtId="164" fontId="20" fillId="3" borderId="60" xfId="1" applyNumberFormat="1" applyFont="1" applyFill="1" applyBorder="1"/>
    <xf numFmtId="164" fontId="12" fillId="3" borderId="60" xfId="1" applyNumberFormat="1" applyFont="1" applyFill="1" applyBorder="1"/>
    <xf numFmtId="164" fontId="19" fillId="3" borderId="60" xfId="1" applyNumberFormat="1" applyFont="1" applyFill="1" applyBorder="1"/>
    <xf numFmtId="164" fontId="19" fillId="3" borderId="60" xfId="0" applyNumberFormat="1" applyFont="1" applyFill="1" applyBorder="1"/>
    <xf numFmtId="164" fontId="35" fillId="3" borderId="60" xfId="0" applyNumberFormat="1" applyFont="1" applyFill="1" applyBorder="1"/>
    <xf numFmtId="164" fontId="5" fillId="3" borderId="60" xfId="0" applyNumberFormat="1" applyFont="1" applyFill="1" applyBorder="1"/>
    <xf numFmtId="164" fontId="5" fillId="3" borderId="60" xfId="1" applyNumberFormat="1" applyFont="1" applyFill="1" applyBorder="1" applyAlignment="1">
      <alignment horizontal="right"/>
    </xf>
    <xf numFmtId="164" fontId="5" fillId="3" borderId="61" xfId="1" applyNumberFormat="1" applyFont="1" applyFill="1" applyBorder="1"/>
    <xf numFmtId="0" fontId="6" fillId="0" borderId="47" xfId="0" applyFont="1" applyBorder="1"/>
    <xf numFmtId="164" fontId="6" fillId="0" borderId="47" xfId="1" applyNumberFormat="1" applyFont="1" applyBorder="1"/>
    <xf numFmtId="164" fontId="5" fillId="0" borderId="47" xfId="1" applyNumberFormat="1" applyFont="1" applyBorder="1"/>
    <xf numFmtId="164" fontId="5" fillId="0" borderId="47" xfId="1" applyNumberFormat="1" applyFont="1" applyFill="1" applyBorder="1"/>
    <xf numFmtId="164" fontId="6" fillId="0" borderId="47" xfId="1" applyNumberFormat="1" applyFont="1" applyFill="1" applyBorder="1" applyAlignment="1">
      <alignment vertical="center"/>
    </xf>
    <xf numFmtId="0" fontId="21" fillId="0" borderId="47" xfId="0" applyFont="1" applyBorder="1" applyAlignment="1">
      <alignment horizontal="center" vertical="center"/>
    </xf>
    <xf numFmtId="0" fontId="20" fillId="0" borderId="47" xfId="0" applyFont="1" applyBorder="1" applyAlignment="1">
      <alignment horizontal="center" vertical="center"/>
    </xf>
    <xf numFmtId="3" fontId="12" fillId="0" borderId="47" xfId="0" applyNumberFormat="1" applyFont="1" applyBorder="1" applyAlignment="1">
      <alignment vertical="center"/>
    </xf>
    <xf numFmtId="0" fontId="5" fillId="0" borderId="47" xfId="0" applyFont="1" applyBorder="1"/>
    <xf numFmtId="164" fontId="20" fillId="0" borderId="47" xfId="1" applyNumberFormat="1" applyFont="1" applyBorder="1"/>
    <xf numFmtId="3" fontId="6" fillId="0" borderId="47" xfId="0" applyNumberFormat="1" applyFont="1" applyBorder="1"/>
    <xf numFmtId="164" fontId="6" fillId="0" borderId="47" xfId="1" applyNumberFormat="1" applyFont="1" applyFill="1" applyBorder="1"/>
    <xf numFmtId="0" fontId="5" fillId="0" borderId="54" xfId="0" applyFont="1" applyBorder="1"/>
    <xf numFmtId="164" fontId="12" fillId="3" borderId="60" xfId="1" applyNumberFormat="1" applyFont="1" applyFill="1" applyBorder="1" applyAlignment="1">
      <alignment horizontal="right"/>
    </xf>
    <xf numFmtId="164" fontId="6" fillId="3" borderId="60" xfId="1" applyNumberFormat="1" applyFont="1" applyFill="1" applyBorder="1" applyAlignment="1">
      <alignment horizontal="right"/>
    </xf>
    <xf numFmtId="3" fontId="6" fillId="3" borderId="60" xfId="0" applyNumberFormat="1" applyFont="1" applyFill="1" applyBorder="1" applyAlignment="1">
      <alignment horizontal="right"/>
    </xf>
    <xf numFmtId="0" fontId="21" fillId="3" borderId="60" xfId="0" applyFont="1" applyFill="1" applyBorder="1" applyAlignment="1">
      <alignment horizontal="center" vertical="center"/>
    </xf>
    <xf numFmtId="3" fontId="12" fillId="3" borderId="60" xfId="0" applyNumberFormat="1" applyFont="1" applyFill="1" applyBorder="1" applyAlignment="1">
      <alignment vertical="center"/>
    </xf>
    <xf numFmtId="3" fontId="6" fillId="3" borderId="60" xfId="0" applyNumberFormat="1" applyFont="1" applyFill="1" applyBorder="1"/>
    <xf numFmtId="3" fontId="20" fillId="3" borderId="60" xfId="0" applyNumberFormat="1" applyFont="1" applyFill="1" applyBorder="1"/>
    <xf numFmtId="0" fontId="6" fillId="3" borderId="60" xfId="0" applyFont="1" applyFill="1" applyBorder="1"/>
    <xf numFmtId="0" fontId="6" fillId="0" borderId="40" xfId="0" applyFont="1" applyBorder="1"/>
    <xf numFmtId="168" fontId="6" fillId="0" borderId="7" xfId="0" applyNumberFormat="1" applyFont="1" applyBorder="1" applyAlignment="1">
      <alignment horizontal="center" vertical="center"/>
    </xf>
    <xf numFmtId="0" fontId="36" fillId="0" borderId="0" xfId="0" applyFont="1" applyAlignment="1">
      <alignment horizontal="right"/>
    </xf>
    <xf numFmtId="0" fontId="37" fillId="0" borderId="24" xfId="0" applyFont="1" applyBorder="1" applyAlignment="1">
      <alignment horizontal="left" indent="1"/>
    </xf>
    <xf numFmtId="0" fontId="37" fillId="0" borderId="24" xfId="0" applyFont="1" applyBorder="1" applyAlignment="1">
      <alignment horizontal="center"/>
    </xf>
    <xf numFmtId="3" fontId="37" fillId="0" borderId="24" xfId="1" applyNumberFormat="1" applyFont="1" applyFill="1" applyBorder="1" applyAlignment="1">
      <alignment horizontal="center"/>
    </xf>
    <xf numFmtId="3" fontId="37" fillId="0" borderId="24" xfId="1" applyNumberFormat="1" applyFont="1" applyFill="1" applyBorder="1" applyAlignment="1">
      <alignment horizontal="right"/>
    </xf>
    <xf numFmtId="164" fontId="37" fillId="0" borderId="24" xfId="1" applyNumberFormat="1" applyFont="1" applyFill="1" applyBorder="1" applyAlignment="1">
      <alignment horizontal="right"/>
    </xf>
    <xf numFmtId="3" fontId="37" fillId="0" borderId="24" xfId="0" applyNumberFormat="1" applyFont="1" applyBorder="1"/>
    <xf numFmtId="165" fontId="37" fillId="0" borderId="24" xfId="0" applyNumberFormat="1" applyFont="1" applyBorder="1"/>
    <xf numFmtId="164" fontId="37" fillId="0" borderId="24" xfId="1" applyNumberFormat="1" applyFont="1" applyBorder="1"/>
    <xf numFmtId="164" fontId="37" fillId="0" borderId="24" xfId="1" applyNumberFormat="1" applyFont="1" applyFill="1" applyBorder="1"/>
    <xf numFmtId="164" fontId="36" fillId="0" borderId="24" xfId="1" applyNumberFormat="1" applyFont="1" applyFill="1" applyBorder="1"/>
    <xf numFmtId="41" fontId="37" fillId="0" borderId="24" xfId="1" applyNumberFormat="1" applyFont="1" applyFill="1" applyBorder="1"/>
    <xf numFmtId="41" fontId="37" fillId="0" borderId="45" xfId="1" applyNumberFormat="1" applyFont="1" applyFill="1" applyBorder="1"/>
    <xf numFmtId="41" fontId="37" fillId="0" borderId="25" xfId="1" applyNumberFormat="1" applyFont="1" applyFill="1" applyBorder="1"/>
    <xf numFmtId="164" fontId="37" fillId="0" borderId="45" xfId="1" applyNumberFormat="1" applyFont="1" applyFill="1" applyBorder="1"/>
    <xf numFmtId="164" fontId="37" fillId="0" borderId="60" xfId="1" applyNumberFormat="1" applyFont="1" applyFill="1" applyBorder="1"/>
    <xf numFmtId="0" fontId="37" fillId="0" borderId="24" xfId="0" applyFont="1" applyBorder="1"/>
    <xf numFmtId="0" fontId="37" fillId="0" borderId="0" xfId="0" applyFont="1"/>
    <xf numFmtId="0" fontId="37" fillId="0" borderId="0" xfId="0" applyFont="1" applyAlignment="1">
      <alignment horizontal="left" vertical="top" wrapText="1"/>
    </xf>
    <xf numFmtId="0" fontId="15" fillId="0" borderId="6" xfId="0" applyFont="1" applyBorder="1" applyAlignment="1">
      <alignment horizontal="center"/>
    </xf>
    <xf numFmtId="0" fontId="15" fillId="0" borderId="1" xfId="0" applyFont="1" applyBorder="1" applyAlignment="1">
      <alignment horizontal="center"/>
    </xf>
    <xf numFmtId="0" fontId="15" fillId="0" borderId="11" xfId="0" applyFont="1" applyBorder="1" applyAlignment="1">
      <alignment horizontal="center"/>
    </xf>
    <xf numFmtId="1" fontId="6" fillId="0" borderId="6" xfId="0" applyNumberFormat="1" applyFont="1" applyBorder="1" applyAlignment="1">
      <alignment horizontal="center" vertical="center"/>
    </xf>
    <xf numFmtId="1" fontId="6" fillId="0" borderId="1" xfId="0" applyNumberFormat="1" applyFont="1" applyBorder="1" applyAlignment="1">
      <alignment horizontal="center" vertical="center"/>
    </xf>
    <xf numFmtId="1" fontId="6" fillId="0" borderId="11" xfId="0" applyNumberFormat="1" applyFont="1" applyBorder="1" applyAlignment="1">
      <alignment horizontal="center" vertical="center"/>
    </xf>
    <xf numFmtId="0" fontId="6" fillId="0" borderId="6" xfId="0" applyFont="1" applyBorder="1" applyAlignment="1">
      <alignment horizontal="center" vertical="center"/>
    </xf>
    <xf numFmtId="0" fontId="6" fillId="0" borderId="1" xfId="0" applyFont="1" applyBorder="1" applyAlignment="1">
      <alignment horizontal="center" vertical="center"/>
    </xf>
    <xf numFmtId="0" fontId="6" fillId="0" borderId="21" xfId="0" applyFont="1" applyBorder="1" applyAlignment="1">
      <alignment horizontal="center" vertical="center"/>
    </xf>
    <xf numFmtId="0" fontId="6" fillId="0" borderId="19" xfId="0" applyFont="1" applyBorder="1" applyAlignment="1">
      <alignment horizontal="center" vertical="center"/>
    </xf>
    <xf numFmtId="0" fontId="6" fillId="0" borderId="11" xfId="0" applyFont="1" applyBorder="1" applyAlignment="1">
      <alignment horizontal="center" vertical="center"/>
    </xf>
    <xf numFmtId="0" fontId="6" fillId="0" borderId="18" xfId="4" applyFont="1" applyBorder="1" applyAlignment="1">
      <alignment horizontal="center" vertical="center" wrapText="1"/>
    </xf>
    <xf numFmtId="0" fontId="6" fillId="0" borderId="15" xfId="4" applyFont="1" applyBorder="1" applyAlignment="1">
      <alignment horizontal="center" vertical="center" wrapText="1"/>
    </xf>
    <xf numFmtId="0" fontId="6" fillId="0" borderId="14" xfId="0" applyFont="1" applyBorder="1" applyAlignment="1">
      <alignment horizontal="center" vertical="center"/>
    </xf>
    <xf numFmtId="0" fontId="6" fillId="0" borderId="2" xfId="0" applyFont="1" applyBorder="1" applyAlignment="1">
      <alignment horizontal="center" vertical="center"/>
    </xf>
    <xf numFmtId="0" fontId="6" fillId="0" borderId="17" xfId="0" applyFont="1" applyBorder="1" applyAlignment="1">
      <alignment horizontal="center" vertical="center"/>
    </xf>
    <xf numFmtId="0" fontId="6" fillId="0" borderId="6" xfId="4" applyFont="1" applyBorder="1" applyAlignment="1">
      <alignment horizontal="center" vertical="center" wrapText="1"/>
    </xf>
    <xf numFmtId="0" fontId="6" fillId="0" borderId="1" xfId="4" applyFont="1" applyBorder="1" applyAlignment="1">
      <alignment horizontal="center" vertical="center" wrapText="1"/>
    </xf>
    <xf numFmtId="0" fontId="6" fillId="0" borderId="11" xfId="4" applyFont="1" applyBorder="1" applyAlignment="1">
      <alignment horizontal="center" vertical="center" wrapText="1"/>
    </xf>
    <xf numFmtId="0" fontId="6" fillId="0" borderId="7" xfId="0" applyFont="1" applyBorder="1" applyAlignment="1">
      <alignment horizontal="center" vertical="center"/>
    </xf>
  </cellXfs>
  <cellStyles count="5">
    <cellStyle name="Comma" xfId="1" builtinId="3"/>
    <cellStyle name="Comma 2" xfId="2" xr:uid="{00000000-0005-0000-0000-000001000000}"/>
    <cellStyle name="Hyperlink" xfId="3" builtinId="8"/>
    <cellStyle name="Normal" xfId="0" builtinId="0"/>
    <cellStyle name="Normal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bi.iq/news/view/38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K4712"/>
  <sheetViews>
    <sheetView tabSelected="1" zoomScaleNormal="100" workbookViewId="0">
      <pane xSplit="2" ySplit="2" topLeftCell="JD3" activePane="bottomRight" state="frozen"/>
      <selection pane="topRight" activeCell="C1" sqref="C1"/>
      <selection pane="bottomLeft" activeCell="A3" sqref="A3"/>
      <selection pane="bottomRight" activeCell="JK67" sqref="JK67"/>
    </sheetView>
  </sheetViews>
  <sheetFormatPr defaultColWidth="13.5" defaultRowHeight="15.75"/>
  <cols>
    <col min="1" max="1" width="3.1640625" style="73" customWidth="1"/>
    <col min="2" max="2" width="68.1640625" style="73" customWidth="1"/>
    <col min="3" max="43" width="13.6640625" style="73" bestFit="1" customWidth="1"/>
    <col min="44" max="113" width="13.6640625" style="340" bestFit="1" customWidth="1"/>
    <col min="114" max="124" width="13.6640625" style="73" bestFit="1" customWidth="1"/>
    <col min="125" max="132" width="13.6640625" style="340" bestFit="1" customWidth="1"/>
    <col min="133" max="133" width="13.6640625" style="73" bestFit="1" customWidth="1"/>
    <col min="134" max="135" width="13.6640625" style="340" bestFit="1" customWidth="1"/>
    <col min="136" max="146" width="15" style="73" bestFit="1" customWidth="1"/>
    <col min="147" max="148" width="14.83203125" style="73" bestFit="1" customWidth="1"/>
    <col min="149" max="171" width="13.6640625" style="73" bestFit="1" customWidth="1"/>
    <col min="172" max="172" width="13.6640625" style="341" bestFit="1" customWidth="1"/>
    <col min="173" max="234" width="13.6640625" style="73" bestFit="1" customWidth="1"/>
    <col min="235" max="236" width="13.6640625" style="341" bestFit="1" customWidth="1"/>
    <col min="237" max="238" width="13.6640625" style="73" bestFit="1" customWidth="1"/>
    <col min="239" max="239" width="13.6640625" style="341" bestFit="1" customWidth="1"/>
    <col min="240" max="243" width="13.6640625" style="73" bestFit="1" customWidth="1"/>
    <col min="244" max="244" width="13.6640625" style="341" bestFit="1" customWidth="1"/>
    <col min="245" max="245" width="13.6640625" style="73" bestFit="1" customWidth="1"/>
    <col min="246" max="246" width="13.6640625" style="341" bestFit="1" customWidth="1"/>
    <col min="247" max="257" width="13.6640625" style="73" bestFit="1" customWidth="1"/>
    <col min="258" max="258" width="13.33203125" style="73" bestFit="1" customWidth="1"/>
    <col min="259" max="260" width="13.6640625" style="73" bestFit="1" customWidth="1"/>
    <col min="261" max="261" width="13" style="73" customWidth="1"/>
    <col min="262" max="263" width="14.1640625" style="73" customWidth="1"/>
    <col min="264" max="267" width="14" style="73" customWidth="1"/>
    <col min="268" max="269" width="13.5" style="73"/>
    <col min="270" max="270" width="15.83203125" style="73" customWidth="1"/>
    <col min="271" max="16384" width="13.5" style="73"/>
  </cols>
  <sheetData>
    <row r="1" spans="1:271" s="7" customFormat="1" ht="31.5" customHeight="1">
      <c r="A1" s="1"/>
      <c r="B1" s="2" t="s">
        <v>185</v>
      </c>
      <c r="C1" s="3">
        <v>2003</v>
      </c>
      <c r="D1" s="596">
        <v>2004</v>
      </c>
      <c r="E1" s="597"/>
      <c r="F1" s="597"/>
      <c r="G1" s="597"/>
      <c r="H1" s="597"/>
      <c r="I1" s="597"/>
      <c r="J1" s="597"/>
      <c r="K1" s="597"/>
      <c r="L1" s="597"/>
      <c r="M1" s="597"/>
      <c r="N1" s="597"/>
      <c r="O1" s="600"/>
      <c r="P1" s="596">
        <v>2005</v>
      </c>
      <c r="Q1" s="597"/>
      <c r="R1" s="597"/>
      <c r="S1" s="597"/>
      <c r="T1" s="597"/>
      <c r="U1" s="597"/>
      <c r="V1" s="597"/>
      <c r="W1" s="597"/>
      <c r="X1" s="597"/>
      <c r="Y1" s="597"/>
      <c r="Z1" s="597"/>
      <c r="AA1" s="600"/>
      <c r="AB1" s="596">
        <v>2006</v>
      </c>
      <c r="AC1" s="597"/>
      <c r="AD1" s="597"/>
      <c r="AE1" s="597"/>
      <c r="AF1" s="597"/>
      <c r="AG1" s="597"/>
      <c r="AH1" s="597"/>
      <c r="AI1" s="597"/>
      <c r="AJ1" s="597"/>
      <c r="AK1" s="597"/>
      <c r="AL1" s="597"/>
      <c r="AM1" s="600"/>
      <c r="AN1" s="596">
        <v>2007</v>
      </c>
      <c r="AO1" s="597"/>
      <c r="AP1" s="597"/>
      <c r="AQ1" s="597"/>
      <c r="AR1" s="597"/>
      <c r="AS1" s="597"/>
      <c r="AT1" s="597"/>
      <c r="AU1" s="597"/>
      <c r="AV1" s="597"/>
      <c r="AW1" s="597"/>
      <c r="AX1" s="597"/>
      <c r="AY1" s="600"/>
      <c r="AZ1" s="596">
        <v>2008</v>
      </c>
      <c r="BA1" s="597"/>
      <c r="BB1" s="597"/>
      <c r="BC1" s="597"/>
      <c r="BD1" s="597"/>
      <c r="BE1" s="597"/>
      <c r="BF1" s="597"/>
      <c r="BG1" s="597"/>
      <c r="BH1" s="597"/>
      <c r="BI1" s="597"/>
      <c r="BJ1" s="597"/>
      <c r="BK1" s="600"/>
      <c r="BL1" s="596">
        <v>2009</v>
      </c>
      <c r="BM1" s="597"/>
      <c r="BN1" s="597"/>
      <c r="BO1" s="597"/>
      <c r="BP1" s="597"/>
      <c r="BQ1" s="597"/>
      <c r="BR1" s="597"/>
      <c r="BS1" s="597"/>
      <c r="BT1" s="597"/>
      <c r="BU1" s="597"/>
      <c r="BV1" s="597"/>
      <c r="BW1" s="600"/>
      <c r="BX1" s="596">
        <v>2010</v>
      </c>
      <c r="BY1" s="597"/>
      <c r="BZ1" s="597"/>
      <c r="CA1" s="597"/>
      <c r="CB1" s="597"/>
      <c r="CC1" s="597"/>
      <c r="CD1" s="597"/>
      <c r="CE1" s="597"/>
      <c r="CF1" s="597"/>
      <c r="CG1" s="597"/>
      <c r="CH1" s="597"/>
      <c r="CI1" s="600"/>
      <c r="CJ1" s="596">
        <v>2011</v>
      </c>
      <c r="CK1" s="597"/>
      <c r="CL1" s="597"/>
      <c r="CM1" s="597"/>
      <c r="CN1" s="597"/>
      <c r="CO1" s="597"/>
      <c r="CP1" s="597"/>
      <c r="CQ1" s="597"/>
      <c r="CR1" s="597"/>
      <c r="CS1" s="597"/>
      <c r="CT1" s="597"/>
      <c r="CU1" s="600"/>
      <c r="CV1" s="596">
        <v>2012</v>
      </c>
      <c r="CW1" s="597"/>
      <c r="CX1" s="597"/>
      <c r="CY1" s="597"/>
      <c r="CZ1" s="597"/>
      <c r="DA1" s="597"/>
      <c r="DB1" s="597"/>
      <c r="DC1" s="597"/>
      <c r="DD1" s="597"/>
      <c r="DE1" s="597"/>
      <c r="DF1" s="597"/>
      <c r="DG1" s="600"/>
      <c r="DH1" s="596">
        <v>2013</v>
      </c>
      <c r="DI1" s="597"/>
      <c r="DJ1" s="597"/>
      <c r="DK1" s="597"/>
      <c r="DL1" s="597"/>
      <c r="DM1" s="597"/>
      <c r="DN1" s="597"/>
      <c r="DO1" s="597"/>
      <c r="DP1" s="597"/>
      <c r="DQ1" s="597"/>
      <c r="DR1" s="597"/>
      <c r="DS1" s="600"/>
      <c r="DT1" s="596">
        <v>2014</v>
      </c>
      <c r="DU1" s="597"/>
      <c r="DV1" s="597"/>
      <c r="DW1" s="597"/>
      <c r="DX1" s="597"/>
      <c r="DY1" s="597"/>
      <c r="DZ1" s="597"/>
      <c r="EA1" s="597"/>
      <c r="EB1" s="597"/>
      <c r="EC1" s="597"/>
      <c r="ED1" s="597"/>
      <c r="EE1" s="600"/>
      <c r="EF1" s="596">
        <v>2015</v>
      </c>
      <c r="EG1" s="597"/>
      <c r="EH1" s="597"/>
      <c r="EI1" s="597"/>
      <c r="EJ1" s="597"/>
      <c r="EK1" s="597"/>
      <c r="EL1" s="597"/>
      <c r="EM1" s="597"/>
      <c r="EN1" s="597"/>
      <c r="EO1" s="597"/>
      <c r="EP1" s="597"/>
      <c r="EQ1" s="600"/>
      <c r="ER1" s="596">
        <v>2016</v>
      </c>
      <c r="ES1" s="597"/>
      <c r="ET1" s="597"/>
      <c r="EU1" s="597"/>
      <c r="EV1" s="597"/>
      <c r="EW1" s="597"/>
      <c r="EX1" s="597"/>
      <c r="EY1" s="597"/>
      <c r="EZ1" s="597"/>
      <c r="FA1" s="597"/>
      <c r="FB1" s="597"/>
      <c r="FC1" s="600"/>
      <c r="FD1" s="596">
        <v>2017</v>
      </c>
      <c r="FE1" s="597"/>
      <c r="FF1" s="597"/>
      <c r="FG1" s="597"/>
      <c r="FH1" s="597"/>
      <c r="FI1" s="597"/>
      <c r="FJ1" s="597"/>
      <c r="FK1" s="597"/>
      <c r="FL1" s="597"/>
      <c r="FM1" s="597"/>
      <c r="FN1" s="597"/>
      <c r="FO1" s="600"/>
      <c r="FP1" s="596">
        <v>2018</v>
      </c>
      <c r="FQ1" s="597"/>
      <c r="FR1" s="597"/>
      <c r="FS1" s="597"/>
      <c r="FT1" s="597"/>
      <c r="FU1" s="597"/>
      <c r="FV1" s="597"/>
      <c r="FW1" s="597"/>
      <c r="FX1" s="597"/>
      <c r="FY1" s="597"/>
      <c r="FZ1" s="597"/>
      <c r="GA1" s="600"/>
      <c r="GB1" s="596">
        <v>2019</v>
      </c>
      <c r="GC1" s="597"/>
      <c r="GD1" s="597"/>
      <c r="GE1" s="597"/>
      <c r="GF1" s="597"/>
      <c r="GG1" s="597"/>
      <c r="GH1" s="597"/>
      <c r="GI1" s="597"/>
      <c r="GJ1" s="597"/>
      <c r="GK1" s="597"/>
      <c r="GL1" s="597"/>
      <c r="GM1" s="600"/>
      <c r="GN1" s="596">
        <v>2020</v>
      </c>
      <c r="GO1" s="597"/>
      <c r="GP1" s="597"/>
      <c r="GQ1" s="597"/>
      <c r="GR1" s="597"/>
      <c r="GS1" s="597"/>
      <c r="GT1" s="597"/>
      <c r="GU1" s="597"/>
      <c r="GV1" s="597"/>
      <c r="GW1" s="597"/>
      <c r="GX1" s="597"/>
      <c r="GY1" s="600"/>
      <c r="GZ1" s="596">
        <v>2021</v>
      </c>
      <c r="HA1" s="597"/>
      <c r="HB1" s="597"/>
      <c r="HC1" s="597"/>
      <c r="HD1" s="597"/>
      <c r="HE1" s="597"/>
      <c r="HF1" s="597"/>
      <c r="HG1" s="597"/>
      <c r="HH1" s="597"/>
      <c r="HI1" s="597"/>
      <c r="HJ1" s="597"/>
      <c r="HK1" s="600"/>
      <c r="HL1" s="596">
        <v>2022</v>
      </c>
      <c r="HM1" s="597"/>
      <c r="HN1" s="597"/>
      <c r="HO1" s="597"/>
      <c r="HP1" s="597"/>
      <c r="HQ1" s="597"/>
      <c r="HR1" s="597"/>
      <c r="HS1" s="597"/>
      <c r="HT1" s="597"/>
      <c r="HU1" s="597"/>
      <c r="HV1" s="597"/>
      <c r="HW1" s="600"/>
      <c r="HX1" s="606">
        <v>2023</v>
      </c>
      <c r="HY1" s="607"/>
      <c r="HZ1" s="607"/>
      <c r="IA1" s="607"/>
      <c r="IB1" s="607"/>
      <c r="IC1" s="607"/>
      <c r="ID1" s="607"/>
      <c r="IE1" s="607"/>
      <c r="IF1" s="607"/>
      <c r="IG1" s="607"/>
      <c r="IH1" s="607"/>
      <c r="II1" s="608"/>
      <c r="IJ1" s="601">
        <v>2024</v>
      </c>
      <c r="IK1" s="602"/>
      <c r="IL1" s="602"/>
      <c r="IM1" s="602"/>
      <c r="IN1" s="602"/>
      <c r="IO1" s="602"/>
      <c r="IP1" s="602"/>
      <c r="IQ1" s="602"/>
      <c r="IR1" s="602"/>
      <c r="IS1" s="602"/>
      <c r="IT1" s="602"/>
      <c r="IU1" s="602"/>
      <c r="IV1" s="601">
        <v>2025</v>
      </c>
      <c r="IW1" s="602"/>
      <c r="IX1" s="602"/>
      <c r="IY1" s="602"/>
      <c r="IZ1" s="602"/>
      <c r="JA1" s="602"/>
      <c r="JB1" s="602"/>
      <c r="JC1" s="602"/>
      <c r="JD1" s="602"/>
      <c r="JE1" s="602"/>
      <c r="JF1" s="602"/>
      <c r="JG1" s="602"/>
      <c r="JH1" s="491" t="s">
        <v>182</v>
      </c>
      <c r="JI1" s="590">
        <v>2026</v>
      </c>
      <c r="JJ1" s="591"/>
      <c r="JK1" s="592"/>
    </row>
    <row r="2" spans="1:271" s="14" customFormat="1" ht="18.75" customHeight="1">
      <c r="A2" s="8"/>
      <c r="B2" s="9"/>
      <c r="C2" s="10" t="s">
        <v>0</v>
      </c>
      <c r="D2" s="10" t="s">
        <v>1</v>
      </c>
      <c r="E2" s="10" t="s">
        <v>2</v>
      </c>
      <c r="F2" s="11" t="s">
        <v>3</v>
      </c>
      <c r="G2" s="11" t="s">
        <v>4</v>
      </c>
      <c r="H2" s="11" t="s">
        <v>5</v>
      </c>
      <c r="I2" s="11" t="s">
        <v>6</v>
      </c>
      <c r="J2" s="11" t="s">
        <v>7</v>
      </c>
      <c r="K2" s="11" t="s">
        <v>8</v>
      </c>
      <c r="L2" s="11" t="s">
        <v>9</v>
      </c>
      <c r="M2" s="11" t="s">
        <v>10</v>
      </c>
      <c r="N2" s="10" t="s">
        <v>11</v>
      </c>
      <c r="O2" s="10" t="s">
        <v>0</v>
      </c>
      <c r="P2" s="10" t="s">
        <v>1</v>
      </c>
      <c r="Q2" s="10" t="s">
        <v>12</v>
      </c>
      <c r="R2" s="10" t="s">
        <v>3</v>
      </c>
      <c r="S2" s="10" t="s">
        <v>4</v>
      </c>
      <c r="T2" s="10" t="s">
        <v>5</v>
      </c>
      <c r="U2" s="10" t="s">
        <v>6</v>
      </c>
      <c r="V2" s="10" t="s">
        <v>7</v>
      </c>
      <c r="W2" s="10" t="s">
        <v>13</v>
      </c>
      <c r="X2" s="10" t="s">
        <v>9</v>
      </c>
      <c r="Y2" s="10" t="s">
        <v>10</v>
      </c>
      <c r="Z2" s="10" t="s">
        <v>11</v>
      </c>
      <c r="AA2" s="10" t="s">
        <v>0</v>
      </c>
      <c r="AB2" s="10" t="s">
        <v>1</v>
      </c>
      <c r="AC2" s="10" t="s">
        <v>2</v>
      </c>
      <c r="AD2" s="10" t="s">
        <v>3</v>
      </c>
      <c r="AE2" s="10" t="s">
        <v>4</v>
      </c>
      <c r="AF2" s="10" t="s">
        <v>5</v>
      </c>
      <c r="AG2" s="10" t="s">
        <v>6</v>
      </c>
      <c r="AH2" s="10" t="s">
        <v>7</v>
      </c>
      <c r="AI2" s="10" t="s">
        <v>8</v>
      </c>
      <c r="AJ2" s="10" t="s">
        <v>9</v>
      </c>
      <c r="AK2" s="10" t="s">
        <v>10</v>
      </c>
      <c r="AL2" s="10" t="s">
        <v>11</v>
      </c>
      <c r="AM2" s="10" t="s">
        <v>0</v>
      </c>
      <c r="AN2" s="10" t="s">
        <v>1</v>
      </c>
      <c r="AO2" s="10" t="s">
        <v>14</v>
      </c>
      <c r="AP2" s="10" t="s">
        <v>15</v>
      </c>
      <c r="AQ2" s="10" t="s">
        <v>16</v>
      </c>
      <c r="AR2" s="10" t="s">
        <v>5</v>
      </c>
      <c r="AS2" s="10" t="s">
        <v>6</v>
      </c>
      <c r="AT2" s="10" t="s">
        <v>7</v>
      </c>
      <c r="AU2" s="10" t="s">
        <v>13</v>
      </c>
      <c r="AV2" s="10" t="s">
        <v>17</v>
      </c>
      <c r="AW2" s="10" t="s">
        <v>10</v>
      </c>
      <c r="AX2" s="10" t="s">
        <v>11</v>
      </c>
      <c r="AY2" s="10" t="s">
        <v>0</v>
      </c>
      <c r="AZ2" s="10" t="s">
        <v>1</v>
      </c>
      <c r="BA2" s="10" t="s">
        <v>14</v>
      </c>
      <c r="BB2" s="10" t="s">
        <v>15</v>
      </c>
      <c r="BC2" s="10" t="s">
        <v>16</v>
      </c>
      <c r="BD2" s="10" t="s">
        <v>5</v>
      </c>
      <c r="BE2" s="10" t="s">
        <v>18</v>
      </c>
      <c r="BF2" s="10" t="s">
        <v>19</v>
      </c>
      <c r="BG2" s="10" t="s">
        <v>20</v>
      </c>
      <c r="BH2" s="10" t="s">
        <v>21</v>
      </c>
      <c r="BI2" s="10" t="s">
        <v>22</v>
      </c>
      <c r="BJ2" s="10" t="s">
        <v>23</v>
      </c>
      <c r="BK2" s="10" t="s">
        <v>24</v>
      </c>
      <c r="BL2" s="10" t="s">
        <v>25</v>
      </c>
      <c r="BM2" s="10" t="s">
        <v>2</v>
      </c>
      <c r="BN2" s="10" t="s">
        <v>26</v>
      </c>
      <c r="BO2" s="10" t="s">
        <v>27</v>
      </c>
      <c r="BP2" s="10" t="s">
        <v>5</v>
      </c>
      <c r="BQ2" s="10" t="s">
        <v>18</v>
      </c>
      <c r="BR2" s="10" t="s">
        <v>19</v>
      </c>
      <c r="BS2" s="10" t="s">
        <v>20</v>
      </c>
      <c r="BT2" s="10" t="s">
        <v>21</v>
      </c>
      <c r="BU2" s="10" t="s">
        <v>22</v>
      </c>
      <c r="BV2" s="10" t="s">
        <v>23</v>
      </c>
      <c r="BW2" s="10" t="s">
        <v>24</v>
      </c>
      <c r="BX2" s="10" t="s">
        <v>25</v>
      </c>
      <c r="BY2" s="10" t="s">
        <v>2</v>
      </c>
      <c r="BZ2" s="10" t="s">
        <v>26</v>
      </c>
      <c r="CA2" s="10" t="s">
        <v>27</v>
      </c>
      <c r="CB2" s="10" t="s">
        <v>5</v>
      </c>
      <c r="CC2" s="10" t="s">
        <v>18</v>
      </c>
      <c r="CD2" s="10" t="s">
        <v>19</v>
      </c>
      <c r="CE2" s="10" t="s">
        <v>20</v>
      </c>
      <c r="CF2" s="10" t="s">
        <v>21</v>
      </c>
      <c r="CG2" s="10" t="s">
        <v>22</v>
      </c>
      <c r="CH2" s="10" t="s">
        <v>23</v>
      </c>
      <c r="CI2" s="10" t="s">
        <v>24</v>
      </c>
      <c r="CJ2" s="10" t="s">
        <v>25</v>
      </c>
      <c r="CK2" s="10" t="s">
        <v>2</v>
      </c>
      <c r="CL2" s="10" t="s">
        <v>26</v>
      </c>
      <c r="CM2" s="10" t="s">
        <v>27</v>
      </c>
      <c r="CN2" s="10" t="s">
        <v>5</v>
      </c>
      <c r="CO2" s="10" t="s">
        <v>18</v>
      </c>
      <c r="CP2" s="10" t="s">
        <v>19</v>
      </c>
      <c r="CQ2" s="10" t="s">
        <v>20</v>
      </c>
      <c r="CR2" s="10" t="s">
        <v>17</v>
      </c>
      <c r="CS2" s="10" t="s">
        <v>22</v>
      </c>
      <c r="CT2" s="10" t="s">
        <v>23</v>
      </c>
      <c r="CU2" s="10" t="s">
        <v>24</v>
      </c>
      <c r="CV2" s="10" t="s">
        <v>25</v>
      </c>
      <c r="CW2" s="10" t="s">
        <v>2</v>
      </c>
      <c r="CX2" s="10" t="s">
        <v>26</v>
      </c>
      <c r="CY2" s="10" t="s">
        <v>27</v>
      </c>
      <c r="CZ2" s="10" t="s">
        <v>5</v>
      </c>
      <c r="DA2" s="10" t="s">
        <v>18</v>
      </c>
      <c r="DB2" s="10" t="s">
        <v>19</v>
      </c>
      <c r="DC2" s="10" t="s">
        <v>20</v>
      </c>
      <c r="DD2" s="10" t="s">
        <v>21</v>
      </c>
      <c r="DE2" s="10" t="s">
        <v>22</v>
      </c>
      <c r="DF2" s="10" t="s">
        <v>23</v>
      </c>
      <c r="DG2" s="10" t="s">
        <v>24</v>
      </c>
      <c r="DH2" s="10" t="s">
        <v>25</v>
      </c>
      <c r="DI2" s="10" t="s">
        <v>2</v>
      </c>
      <c r="DJ2" s="10" t="s">
        <v>26</v>
      </c>
      <c r="DK2" s="10" t="s">
        <v>27</v>
      </c>
      <c r="DL2" s="10" t="s">
        <v>5</v>
      </c>
      <c r="DM2" s="10" t="s">
        <v>18</v>
      </c>
      <c r="DN2" s="10" t="s">
        <v>19</v>
      </c>
      <c r="DO2" s="10" t="s">
        <v>20</v>
      </c>
      <c r="DP2" s="10" t="s">
        <v>21</v>
      </c>
      <c r="DQ2" s="10" t="s">
        <v>22</v>
      </c>
      <c r="DR2" s="10" t="s">
        <v>23</v>
      </c>
      <c r="DS2" s="10" t="s">
        <v>24</v>
      </c>
      <c r="DT2" s="10" t="s">
        <v>1</v>
      </c>
      <c r="DU2" s="10" t="s">
        <v>14</v>
      </c>
      <c r="DV2" s="10" t="s">
        <v>15</v>
      </c>
      <c r="DW2" s="10" t="s">
        <v>16</v>
      </c>
      <c r="DX2" s="10" t="s">
        <v>28</v>
      </c>
      <c r="DY2" s="10" t="s">
        <v>18</v>
      </c>
      <c r="DZ2" s="10" t="s">
        <v>19</v>
      </c>
      <c r="EA2" s="10" t="s">
        <v>13</v>
      </c>
      <c r="EB2" s="10" t="s">
        <v>9</v>
      </c>
      <c r="EC2" s="10" t="s">
        <v>10</v>
      </c>
      <c r="ED2" s="10" t="s">
        <v>11</v>
      </c>
      <c r="EE2" s="10" t="s">
        <v>0</v>
      </c>
      <c r="EF2" s="10" t="s">
        <v>1</v>
      </c>
      <c r="EG2" s="10" t="s">
        <v>14</v>
      </c>
      <c r="EH2" s="10" t="s">
        <v>15</v>
      </c>
      <c r="EI2" s="10" t="s">
        <v>16</v>
      </c>
      <c r="EJ2" s="10" t="s">
        <v>28</v>
      </c>
      <c r="EK2" s="10" t="s">
        <v>18</v>
      </c>
      <c r="EL2" s="10" t="s">
        <v>19</v>
      </c>
      <c r="EM2" s="10" t="s">
        <v>13</v>
      </c>
      <c r="EN2" s="10" t="s">
        <v>9</v>
      </c>
      <c r="EO2" s="10" t="s">
        <v>10</v>
      </c>
      <c r="EP2" s="10" t="s">
        <v>11</v>
      </c>
      <c r="EQ2" s="10" t="s">
        <v>0</v>
      </c>
      <c r="ER2" s="10" t="s">
        <v>1</v>
      </c>
      <c r="ES2" s="10" t="s">
        <v>2</v>
      </c>
      <c r="ET2" s="10" t="s">
        <v>26</v>
      </c>
      <c r="EU2" s="10" t="s">
        <v>27</v>
      </c>
      <c r="EV2" s="10" t="s">
        <v>5</v>
      </c>
      <c r="EW2" s="10" t="s">
        <v>18</v>
      </c>
      <c r="EX2" s="10" t="s">
        <v>19</v>
      </c>
      <c r="EY2" s="10" t="s">
        <v>20</v>
      </c>
      <c r="EZ2" s="10" t="s">
        <v>21</v>
      </c>
      <c r="FA2" s="10" t="s">
        <v>22</v>
      </c>
      <c r="FB2" s="10" t="s">
        <v>23</v>
      </c>
      <c r="FC2" s="10" t="s">
        <v>24</v>
      </c>
      <c r="FD2" s="10" t="s">
        <v>25</v>
      </c>
      <c r="FE2" s="10" t="s">
        <v>2</v>
      </c>
      <c r="FF2" s="10" t="s">
        <v>26</v>
      </c>
      <c r="FG2" s="10" t="s">
        <v>27</v>
      </c>
      <c r="FH2" s="10" t="s">
        <v>5</v>
      </c>
      <c r="FI2" s="10" t="s">
        <v>18</v>
      </c>
      <c r="FJ2" s="10" t="s">
        <v>19</v>
      </c>
      <c r="FK2" s="10" t="s">
        <v>20</v>
      </c>
      <c r="FL2" s="10" t="s">
        <v>21</v>
      </c>
      <c r="FM2" s="10" t="s">
        <v>22</v>
      </c>
      <c r="FN2" s="10" t="s">
        <v>23</v>
      </c>
      <c r="FO2" s="10" t="s">
        <v>24</v>
      </c>
      <c r="FP2" s="10" t="s">
        <v>25</v>
      </c>
      <c r="FQ2" s="10" t="s">
        <v>2</v>
      </c>
      <c r="FR2" s="10" t="s">
        <v>26</v>
      </c>
      <c r="FS2" s="10" t="s">
        <v>27</v>
      </c>
      <c r="FT2" s="10" t="s">
        <v>5</v>
      </c>
      <c r="FU2" s="10" t="s">
        <v>18</v>
      </c>
      <c r="FV2" s="10" t="s">
        <v>19</v>
      </c>
      <c r="FW2" s="10" t="s">
        <v>20</v>
      </c>
      <c r="FX2" s="10" t="s">
        <v>21</v>
      </c>
      <c r="FY2" s="10" t="s">
        <v>22</v>
      </c>
      <c r="FZ2" s="10" t="s">
        <v>23</v>
      </c>
      <c r="GA2" s="10" t="s">
        <v>24</v>
      </c>
      <c r="GB2" s="10" t="s">
        <v>25</v>
      </c>
      <c r="GC2" s="10" t="s">
        <v>2</v>
      </c>
      <c r="GD2" s="10" t="s">
        <v>26</v>
      </c>
      <c r="GE2" s="10" t="s">
        <v>27</v>
      </c>
      <c r="GF2" s="10" t="s">
        <v>5</v>
      </c>
      <c r="GG2" s="10" t="s">
        <v>18</v>
      </c>
      <c r="GH2" s="10" t="s">
        <v>19</v>
      </c>
      <c r="GI2" s="10" t="s">
        <v>20</v>
      </c>
      <c r="GJ2" s="10" t="s">
        <v>21</v>
      </c>
      <c r="GK2" s="10" t="s">
        <v>22</v>
      </c>
      <c r="GL2" s="10" t="s">
        <v>23</v>
      </c>
      <c r="GM2" s="10" t="s">
        <v>24</v>
      </c>
      <c r="GN2" s="10" t="s">
        <v>25</v>
      </c>
      <c r="GO2" s="10" t="s">
        <v>2</v>
      </c>
      <c r="GP2" s="10" t="s">
        <v>26</v>
      </c>
      <c r="GQ2" s="10" t="s">
        <v>27</v>
      </c>
      <c r="GR2" s="10" t="s">
        <v>5</v>
      </c>
      <c r="GS2" s="10" t="s">
        <v>18</v>
      </c>
      <c r="GT2" s="10" t="s">
        <v>19</v>
      </c>
      <c r="GU2" s="10" t="s">
        <v>20</v>
      </c>
      <c r="GV2" s="10" t="s">
        <v>21</v>
      </c>
      <c r="GW2" s="10" t="s">
        <v>22</v>
      </c>
      <c r="GX2" s="10" t="s">
        <v>23</v>
      </c>
      <c r="GY2" s="10" t="s">
        <v>24</v>
      </c>
      <c r="GZ2" s="10" t="s">
        <v>1</v>
      </c>
      <c r="HA2" s="10" t="s">
        <v>2</v>
      </c>
      <c r="HB2" s="10" t="s">
        <v>26</v>
      </c>
      <c r="HC2" s="10" t="s">
        <v>27</v>
      </c>
      <c r="HD2" s="10" t="s">
        <v>5</v>
      </c>
      <c r="HE2" s="10" t="s">
        <v>18</v>
      </c>
      <c r="HF2" s="10" t="s">
        <v>19</v>
      </c>
      <c r="HG2" s="10" t="s">
        <v>20</v>
      </c>
      <c r="HH2" s="10" t="s">
        <v>21</v>
      </c>
      <c r="HI2" s="10" t="s">
        <v>22</v>
      </c>
      <c r="HJ2" s="10" t="s">
        <v>23</v>
      </c>
      <c r="HK2" s="10" t="s">
        <v>24</v>
      </c>
      <c r="HL2" s="10" t="s">
        <v>25</v>
      </c>
      <c r="HM2" s="10" t="s">
        <v>2</v>
      </c>
      <c r="HN2" s="10" t="s">
        <v>26</v>
      </c>
      <c r="HO2" s="10" t="s">
        <v>27</v>
      </c>
      <c r="HP2" s="10" t="s">
        <v>5</v>
      </c>
      <c r="HQ2" s="10" t="s">
        <v>18</v>
      </c>
      <c r="HR2" s="10" t="s">
        <v>19</v>
      </c>
      <c r="HS2" s="10" t="s">
        <v>20</v>
      </c>
      <c r="HT2" s="10" t="s">
        <v>21</v>
      </c>
      <c r="HU2" s="10" t="s">
        <v>22</v>
      </c>
      <c r="HV2" s="10" t="s">
        <v>23</v>
      </c>
      <c r="HW2" s="10" t="s">
        <v>24</v>
      </c>
      <c r="HX2" s="10" t="s">
        <v>25</v>
      </c>
      <c r="HY2" s="10" t="s">
        <v>2</v>
      </c>
      <c r="HZ2" s="10" t="s">
        <v>26</v>
      </c>
      <c r="IA2" s="10" t="s">
        <v>27</v>
      </c>
      <c r="IB2" s="10" t="s">
        <v>5</v>
      </c>
      <c r="IC2" s="10" t="s">
        <v>18</v>
      </c>
      <c r="ID2" s="10" t="s">
        <v>19</v>
      </c>
      <c r="IE2" s="10" t="s">
        <v>20</v>
      </c>
      <c r="IF2" s="10" t="s">
        <v>21</v>
      </c>
      <c r="IG2" s="10" t="s">
        <v>22</v>
      </c>
      <c r="IH2" s="10" t="s">
        <v>23</v>
      </c>
      <c r="II2" s="10" t="s">
        <v>24</v>
      </c>
      <c r="IJ2" s="10" t="s">
        <v>25</v>
      </c>
      <c r="IK2" s="10" t="s">
        <v>2</v>
      </c>
      <c r="IL2" s="10" t="s">
        <v>26</v>
      </c>
      <c r="IM2" s="10" t="s">
        <v>27</v>
      </c>
      <c r="IN2" s="10" t="s">
        <v>5</v>
      </c>
      <c r="IO2" s="10" t="s">
        <v>18</v>
      </c>
      <c r="IP2" s="10" t="s">
        <v>19</v>
      </c>
      <c r="IQ2" s="10" t="s">
        <v>20</v>
      </c>
      <c r="IR2" s="10" t="s">
        <v>21</v>
      </c>
      <c r="IS2" s="4" t="s">
        <v>22</v>
      </c>
      <c r="IT2" s="12" t="s">
        <v>23</v>
      </c>
      <c r="IU2" s="4" t="s">
        <v>24</v>
      </c>
      <c r="IV2" s="4" t="s">
        <v>25</v>
      </c>
      <c r="IW2" s="4" t="s">
        <v>2</v>
      </c>
      <c r="IX2" s="4" t="s">
        <v>26</v>
      </c>
      <c r="IY2" s="10" t="s">
        <v>27</v>
      </c>
      <c r="IZ2" s="13" t="s">
        <v>5</v>
      </c>
      <c r="JA2" s="10" t="s">
        <v>18</v>
      </c>
      <c r="JB2" s="10" t="s">
        <v>19</v>
      </c>
      <c r="JC2" s="10" t="s">
        <v>20</v>
      </c>
      <c r="JD2" s="10" t="s">
        <v>21</v>
      </c>
      <c r="JE2" s="10" t="s">
        <v>22</v>
      </c>
      <c r="JF2" s="4" t="s">
        <v>23</v>
      </c>
      <c r="JG2" s="502" t="s">
        <v>24</v>
      </c>
      <c r="JH2" s="493">
        <v>46044</v>
      </c>
      <c r="JI2" s="493">
        <v>45686</v>
      </c>
      <c r="JJ2" s="570">
        <v>46072</v>
      </c>
      <c r="JK2" s="570">
        <v>46079</v>
      </c>
    </row>
    <row r="3" spans="1:271" s="15" customFormat="1" ht="18" customHeight="1">
      <c r="A3" s="15" t="s">
        <v>29</v>
      </c>
      <c r="B3" s="16" t="s">
        <v>30</v>
      </c>
      <c r="C3" s="17">
        <v>8079</v>
      </c>
      <c r="D3" s="17">
        <v>8600</v>
      </c>
      <c r="E3" s="17">
        <v>7615</v>
      </c>
      <c r="F3" s="17">
        <v>8316.7000000000007</v>
      </c>
      <c r="G3" s="18">
        <v>8233</v>
      </c>
      <c r="H3" s="18">
        <v>8317</v>
      </c>
      <c r="I3" s="18">
        <v>8199</v>
      </c>
      <c r="J3" s="18">
        <v>8247</v>
      </c>
      <c r="K3" s="18">
        <v>8547</v>
      </c>
      <c r="L3" s="18">
        <v>9006</v>
      </c>
      <c r="M3" s="18">
        <v>9772</v>
      </c>
      <c r="N3" s="17">
        <v>10295.700000000001</v>
      </c>
      <c r="O3" s="19">
        <v>10639</v>
      </c>
      <c r="P3" s="18">
        <v>12115</v>
      </c>
      <c r="Q3" s="18">
        <v>11814</v>
      </c>
      <c r="R3" s="18">
        <v>11110.5</v>
      </c>
      <c r="S3" s="18">
        <v>11371</v>
      </c>
      <c r="T3" s="18">
        <v>11134</v>
      </c>
      <c r="U3" s="18">
        <v>11249</v>
      </c>
      <c r="V3" s="18">
        <v>10955</v>
      </c>
      <c r="W3" s="18">
        <v>12107</v>
      </c>
      <c r="X3" s="18">
        <v>12286</v>
      </c>
      <c r="Y3" s="18">
        <v>13074</v>
      </c>
      <c r="Z3" s="18">
        <v>13669</v>
      </c>
      <c r="AA3" s="18">
        <v>14002</v>
      </c>
      <c r="AB3" s="18">
        <v>14815</v>
      </c>
      <c r="AC3" s="20">
        <v>16759.7</v>
      </c>
      <c r="AD3" s="20">
        <v>17039</v>
      </c>
      <c r="AE3" s="21">
        <v>16836.099999999999</v>
      </c>
      <c r="AF3" s="21">
        <v>17036</v>
      </c>
      <c r="AG3" s="21">
        <v>17154</v>
      </c>
      <c r="AH3" s="21">
        <v>18577</v>
      </c>
      <c r="AI3" s="21">
        <v>21375</v>
      </c>
      <c r="AJ3" s="21">
        <v>18631</v>
      </c>
      <c r="AK3" s="21">
        <v>19975</v>
      </c>
      <c r="AL3" s="21">
        <v>20734</v>
      </c>
      <c r="AM3" s="21">
        <v>23079</v>
      </c>
      <c r="AN3" s="21">
        <v>24658</v>
      </c>
      <c r="AO3" s="21">
        <v>22973</v>
      </c>
      <c r="AP3" s="21">
        <v>23281</v>
      </c>
      <c r="AQ3" s="21">
        <v>23725</v>
      </c>
      <c r="AR3" s="21">
        <v>23615</v>
      </c>
      <c r="AS3" s="21">
        <v>25047</v>
      </c>
      <c r="AT3" s="21">
        <v>24240</v>
      </c>
      <c r="AU3" s="21">
        <v>25655</v>
      </c>
      <c r="AV3" s="21">
        <v>25109</v>
      </c>
      <c r="AW3" s="21">
        <v>24050</v>
      </c>
      <c r="AX3" s="20">
        <v>23957</v>
      </c>
      <c r="AY3" s="20">
        <v>24157</v>
      </c>
      <c r="AZ3" s="20">
        <v>24980</v>
      </c>
      <c r="BA3" s="20">
        <v>24841</v>
      </c>
      <c r="BB3" s="20">
        <v>24577</v>
      </c>
      <c r="BC3" s="20">
        <v>25028</v>
      </c>
      <c r="BD3" s="20">
        <v>24702</v>
      </c>
      <c r="BE3" s="20">
        <v>23461</v>
      </c>
      <c r="BF3" s="20">
        <v>23898</v>
      </c>
      <c r="BG3" s="20">
        <v>24319</v>
      </c>
      <c r="BH3" s="20">
        <v>25179</v>
      </c>
      <c r="BI3" s="20">
        <v>25870</v>
      </c>
      <c r="BJ3" s="20">
        <v>25573</v>
      </c>
      <c r="BK3" s="20">
        <v>25788</v>
      </c>
      <c r="BL3" s="20">
        <v>25122</v>
      </c>
      <c r="BM3" s="20">
        <v>24896</v>
      </c>
      <c r="BN3" s="20">
        <v>23807</v>
      </c>
      <c r="BO3" s="20">
        <v>23598</v>
      </c>
      <c r="BP3" s="20">
        <v>23323</v>
      </c>
      <c r="BQ3" s="20">
        <v>23635</v>
      </c>
      <c r="BR3" s="20">
        <v>23549</v>
      </c>
      <c r="BS3" s="20">
        <v>24239</v>
      </c>
      <c r="BT3" s="20">
        <v>24496</v>
      </c>
      <c r="BU3" s="20">
        <v>24221</v>
      </c>
      <c r="BV3" s="20">
        <v>24327</v>
      </c>
      <c r="BW3" s="20">
        <v>24650</v>
      </c>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16"/>
      <c r="DF3" s="20"/>
      <c r="DG3" s="20"/>
      <c r="DH3" s="20"/>
      <c r="DI3" s="20"/>
      <c r="DJ3" s="20"/>
      <c r="DK3" s="20"/>
      <c r="DL3" s="20"/>
      <c r="DM3" s="20"/>
      <c r="DN3" s="20"/>
      <c r="DO3" s="20"/>
      <c r="DP3" s="20"/>
      <c r="DQ3" s="20"/>
      <c r="DR3" s="20"/>
      <c r="DS3" s="20"/>
      <c r="DT3" s="21"/>
      <c r="DU3" s="20"/>
      <c r="DV3" s="20"/>
      <c r="DW3" s="20"/>
      <c r="DX3" s="20"/>
      <c r="DY3" s="20"/>
      <c r="DZ3" s="20"/>
      <c r="EA3" s="20"/>
      <c r="EB3" s="20"/>
      <c r="EC3" s="20"/>
      <c r="ED3" s="20"/>
      <c r="EE3" s="20"/>
      <c r="EF3" s="20"/>
      <c r="EG3" s="20"/>
      <c r="EH3" s="20"/>
      <c r="EI3" s="20"/>
      <c r="EJ3" s="20"/>
      <c r="EK3" s="20"/>
      <c r="EL3" s="20"/>
      <c r="EM3" s="20"/>
      <c r="EN3" s="20"/>
      <c r="EO3" s="20"/>
      <c r="EP3" s="20"/>
      <c r="EQ3" s="20"/>
      <c r="ER3" s="22"/>
      <c r="ES3" s="22"/>
      <c r="ET3" s="22"/>
      <c r="EU3" s="22"/>
      <c r="EV3" s="22"/>
      <c r="EW3" s="22"/>
      <c r="EX3" s="22"/>
      <c r="EY3" s="22"/>
      <c r="EZ3" s="22"/>
      <c r="FA3" s="22"/>
      <c r="FB3" s="22"/>
      <c r="FC3" s="22"/>
      <c r="FD3" s="22"/>
      <c r="FE3" s="22"/>
      <c r="FF3" s="22"/>
      <c r="FG3" s="22"/>
      <c r="FH3" s="22"/>
      <c r="FI3" s="22"/>
      <c r="FJ3" s="22"/>
      <c r="FK3" s="22"/>
      <c r="FL3" s="23"/>
      <c r="FM3" s="23"/>
      <c r="FN3" s="23"/>
      <c r="FO3" s="23"/>
      <c r="FP3" s="23"/>
      <c r="FQ3" s="23"/>
      <c r="FR3" s="23"/>
      <c r="FS3" s="23"/>
      <c r="FT3" s="23"/>
      <c r="FU3" s="23"/>
      <c r="FV3" s="23"/>
      <c r="FW3" s="23"/>
      <c r="FX3" s="23"/>
      <c r="FY3" s="24"/>
      <c r="FZ3" s="24"/>
      <c r="GA3" s="24"/>
      <c r="GB3" s="24"/>
      <c r="GC3" s="24"/>
      <c r="GD3" s="24"/>
      <c r="GE3" s="24"/>
      <c r="GF3" s="24"/>
      <c r="GG3" s="24"/>
      <c r="GH3" s="24"/>
      <c r="GI3" s="24"/>
      <c r="GJ3" s="24"/>
      <c r="GK3" s="24"/>
      <c r="GL3" s="24"/>
      <c r="GM3" s="24"/>
      <c r="GN3" s="24"/>
      <c r="GO3" s="24"/>
      <c r="GP3" s="24"/>
      <c r="GQ3" s="24"/>
      <c r="GR3" s="24"/>
      <c r="GS3" s="24"/>
      <c r="GT3" s="24"/>
      <c r="GU3" s="24"/>
      <c r="GV3" s="24"/>
      <c r="GW3" s="24"/>
      <c r="GX3" s="24"/>
      <c r="GY3" s="24"/>
      <c r="GZ3" s="24"/>
      <c r="HA3" s="24"/>
      <c r="HB3" s="24"/>
      <c r="HC3" s="24"/>
      <c r="HD3" s="24"/>
      <c r="HE3" s="24"/>
      <c r="HF3" s="24"/>
      <c r="HG3" s="24"/>
      <c r="HH3" s="24"/>
      <c r="HI3" s="24"/>
      <c r="HJ3" s="24"/>
      <c r="HK3" s="24"/>
      <c r="HL3" s="24"/>
      <c r="HM3" s="24"/>
      <c r="HN3" s="24"/>
      <c r="HO3" s="24"/>
      <c r="HP3" s="24"/>
      <c r="HQ3" s="24"/>
      <c r="HR3" s="24"/>
      <c r="HS3" s="24"/>
      <c r="HT3" s="24"/>
      <c r="HU3" s="24"/>
      <c r="HV3" s="24"/>
      <c r="HW3" s="24"/>
      <c r="HX3" s="24"/>
      <c r="HY3" s="24"/>
      <c r="HZ3" s="24"/>
      <c r="IA3" s="24"/>
      <c r="IB3" s="24"/>
      <c r="IC3" s="24"/>
      <c r="ID3" s="24"/>
      <c r="IE3" s="24"/>
      <c r="IF3" s="24"/>
      <c r="IG3" s="24"/>
      <c r="IH3" s="24"/>
      <c r="II3" s="24"/>
      <c r="IJ3" s="24"/>
      <c r="IK3" s="24"/>
      <c r="IL3" s="24"/>
      <c r="IM3" s="24"/>
      <c r="IN3" s="24"/>
      <c r="IO3" s="24"/>
      <c r="IP3" s="24"/>
      <c r="IQ3" s="24"/>
      <c r="IR3" s="24"/>
      <c r="IS3" s="25"/>
      <c r="IT3" s="26"/>
      <c r="IU3" s="26"/>
      <c r="IV3" s="27"/>
      <c r="IW3" s="27"/>
      <c r="IX3" s="27"/>
      <c r="IY3" s="28"/>
      <c r="IZ3" s="29"/>
      <c r="JA3" s="28"/>
      <c r="JB3" s="28"/>
      <c r="JC3" s="24"/>
      <c r="JD3" s="24"/>
      <c r="JE3" s="28"/>
      <c r="JF3" s="29"/>
      <c r="JG3" s="503"/>
      <c r="JH3" s="30"/>
      <c r="JI3" s="30"/>
      <c r="JJ3" s="569"/>
      <c r="JK3" s="569"/>
    </row>
    <row r="4" spans="1:271" s="15" customFormat="1" ht="19.5" customHeight="1">
      <c r="B4" s="31" t="s">
        <v>31</v>
      </c>
      <c r="C4" s="32">
        <v>6493.84</v>
      </c>
      <c r="D4" s="32">
        <v>7550.6324000000004</v>
      </c>
      <c r="E4" s="32">
        <v>6700.3225000000002</v>
      </c>
      <c r="F4" s="32">
        <v>7494.1937000000007</v>
      </c>
      <c r="G4" s="33">
        <v>7522.5593000000008</v>
      </c>
      <c r="H4" s="33">
        <v>7569.8469999999988</v>
      </c>
      <c r="I4" s="33">
        <v>7490.1755000000003</v>
      </c>
      <c r="J4" s="33">
        <v>7558.4073999999991</v>
      </c>
      <c r="K4" s="33">
        <v>7743.9677999999994</v>
      </c>
      <c r="L4" s="33">
        <v>8024.4036999999989</v>
      </c>
      <c r="M4" s="33">
        <v>8307.3994999999995</v>
      </c>
      <c r="N4" s="32">
        <v>8681.4496000000017</v>
      </c>
      <c r="O4" s="34">
        <v>8850.2261999999992</v>
      </c>
      <c r="P4" s="33">
        <v>9243.4976999999999</v>
      </c>
      <c r="Q4" s="33">
        <v>9489.7296000000006</v>
      </c>
      <c r="R4" s="33">
        <v>9671.1705000000002</v>
      </c>
      <c r="S4" s="33">
        <v>10068.1335</v>
      </c>
      <c r="T4" s="33">
        <v>9905.8225000000002</v>
      </c>
      <c r="U4" s="33">
        <v>10065.3325</v>
      </c>
      <c r="V4" s="33">
        <v>9707.2752999999993</v>
      </c>
      <c r="W4" s="33">
        <v>10193.093099999998</v>
      </c>
      <c r="X4" s="33">
        <v>10517.2862</v>
      </c>
      <c r="Y4" s="33">
        <v>10759.125</v>
      </c>
      <c r="Z4" s="33">
        <v>11299.597400000001</v>
      </c>
      <c r="AA4" s="33">
        <v>11385.567300000001</v>
      </c>
      <c r="AB4" s="33">
        <v>11881.564900000001</v>
      </c>
      <c r="AC4" s="35">
        <v>12403.335400000002</v>
      </c>
      <c r="AD4" s="35">
        <v>12600.4681</v>
      </c>
      <c r="AE4" s="36">
        <v>13005.529899999998</v>
      </c>
      <c r="AF4" s="36">
        <v>13008.534700000002</v>
      </c>
      <c r="AG4" s="36">
        <v>13205.886299999998</v>
      </c>
      <c r="AH4" s="36">
        <v>13403.352600000002</v>
      </c>
      <c r="AI4" s="36">
        <v>13776.278099999998</v>
      </c>
      <c r="AJ4" s="36">
        <v>14003.627</v>
      </c>
      <c r="AK4" s="36">
        <v>14200.099200000001</v>
      </c>
      <c r="AL4" s="36">
        <v>14557.633400000001</v>
      </c>
      <c r="AM4" s="36">
        <v>15019.772099999998</v>
      </c>
      <c r="AN4" s="36">
        <v>15528.075399999998</v>
      </c>
      <c r="AO4" s="36">
        <v>15341.8698</v>
      </c>
      <c r="AP4" s="36">
        <v>15756.3478</v>
      </c>
      <c r="AQ4" s="36">
        <v>15885.533100000001</v>
      </c>
      <c r="AR4" s="36">
        <v>15749.833799999999</v>
      </c>
      <c r="AS4" s="36">
        <v>15711.566699999999</v>
      </c>
      <c r="AT4" s="36">
        <v>15610.7286</v>
      </c>
      <c r="AU4" s="36">
        <v>16017.2808</v>
      </c>
      <c r="AV4" s="36">
        <v>16347.485300000002</v>
      </c>
      <c r="AW4" s="36">
        <v>16506.8272</v>
      </c>
      <c r="AX4" s="35">
        <v>16792.3</v>
      </c>
      <c r="AY4" s="35">
        <v>16864.96</v>
      </c>
      <c r="AZ4" s="35">
        <v>17197.400000000001</v>
      </c>
      <c r="BA4" s="35">
        <v>17458.900000000001</v>
      </c>
      <c r="BB4" s="35">
        <v>17663.400000000001</v>
      </c>
      <c r="BC4" s="35">
        <v>18412.8</v>
      </c>
      <c r="BD4" s="35">
        <v>18066.900000000001</v>
      </c>
      <c r="BE4" s="35">
        <v>17654.7</v>
      </c>
      <c r="BF4" s="35">
        <v>17733</v>
      </c>
      <c r="BG4" s="35">
        <v>17933</v>
      </c>
      <c r="BH4" s="35">
        <v>18459</v>
      </c>
      <c r="BI4" s="35">
        <v>18749</v>
      </c>
      <c r="BJ4" s="35">
        <v>18928</v>
      </c>
      <c r="BK4" s="35">
        <v>18846</v>
      </c>
      <c r="BL4" s="35">
        <v>18777</v>
      </c>
      <c r="BM4" s="35">
        <v>18698</v>
      </c>
      <c r="BN4" s="35">
        <v>19133</v>
      </c>
      <c r="BO4" s="35">
        <v>19117</v>
      </c>
      <c r="BP4" s="35">
        <v>18914</v>
      </c>
      <c r="BQ4" s="35">
        <v>19209</v>
      </c>
      <c r="BR4" s="35">
        <v>19137</v>
      </c>
      <c r="BS4" s="35">
        <v>19861</v>
      </c>
      <c r="BT4" s="35">
        <v>19979</v>
      </c>
      <c r="BU4" s="35">
        <v>19786</v>
      </c>
      <c r="BV4" s="35">
        <v>19834</v>
      </c>
      <c r="BW4" s="35">
        <v>19997</v>
      </c>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6"/>
      <c r="DU4" s="35"/>
      <c r="DV4" s="35"/>
      <c r="DW4" s="35"/>
      <c r="DX4" s="35"/>
      <c r="DY4" s="35"/>
      <c r="DZ4" s="35"/>
      <c r="EA4" s="35"/>
      <c r="EB4" s="35"/>
      <c r="EC4" s="35"/>
      <c r="ED4" s="35"/>
      <c r="EE4" s="35"/>
      <c r="EF4" s="35"/>
      <c r="EG4" s="35"/>
      <c r="EH4" s="35"/>
      <c r="EI4" s="35"/>
      <c r="EJ4" s="35"/>
      <c r="EK4" s="35"/>
      <c r="EL4" s="35"/>
      <c r="EM4" s="35"/>
      <c r="EN4" s="35"/>
      <c r="EO4" s="35"/>
      <c r="EP4" s="35"/>
      <c r="EQ4" s="35"/>
      <c r="ER4" s="37"/>
      <c r="ES4" s="37"/>
      <c r="ET4" s="37"/>
      <c r="EU4" s="37"/>
      <c r="EV4" s="37"/>
      <c r="EW4" s="37"/>
      <c r="EX4" s="37"/>
      <c r="EY4" s="37"/>
      <c r="EZ4" s="37"/>
      <c r="FA4" s="37"/>
      <c r="FB4" s="37"/>
      <c r="FC4" s="37"/>
      <c r="FD4" s="37"/>
      <c r="FE4" s="37"/>
      <c r="FF4" s="37"/>
      <c r="FG4" s="37"/>
      <c r="FH4" s="37"/>
      <c r="FI4" s="37"/>
      <c r="FJ4" s="37"/>
      <c r="FK4" s="37"/>
      <c r="FL4" s="38"/>
      <c r="FM4" s="38"/>
      <c r="FN4" s="38"/>
      <c r="FO4" s="38"/>
      <c r="FP4" s="38"/>
      <c r="FQ4" s="38"/>
      <c r="FR4" s="38"/>
      <c r="FS4" s="38"/>
      <c r="FT4" s="38"/>
      <c r="FU4" s="38"/>
      <c r="FV4" s="38"/>
      <c r="FW4" s="38"/>
      <c r="FX4" s="38"/>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c r="HE4" s="39"/>
      <c r="HF4" s="39"/>
      <c r="HG4" s="39"/>
      <c r="HH4" s="39"/>
      <c r="HI4" s="39"/>
      <c r="HJ4" s="39"/>
      <c r="HK4" s="39"/>
      <c r="HL4" s="39"/>
      <c r="HM4" s="39"/>
      <c r="HN4" s="39"/>
      <c r="HO4" s="39"/>
      <c r="HP4" s="39"/>
      <c r="HQ4" s="39"/>
      <c r="HR4" s="39"/>
      <c r="HS4" s="39"/>
      <c r="HT4" s="39"/>
      <c r="HU4" s="39"/>
      <c r="HV4" s="39"/>
      <c r="HW4" s="39"/>
      <c r="HX4" s="39"/>
      <c r="HY4" s="39"/>
      <c r="HZ4" s="39"/>
      <c r="IA4" s="39"/>
      <c r="IB4" s="39"/>
      <c r="IC4" s="39"/>
      <c r="ID4" s="39"/>
      <c r="IE4" s="39"/>
      <c r="IF4" s="39"/>
      <c r="IG4" s="39"/>
      <c r="IH4" s="39"/>
      <c r="II4" s="39"/>
      <c r="IJ4" s="39"/>
      <c r="IK4" s="39"/>
      <c r="IL4" s="39"/>
      <c r="IM4" s="39"/>
      <c r="IN4" s="39"/>
      <c r="IO4" s="39"/>
      <c r="IP4" s="39"/>
      <c r="IQ4" s="39"/>
      <c r="IR4" s="39"/>
      <c r="IS4" s="40"/>
      <c r="IT4" s="26"/>
      <c r="IU4" s="26"/>
      <c r="IV4" s="26"/>
      <c r="IW4" s="26"/>
      <c r="IX4" s="26"/>
      <c r="IY4" s="39"/>
      <c r="IZ4" s="40"/>
      <c r="JA4" s="39"/>
      <c r="JB4" s="39"/>
      <c r="JC4" s="39"/>
      <c r="JD4" s="39"/>
      <c r="JE4" s="39"/>
      <c r="JF4" s="40"/>
      <c r="JG4" s="503"/>
      <c r="JH4" s="30"/>
      <c r="JI4" s="30"/>
      <c r="JJ4" s="30"/>
      <c r="JK4" s="30"/>
    </row>
    <row r="5" spans="1:271" s="15" customFormat="1" ht="15.75" customHeight="1">
      <c r="B5" s="30" t="s">
        <v>32</v>
      </c>
      <c r="C5" s="32"/>
      <c r="D5" s="32"/>
      <c r="E5" s="32"/>
      <c r="F5" s="32"/>
      <c r="G5" s="33"/>
      <c r="H5" s="33"/>
      <c r="I5" s="33"/>
      <c r="J5" s="33"/>
      <c r="K5" s="33"/>
      <c r="L5" s="33"/>
      <c r="M5" s="33"/>
      <c r="N5" s="32"/>
      <c r="O5" s="34"/>
      <c r="P5" s="33"/>
      <c r="Q5" s="33"/>
      <c r="R5" s="33"/>
      <c r="S5" s="33"/>
      <c r="T5" s="33"/>
      <c r="U5" s="33"/>
      <c r="V5" s="33"/>
      <c r="W5" s="33"/>
      <c r="X5" s="33"/>
      <c r="Y5" s="33"/>
      <c r="Z5" s="33"/>
      <c r="AA5" s="33"/>
      <c r="AB5" s="33"/>
      <c r="AC5" s="35"/>
      <c r="AD5" s="35"/>
      <c r="AE5" s="36"/>
      <c r="AF5" s="36"/>
      <c r="AG5" s="36"/>
      <c r="AH5" s="36"/>
      <c r="AI5" s="36"/>
      <c r="AJ5" s="36"/>
      <c r="AK5" s="36"/>
      <c r="AL5" s="36"/>
      <c r="AM5" s="36"/>
      <c r="AN5" s="36"/>
      <c r="AO5" s="36"/>
      <c r="AP5" s="36"/>
      <c r="AQ5" s="36"/>
      <c r="AR5" s="36"/>
      <c r="AS5" s="36"/>
      <c r="AT5" s="36"/>
      <c r="AU5" s="36"/>
      <c r="AV5" s="36"/>
      <c r="AW5" s="36"/>
      <c r="AX5" s="35"/>
      <c r="AY5" s="35"/>
      <c r="AZ5" s="35"/>
      <c r="BA5" s="35"/>
      <c r="BB5" s="35"/>
      <c r="BC5" s="35"/>
      <c r="BD5" s="35"/>
      <c r="BE5" s="35"/>
      <c r="BF5" s="35"/>
      <c r="BG5" s="35"/>
      <c r="BH5" s="35"/>
      <c r="BI5" s="35"/>
      <c r="BJ5" s="35"/>
      <c r="BK5" s="35"/>
      <c r="BL5" s="41">
        <v>120.6</v>
      </c>
      <c r="BM5" s="41">
        <v>120.6</v>
      </c>
      <c r="BN5" s="41">
        <v>119.7</v>
      </c>
      <c r="BO5" s="41">
        <v>120.3</v>
      </c>
      <c r="BP5" s="41">
        <v>121.1</v>
      </c>
      <c r="BQ5" s="41">
        <v>120.6</v>
      </c>
      <c r="BR5" s="41">
        <v>122.3</v>
      </c>
      <c r="BS5" s="41">
        <v>123.9</v>
      </c>
      <c r="BT5" s="41">
        <v>124</v>
      </c>
      <c r="BU5" s="41">
        <v>123.7</v>
      </c>
      <c r="BV5" s="41">
        <v>124.5</v>
      </c>
      <c r="BW5" s="41">
        <v>123.8</v>
      </c>
      <c r="BX5" s="41">
        <v>123.3</v>
      </c>
      <c r="BY5" s="41">
        <v>123.6</v>
      </c>
      <c r="BZ5" s="41">
        <v>123.8</v>
      </c>
      <c r="CA5" s="41">
        <v>123.8</v>
      </c>
      <c r="CB5" s="41">
        <v>123</v>
      </c>
      <c r="CC5" s="41">
        <v>122.6</v>
      </c>
      <c r="CD5" s="41">
        <v>123</v>
      </c>
      <c r="CE5" s="41">
        <v>126</v>
      </c>
      <c r="CF5" s="41">
        <v>127.3</v>
      </c>
      <c r="CG5" s="41">
        <v>128.1</v>
      </c>
      <c r="CH5" s="41">
        <v>128.30000000000001</v>
      </c>
      <c r="CI5" s="41">
        <v>127.9</v>
      </c>
      <c r="CJ5" s="41">
        <v>130.5</v>
      </c>
      <c r="CK5" s="41">
        <v>130.9</v>
      </c>
      <c r="CL5" s="41">
        <v>130</v>
      </c>
      <c r="CM5" s="41">
        <v>131</v>
      </c>
      <c r="CN5" s="41">
        <v>131.1</v>
      </c>
      <c r="CO5" s="41">
        <v>130.1</v>
      </c>
      <c r="CP5" s="41">
        <v>130.6</v>
      </c>
      <c r="CQ5" s="41">
        <v>132.6</v>
      </c>
      <c r="CR5" s="41">
        <v>133.80000000000001</v>
      </c>
      <c r="CS5" s="41">
        <v>134.19999999999999</v>
      </c>
      <c r="CT5" s="41">
        <v>134.4</v>
      </c>
      <c r="CU5" s="41">
        <v>135.6</v>
      </c>
      <c r="CV5" s="41">
        <v>137.5</v>
      </c>
      <c r="CW5" s="41">
        <v>138.4</v>
      </c>
      <c r="CX5" s="41">
        <v>140.80000000000001</v>
      </c>
      <c r="CY5" s="42">
        <v>142.4</v>
      </c>
      <c r="CZ5" s="42">
        <v>140.6</v>
      </c>
      <c r="DA5" s="42">
        <v>137.69999999999999</v>
      </c>
      <c r="DB5" s="42">
        <v>138.1</v>
      </c>
      <c r="DC5" s="42">
        <v>141.9</v>
      </c>
      <c r="DD5" s="43">
        <v>142.30000000000001</v>
      </c>
      <c r="DE5" s="43">
        <v>140.6</v>
      </c>
      <c r="DF5" s="43">
        <v>140.5</v>
      </c>
      <c r="DG5" s="43">
        <v>140.5</v>
      </c>
      <c r="DH5" s="43">
        <v>141.30000000000001</v>
      </c>
      <c r="DI5" s="43">
        <v>141.4</v>
      </c>
      <c r="DJ5" s="43">
        <v>142.6</v>
      </c>
      <c r="DK5" s="43">
        <v>144.1</v>
      </c>
      <c r="DL5" s="43">
        <v>142.19999999999999</v>
      </c>
      <c r="DM5" s="43">
        <v>140.9</v>
      </c>
      <c r="DN5" s="43">
        <v>141.5</v>
      </c>
      <c r="DO5" s="43">
        <v>142</v>
      </c>
      <c r="DP5" s="43">
        <v>142.69999999999999</v>
      </c>
      <c r="DQ5" s="43">
        <v>145</v>
      </c>
      <c r="DR5" s="43">
        <v>144.30000000000001</v>
      </c>
      <c r="DS5" s="43">
        <v>144.9</v>
      </c>
      <c r="DT5" s="43">
        <v>147</v>
      </c>
      <c r="DU5" s="43">
        <v>145.69999999999999</v>
      </c>
      <c r="DV5" s="43">
        <v>145.5</v>
      </c>
      <c r="DW5" s="43">
        <v>146.19999999999999</v>
      </c>
      <c r="DX5" s="43">
        <v>144.19999999999999</v>
      </c>
      <c r="DY5" s="43">
        <v>144.1</v>
      </c>
      <c r="DZ5" s="43">
        <v>144.80000000000001</v>
      </c>
      <c r="EA5" s="43">
        <v>145.9</v>
      </c>
      <c r="EB5" s="43">
        <v>145.69999999999999</v>
      </c>
      <c r="EC5" s="43">
        <v>146.30000000000001</v>
      </c>
      <c r="ED5" s="43">
        <v>148.6</v>
      </c>
      <c r="EE5" s="43">
        <v>147.19999999999999</v>
      </c>
      <c r="EF5" s="43">
        <v>146.4</v>
      </c>
      <c r="EG5" s="44">
        <v>146.19999999999999</v>
      </c>
      <c r="EH5" s="43">
        <v>145.80000000000001</v>
      </c>
      <c r="EI5" s="44">
        <v>147</v>
      </c>
      <c r="EJ5" s="44">
        <v>146.6</v>
      </c>
      <c r="EK5" s="44">
        <v>147.19999999999999</v>
      </c>
      <c r="EL5" s="44">
        <v>148.6</v>
      </c>
      <c r="EM5" s="44">
        <v>149.69999999999999</v>
      </c>
      <c r="EN5" s="44">
        <v>148.80000000000001</v>
      </c>
      <c r="EO5" s="44">
        <v>148.6</v>
      </c>
      <c r="EP5" s="44">
        <v>150.1</v>
      </c>
      <c r="EQ5" s="44">
        <v>150.6</v>
      </c>
      <c r="ER5" s="45"/>
      <c r="ES5" s="45"/>
      <c r="ET5" s="45"/>
      <c r="EU5" s="45"/>
      <c r="EV5" s="44"/>
      <c r="EW5" s="44"/>
      <c r="EX5" s="44"/>
      <c r="EY5" s="44"/>
      <c r="EZ5" s="44"/>
      <c r="FA5" s="44"/>
      <c r="FB5" s="44"/>
      <c r="FC5" s="44"/>
      <c r="FD5" s="44"/>
      <c r="FE5" s="44"/>
      <c r="FF5" s="44"/>
      <c r="FG5" s="44"/>
      <c r="FH5" s="44"/>
      <c r="FI5" s="44"/>
      <c r="FJ5" s="44"/>
      <c r="FK5" s="44"/>
      <c r="FL5" s="44"/>
      <c r="FM5" s="44"/>
      <c r="FN5" s="44"/>
      <c r="FO5" s="44"/>
      <c r="FP5" s="44"/>
      <c r="FQ5" s="44"/>
      <c r="FR5" s="44"/>
      <c r="FS5" s="44"/>
      <c r="FT5" s="44"/>
      <c r="FU5" s="44"/>
      <c r="FV5" s="44"/>
      <c r="FW5" s="44"/>
      <c r="FX5" s="44"/>
      <c r="FY5" s="44"/>
      <c r="FZ5" s="44"/>
      <c r="GA5" s="44"/>
      <c r="GB5" s="44"/>
      <c r="GC5" s="44"/>
      <c r="GD5" s="44"/>
      <c r="GE5" s="44"/>
      <c r="GF5" s="44"/>
      <c r="GG5" s="44"/>
      <c r="GH5" s="44"/>
      <c r="GI5" s="44"/>
      <c r="GJ5" s="44"/>
      <c r="GK5" s="44"/>
      <c r="GL5" s="44"/>
      <c r="GM5" s="44"/>
      <c r="GN5" s="44"/>
      <c r="GO5" s="44"/>
      <c r="GP5" s="44"/>
      <c r="GQ5" s="44"/>
      <c r="GR5" s="44"/>
      <c r="GS5" s="44"/>
      <c r="GT5" s="44"/>
      <c r="GU5" s="44"/>
      <c r="GV5" s="44"/>
      <c r="GW5" s="44"/>
      <c r="GX5" s="44"/>
      <c r="GY5" s="44"/>
      <c r="GZ5" s="44"/>
      <c r="HA5" s="44"/>
      <c r="HB5" s="44"/>
      <c r="HC5" s="44"/>
      <c r="HD5" s="44"/>
      <c r="HE5" s="44"/>
      <c r="HF5" s="44"/>
      <c r="HG5" s="44"/>
      <c r="HH5" s="44"/>
      <c r="HI5" s="44"/>
      <c r="HJ5" s="44"/>
      <c r="HK5" s="44"/>
      <c r="HL5" s="44"/>
      <c r="HM5" s="44"/>
      <c r="HN5" s="44"/>
      <c r="HO5" s="44"/>
      <c r="HP5" s="44"/>
      <c r="HQ5" s="44"/>
      <c r="HR5" s="44"/>
      <c r="HS5" s="44"/>
      <c r="HT5" s="44"/>
      <c r="HU5" s="44"/>
      <c r="HV5" s="44"/>
      <c r="HW5" s="44"/>
      <c r="HX5" s="44"/>
      <c r="HY5" s="44"/>
      <c r="HZ5" s="44"/>
      <c r="IA5" s="44"/>
      <c r="IB5" s="44"/>
      <c r="IC5" s="44"/>
      <c r="ID5" s="44"/>
      <c r="IE5" s="44"/>
      <c r="IF5" s="44"/>
      <c r="IG5" s="44"/>
      <c r="IH5" s="44"/>
      <c r="II5" s="44"/>
      <c r="IJ5" s="44"/>
      <c r="IK5" s="44"/>
      <c r="IL5" s="44"/>
      <c r="IM5" s="44"/>
      <c r="IN5" s="44"/>
      <c r="IO5" s="44"/>
      <c r="IP5" s="44"/>
      <c r="IQ5" s="44"/>
      <c r="IR5" s="44"/>
      <c r="IS5" s="46"/>
      <c r="IT5" s="47"/>
      <c r="IU5" s="47"/>
      <c r="IV5" s="47"/>
      <c r="IW5" s="47"/>
      <c r="IX5" s="47"/>
      <c r="IY5" s="44"/>
      <c r="IZ5" s="46"/>
      <c r="JA5" s="44"/>
      <c r="JB5" s="44"/>
      <c r="JC5" s="44"/>
      <c r="JD5" s="44"/>
      <c r="JE5" s="44"/>
      <c r="JF5" s="46"/>
      <c r="JG5" s="504"/>
      <c r="JH5" s="30"/>
      <c r="JI5" s="30"/>
      <c r="JJ5" s="30"/>
      <c r="JK5" s="30"/>
    </row>
    <row r="6" spans="1:271" s="15" customFormat="1" ht="15" customHeight="1">
      <c r="B6" s="31" t="s">
        <v>33</v>
      </c>
      <c r="C6" s="32"/>
      <c r="D6" s="32"/>
      <c r="E6" s="32"/>
      <c r="F6" s="32"/>
      <c r="G6" s="33"/>
      <c r="H6" s="33"/>
      <c r="I6" s="33"/>
      <c r="J6" s="33"/>
      <c r="K6" s="33"/>
      <c r="L6" s="33"/>
      <c r="M6" s="33"/>
      <c r="N6" s="32"/>
      <c r="O6" s="34"/>
      <c r="P6" s="33"/>
      <c r="Q6" s="33"/>
      <c r="R6" s="33"/>
      <c r="S6" s="33"/>
      <c r="T6" s="33"/>
      <c r="U6" s="33"/>
      <c r="V6" s="33"/>
      <c r="W6" s="33"/>
      <c r="X6" s="33"/>
      <c r="Y6" s="33"/>
      <c r="Z6" s="33"/>
      <c r="AA6" s="33"/>
      <c r="AB6" s="33"/>
      <c r="AC6" s="35"/>
      <c r="AD6" s="35"/>
      <c r="AE6" s="36"/>
      <c r="AF6" s="36"/>
      <c r="AG6" s="36"/>
      <c r="AH6" s="36"/>
      <c r="AI6" s="36"/>
      <c r="AJ6" s="36"/>
      <c r="AK6" s="36"/>
      <c r="AL6" s="36"/>
      <c r="AM6" s="36"/>
      <c r="AN6" s="36"/>
      <c r="AO6" s="36"/>
      <c r="AP6" s="36"/>
      <c r="AQ6" s="36"/>
      <c r="AR6" s="36"/>
      <c r="AS6" s="36"/>
      <c r="AT6" s="36"/>
      <c r="AU6" s="36"/>
      <c r="AV6" s="36"/>
      <c r="AW6" s="36"/>
      <c r="AX6" s="35"/>
      <c r="AY6" s="35"/>
      <c r="AZ6" s="35"/>
      <c r="BA6" s="35"/>
      <c r="BB6" s="35"/>
      <c r="BC6" s="35"/>
      <c r="BD6" s="35"/>
      <c r="BE6" s="35"/>
      <c r="BF6" s="35"/>
      <c r="BG6" s="35"/>
      <c r="BH6" s="35"/>
      <c r="BI6" s="35"/>
      <c r="BJ6" s="35"/>
      <c r="BK6" s="35"/>
      <c r="BL6" s="41">
        <v>119.1</v>
      </c>
      <c r="BM6" s="41">
        <v>119.3</v>
      </c>
      <c r="BN6" s="41">
        <v>119.1</v>
      </c>
      <c r="BO6" s="41">
        <v>120</v>
      </c>
      <c r="BP6" s="41">
        <v>120.1</v>
      </c>
      <c r="BQ6" s="41">
        <v>120.4</v>
      </c>
      <c r="BR6" s="41">
        <v>121.9</v>
      </c>
      <c r="BS6" s="41">
        <v>122.5</v>
      </c>
      <c r="BT6" s="41">
        <v>123.2</v>
      </c>
      <c r="BU6" s="41">
        <v>123.3</v>
      </c>
      <c r="BV6" s="41">
        <v>123.6</v>
      </c>
      <c r="BW6" s="41">
        <v>123.5</v>
      </c>
      <c r="BX6" s="41">
        <v>123.6</v>
      </c>
      <c r="BY6" s="41">
        <v>123.3</v>
      </c>
      <c r="BZ6" s="41">
        <v>123.4</v>
      </c>
      <c r="CA6" s="41">
        <v>123.6</v>
      </c>
      <c r="CB6" s="41">
        <v>123.7</v>
      </c>
      <c r="CC6" s="41">
        <v>123.7</v>
      </c>
      <c r="CD6" s="41">
        <v>124.1</v>
      </c>
      <c r="CE6" s="41">
        <v>124.8</v>
      </c>
      <c r="CF6" s="41">
        <v>125.5</v>
      </c>
      <c r="CG6" s="41">
        <v>127.2</v>
      </c>
      <c r="CH6" s="41">
        <v>127.4</v>
      </c>
      <c r="CI6" s="41">
        <v>127.6</v>
      </c>
      <c r="CJ6" s="41">
        <v>130.1</v>
      </c>
      <c r="CK6" s="41">
        <v>130.1</v>
      </c>
      <c r="CL6" s="41">
        <v>130.4</v>
      </c>
      <c r="CM6" s="41">
        <v>131.1</v>
      </c>
      <c r="CN6" s="41">
        <v>131.5</v>
      </c>
      <c r="CO6" s="41">
        <v>131.6</v>
      </c>
      <c r="CP6" s="41">
        <v>132.9</v>
      </c>
      <c r="CQ6" s="41">
        <v>134.30000000000001</v>
      </c>
      <c r="CR6" s="41">
        <v>134.6</v>
      </c>
      <c r="CS6" s="41">
        <v>136</v>
      </c>
      <c r="CT6" s="41">
        <v>135.6</v>
      </c>
      <c r="CU6" s="41">
        <v>136.5</v>
      </c>
      <c r="CV6" s="41">
        <v>138</v>
      </c>
      <c r="CW6" s="41">
        <v>138.30000000000001</v>
      </c>
      <c r="CX6" s="41">
        <v>138.5</v>
      </c>
      <c r="CY6" s="42">
        <v>139.9</v>
      </c>
      <c r="CZ6" s="42">
        <v>139.69999999999999</v>
      </c>
      <c r="DA6" s="42">
        <v>139.6</v>
      </c>
      <c r="DB6" s="42">
        <v>140.69999999999999</v>
      </c>
      <c r="DC6" s="42">
        <v>141</v>
      </c>
      <c r="DD6" s="43">
        <v>141.6</v>
      </c>
      <c r="DE6" s="43">
        <v>142.19999999999999</v>
      </c>
      <c r="DF6" s="43">
        <v>142.19999999999999</v>
      </c>
      <c r="DG6" s="43">
        <v>142.30000000000001</v>
      </c>
      <c r="DH6" s="43">
        <v>143.1</v>
      </c>
      <c r="DI6" s="43">
        <v>143</v>
      </c>
      <c r="DJ6" s="43">
        <v>143</v>
      </c>
      <c r="DK6" s="43">
        <v>143.4</v>
      </c>
      <c r="DL6" s="43">
        <v>143.6</v>
      </c>
      <c r="DM6" s="43">
        <v>143.5</v>
      </c>
      <c r="DN6" s="43">
        <v>143.9</v>
      </c>
      <c r="DO6" s="43">
        <v>143.9</v>
      </c>
      <c r="DP6" s="43">
        <v>143.80000000000001</v>
      </c>
      <c r="DQ6" s="43">
        <v>144.5</v>
      </c>
      <c r="DR6" s="43">
        <v>144</v>
      </c>
      <c r="DS6" s="43">
        <v>144.6</v>
      </c>
      <c r="DT6" s="43">
        <v>144.69999999999999</v>
      </c>
      <c r="DU6" s="43">
        <v>144.80000000000001</v>
      </c>
      <c r="DV6" s="43">
        <v>145</v>
      </c>
      <c r="DW6" s="43">
        <v>145.30000000000001</v>
      </c>
      <c r="DX6" s="43">
        <v>145.30000000000001</v>
      </c>
      <c r="DY6" s="43">
        <v>145.5</v>
      </c>
      <c r="DZ6" s="43">
        <v>146.9</v>
      </c>
      <c r="EA6" s="43">
        <v>146.9</v>
      </c>
      <c r="EB6" s="43">
        <v>146.80000000000001</v>
      </c>
      <c r="EC6" s="43">
        <v>147.1</v>
      </c>
      <c r="ED6" s="43">
        <v>147</v>
      </c>
      <c r="EE6" s="43">
        <v>147.19999999999999</v>
      </c>
      <c r="EF6" s="43">
        <v>147.30000000000001</v>
      </c>
      <c r="EG6" s="44">
        <v>147.4</v>
      </c>
      <c r="EH6" s="43">
        <v>147.30000000000001</v>
      </c>
      <c r="EI6" s="44">
        <v>147.69999999999999</v>
      </c>
      <c r="EJ6" s="44">
        <v>147.9</v>
      </c>
      <c r="EK6" s="44">
        <v>148.5</v>
      </c>
      <c r="EL6" s="44">
        <v>148.9</v>
      </c>
      <c r="EM6" s="44">
        <v>149.6</v>
      </c>
      <c r="EN6" s="44">
        <v>149.30000000000001</v>
      </c>
      <c r="EO6" s="44">
        <v>149.4</v>
      </c>
      <c r="EP6" s="44">
        <v>149.19999999999999</v>
      </c>
      <c r="EQ6" s="44">
        <v>149.30000000000001</v>
      </c>
      <c r="ER6" s="45"/>
      <c r="ES6" s="45"/>
      <c r="ET6" s="45"/>
      <c r="EU6" s="45"/>
      <c r="EV6" s="44"/>
      <c r="EW6" s="44"/>
      <c r="EX6" s="44"/>
      <c r="EY6" s="44"/>
      <c r="EZ6" s="44"/>
      <c r="FA6" s="44"/>
      <c r="FB6" s="44"/>
      <c r="FC6" s="44"/>
      <c r="FD6" s="44"/>
      <c r="FE6" s="44"/>
      <c r="FF6" s="44"/>
      <c r="FG6" s="44"/>
      <c r="FH6" s="44"/>
      <c r="FI6" s="44"/>
      <c r="FJ6" s="44"/>
      <c r="FK6" s="44"/>
      <c r="FL6" s="44"/>
      <c r="FM6" s="44"/>
      <c r="FN6" s="44"/>
      <c r="FO6" s="44"/>
      <c r="FP6" s="44"/>
      <c r="FQ6" s="44"/>
      <c r="FR6" s="44"/>
      <c r="FS6" s="44"/>
      <c r="FT6" s="44"/>
      <c r="FU6" s="44"/>
      <c r="FV6" s="44"/>
      <c r="FW6" s="44"/>
      <c r="FX6" s="44"/>
      <c r="FY6" s="44"/>
      <c r="FZ6" s="44"/>
      <c r="GA6" s="44"/>
      <c r="GB6" s="44"/>
      <c r="GC6" s="44"/>
      <c r="GD6" s="44"/>
      <c r="GE6" s="44"/>
      <c r="GF6" s="44"/>
      <c r="GG6" s="44"/>
      <c r="GH6" s="44"/>
      <c r="GI6" s="44"/>
      <c r="GJ6" s="44"/>
      <c r="GK6" s="44"/>
      <c r="GL6" s="44"/>
      <c r="GM6" s="44"/>
      <c r="GN6" s="44"/>
      <c r="GO6" s="44"/>
      <c r="GP6" s="44"/>
      <c r="GQ6" s="44"/>
      <c r="GR6" s="44"/>
      <c r="GS6" s="44"/>
      <c r="GT6" s="44"/>
      <c r="GU6" s="44"/>
      <c r="GV6" s="44"/>
      <c r="GW6" s="44"/>
      <c r="GX6" s="44"/>
      <c r="GY6" s="44"/>
      <c r="GZ6" s="44"/>
      <c r="HA6" s="44"/>
      <c r="HB6" s="44"/>
      <c r="HC6" s="44"/>
      <c r="HD6" s="44"/>
      <c r="HE6" s="44"/>
      <c r="HF6" s="44"/>
      <c r="HG6" s="44"/>
      <c r="HH6" s="44"/>
      <c r="HI6" s="44"/>
      <c r="HJ6" s="44"/>
      <c r="HK6" s="44"/>
      <c r="HL6" s="44"/>
      <c r="HM6" s="44"/>
      <c r="HN6" s="44"/>
      <c r="HO6" s="44"/>
      <c r="HP6" s="44"/>
      <c r="HQ6" s="44"/>
      <c r="HR6" s="44"/>
      <c r="HS6" s="44"/>
      <c r="HT6" s="44"/>
      <c r="HU6" s="44"/>
      <c r="HV6" s="44"/>
      <c r="HW6" s="44"/>
      <c r="HX6" s="44"/>
      <c r="HY6" s="44"/>
      <c r="HZ6" s="44"/>
      <c r="IA6" s="44"/>
      <c r="IB6" s="44"/>
      <c r="IC6" s="44"/>
      <c r="ID6" s="44"/>
      <c r="IE6" s="44"/>
      <c r="IF6" s="44"/>
      <c r="IG6" s="44"/>
      <c r="IH6" s="44"/>
      <c r="II6" s="44"/>
      <c r="IJ6" s="44"/>
      <c r="IK6" s="44"/>
      <c r="IL6" s="44"/>
      <c r="IM6" s="44"/>
      <c r="IN6" s="44"/>
      <c r="IO6" s="44"/>
      <c r="IP6" s="44"/>
      <c r="IQ6" s="44"/>
      <c r="IR6" s="44"/>
      <c r="IS6" s="46"/>
      <c r="IT6" s="47"/>
      <c r="IU6" s="47"/>
      <c r="IV6" s="47"/>
      <c r="IW6" s="47"/>
      <c r="IX6" s="47"/>
      <c r="IY6" s="44"/>
      <c r="IZ6" s="46"/>
      <c r="JA6" s="44"/>
      <c r="JB6" s="44"/>
      <c r="JC6" s="44"/>
      <c r="JD6" s="44"/>
      <c r="JE6" s="44"/>
      <c r="JF6" s="46"/>
      <c r="JG6" s="504"/>
      <c r="JH6" s="30"/>
      <c r="JI6" s="30"/>
      <c r="JJ6" s="30"/>
      <c r="JK6" s="30"/>
    </row>
    <row r="7" spans="1:271" s="15" customFormat="1" ht="15" customHeight="1">
      <c r="B7" s="30" t="s">
        <v>149</v>
      </c>
      <c r="C7" s="32"/>
      <c r="D7" s="32"/>
      <c r="E7" s="32"/>
      <c r="F7" s="32"/>
      <c r="G7" s="33"/>
      <c r="H7" s="33"/>
      <c r="I7" s="33"/>
      <c r="J7" s="33"/>
      <c r="K7" s="33"/>
      <c r="L7" s="33"/>
      <c r="M7" s="33"/>
      <c r="N7" s="32"/>
      <c r="O7" s="34"/>
      <c r="P7" s="33"/>
      <c r="Q7" s="33"/>
      <c r="R7" s="33"/>
      <c r="S7" s="33"/>
      <c r="T7" s="33"/>
      <c r="U7" s="33"/>
      <c r="V7" s="33"/>
      <c r="W7" s="33"/>
      <c r="X7" s="33"/>
      <c r="Y7" s="33"/>
      <c r="Z7" s="33"/>
      <c r="AA7" s="33"/>
      <c r="AB7" s="33"/>
      <c r="AC7" s="35"/>
      <c r="AD7" s="35"/>
      <c r="AE7" s="36"/>
      <c r="AF7" s="36"/>
      <c r="AG7" s="36"/>
      <c r="AH7" s="36"/>
      <c r="AI7" s="36"/>
      <c r="AJ7" s="36"/>
      <c r="AK7" s="36"/>
      <c r="AL7" s="36"/>
      <c r="AM7" s="36"/>
      <c r="AN7" s="36"/>
      <c r="AO7" s="36"/>
      <c r="AP7" s="36"/>
      <c r="AQ7" s="36"/>
      <c r="AR7" s="36"/>
      <c r="AS7" s="36"/>
      <c r="AT7" s="36"/>
      <c r="AU7" s="36"/>
      <c r="AV7" s="36"/>
      <c r="AW7" s="36"/>
      <c r="AX7" s="35"/>
      <c r="AY7" s="35"/>
      <c r="AZ7" s="35"/>
      <c r="BA7" s="35"/>
      <c r="BB7" s="35"/>
      <c r="BC7" s="35"/>
      <c r="BD7" s="35"/>
      <c r="BE7" s="35"/>
      <c r="BF7" s="35"/>
      <c r="BG7" s="35"/>
      <c r="BH7" s="35"/>
      <c r="BI7" s="35"/>
      <c r="BJ7" s="35"/>
      <c r="BK7" s="35"/>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2"/>
      <c r="CZ7" s="42"/>
      <c r="DA7" s="42"/>
      <c r="DB7" s="42"/>
      <c r="DC7" s="42"/>
      <c r="DD7" s="43"/>
      <c r="DE7" s="43"/>
      <c r="DF7" s="43"/>
      <c r="DG7" s="43"/>
      <c r="DH7" s="43"/>
      <c r="DI7" s="43"/>
      <c r="DJ7" s="43"/>
      <c r="DK7" s="43"/>
      <c r="DL7" s="43"/>
      <c r="DM7" s="43"/>
      <c r="DN7" s="43"/>
      <c r="DO7" s="43"/>
      <c r="DP7" s="43"/>
      <c r="DQ7" s="43"/>
      <c r="DR7" s="43"/>
      <c r="DS7" s="43"/>
      <c r="DT7" s="43"/>
      <c r="DU7" s="43"/>
      <c r="DV7" s="43"/>
      <c r="DW7" s="43"/>
      <c r="DX7" s="43"/>
      <c r="DY7" s="43"/>
      <c r="DZ7" s="43"/>
      <c r="EA7" s="43"/>
      <c r="EB7" s="43"/>
      <c r="EC7" s="43"/>
      <c r="ED7" s="43"/>
      <c r="EE7" s="43"/>
      <c r="EF7" s="43">
        <v>105.8</v>
      </c>
      <c r="EG7" s="44">
        <v>103.3</v>
      </c>
      <c r="EH7" s="43">
        <v>102.4</v>
      </c>
      <c r="EI7" s="44">
        <v>102</v>
      </c>
      <c r="EJ7" s="44">
        <v>101.3</v>
      </c>
      <c r="EK7" s="44">
        <v>103.4</v>
      </c>
      <c r="EL7" s="44">
        <v>104</v>
      </c>
      <c r="EM7" s="44">
        <v>104.2</v>
      </c>
      <c r="EN7" s="44">
        <v>104.3</v>
      </c>
      <c r="EO7" s="44">
        <v>104.1</v>
      </c>
      <c r="EP7" s="44">
        <v>104.6</v>
      </c>
      <c r="EQ7" s="44">
        <v>104.5</v>
      </c>
      <c r="ER7" s="44">
        <v>104.8</v>
      </c>
      <c r="ES7" s="44">
        <v>104.9</v>
      </c>
      <c r="ET7" s="44">
        <v>104.2</v>
      </c>
      <c r="EU7" s="44">
        <v>104.1</v>
      </c>
      <c r="EV7" s="44">
        <v>103.8</v>
      </c>
      <c r="EW7" s="44">
        <v>103.5</v>
      </c>
      <c r="EX7" s="44">
        <v>103.6</v>
      </c>
      <c r="EY7" s="44">
        <v>104.4</v>
      </c>
      <c r="EZ7" s="44">
        <v>104.6</v>
      </c>
      <c r="FA7" s="44">
        <v>104.3</v>
      </c>
      <c r="FB7" s="44">
        <v>103.6</v>
      </c>
      <c r="FC7" s="44">
        <v>103.8</v>
      </c>
      <c r="FD7" s="44">
        <v>103.9</v>
      </c>
      <c r="FE7" s="44">
        <v>104.1</v>
      </c>
      <c r="FF7" s="44">
        <v>104.5</v>
      </c>
      <c r="FG7" s="44">
        <v>105.1</v>
      </c>
      <c r="FH7" s="44">
        <v>103.9</v>
      </c>
      <c r="FI7" s="44">
        <v>103.4</v>
      </c>
      <c r="FJ7" s="44">
        <v>104.3</v>
      </c>
      <c r="FK7" s="44">
        <v>104.6</v>
      </c>
      <c r="FL7" s="44">
        <v>105</v>
      </c>
      <c r="FM7" s="44">
        <v>104.4</v>
      </c>
      <c r="FN7" s="44">
        <v>104.3</v>
      </c>
      <c r="FO7" s="44">
        <v>104.6</v>
      </c>
      <c r="FP7" s="44">
        <v>104.3</v>
      </c>
      <c r="FQ7" s="44">
        <v>104</v>
      </c>
      <c r="FR7" s="44">
        <v>103.7</v>
      </c>
      <c r="FS7" s="44">
        <v>103.7</v>
      </c>
      <c r="FT7" s="44">
        <v>104.6</v>
      </c>
      <c r="FU7" s="44">
        <v>105.2</v>
      </c>
      <c r="FV7" s="44">
        <v>105.9</v>
      </c>
      <c r="FW7" s="44">
        <v>104.8</v>
      </c>
      <c r="FX7" s="44">
        <v>105.1</v>
      </c>
      <c r="FY7" s="44">
        <v>105.6</v>
      </c>
      <c r="FZ7" s="44">
        <v>105.1</v>
      </c>
      <c r="GA7" s="44">
        <v>104.5</v>
      </c>
      <c r="GB7" s="44">
        <v>104.9</v>
      </c>
      <c r="GC7" s="44">
        <v>104.4</v>
      </c>
      <c r="GD7" s="44">
        <v>105.2</v>
      </c>
      <c r="GE7" s="44">
        <v>104.4</v>
      </c>
      <c r="GF7" s="44">
        <v>103.8</v>
      </c>
      <c r="GG7" s="44">
        <v>104.2</v>
      </c>
      <c r="GH7" s="44">
        <v>104.2</v>
      </c>
      <c r="GI7" s="44">
        <v>104.5</v>
      </c>
      <c r="GJ7" s="44">
        <v>104.2</v>
      </c>
      <c r="GK7" s="44">
        <v>104.8</v>
      </c>
      <c r="GL7" s="44">
        <v>104.8</v>
      </c>
      <c r="GM7" s="44">
        <v>104.6</v>
      </c>
      <c r="GN7" s="44">
        <v>105.4</v>
      </c>
      <c r="GO7" s="44">
        <v>105.4</v>
      </c>
      <c r="GP7" s="44">
        <v>105.8</v>
      </c>
      <c r="GQ7" s="44">
        <v>104.6</v>
      </c>
      <c r="GR7" s="44">
        <v>104.5</v>
      </c>
      <c r="GS7" s="44">
        <v>104.3</v>
      </c>
      <c r="GT7" s="48">
        <v>104.1</v>
      </c>
      <c r="GU7" s="44">
        <v>104.5</v>
      </c>
      <c r="GV7" s="44">
        <v>104.7</v>
      </c>
      <c r="GW7" s="44">
        <v>105.5</v>
      </c>
      <c r="GX7" s="44">
        <v>104.5</v>
      </c>
      <c r="GY7" s="44">
        <v>107.9</v>
      </c>
      <c r="GZ7" s="44">
        <v>108.8</v>
      </c>
      <c r="HA7" s="44">
        <v>109.6</v>
      </c>
      <c r="HB7" s="44">
        <v>110.3</v>
      </c>
      <c r="HC7" s="44">
        <v>110.4</v>
      </c>
      <c r="HD7" s="44">
        <v>110.4</v>
      </c>
      <c r="HE7" s="44">
        <v>111.1</v>
      </c>
      <c r="HF7" s="49">
        <v>111.8</v>
      </c>
      <c r="HG7" s="49">
        <v>113.1</v>
      </c>
      <c r="HH7" s="49">
        <v>112.3</v>
      </c>
      <c r="HI7" s="49">
        <v>112.7</v>
      </c>
      <c r="HJ7" s="49">
        <v>113.3</v>
      </c>
      <c r="HK7" s="49">
        <v>113.6</v>
      </c>
      <c r="HL7" s="49">
        <v>114.6</v>
      </c>
      <c r="HM7" s="49">
        <v>115.1</v>
      </c>
      <c r="HN7" s="49">
        <v>116</v>
      </c>
      <c r="HO7" s="49">
        <v>116.2</v>
      </c>
      <c r="HP7" s="49">
        <v>116.4</v>
      </c>
      <c r="HQ7" s="49">
        <v>117.2</v>
      </c>
      <c r="HR7" s="49">
        <v>117.8</v>
      </c>
      <c r="HS7" s="49">
        <v>118.1</v>
      </c>
      <c r="HT7" s="49">
        <v>118.3</v>
      </c>
      <c r="HU7" s="49">
        <v>117.8</v>
      </c>
      <c r="HV7" s="49">
        <v>118.1</v>
      </c>
      <c r="HW7" s="49">
        <v>118.5</v>
      </c>
      <c r="HX7" s="49">
        <v>123.2</v>
      </c>
      <c r="HY7" s="49">
        <v>123</v>
      </c>
      <c r="HZ7" s="49">
        <v>122.1</v>
      </c>
      <c r="IA7" s="49">
        <v>120.7</v>
      </c>
      <c r="IB7" s="49">
        <v>120.4</v>
      </c>
      <c r="IC7" s="49">
        <v>121.2</v>
      </c>
      <c r="ID7" s="49">
        <v>121.9</v>
      </c>
      <c r="IE7" s="49">
        <v>122.5</v>
      </c>
      <c r="IF7" s="49">
        <v>122.5</v>
      </c>
      <c r="IG7" s="49">
        <v>122.6</v>
      </c>
      <c r="IH7" s="49">
        <v>122.8</v>
      </c>
      <c r="II7" s="49">
        <v>123.2</v>
      </c>
      <c r="IJ7" s="49">
        <v>123.7</v>
      </c>
      <c r="IK7" s="49"/>
      <c r="IL7" s="49"/>
      <c r="IM7" s="49"/>
      <c r="IN7" s="49"/>
      <c r="IO7" s="49"/>
      <c r="IP7" s="49"/>
      <c r="IQ7" s="49"/>
      <c r="IR7" s="49"/>
      <c r="IS7" s="50"/>
      <c r="IT7" s="51"/>
      <c r="IU7" s="51"/>
      <c r="IV7" s="51"/>
      <c r="IW7" s="51"/>
      <c r="IX7" s="51"/>
      <c r="IY7" s="49"/>
      <c r="IZ7" s="50"/>
      <c r="JA7" s="49"/>
      <c r="JB7" s="49"/>
      <c r="JC7" s="49"/>
      <c r="JD7" s="49"/>
      <c r="JE7" s="49"/>
      <c r="JF7" s="50"/>
      <c r="JG7" s="505"/>
      <c r="JH7" s="30"/>
      <c r="JI7" s="30"/>
      <c r="JJ7" s="30"/>
      <c r="JK7" s="30"/>
    </row>
    <row r="8" spans="1:271" s="15" customFormat="1" ht="15" customHeight="1">
      <c r="B8" s="31" t="s">
        <v>150</v>
      </c>
      <c r="C8" s="32"/>
      <c r="D8" s="32"/>
      <c r="E8" s="32"/>
      <c r="F8" s="32"/>
      <c r="G8" s="33"/>
      <c r="H8" s="33"/>
      <c r="I8" s="33"/>
      <c r="J8" s="33"/>
      <c r="K8" s="33"/>
      <c r="L8" s="33"/>
      <c r="M8" s="33"/>
      <c r="N8" s="32"/>
      <c r="O8" s="34"/>
      <c r="P8" s="33"/>
      <c r="Q8" s="33"/>
      <c r="R8" s="33"/>
      <c r="S8" s="33"/>
      <c r="T8" s="33"/>
      <c r="U8" s="33"/>
      <c r="V8" s="33"/>
      <c r="W8" s="33"/>
      <c r="X8" s="33"/>
      <c r="Y8" s="33"/>
      <c r="Z8" s="33"/>
      <c r="AA8" s="33"/>
      <c r="AB8" s="33"/>
      <c r="AC8" s="35"/>
      <c r="AD8" s="35"/>
      <c r="AE8" s="36"/>
      <c r="AF8" s="36"/>
      <c r="AG8" s="36"/>
      <c r="AH8" s="36"/>
      <c r="AI8" s="36"/>
      <c r="AJ8" s="36"/>
      <c r="AK8" s="36"/>
      <c r="AL8" s="36"/>
      <c r="AM8" s="36"/>
      <c r="AN8" s="36"/>
      <c r="AO8" s="36"/>
      <c r="AP8" s="36"/>
      <c r="AQ8" s="36"/>
      <c r="AR8" s="36"/>
      <c r="AS8" s="36"/>
      <c r="AT8" s="36"/>
      <c r="AU8" s="36"/>
      <c r="AV8" s="36"/>
      <c r="AW8" s="36"/>
      <c r="AX8" s="35"/>
      <c r="AY8" s="35"/>
      <c r="AZ8" s="35"/>
      <c r="BA8" s="35"/>
      <c r="BB8" s="35"/>
      <c r="BC8" s="35"/>
      <c r="BD8" s="35"/>
      <c r="BE8" s="35"/>
      <c r="BF8" s="35"/>
      <c r="BG8" s="35"/>
      <c r="BH8" s="35"/>
      <c r="BI8" s="35"/>
      <c r="BJ8" s="35"/>
      <c r="BK8" s="35"/>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2"/>
      <c r="CZ8" s="42"/>
      <c r="DA8" s="42"/>
      <c r="DB8" s="42"/>
      <c r="DC8" s="42"/>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v>107</v>
      </c>
      <c r="EG8" s="44">
        <v>102.6</v>
      </c>
      <c r="EH8" s="43">
        <v>101.7</v>
      </c>
      <c r="EI8" s="44">
        <v>101.9</v>
      </c>
      <c r="EJ8" s="44">
        <v>101.2</v>
      </c>
      <c r="EK8" s="44">
        <v>103</v>
      </c>
      <c r="EL8" s="44">
        <v>102.8</v>
      </c>
      <c r="EM8" s="44">
        <v>103.1</v>
      </c>
      <c r="EN8" s="44">
        <v>103.4</v>
      </c>
      <c r="EO8" s="44">
        <v>103.2</v>
      </c>
      <c r="EP8" s="44">
        <v>103.3</v>
      </c>
      <c r="EQ8" s="44">
        <v>103.2</v>
      </c>
      <c r="ER8" s="44">
        <v>104.8</v>
      </c>
      <c r="ES8" s="44">
        <v>104.9</v>
      </c>
      <c r="ET8" s="44">
        <v>104.3</v>
      </c>
      <c r="EU8" s="44">
        <v>103.8</v>
      </c>
      <c r="EV8" s="44">
        <v>104.2</v>
      </c>
      <c r="EW8" s="44">
        <v>104.4</v>
      </c>
      <c r="EX8" s="44">
        <v>104.6</v>
      </c>
      <c r="EY8" s="44">
        <v>105</v>
      </c>
      <c r="EZ8" s="44">
        <v>105</v>
      </c>
      <c r="FA8" s="44">
        <v>104.5</v>
      </c>
      <c r="FB8" s="44">
        <v>104</v>
      </c>
      <c r="FC8" s="44">
        <v>104.9</v>
      </c>
      <c r="FD8" s="44">
        <v>104.5</v>
      </c>
      <c r="FE8" s="44">
        <v>105.6</v>
      </c>
      <c r="FF8" s="44">
        <v>104.2</v>
      </c>
      <c r="FG8" s="44">
        <v>104</v>
      </c>
      <c r="FH8" s="44">
        <v>104.4</v>
      </c>
      <c r="FI8" s="44">
        <v>104.7</v>
      </c>
      <c r="FJ8" s="44">
        <v>105.1</v>
      </c>
      <c r="FK8" s="44">
        <v>106.2</v>
      </c>
      <c r="FL8" s="44">
        <v>106.4</v>
      </c>
      <c r="FM8" s="44">
        <v>105.7</v>
      </c>
      <c r="FN8" s="44">
        <v>105.2</v>
      </c>
      <c r="FO8" s="44">
        <v>105.1</v>
      </c>
      <c r="FP8" s="44">
        <v>105.2</v>
      </c>
      <c r="FQ8" s="44">
        <v>104.8</v>
      </c>
      <c r="FR8" s="44">
        <v>104.5</v>
      </c>
      <c r="FS8" s="44">
        <v>104.3</v>
      </c>
      <c r="FT8" s="44">
        <v>105.3</v>
      </c>
      <c r="FU8" s="44">
        <v>106</v>
      </c>
      <c r="FV8" s="44">
        <v>106.5</v>
      </c>
      <c r="FW8" s="44">
        <v>105.8</v>
      </c>
      <c r="FX8" s="44">
        <v>105.7</v>
      </c>
      <c r="FY8" s="44">
        <v>105.3</v>
      </c>
      <c r="FZ8" s="44">
        <v>105.1</v>
      </c>
      <c r="GA8" s="44">
        <v>104.8</v>
      </c>
      <c r="GB8" s="44">
        <v>105.2</v>
      </c>
      <c r="GC8" s="44">
        <v>105.1</v>
      </c>
      <c r="GD8" s="44">
        <v>105</v>
      </c>
      <c r="GE8" s="44">
        <v>104.7</v>
      </c>
      <c r="GF8" s="44">
        <v>104.4</v>
      </c>
      <c r="GG8" s="44">
        <v>105.2</v>
      </c>
      <c r="GH8" s="44">
        <v>105.5</v>
      </c>
      <c r="GI8" s="44">
        <v>105.6</v>
      </c>
      <c r="GJ8" s="44">
        <v>105.4</v>
      </c>
      <c r="GK8" s="44">
        <v>105.2</v>
      </c>
      <c r="GL8" s="44">
        <v>105.5</v>
      </c>
      <c r="GM8" s="44">
        <v>105.6</v>
      </c>
      <c r="GN8" s="44">
        <v>106.3</v>
      </c>
      <c r="GO8" s="44">
        <v>106.4</v>
      </c>
      <c r="GP8" s="44">
        <v>106.1</v>
      </c>
      <c r="GQ8" s="44">
        <v>104.8</v>
      </c>
      <c r="GR8" s="44">
        <v>105.6</v>
      </c>
      <c r="GS8" s="44">
        <v>106</v>
      </c>
      <c r="GT8" s="48">
        <v>106</v>
      </c>
      <c r="GU8" s="44">
        <v>106</v>
      </c>
      <c r="GV8" s="44">
        <v>105.8</v>
      </c>
      <c r="GW8" s="44">
        <v>106.1</v>
      </c>
      <c r="GX8" s="44">
        <v>105.8</v>
      </c>
      <c r="GY8" s="44">
        <v>110</v>
      </c>
      <c r="GZ8" s="44">
        <v>111</v>
      </c>
      <c r="HA8" s="44">
        <v>111.4</v>
      </c>
      <c r="HB8" s="44">
        <v>111.7</v>
      </c>
      <c r="HC8" s="44">
        <v>111.8</v>
      </c>
      <c r="HD8" s="44">
        <v>112</v>
      </c>
      <c r="HE8" s="44">
        <v>113.1</v>
      </c>
      <c r="HF8" s="44">
        <v>113.9</v>
      </c>
      <c r="HG8" s="44">
        <v>114</v>
      </c>
      <c r="HH8" s="44">
        <v>113.6</v>
      </c>
      <c r="HI8" s="44">
        <v>114.1</v>
      </c>
      <c r="HJ8" s="44">
        <v>114.9</v>
      </c>
      <c r="HK8" s="44">
        <v>115.3</v>
      </c>
      <c r="HL8" s="44">
        <v>116.1</v>
      </c>
      <c r="HM8" s="44">
        <v>116.5</v>
      </c>
      <c r="HN8" s="44">
        <v>117.2</v>
      </c>
      <c r="HO8" s="44">
        <v>116.9</v>
      </c>
      <c r="HP8" s="44">
        <v>117.7</v>
      </c>
      <c r="HQ8" s="44">
        <v>119.3</v>
      </c>
      <c r="HR8" s="44">
        <v>120</v>
      </c>
      <c r="HS8" s="44">
        <v>120.2</v>
      </c>
      <c r="HT8" s="44">
        <v>119.8</v>
      </c>
      <c r="HU8" s="44">
        <v>118.9</v>
      </c>
      <c r="HV8" s="44">
        <v>119.2</v>
      </c>
      <c r="HW8" s="44">
        <v>119.8</v>
      </c>
      <c r="HX8" s="44">
        <v>124.6</v>
      </c>
      <c r="HY8" s="44">
        <v>124</v>
      </c>
      <c r="HZ8" s="44">
        <v>123.1</v>
      </c>
      <c r="IA8" s="44">
        <v>121.7</v>
      </c>
      <c r="IB8" s="44">
        <v>122</v>
      </c>
      <c r="IC8" s="44">
        <v>123.7</v>
      </c>
      <c r="ID8" s="44">
        <v>124.4</v>
      </c>
      <c r="IE8" s="44">
        <v>124.8</v>
      </c>
      <c r="IF8" s="44">
        <v>124.5</v>
      </c>
      <c r="IG8" s="44">
        <v>124.2</v>
      </c>
      <c r="IH8" s="44">
        <v>124.7</v>
      </c>
      <c r="II8" s="44">
        <v>125.2</v>
      </c>
      <c r="IJ8" s="44">
        <v>125.9</v>
      </c>
      <c r="IK8" s="44"/>
      <c r="IL8" s="44"/>
      <c r="IM8" s="44"/>
      <c r="IN8" s="44"/>
      <c r="IO8" s="44"/>
      <c r="IP8" s="44"/>
      <c r="IQ8" s="44"/>
      <c r="IR8" s="44"/>
      <c r="IS8" s="46"/>
      <c r="IT8" s="47"/>
      <c r="IU8" s="47"/>
      <c r="IV8" s="47"/>
      <c r="IW8" s="47"/>
      <c r="IX8" s="47"/>
      <c r="IY8" s="44"/>
      <c r="IZ8" s="46"/>
      <c r="JA8" s="44"/>
      <c r="JB8" s="44"/>
      <c r="JC8" s="44"/>
      <c r="JD8" s="44"/>
      <c r="JE8" s="44"/>
      <c r="JF8" s="46"/>
      <c r="JG8" s="504"/>
      <c r="JH8" s="30"/>
      <c r="JI8" s="30"/>
      <c r="JJ8" s="30"/>
      <c r="JK8" s="30"/>
    </row>
    <row r="9" spans="1:271" s="15" customFormat="1" ht="15" customHeight="1">
      <c r="B9" s="30" t="s">
        <v>148</v>
      </c>
      <c r="C9" s="32"/>
      <c r="D9" s="32"/>
      <c r="E9" s="32"/>
      <c r="F9" s="32"/>
      <c r="G9" s="33"/>
      <c r="H9" s="33"/>
      <c r="I9" s="33"/>
      <c r="J9" s="33"/>
      <c r="K9" s="33"/>
      <c r="L9" s="33"/>
      <c r="M9" s="33"/>
      <c r="N9" s="32"/>
      <c r="O9" s="34"/>
      <c r="P9" s="33"/>
      <c r="Q9" s="33"/>
      <c r="R9" s="33"/>
      <c r="S9" s="33"/>
      <c r="T9" s="33"/>
      <c r="U9" s="33"/>
      <c r="V9" s="33"/>
      <c r="W9" s="33"/>
      <c r="X9" s="33"/>
      <c r="Y9" s="33"/>
      <c r="Z9" s="33"/>
      <c r="AA9" s="33"/>
      <c r="AB9" s="33"/>
      <c r="AC9" s="35"/>
      <c r="AD9" s="35"/>
      <c r="AE9" s="36"/>
      <c r="AF9" s="36"/>
      <c r="AG9" s="36"/>
      <c r="AH9" s="36"/>
      <c r="AI9" s="36"/>
      <c r="AJ9" s="36"/>
      <c r="AK9" s="36"/>
      <c r="AL9" s="36"/>
      <c r="AM9" s="36"/>
      <c r="AN9" s="36"/>
      <c r="AO9" s="36"/>
      <c r="AP9" s="36"/>
      <c r="AQ9" s="36"/>
      <c r="AR9" s="36"/>
      <c r="AS9" s="36"/>
      <c r="AT9" s="36"/>
      <c r="AU9" s="36"/>
      <c r="AV9" s="36"/>
      <c r="AW9" s="36"/>
      <c r="AX9" s="35"/>
      <c r="AY9" s="35"/>
      <c r="AZ9" s="35"/>
      <c r="BA9" s="35"/>
      <c r="BB9" s="35"/>
      <c r="BC9" s="35"/>
      <c r="BD9" s="35"/>
      <c r="BE9" s="35"/>
      <c r="BF9" s="35"/>
      <c r="BG9" s="35"/>
      <c r="BH9" s="35"/>
      <c r="BI9" s="35"/>
      <c r="BJ9" s="35"/>
      <c r="BK9" s="35"/>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2"/>
      <c r="CZ9" s="42"/>
      <c r="DA9" s="42"/>
      <c r="DB9" s="42"/>
      <c r="DC9" s="42"/>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4"/>
      <c r="EH9" s="43"/>
      <c r="EI9" s="44"/>
      <c r="EJ9" s="44"/>
      <c r="EK9" s="44"/>
      <c r="EL9" s="44"/>
      <c r="EM9" s="44"/>
      <c r="EN9" s="44"/>
      <c r="EO9" s="44"/>
      <c r="EP9" s="44"/>
      <c r="EQ9" s="44"/>
      <c r="ER9" s="44"/>
      <c r="ES9" s="44"/>
      <c r="ET9" s="44"/>
      <c r="EU9" s="44"/>
      <c r="EV9" s="44"/>
      <c r="EW9" s="44"/>
      <c r="EX9" s="44"/>
      <c r="EY9" s="44"/>
      <c r="EZ9" s="44"/>
      <c r="FA9" s="44"/>
      <c r="FB9" s="44"/>
      <c r="FC9" s="44"/>
      <c r="FD9" s="44"/>
      <c r="FE9" s="44"/>
      <c r="FF9" s="44"/>
      <c r="FG9" s="44"/>
      <c r="FH9" s="44"/>
      <c r="FI9" s="44"/>
      <c r="FJ9" s="44"/>
      <c r="FK9" s="44"/>
      <c r="FL9" s="44"/>
      <c r="FM9" s="44"/>
      <c r="FN9" s="44"/>
      <c r="FO9" s="44"/>
      <c r="FP9" s="44"/>
      <c r="FQ9" s="44"/>
      <c r="FR9" s="44"/>
      <c r="FS9" s="44"/>
      <c r="FT9" s="44"/>
      <c r="FU9" s="44"/>
      <c r="FV9" s="44"/>
      <c r="FW9" s="44"/>
      <c r="FX9" s="44"/>
      <c r="FY9" s="44"/>
      <c r="FZ9" s="44"/>
      <c r="GA9" s="44"/>
      <c r="GB9" s="44"/>
      <c r="GC9" s="44"/>
      <c r="GD9" s="44"/>
      <c r="GE9" s="44"/>
      <c r="GF9" s="44"/>
      <c r="GG9" s="44"/>
      <c r="GH9" s="44"/>
      <c r="GI9" s="44"/>
      <c r="GJ9" s="44"/>
      <c r="GK9" s="44"/>
      <c r="GL9" s="44"/>
      <c r="GM9" s="44"/>
      <c r="GN9" s="44"/>
      <c r="GO9" s="44"/>
      <c r="GP9" s="44"/>
      <c r="GQ9" s="44"/>
      <c r="GR9" s="44"/>
      <c r="GS9" s="44"/>
      <c r="GT9" s="48"/>
      <c r="GU9" s="44"/>
      <c r="GV9" s="44"/>
      <c r="GW9" s="44"/>
      <c r="GX9" s="44"/>
      <c r="GY9" s="44"/>
      <c r="GZ9" s="44"/>
      <c r="HA9" s="44"/>
      <c r="HB9" s="44"/>
      <c r="HC9" s="44"/>
      <c r="HD9" s="44"/>
      <c r="HE9" s="44"/>
      <c r="HF9" s="44"/>
      <c r="HG9" s="44"/>
      <c r="HH9" s="44"/>
      <c r="HI9" s="44"/>
      <c r="HJ9" s="44"/>
      <c r="HK9" s="44"/>
      <c r="HL9" s="44"/>
      <c r="HM9" s="44"/>
      <c r="HN9" s="44"/>
      <c r="HO9" s="44"/>
      <c r="HP9" s="44"/>
      <c r="HQ9" s="44"/>
      <c r="HR9" s="44"/>
      <c r="HS9" s="44"/>
      <c r="HT9" s="44"/>
      <c r="HU9" s="44"/>
      <c r="HV9" s="44"/>
      <c r="HW9" s="44"/>
      <c r="HX9" s="44">
        <v>105.3</v>
      </c>
      <c r="HY9" s="44">
        <v>105.1</v>
      </c>
      <c r="HZ9" s="44">
        <v>104.3</v>
      </c>
      <c r="IA9" s="44">
        <v>103.2</v>
      </c>
      <c r="IB9" s="44">
        <v>102.9</v>
      </c>
      <c r="IC9" s="44">
        <v>103.6</v>
      </c>
      <c r="ID9" s="44">
        <v>104.1</v>
      </c>
      <c r="IE9" s="44">
        <v>104.6</v>
      </c>
      <c r="IF9" s="44">
        <v>104.7</v>
      </c>
      <c r="IG9" s="44">
        <v>104.8</v>
      </c>
      <c r="IH9" s="44">
        <v>104.9</v>
      </c>
      <c r="II9" s="44">
        <v>105.3</v>
      </c>
      <c r="IJ9" s="44">
        <v>105.4</v>
      </c>
      <c r="IK9" s="44">
        <v>105.7</v>
      </c>
      <c r="IL9" s="44">
        <v>106</v>
      </c>
      <c r="IM9" s="44">
        <v>106.3</v>
      </c>
      <c r="IN9" s="44">
        <v>106.4</v>
      </c>
      <c r="IO9" s="44">
        <v>107.3</v>
      </c>
      <c r="IP9" s="44">
        <v>107.9</v>
      </c>
      <c r="IQ9" s="44">
        <v>108.5</v>
      </c>
      <c r="IR9" s="44">
        <v>107.9</v>
      </c>
      <c r="IS9" s="46">
        <v>107.8</v>
      </c>
      <c r="IT9" s="47">
        <v>107.9</v>
      </c>
      <c r="IU9" s="47">
        <v>108.1</v>
      </c>
      <c r="IV9" s="47">
        <v>107.8</v>
      </c>
      <c r="IW9" s="47">
        <v>108</v>
      </c>
      <c r="IX9" s="44">
        <v>108.2</v>
      </c>
      <c r="IY9" s="30">
        <v>107.9</v>
      </c>
      <c r="IZ9" s="52">
        <v>108</v>
      </c>
      <c r="JA9" s="52">
        <v>106.7</v>
      </c>
      <c r="JB9" s="52">
        <v>106.6</v>
      </c>
      <c r="JC9" s="52">
        <v>107.4</v>
      </c>
      <c r="JD9" s="53">
        <v>107.6</v>
      </c>
      <c r="JE9" s="53">
        <v>107.3</v>
      </c>
      <c r="JF9" s="54">
        <v>106.8</v>
      </c>
      <c r="JG9" s="506">
        <v>106.8</v>
      </c>
      <c r="JH9" s="30"/>
      <c r="JI9" s="30"/>
      <c r="JJ9" s="30"/>
      <c r="JK9" s="30"/>
    </row>
    <row r="10" spans="1:271" s="15" customFormat="1" ht="15" customHeight="1">
      <c r="B10" s="31" t="s">
        <v>144</v>
      </c>
      <c r="C10" s="32"/>
      <c r="D10" s="32"/>
      <c r="E10" s="32"/>
      <c r="F10" s="32"/>
      <c r="G10" s="33"/>
      <c r="H10" s="33"/>
      <c r="I10" s="33"/>
      <c r="J10" s="33"/>
      <c r="K10" s="33"/>
      <c r="L10" s="33"/>
      <c r="M10" s="33"/>
      <c r="N10" s="32"/>
      <c r="O10" s="34"/>
      <c r="P10" s="33"/>
      <c r="Q10" s="33"/>
      <c r="R10" s="33"/>
      <c r="S10" s="33"/>
      <c r="T10" s="33"/>
      <c r="U10" s="33"/>
      <c r="V10" s="33"/>
      <c r="W10" s="33"/>
      <c r="X10" s="33"/>
      <c r="Y10" s="33"/>
      <c r="Z10" s="33"/>
      <c r="AA10" s="33"/>
      <c r="AB10" s="33"/>
      <c r="AC10" s="35"/>
      <c r="AD10" s="35"/>
      <c r="AE10" s="36"/>
      <c r="AF10" s="36"/>
      <c r="AG10" s="36"/>
      <c r="AH10" s="36"/>
      <c r="AI10" s="36"/>
      <c r="AJ10" s="36"/>
      <c r="AK10" s="36"/>
      <c r="AL10" s="36"/>
      <c r="AM10" s="36"/>
      <c r="AN10" s="36"/>
      <c r="AO10" s="36"/>
      <c r="AP10" s="36"/>
      <c r="AQ10" s="36"/>
      <c r="AR10" s="36"/>
      <c r="AS10" s="36"/>
      <c r="AT10" s="36"/>
      <c r="AU10" s="36"/>
      <c r="AV10" s="36"/>
      <c r="AW10" s="36"/>
      <c r="AX10" s="35"/>
      <c r="AY10" s="35"/>
      <c r="AZ10" s="35"/>
      <c r="BA10" s="35"/>
      <c r="BB10" s="35"/>
      <c r="BC10" s="35"/>
      <c r="BD10" s="35"/>
      <c r="BE10" s="35"/>
      <c r="BF10" s="35"/>
      <c r="BG10" s="35"/>
      <c r="BH10" s="35"/>
      <c r="BI10" s="35"/>
      <c r="BJ10" s="35"/>
      <c r="BK10" s="35"/>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2"/>
      <c r="CZ10" s="42"/>
      <c r="DA10" s="42"/>
      <c r="DB10" s="42"/>
      <c r="DC10" s="42"/>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c r="EC10" s="43"/>
      <c r="ED10" s="43"/>
      <c r="EE10" s="43"/>
      <c r="EF10" s="43"/>
      <c r="EG10" s="44"/>
      <c r="EH10" s="43"/>
      <c r="EI10" s="44"/>
      <c r="EJ10" s="44"/>
      <c r="EK10" s="44"/>
      <c r="EL10" s="44"/>
      <c r="EM10" s="44"/>
      <c r="EN10" s="44"/>
      <c r="EO10" s="44"/>
      <c r="EP10" s="44"/>
      <c r="EQ10" s="44"/>
      <c r="ER10" s="44"/>
      <c r="ES10" s="44"/>
      <c r="ET10" s="44"/>
      <c r="EU10" s="44"/>
      <c r="EV10" s="44"/>
      <c r="EW10" s="44"/>
      <c r="EX10" s="44"/>
      <c r="EY10" s="44"/>
      <c r="EZ10" s="44"/>
      <c r="FA10" s="44"/>
      <c r="FB10" s="44"/>
      <c r="FC10" s="44"/>
      <c r="FD10" s="44"/>
      <c r="FE10" s="44"/>
      <c r="FF10" s="44"/>
      <c r="FG10" s="44"/>
      <c r="FH10" s="44"/>
      <c r="FI10" s="44"/>
      <c r="FJ10" s="44"/>
      <c r="FK10" s="44"/>
      <c r="FL10" s="44"/>
      <c r="FM10" s="44"/>
      <c r="FN10" s="44"/>
      <c r="FO10" s="44"/>
      <c r="FP10" s="44"/>
      <c r="FQ10" s="44"/>
      <c r="FR10" s="44"/>
      <c r="FS10" s="44"/>
      <c r="FT10" s="44"/>
      <c r="FU10" s="44"/>
      <c r="FV10" s="44"/>
      <c r="FW10" s="44"/>
      <c r="FX10" s="44"/>
      <c r="FY10" s="44"/>
      <c r="FZ10" s="44"/>
      <c r="GA10" s="44"/>
      <c r="GB10" s="44"/>
      <c r="GC10" s="44"/>
      <c r="GD10" s="44"/>
      <c r="GE10" s="44"/>
      <c r="GF10" s="44"/>
      <c r="GG10" s="44"/>
      <c r="GH10" s="44"/>
      <c r="GI10" s="44"/>
      <c r="GJ10" s="44"/>
      <c r="GK10" s="44"/>
      <c r="GL10" s="44"/>
      <c r="GM10" s="44"/>
      <c r="GN10" s="44"/>
      <c r="GO10" s="44"/>
      <c r="GP10" s="44"/>
      <c r="GQ10" s="44"/>
      <c r="GR10" s="44"/>
      <c r="GS10" s="44"/>
      <c r="GT10" s="48"/>
      <c r="GU10" s="44"/>
      <c r="GV10" s="44"/>
      <c r="GW10" s="44"/>
      <c r="GX10" s="44"/>
      <c r="GY10" s="44"/>
      <c r="GZ10" s="44"/>
      <c r="HA10" s="44"/>
      <c r="HB10" s="44"/>
      <c r="HC10" s="44"/>
      <c r="HD10" s="44"/>
      <c r="HE10" s="44"/>
      <c r="HF10" s="44"/>
      <c r="HG10" s="44"/>
      <c r="HH10" s="44"/>
      <c r="HI10" s="44"/>
      <c r="HJ10" s="44"/>
      <c r="HK10" s="44"/>
      <c r="HL10" s="44"/>
      <c r="HM10" s="44"/>
      <c r="HN10" s="44"/>
      <c r="HO10" s="44"/>
      <c r="HP10" s="44"/>
      <c r="HQ10" s="44"/>
      <c r="HR10" s="44"/>
      <c r="HS10" s="44"/>
      <c r="HT10" s="44"/>
      <c r="HU10" s="44"/>
      <c r="HV10" s="44"/>
      <c r="HW10" s="44"/>
      <c r="HX10" s="44">
        <v>105.2</v>
      </c>
      <c r="HY10" s="44">
        <v>104.7</v>
      </c>
      <c r="HZ10" s="44">
        <v>103.9</v>
      </c>
      <c r="IA10" s="44">
        <v>102.7</v>
      </c>
      <c r="IB10" s="44">
        <v>103</v>
      </c>
      <c r="IC10" s="44">
        <v>104.4</v>
      </c>
      <c r="ID10" s="44">
        <v>105</v>
      </c>
      <c r="IE10" s="44">
        <v>105.3</v>
      </c>
      <c r="IF10" s="44">
        <v>105.1</v>
      </c>
      <c r="IG10" s="44">
        <v>104.8</v>
      </c>
      <c r="IH10" s="44">
        <v>105.3</v>
      </c>
      <c r="II10" s="44">
        <v>105.7</v>
      </c>
      <c r="IJ10" s="44">
        <v>106</v>
      </c>
      <c r="IK10" s="44">
        <v>106.4</v>
      </c>
      <c r="IL10" s="44">
        <v>106.7</v>
      </c>
      <c r="IM10" s="44">
        <v>107</v>
      </c>
      <c r="IN10" s="44">
        <v>107.2</v>
      </c>
      <c r="IO10" s="44">
        <v>108.1</v>
      </c>
      <c r="IP10" s="44">
        <v>108.3</v>
      </c>
      <c r="IQ10" s="44">
        <v>108.3</v>
      </c>
      <c r="IR10" s="44">
        <v>108.1</v>
      </c>
      <c r="IS10" s="46">
        <v>107.8</v>
      </c>
      <c r="IT10" s="47">
        <v>107.7</v>
      </c>
      <c r="IU10" s="47">
        <v>108.1</v>
      </c>
      <c r="IV10" s="47">
        <v>108</v>
      </c>
      <c r="IW10" s="47">
        <v>108.2</v>
      </c>
      <c r="IX10" s="47">
        <v>107.9</v>
      </c>
      <c r="IY10" s="44">
        <v>107.6</v>
      </c>
      <c r="IZ10" s="52">
        <v>108.1</v>
      </c>
      <c r="JA10" s="52">
        <v>107.3</v>
      </c>
      <c r="JB10" s="52">
        <v>107.4</v>
      </c>
      <c r="JC10" s="52">
        <v>107.7</v>
      </c>
      <c r="JD10" s="53">
        <v>107.8</v>
      </c>
      <c r="JE10" s="53">
        <v>107.5</v>
      </c>
      <c r="JF10" s="54">
        <v>107.4</v>
      </c>
      <c r="JG10" s="506">
        <v>107.7</v>
      </c>
      <c r="JH10" s="30"/>
      <c r="JI10" s="30"/>
      <c r="JJ10" s="30"/>
      <c r="JK10" s="30"/>
    </row>
    <row r="11" spans="1:271" s="15" customFormat="1" ht="15" customHeight="1">
      <c r="A11" s="15" t="s">
        <v>34</v>
      </c>
      <c r="B11" s="30" t="s">
        <v>35</v>
      </c>
      <c r="C11" s="55"/>
      <c r="D11" s="30"/>
      <c r="E11" s="30"/>
      <c r="F11" s="30"/>
      <c r="G11" s="30"/>
      <c r="H11" s="30"/>
      <c r="I11" s="30"/>
      <c r="J11" s="30"/>
      <c r="K11" s="30"/>
      <c r="L11" s="30"/>
      <c r="M11" s="30"/>
      <c r="N11" s="55"/>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5"/>
      <c r="CK11" s="35"/>
      <c r="CL11" s="30"/>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6"/>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6"/>
      <c r="FM11" s="36"/>
      <c r="FN11" s="36"/>
      <c r="FO11" s="36"/>
      <c r="FP11" s="36"/>
      <c r="FQ11" s="36"/>
      <c r="FR11" s="36"/>
      <c r="FS11" s="36"/>
      <c r="FT11" s="36"/>
      <c r="FU11" s="36"/>
      <c r="FV11" s="36"/>
      <c r="FW11" s="36"/>
      <c r="FX11" s="36"/>
      <c r="FY11" s="36"/>
      <c r="FZ11" s="36"/>
      <c r="GA11" s="36"/>
      <c r="GB11" s="36"/>
      <c r="GC11" s="36"/>
      <c r="GD11" s="36"/>
      <c r="GE11" s="36"/>
      <c r="GF11" s="36"/>
      <c r="GG11" s="36"/>
      <c r="GH11" s="36"/>
      <c r="GI11" s="36"/>
      <c r="GJ11" s="36"/>
      <c r="GK11" s="36"/>
      <c r="GL11" s="36"/>
      <c r="GM11" s="36"/>
      <c r="GN11" s="36"/>
      <c r="GO11" s="36"/>
      <c r="GP11" s="36"/>
      <c r="GQ11" s="36"/>
      <c r="GR11" s="36"/>
      <c r="GS11" s="36"/>
      <c r="GT11" s="36"/>
      <c r="GU11" s="36"/>
      <c r="GV11" s="36"/>
      <c r="GW11" s="36"/>
      <c r="GX11" s="36"/>
      <c r="GY11" s="36"/>
      <c r="GZ11" s="36"/>
      <c r="HA11" s="36"/>
      <c r="HB11" s="36"/>
      <c r="HC11" s="36"/>
      <c r="HD11" s="36"/>
      <c r="HE11" s="36"/>
      <c r="HF11" s="36"/>
      <c r="HG11" s="36"/>
      <c r="HH11" s="36"/>
      <c r="HI11" s="36"/>
      <c r="HJ11" s="36"/>
      <c r="HK11" s="36"/>
      <c r="HL11" s="36"/>
      <c r="HM11" s="36"/>
      <c r="HN11" s="36"/>
      <c r="HO11" s="36"/>
      <c r="HP11" s="36"/>
      <c r="HQ11" s="36"/>
      <c r="HR11" s="36"/>
      <c r="HS11" s="36"/>
      <c r="HT11" s="36"/>
      <c r="HU11" s="36"/>
      <c r="HV11" s="36"/>
      <c r="HW11" s="36"/>
      <c r="HX11" s="36"/>
      <c r="HY11" s="36"/>
      <c r="HZ11" s="36"/>
      <c r="IA11" s="36"/>
      <c r="IB11" s="36"/>
      <c r="IC11" s="36"/>
      <c r="ID11" s="36"/>
      <c r="IE11" s="36"/>
      <c r="IF11" s="36"/>
      <c r="IG11" s="36"/>
      <c r="IH11" s="36"/>
      <c r="II11" s="36"/>
      <c r="IJ11" s="36"/>
      <c r="IK11" s="36"/>
      <c r="IL11" s="36"/>
      <c r="IM11" s="36"/>
      <c r="IN11" s="36"/>
      <c r="IO11" s="36"/>
      <c r="IP11" s="36"/>
      <c r="IQ11" s="36"/>
      <c r="IR11" s="36"/>
      <c r="IS11" s="56"/>
      <c r="IT11" s="57"/>
      <c r="IU11" s="57"/>
      <c r="IV11" s="57"/>
      <c r="IW11" s="57"/>
      <c r="IX11" s="57"/>
      <c r="IY11" s="36"/>
      <c r="IZ11" s="56"/>
      <c r="JA11" s="36"/>
      <c r="JB11" s="36"/>
      <c r="JC11" s="36"/>
      <c r="JD11" s="36"/>
      <c r="JE11" s="36"/>
      <c r="JF11" s="56"/>
      <c r="JG11" s="507"/>
      <c r="JH11" s="30"/>
      <c r="JI11" s="30"/>
      <c r="JJ11" s="30"/>
      <c r="JK11" s="30"/>
    </row>
    <row r="12" spans="1:271" s="15" customFormat="1" ht="15" customHeight="1">
      <c r="A12" s="58"/>
      <c r="B12" s="30" t="s">
        <v>36</v>
      </c>
      <c r="C12" s="55"/>
      <c r="D12" s="30"/>
      <c r="E12" s="30"/>
      <c r="F12" s="30"/>
      <c r="G12" s="30"/>
      <c r="H12" s="30"/>
      <c r="I12" s="30"/>
      <c r="J12" s="30"/>
      <c r="K12" s="30"/>
      <c r="L12" s="30"/>
      <c r="M12" s="30"/>
      <c r="N12" s="55"/>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6"/>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6"/>
      <c r="FM12" s="36"/>
      <c r="FN12" s="36"/>
      <c r="FO12" s="36"/>
      <c r="FP12" s="36"/>
      <c r="FQ12" s="36"/>
      <c r="FR12" s="36"/>
      <c r="FS12" s="36"/>
      <c r="FT12" s="36"/>
      <c r="FU12" s="36"/>
      <c r="FV12" s="36"/>
      <c r="FW12" s="36"/>
      <c r="FX12" s="36"/>
      <c r="FY12" s="36"/>
      <c r="FZ12" s="36"/>
      <c r="GA12" s="36"/>
      <c r="GB12" s="36"/>
      <c r="GC12" s="36"/>
      <c r="GD12" s="36"/>
      <c r="GE12" s="36"/>
      <c r="GF12" s="36"/>
      <c r="GG12" s="36"/>
      <c r="GH12" s="36"/>
      <c r="GI12" s="36"/>
      <c r="GJ12" s="36"/>
      <c r="GK12" s="36"/>
      <c r="GL12" s="36"/>
      <c r="GM12" s="36"/>
      <c r="GN12" s="36"/>
      <c r="GO12" s="36"/>
      <c r="GP12" s="36"/>
      <c r="GQ12" s="36"/>
      <c r="GR12" s="36"/>
      <c r="GS12" s="36"/>
      <c r="GT12" s="36"/>
      <c r="GU12" s="36"/>
      <c r="GV12" s="36"/>
      <c r="GW12" s="36"/>
      <c r="GX12" s="36"/>
      <c r="GY12" s="36"/>
      <c r="GZ12" s="36"/>
      <c r="HA12" s="36"/>
      <c r="HB12" s="36"/>
      <c r="HC12" s="36"/>
      <c r="HD12" s="36"/>
      <c r="HE12" s="36"/>
      <c r="HF12" s="36"/>
      <c r="HG12" s="36"/>
      <c r="HH12" s="36"/>
      <c r="HI12" s="36"/>
      <c r="HJ12" s="36"/>
      <c r="HK12" s="36"/>
      <c r="HL12" s="36"/>
      <c r="HM12" s="36"/>
      <c r="HN12" s="36"/>
      <c r="HO12" s="36"/>
      <c r="HP12" s="36"/>
      <c r="HQ12" s="36"/>
      <c r="HR12" s="36"/>
      <c r="HS12" s="36"/>
      <c r="HT12" s="36"/>
      <c r="HU12" s="36"/>
      <c r="HV12" s="36"/>
      <c r="HW12" s="36"/>
      <c r="HX12" s="36"/>
      <c r="HY12" s="36"/>
      <c r="HZ12" s="36"/>
      <c r="IA12" s="36"/>
      <c r="IB12" s="36"/>
      <c r="IC12" s="36"/>
      <c r="ID12" s="36"/>
      <c r="IE12" s="36"/>
      <c r="IF12" s="36"/>
      <c r="IG12" s="36"/>
      <c r="IH12" s="36"/>
      <c r="II12" s="36"/>
      <c r="IJ12" s="36"/>
      <c r="IK12" s="36"/>
      <c r="IL12" s="36"/>
      <c r="IM12" s="36"/>
      <c r="IN12" s="36"/>
      <c r="IO12" s="36"/>
      <c r="IP12" s="36"/>
      <c r="IQ12" s="36"/>
      <c r="IR12" s="36"/>
      <c r="IS12" s="56"/>
      <c r="IT12" s="57"/>
      <c r="IU12" s="57"/>
      <c r="IV12" s="57"/>
      <c r="IW12" s="57"/>
      <c r="IX12" s="57"/>
      <c r="IY12" s="36"/>
      <c r="IZ12" s="56"/>
      <c r="JA12" s="36"/>
      <c r="JB12" s="36"/>
      <c r="JC12" s="36"/>
      <c r="JD12" s="36"/>
      <c r="JE12" s="36"/>
      <c r="JF12" s="56"/>
      <c r="JG12" s="507"/>
      <c r="JH12" s="30"/>
      <c r="JI12" s="30"/>
      <c r="JJ12" s="30"/>
      <c r="JK12" s="30"/>
    </row>
    <row r="13" spans="1:271" ht="15" customHeight="1">
      <c r="A13" s="58"/>
      <c r="B13" s="59" t="s">
        <v>37</v>
      </c>
      <c r="C13" s="60">
        <v>6.35</v>
      </c>
      <c r="D13" s="60">
        <v>6.35</v>
      </c>
      <c r="E13" s="60">
        <v>6.35</v>
      </c>
      <c r="F13" s="60">
        <v>6.35</v>
      </c>
      <c r="G13" s="60">
        <v>6.35</v>
      </c>
      <c r="H13" s="60">
        <v>6.35</v>
      </c>
      <c r="I13" s="60">
        <v>6.35</v>
      </c>
      <c r="J13" s="60">
        <v>6.8</v>
      </c>
      <c r="K13" s="60">
        <v>5.3</v>
      </c>
      <c r="L13" s="60">
        <v>3.6</v>
      </c>
      <c r="M13" s="60">
        <v>2.9</v>
      </c>
      <c r="N13" s="60">
        <v>1.2</v>
      </c>
      <c r="O13" s="61">
        <v>6</v>
      </c>
      <c r="P13" s="62">
        <v>5.5</v>
      </c>
      <c r="Q13" s="62">
        <v>4</v>
      </c>
      <c r="R13" s="62">
        <v>3</v>
      </c>
      <c r="S13" s="62">
        <v>3</v>
      </c>
      <c r="T13" s="62">
        <v>4.3</v>
      </c>
      <c r="U13" s="62">
        <v>7</v>
      </c>
      <c r="V13" s="62">
        <v>9.9</v>
      </c>
      <c r="W13" s="62">
        <v>10.5</v>
      </c>
      <c r="X13" s="62">
        <v>9.5</v>
      </c>
      <c r="Y13" s="62">
        <v>9.75</v>
      </c>
      <c r="Z13" s="62">
        <v>9.5</v>
      </c>
      <c r="AA13" s="62">
        <v>8.9</v>
      </c>
      <c r="AB13" s="62">
        <v>8.6999999999999993</v>
      </c>
      <c r="AC13" s="62">
        <v>8.6999999999999993</v>
      </c>
      <c r="AD13" s="62">
        <v>8.4</v>
      </c>
      <c r="AE13" s="62"/>
      <c r="AF13" s="62">
        <v>8.4</v>
      </c>
      <c r="AG13" s="62"/>
      <c r="AH13" s="62">
        <v>8</v>
      </c>
      <c r="AI13" s="62">
        <v>8.33</v>
      </c>
      <c r="AJ13" s="62">
        <v>9</v>
      </c>
      <c r="AK13" s="62">
        <v>9</v>
      </c>
      <c r="AL13" s="62"/>
      <c r="AM13" s="62">
        <v>15</v>
      </c>
      <c r="AN13" s="62">
        <v>21</v>
      </c>
      <c r="AO13" s="62">
        <v>21</v>
      </c>
      <c r="AP13" s="62"/>
      <c r="AQ13" s="62">
        <v>21</v>
      </c>
      <c r="AR13" s="63">
        <v>21</v>
      </c>
      <c r="AS13" s="63">
        <v>21</v>
      </c>
      <c r="AT13" s="63">
        <v>21</v>
      </c>
      <c r="AU13" s="63">
        <v>21</v>
      </c>
      <c r="AV13" s="63">
        <v>21</v>
      </c>
      <c r="AW13" s="63">
        <v>21</v>
      </c>
      <c r="AX13" s="63">
        <v>21</v>
      </c>
      <c r="AY13" s="63">
        <v>21</v>
      </c>
      <c r="AZ13" s="63"/>
      <c r="BA13" s="63">
        <v>21</v>
      </c>
      <c r="BB13" s="63">
        <v>20</v>
      </c>
      <c r="BC13" s="63">
        <v>18.5</v>
      </c>
      <c r="BD13" s="63">
        <v>18</v>
      </c>
      <c r="BE13" s="63">
        <v>18</v>
      </c>
      <c r="BF13" s="64">
        <v>16.75</v>
      </c>
      <c r="BG13" s="63">
        <v>15.8</v>
      </c>
      <c r="BH13" s="63">
        <v>16</v>
      </c>
      <c r="BI13" s="63">
        <v>16</v>
      </c>
      <c r="BJ13" s="63">
        <v>15.5</v>
      </c>
      <c r="BK13" s="63">
        <v>15.5</v>
      </c>
      <c r="BL13" s="65">
        <v>14.5</v>
      </c>
      <c r="BM13" s="65">
        <v>13.8</v>
      </c>
      <c r="BN13" s="65">
        <v>10</v>
      </c>
      <c r="BO13" s="59"/>
      <c r="BP13" s="59">
        <v>6.05</v>
      </c>
      <c r="BQ13" s="59">
        <v>5.05</v>
      </c>
      <c r="BR13" s="59">
        <v>4.8</v>
      </c>
      <c r="BS13" s="59">
        <v>6.5</v>
      </c>
      <c r="BT13" s="59"/>
      <c r="BU13" s="61">
        <v>6</v>
      </c>
      <c r="BV13" s="61">
        <v>5.5</v>
      </c>
      <c r="BW13" s="66">
        <v>5.75</v>
      </c>
      <c r="BX13" s="66"/>
      <c r="BY13" s="66"/>
      <c r="BZ13" s="66"/>
      <c r="CA13" s="66"/>
      <c r="CB13" s="66"/>
      <c r="CC13" s="66"/>
      <c r="CD13" s="66"/>
      <c r="CE13" s="66"/>
      <c r="CF13" s="66"/>
      <c r="CG13" s="66"/>
      <c r="CH13" s="66"/>
      <c r="CI13" s="66"/>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8"/>
      <c r="DU13" s="67"/>
      <c r="DV13" s="67"/>
      <c r="DW13" s="67"/>
      <c r="DX13" s="67"/>
      <c r="DY13" s="67"/>
      <c r="DZ13" s="67"/>
      <c r="EA13" s="67"/>
      <c r="EB13" s="67"/>
      <c r="EC13" s="67"/>
      <c r="ED13" s="67"/>
      <c r="EE13" s="67"/>
      <c r="EF13" s="67"/>
      <c r="EG13" s="69"/>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8"/>
      <c r="FM13" s="68"/>
      <c r="FN13" s="68"/>
      <c r="FO13" s="68"/>
      <c r="FP13" s="68"/>
      <c r="FQ13" s="68"/>
      <c r="FR13" s="68"/>
      <c r="FS13" s="68"/>
      <c r="FT13" s="68"/>
      <c r="FU13" s="68"/>
      <c r="FV13" s="68"/>
      <c r="FW13" s="68"/>
      <c r="FX13" s="68"/>
      <c r="FY13" s="70"/>
      <c r="FZ13" s="70"/>
      <c r="GA13" s="70"/>
      <c r="GB13" s="70"/>
      <c r="GC13" s="70"/>
      <c r="GD13" s="70"/>
      <c r="GE13" s="70"/>
      <c r="GF13" s="70"/>
      <c r="GG13" s="70"/>
      <c r="GH13" s="70"/>
      <c r="GI13" s="70"/>
      <c r="GJ13" s="70"/>
      <c r="GK13" s="70"/>
      <c r="GL13" s="70"/>
      <c r="GM13" s="70"/>
      <c r="GN13" s="70"/>
      <c r="GO13" s="70"/>
      <c r="GP13" s="70"/>
      <c r="GQ13" s="70"/>
      <c r="GR13" s="70"/>
      <c r="GS13" s="70"/>
      <c r="GT13" s="70"/>
      <c r="GU13" s="70"/>
      <c r="GV13" s="70"/>
      <c r="GW13" s="70"/>
      <c r="GX13" s="70"/>
      <c r="GY13" s="70"/>
      <c r="GZ13" s="70"/>
      <c r="HA13" s="70"/>
      <c r="HB13" s="70"/>
      <c r="HC13" s="70"/>
      <c r="HD13" s="70"/>
      <c r="HE13" s="70"/>
      <c r="HF13" s="70"/>
      <c r="HG13" s="70"/>
      <c r="HH13" s="70"/>
      <c r="HI13" s="70"/>
      <c r="HJ13" s="70"/>
      <c r="HK13" s="70"/>
      <c r="HL13" s="70"/>
      <c r="HM13" s="70"/>
      <c r="HN13" s="70"/>
      <c r="HO13" s="70"/>
      <c r="HP13" s="70"/>
      <c r="HQ13" s="70"/>
      <c r="HR13" s="70"/>
      <c r="HS13" s="70"/>
      <c r="HT13" s="70"/>
      <c r="HU13" s="70"/>
      <c r="HV13" s="70"/>
      <c r="HW13" s="70"/>
      <c r="HX13" s="70"/>
      <c r="HY13" s="70"/>
      <c r="HZ13" s="70"/>
      <c r="IA13" s="70"/>
      <c r="IB13" s="70"/>
      <c r="IC13" s="70"/>
      <c r="ID13" s="70"/>
      <c r="IE13" s="70"/>
      <c r="IF13" s="70"/>
      <c r="IG13" s="70"/>
      <c r="IH13" s="70"/>
      <c r="II13" s="70"/>
      <c r="IJ13" s="70"/>
      <c r="IK13" s="70"/>
      <c r="IL13" s="70"/>
      <c r="IM13" s="70"/>
      <c r="IN13" s="70"/>
      <c r="IO13" s="70"/>
      <c r="IP13" s="70"/>
      <c r="IQ13" s="70"/>
      <c r="IR13" s="70"/>
      <c r="IS13" s="71"/>
      <c r="IT13" s="72"/>
      <c r="IU13" s="72"/>
      <c r="IV13" s="72"/>
      <c r="IW13" s="72"/>
      <c r="IX13" s="72"/>
      <c r="IY13" s="70"/>
      <c r="IZ13" s="71"/>
      <c r="JA13" s="70"/>
      <c r="JB13" s="70"/>
      <c r="JC13" s="70"/>
      <c r="JD13" s="70"/>
      <c r="JE13" s="70"/>
      <c r="JF13" s="71"/>
      <c r="JG13" s="508"/>
      <c r="JH13" s="59"/>
      <c r="JI13" s="59"/>
      <c r="JJ13" s="59"/>
      <c r="JK13" s="59"/>
    </row>
    <row r="14" spans="1:271" ht="15" customHeight="1">
      <c r="A14" s="58"/>
      <c r="B14" s="74" t="s">
        <v>38</v>
      </c>
      <c r="C14" s="60"/>
      <c r="D14" s="59"/>
      <c r="E14" s="59"/>
      <c r="F14" s="59"/>
      <c r="G14" s="59"/>
      <c r="H14" s="59"/>
      <c r="I14" s="59"/>
      <c r="J14" s="75">
        <v>150000</v>
      </c>
      <c r="K14" s="75">
        <v>300030</v>
      </c>
      <c r="L14" s="75">
        <v>300020</v>
      </c>
      <c r="M14" s="76">
        <v>300050</v>
      </c>
      <c r="N14" s="76">
        <v>300020</v>
      </c>
      <c r="O14" s="76">
        <v>324580</v>
      </c>
      <c r="P14" s="77">
        <v>100030</v>
      </c>
      <c r="Q14" s="77">
        <v>250060</v>
      </c>
      <c r="R14" s="77">
        <v>400080</v>
      </c>
      <c r="S14" s="77">
        <v>350060</v>
      </c>
      <c r="T14" s="77">
        <v>600050</v>
      </c>
      <c r="U14" s="77">
        <v>168000</v>
      </c>
      <c r="V14" s="77">
        <v>179000</v>
      </c>
      <c r="W14" s="77">
        <v>296740</v>
      </c>
      <c r="X14" s="77">
        <v>350010</v>
      </c>
      <c r="Y14" s="77">
        <v>400030</v>
      </c>
      <c r="Z14" s="77">
        <v>400010</v>
      </c>
      <c r="AA14" s="77">
        <v>400030</v>
      </c>
      <c r="AB14" s="77">
        <v>350020</v>
      </c>
      <c r="AC14" s="77">
        <v>650060</v>
      </c>
      <c r="AD14" s="77">
        <v>650050</v>
      </c>
      <c r="AE14" s="77">
        <v>150010</v>
      </c>
      <c r="AF14" s="78">
        <v>350010</v>
      </c>
      <c r="AG14" s="78"/>
      <c r="AH14" s="78">
        <v>100020</v>
      </c>
      <c r="AI14" s="78">
        <v>300020</v>
      </c>
      <c r="AJ14" s="78">
        <v>200000</v>
      </c>
      <c r="AK14" s="78">
        <v>201000</v>
      </c>
      <c r="AL14" s="78"/>
      <c r="AM14" s="78">
        <v>50500</v>
      </c>
      <c r="AN14" s="78">
        <v>150000</v>
      </c>
      <c r="AO14" s="77">
        <v>300020</v>
      </c>
      <c r="AP14" s="77"/>
      <c r="AQ14" s="77">
        <v>300060</v>
      </c>
      <c r="AR14" s="79">
        <v>450080</v>
      </c>
      <c r="AS14" s="79">
        <v>300040</v>
      </c>
      <c r="AT14" s="79">
        <v>400030</v>
      </c>
      <c r="AU14" s="79">
        <v>400040</v>
      </c>
      <c r="AV14" s="79">
        <v>400050</v>
      </c>
      <c r="AW14" s="79">
        <v>214000</v>
      </c>
      <c r="AX14" s="79">
        <v>195000</v>
      </c>
      <c r="AY14" s="79">
        <v>110000</v>
      </c>
      <c r="AZ14" s="79">
        <v>0</v>
      </c>
      <c r="BA14" s="79">
        <v>29000</v>
      </c>
      <c r="BB14" s="79">
        <v>209010</v>
      </c>
      <c r="BC14" s="79">
        <v>300030</v>
      </c>
      <c r="BD14" s="79">
        <v>136500</v>
      </c>
      <c r="BE14" s="79">
        <v>168040</v>
      </c>
      <c r="BF14" s="79">
        <v>200020</v>
      </c>
      <c r="BG14" s="79">
        <v>180500</v>
      </c>
      <c r="BH14" s="79">
        <v>169010</v>
      </c>
      <c r="BI14" s="78">
        <v>100010</v>
      </c>
      <c r="BJ14" s="78">
        <v>200020</v>
      </c>
      <c r="BK14" s="78">
        <v>200020</v>
      </c>
      <c r="BL14" s="78">
        <v>60500</v>
      </c>
      <c r="BM14" s="78">
        <v>200000</v>
      </c>
      <c r="BN14" s="78">
        <v>200010</v>
      </c>
      <c r="BO14" s="78"/>
      <c r="BP14" s="78">
        <v>300020</v>
      </c>
      <c r="BQ14" s="78">
        <v>300000</v>
      </c>
      <c r="BR14" s="78">
        <v>300000</v>
      </c>
      <c r="BS14" s="78">
        <v>200000</v>
      </c>
      <c r="BT14" s="78"/>
      <c r="BU14" s="78">
        <v>211000</v>
      </c>
      <c r="BV14" s="78">
        <v>381520</v>
      </c>
      <c r="BW14" s="78">
        <v>376010</v>
      </c>
      <c r="BX14" s="78"/>
      <c r="BY14" s="78"/>
      <c r="BZ14" s="78"/>
      <c r="CA14" s="78"/>
      <c r="CB14" s="78"/>
      <c r="CC14" s="78"/>
      <c r="CD14" s="78"/>
      <c r="CE14" s="78"/>
      <c r="CF14" s="78"/>
      <c r="CG14" s="78"/>
      <c r="CH14" s="78"/>
      <c r="CI14" s="78"/>
      <c r="CJ14" s="67"/>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7"/>
      <c r="DM14" s="67"/>
      <c r="DN14" s="67"/>
      <c r="DO14" s="67"/>
      <c r="DP14" s="67"/>
      <c r="DQ14" s="67"/>
      <c r="DR14" s="67"/>
      <c r="DS14" s="67"/>
      <c r="DT14" s="68"/>
      <c r="DU14" s="67"/>
      <c r="DV14" s="67"/>
      <c r="DW14" s="67"/>
      <c r="DX14" s="67"/>
      <c r="DY14" s="67"/>
      <c r="DZ14" s="67"/>
      <c r="EA14" s="67"/>
      <c r="EB14" s="67"/>
      <c r="EC14" s="67"/>
      <c r="ED14" s="67"/>
      <c r="EE14" s="67"/>
      <c r="EF14" s="67"/>
      <c r="EG14" s="67"/>
      <c r="EH14" s="67"/>
      <c r="EI14" s="67"/>
      <c r="EJ14" s="67"/>
      <c r="EK14" s="67"/>
      <c r="EL14" s="67"/>
      <c r="EM14" s="80"/>
      <c r="EN14" s="67"/>
      <c r="EO14" s="67"/>
      <c r="EP14" s="67"/>
      <c r="EQ14" s="67"/>
      <c r="ER14" s="67"/>
      <c r="ES14" s="67"/>
      <c r="ET14" s="67"/>
      <c r="EU14" s="67"/>
      <c r="EV14" s="67"/>
      <c r="EW14" s="67"/>
      <c r="EX14" s="67"/>
      <c r="EY14" s="67"/>
      <c r="EZ14" s="67"/>
      <c r="FA14" s="67"/>
      <c r="FB14" s="67"/>
      <c r="FC14" s="67"/>
      <c r="FD14" s="67"/>
      <c r="FE14" s="67"/>
      <c r="FF14" s="67"/>
      <c r="FG14" s="67"/>
      <c r="FH14" s="67"/>
      <c r="FI14" s="67"/>
      <c r="FJ14" s="67"/>
      <c r="FK14" s="67"/>
      <c r="FL14" s="68"/>
      <c r="FM14" s="68"/>
      <c r="FN14" s="68"/>
      <c r="FO14" s="68"/>
      <c r="FP14" s="68"/>
      <c r="FQ14" s="68"/>
      <c r="FR14" s="68"/>
      <c r="FS14" s="68"/>
      <c r="FT14" s="68"/>
      <c r="FU14" s="68"/>
      <c r="FV14" s="68"/>
      <c r="FW14" s="68"/>
      <c r="FX14" s="68"/>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t="s">
        <v>46</v>
      </c>
      <c r="HV14" s="70"/>
      <c r="HW14" s="70"/>
      <c r="HX14" s="70"/>
      <c r="HY14" s="70"/>
      <c r="HZ14" s="70"/>
      <c r="IA14" s="70"/>
      <c r="IB14" s="70"/>
      <c r="IC14" s="70"/>
      <c r="ID14" s="70"/>
      <c r="IE14" s="70"/>
      <c r="IF14" s="70"/>
      <c r="IG14" s="70"/>
      <c r="IH14" s="70"/>
      <c r="II14" s="70"/>
      <c r="IJ14" s="70"/>
      <c r="IK14" s="70"/>
      <c r="IL14" s="70"/>
      <c r="IM14" s="70"/>
      <c r="IN14" s="70"/>
      <c r="IO14" s="70"/>
      <c r="IP14" s="70"/>
      <c r="IQ14" s="70"/>
      <c r="IR14" s="70"/>
      <c r="IS14" s="71"/>
      <c r="IT14" s="72"/>
      <c r="IU14" s="72"/>
      <c r="IV14" s="72"/>
      <c r="IW14" s="72"/>
      <c r="IX14" s="72"/>
      <c r="IY14" s="70"/>
      <c r="IZ14" s="71"/>
      <c r="JA14" s="70"/>
      <c r="JB14" s="70"/>
      <c r="JC14" s="70"/>
      <c r="JD14" s="70"/>
      <c r="JE14" s="70"/>
      <c r="JF14" s="71"/>
      <c r="JG14" s="508"/>
      <c r="JH14" s="59"/>
      <c r="JI14" s="59"/>
      <c r="JJ14" s="59"/>
      <c r="JK14" s="59"/>
    </row>
    <row r="15" spans="1:271" ht="15" customHeight="1">
      <c r="A15" s="58"/>
      <c r="B15" s="74" t="s">
        <v>39</v>
      </c>
      <c r="C15" s="60"/>
      <c r="D15" s="59"/>
      <c r="E15" s="59"/>
      <c r="F15" s="59"/>
      <c r="G15" s="59"/>
      <c r="H15" s="59"/>
      <c r="I15" s="59"/>
      <c r="J15" s="75"/>
      <c r="K15" s="75"/>
      <c r="L15" s="75"/>
      <c r="M15" s="76">
        <v>150000</v>
      </c>
      <c r="N15" s="76">
        <v>300030</v>
      </c>
      <c r="O15" s="76">
        <v>300020</v>
      </c>
      <c r="P15" s="77">
        <v>300050</v>
      </c>
      <c r="Q15" s="77">
        <v>300020</v>
      </c>
      <c r="R15" s="77">
        <v>324580</v>
      </c>
      <c r="S15" s="77">
        <v>100030</v>
      </c>
      <c r="T15" s="77">
        <v>250060</v>
      </c>
      <c r="U15" s="77">
        <v>400080</v>
      </c>
      <c r="V15" s="77">
        <v>350060</v>
      </c>
      <c r="W15" s="77">
        <v>600050</v>
      </c>
      <c r="X15" s="77">
        <v>168000</v>
      </c>
      <c r="Y15" s="77">
        <v>179000</v>
      </c>
      <c r="Z15" s="77">
        <v>296740</v>
      </c>
      <c r="AA15" s="77">
        <v>350010</v>
      </c>
      <c r="AB15" s="77">
        <v>400030</v>
      </c>
      <c r="AC15" s="77">
        <v>400010</v>
      </c>
      <c r="AD15" s="77">
        <v>700050</v>
      </c>
      <c r="AE15" s="77">
        <v>650070</v>
      </c>
      <c r="AF15" s="77">
        <v>650050</v>
      </c>
      <c r="AG15" s="77">
        <v>200000</v>
      </c>
      <c r="AH15" s="77">
        <v>150010</v>
      </c>
      <c r="AI15" s="77">
        <v>200000</v>
      </c>
      <c r="AJ15" s="77"/>
      <c r="AK15" s="77">
        <v>200030</v>
      </c>
      <c r="AL15" s="77">
        <v>200010</v>
      </c>
      <c r="AM15" s="77">
        <v>200000</v>
      </c>
      <c r="AN15" s="77">
        <v>201000</v>
      </c>
      <c r="AO15" s="77"/>
      <c r="AP15" s="77">
        <v>50500</v>
      </c>
      <c r="AQ15" s="77">
        <v>150000</v>
      </c>
      <c r="AR15" s="79">
        <v>300020</v>
      </c>
      <c r="AS15" s="79"/>
      <c r="AT15" s="79">
        <v>450080</v>
      </c>
      <c r="AU15" s="79">
        <v>300060</v>
      </c>
      <c r="AV15" s="79">
        <v>300040</v>
      </c>
      <c r="AW15" s="79">
        <v>400030</v>
      </c>
      <c r="AX15" s="79">
        <v>400040</v>
      </c>
      <c r="AY15" s="81">
        <v>400050</v>
      </c>
      <c r="AZ15" s="81">
        <v>214000</v>
      </c>
      <c r="BA15" s="81">
        <v>195000</v>
      </c>
      <c r="BB15" s="81">
        <v>110000</v>
      </c>
      <c r="BC15" s="81"/>
      <c r="BD15" s="81">
        <v>29000</v>
      </c>
      <c r="BE15" s="81">
        <v>209010</v>
      </c>
      <c r="BF15" s="81">
        <v>300030</v>
      </c>
      <c r="BG15" s="81">
        <v>136500</v>
      </c>
      <c r="BH15" s="81">
        <v>268040</v>
      </c>
      <c r="BI15" s="81">
        <v>100020</v>
      </c>
      <c r="BJ15" s="81">
        <v>180500</v>
      </c>
      <c r="BK15" s="81">
        <v>169010</v>
      </c>
      <c r="BL15" s="81">
        <v>100010</v>
      </c>
      <c r="BM15" s="81">
        <v>200020</v>
      </c>
      <c r="BN15" s="81">
        <v>200020</v>
      </c>
      <c r="BO15" s="81">
        <v>60500</v>
      </c>
      <c r="BP15" s="81">
        <v>200000</v>
      </c>
      <c r="BQ15" s="81">
        <v>200010</v>
      </c>
      <c r="BR15" s="81"/>
      <c r="BS15" s="81">
        <v>300020</v>
      </c>
      <c r="BT15" s="81">
        <v>300000</v>
      </c>
      <c r="BU15" s="81">
        <v>300000</v>
      </c>
      <c r="BV15" s="81">
        <v>200000</v>
      </c>
      <c r="BW15" s="81"/>
      <c r="BX15" s="81">
        <v>211000</v>
      </c>
      <c r="BY15" s="81">
        <v>381520</v>
      </c>
      <c r="BZ15" s="81">
        <v>376010</v>
      </c>
      <c r="CA15" s="81"/>
      <c r="CB15" s="81"/>
      <c r="CC15" s="81"/>
      <c r="CD15" s="81"/>
      <c r="CE15" s="81"/>
      <c r="CF15" s="81"/>
      <c r="CG15" s="81"/>
      <c r="CH15" s="81"/>
      <c r="CI15" s="81"/>
      <c r="CJ15" s="67"/>
      <c r="CK15" s="67"/>
      <c r="CL15" s="67"/>
      <c r="CM15" s="67"/>
      <c r="CN15" s="67"/>
      <c r="CO15" s="67"/>
      <c r="CP15" s="67"/>
      <c r="CQ15" s="67"/>
      <c r="CR15" s="67"/>
      <c r="CS15" s="67"/>
      <c r="CT15" s="67"/>
      <c r="CU15" s="67"/>
      <c r="CV15" s="67"/>
      <c r="CW15" s="67"/>
      <c r="CX15" s="67"/>
      <c r="CY15" s="67"/>
      <c r="CZ15" s="67"/>
      <c r="DA15" s="67"/>
      <c r="DB15" s="67"/>
      <c r="DC15" s="67"/>
      <c r="DD15" s="67"/>
      <c r="DE15" s="67"/>
      <c r="DF15" s="67"/>
      <c r="DG15" s="67"/>
      <c r="DH15" s="67"/>
      <c r="DI15" s="67"/>
      <c r="DJ15" s="67"/>
      <c r="DK15" s="67"/>
      <c r="DL15" s="67"/>
      <c r="DM15" s="67"/>
      <c r="DN15" s="67"/>
      <c r="DO15" s="67"/>
      <c r="DP15" s="67"/>
      <c r="DQ15" s="67"/>
      <c r="DR15" s="67"/>
      <c r="DS15" s="67"/>
      <c r="DT15" s="68"/>
      <c r="DU15" s="67"/>
      <c r="DV15" s="67"/>
      <c r="DW15" s="67"/>
      <c r="DX15" s="67"/>
      <c r="DY15" s="67"/>
      <c r="DZ15" s="67"/>
      <c r="EA15" s="67"/>
      <c r="EB15" s="67"/>
      <c r="EC15" s="67"/>
      <c r="ED15" s="67"/>
      <c r="EE15" s="67"/>
      <c r="EF15" s="67"/>
      <c r="EG15" s="67"/>
      <c r="EH15" s="67"/>
      <c r="EI15" s="67"/>
      <c r="EJ15" s="67"/>
      <c r="EK15" s="67"/>
      <c r="EL15" s="67"/>
      <c r="EM15" s="67"/>
      <c r="EN15" s="67"/>
      <c r="EO15" s="67"/>
      <c r="EP15" s="67"/>
      <c r="EQ15" s="67"/>
      <c r="ER15" s="67"/>
      <c r="ES15" s="67"/>
      <c r="ET15" s="67"/>
      <c r="EU15" s="67"/>
      <c r="EV15" s="67"/>
      <c r="EW15" s="67"/>
      <c r="EX15" s="67"/>
      <c r="EY15" s="67"/>
      <c r="EZ15" s="67"/>
      <c r="FA15" s="67"/>
      <c r="FB15" s="67"/>
      <c r="FC15" s="67"/>
      <c r="FD15" s="67"/>
      <c r="FE15" s="67"/>
      <c r="FF15" s="67"/>
      <c r="FG15" s="67"/>
      <c r="FH15" s="67"/>
      <c r="FI15" s="67"/>
      <c r="FJ15" s="67"/>
      <c r="FK15" s="67"/>
      <c r="FL15" s="68"/>
      <c r="FM15" s="68"/>
      <c r="FN15" s="68"/>
      <c r="FO15" s="68"/>
      <c r="FP15" s="68"/>
      <c r="FQ15" s="68"/>
      <c r="FR15" s="68"/>
      <c r="FS15" s="68"/>
      <c r="FT15" s="68"/>
      <c r="FU15" s="68"/>
      <c r="FV15" s="68"/>
      <c r="FW15" s="68"/>
      <c r="FX15" s="68"/>
      <c r="FY15" s="70"/>
      <c r="FZ15" s="70"/>
      <c r="GA15" s="70"/>
      <c r="GB15" s="70"/>
      <c r="GC15" s="70"/>
      <c r="GD15" s="70"/>
      <c r="GE15" s="70"/>
      <c r="GF15" s="70"/>
      <c r="GG15" s="70"/>
      <c r="GH15" s="70"/>
      <c r="GI15" s="70"/>
      <c r="GJ15" s="70"/>
      <c r="GK15" s="70"/>
      <c r="GL15" s="70"/>
      <c r="GM15" s="70"/>
      <c r="GN15" s="70"/>
      <c r="GO15" s="70"/>
      <c r="GP15" s="70"/>
      <c r="GQ15" s="70"/>
      <c r="GR15" s="70"/>
      <c r="GS15" s="70"/>
      <c r="GT15" s="70"/>
      <c r="GU15" s="70"/>
      <c r="GV15" s="70"/>
      <c r="GW15" s="70"/>
      <c r="GX15" s="70"/>
      <c r="GY15" s="70"/>
      <c r="GZ15" s="70"/>
      <c r="HA15" s="70"/>
      <c r="HB15" s="70"/>
      <c r="HC15" s="70"/>
      <c r="HD15" s="70"/>
      <c r="HE15" s="70"/>
      <c r="HF15" s="70"/>
      <c r="HG15" s="70"/>
      <c r="HH15" s="70"/>
      <c r="HI15" s="70"/>
      <c r="HJ15" s="70"/>
      <c r="HK15" s="70"/>
      <c r="HL15" s="70"/>
      <c r="HM15" s="70"/>
      <c r="HN15" s="70"/>
      <c r="HO15" s="70"/>
      <c r="HP15" s="70"/>
      <c r="HQ15" s="70"/>
      <c r="HR15" s="70"/>
      <c r="HS15" s="70"/>
      <c r="HT15" s="70"/>
      <c r="HU15" s="70"/>
      <c r="HV15" s="70"/>
      <c r="HW15" s="70"/>
      <c r="HX15" s="70"/>
      <c r="HY15" s="70"/>
      <c r="HZ15" s="70"/>
      <c r="IA15" s="70"/>
      <c r="IB15" s="70"/>
      <c r="IC15" s="70"/>
      <c r="ID15" s="70"/>
      <c r="IE15" s="70"/>
      <c r="IF15" s="70"/>
      <c r="IG15" s="70"/>
      <c r="IH15" s="70"/>
      <c r="II15" s="70"/>
      <c r="IJ15" s="70"/>
      <c r="IK15" s="70"/>
      <c r="IL15" s="70"/>
      <c r="IM15" s="70"/>
      <c r="IN15" s="70"/>
      <c r="IO15" s="70"/>
      <c r="IP15" s="70"/>
      <c r="IQ15" s="70"/>
      <c r="IR15" s="70"/>
      <c r="IS15" s="71"/>
      <c r="IT15" s="72"/>
      <c r="IU15" s="72"/>
      <c r="IV15" s="72"/>
      <c r="IW15" s="72"/>
      <c r="IX15" s="72"/>
      <c r="IY15" s="70"/>
      <c r="IZ15" s="71"/>
      <c r="JA15" s="70"/>
      <c r="JB15" s="70"/>
      <c r="JC15" s="70"/>
      <c r="JD15" s="70"/>
      <c r="JE15" s="70"/>
      <c r="JF15" s="71"/>
      <c r="JG15" s="508"/>
      <c r="JH15" s="59"/>
      <c r="JI15" s="59"/>
      <c r="JJ15" s="59"/>
      <c r="JK15" s="59"/>
    </row>
    <row r="16" spans="1:271" ht="15" customHeight="1">
      <c r="A16" s="58"/>
      <c r="B16" s="74" t="s">
        <v>40</v>
      </c>
      <c r="C16" s="60"/>
      <c r="D16" s="60"/>
      <c r="E16" s="60"/>
      <c r="F16" s="60"/>
      <c r="G16" s="60"/>
      <c r="H16" s="60"/>
      <c r="I16" s="60"/>
      <c r="J16" s="82"/>
      <c r="K16" s="82"/>
      <c r="L16" s="82"/>
      <c r="M16" s="77">
        <v>900100</v>
      </c>
      <c r="N16" s="77">
        <v>900090</v>
      </c>
      <c r="O16" s="77">
        <v>924650</v>
      </c>
      <c r="P16" s="77">
        <v>724630</v>
      </c>
      <c r="Q16" s="77">
        <v>674670</v>
      </c>
      <c r="R16" s="77">
        <v>750170</v>
      </c>
      <c r="S16" s="77">
        <v>1000200</v>
      </c>
      <c r="T16" s="77">
        <v>1350190</v>
      </c>
      <c r="U16" s="77">
        <v>1118110</v>
      </c>
      <c r="V16" s="77">
        <v>947050</v>
      </c>
      <c r="W16" s="77">
        <v>643740</v>
      </c>
      <c r="X16" s="77">
        <v>825750</v>
      </c>
      <c r="Y16" s="77">
        <v>1046780</v>
      </c>
      <c r="Z16" s="77">
        <v>1150050</v>
      </c>
      <c r="AA16" s="77">
        <v>1200070</v>
      </c>
      <c r="AB16" s="77">
        <v>1150060</v>
      </c>
      <c r="AC16" s="77">
        <v>1400110</v>
      </c>
      <c r="AD16" s="77">
        <v>1350110</v>
      </c>
      <c r="AE16" s="77">
        <v>850050</v>
      </c>
      <c r="AF16" s="77">
        <v>550010</v>
      </c>
      <c r="AG16" s="77">
        <v>350010</v>
      </c>
      <c r="AH16" s="77">
        <v>300020</v>
      </c>
      <c r="AI16" s="77">
        <v>400040</v>
      </c>
      <c r="AJ16" s="77">
        <v>600040</v>
      </c>
      <c r="AK16" s="77">
        <v>601010</v>
      </c>
      <c r="AL16" s="77">
        <v>401000</v>
      </c>
      <c r="AM16" s="77">
        <v>251500</v>
      </c>
      <c r="AN16" s="77">
        <v>200500</v>
      </c>
      <c r="AO16" s="77">
        <v>500520</v>
      </c>
      <c r="AP16" s="77">
        <v>450020</v>
      </c>
      <c r="AQ16" s="77">
        <v>600080</v>
      </c>
      <c r="AR16" s="79">
        <v>750140</v>
      </c>
      <c r="AS16" s="79">
        <v>1050180</v>
      </c>
      <c r="AT16" s="79">
        <v>1000130</v>
      </c>
      <c r="AU16" s="79">
        <v>1100110</v>
      </c>
      <c r="AV16" s="79">
        <v>1200120</v>
      </c>
      <c r="AW16" s="79">
        <v>1014090</v>
      </c>
      <c r="AX16" s="79">
        <v>809050</v>
      </c>
      <c r="AY16" s="79">
        <v>519000</v>
      </c>
      <c r="AZ16" s="79">
        <f>AY16+AZ14-AZ15</f>
        <v>305000</v>
      </c>
      <c r="BA16" s="79">
        <v>139000</v>
      </c>
      <c r="BB16" s="79">
        <v>238010</v>
      </c>
      <c r="BC16" s="79">
        <v>538040</v>
      </c>
      <c r="BD16" s="79">
        <v>645540</v>
      </c>
      <c r="BE16" s="79">
        <v>604570</v>
      </c>
      <c r="BF16" s="79">
        <v>504560</v>
      </c>
      <c r="BG16" s="79">
        <v>548560</v>
      </c>
      <c r="BH16" s="79">
        <v>449530</v>
      </c>
      <c r="BI16" s="79">
        <v>449520</v>
      </c>
      <c r="BJ16" s="79">
        <v>469040</v>
      </c>
      <c r="BK16" s="79">
        <v>500050</v>
      </c>
      <c r="BL16" s="79">
        <v>460540</v>
      </c>
      <c r="BM16" s="79">
        <v>460520</v>
      </c>
      <c r="BN16" s="79">
        <v>460510</v>
      </c>
      <c r="BO16" s="79">
        <v>400010</v>
      </c>
      <c r="BP16" s="79">
        <v>500030</v>
      </c>
      <c r="BQ16" s="79">
        <v>600020</v>
      </c>
      <c r="BR16" s="79">
        <v>900020</v>
      </c>
      <c r="BS16" s="79">
        <v>800000</v>
      </c>
      <c r="BT16" s="79">
        <v>500000</v>
      </c>
      <c r="BU16" s="79">
        <v>411000</v>
      </c>
      <c r="BV16" s="79">
        <v>592520</v>
      </c>
      <c r="BW16" s="79">
        <v>968530</v>
      </c>
      <c r="BX16" s="79">
        <v>757530</v>
      </c>
      <c r="BY16" s="79">
        <v>376010</v>
      </c>
      <c r="BZ16" s="79">
        <v>0</v>
      </c>
      <c r="CA16" s="79"/>
      <c r="CB16" s="79"/>
      <c r="CC16" s="79"/>
      <c r="CD16" s="79"/>
      <c r="CE16" s="79"/>
      <c r="CF16" s="79"/>
      <c r="CG16" s="79"/>
      <c r="CH16" s="79"/>
      <c r="CI16" s="79"/>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67"/>
      <c r="DN16" s="67"/>
      <c r="DO16" s="67"/>
      <c r="DP16" s="67"/>
      <c r="DQ16" s="67"/>
      <c r="DR16" s="67"/>
      <c r="DS16" s="67"/>
      <c r="DT16" s="68"/>
      <c r="DU16" s="67"/>
      <c r="DV16" s="67"/>
      <c r="DW16" s="67"/>
      <c r="DX16" s="67"/>
      <c r="DY16" s="67"/>
      <c r="DZ16" s="67"/>
      <c r="EA16" s="67"/>
      <c r="EB16" s="67"/>
      <c r="EC16" s="67"/>
      <c r="ED16" s="67"/>
      <c r="EE16" s="67"/>
      <c r="EF16" s="67"/>
      <c r="EG16" s="67"/>
      <c r="EH16" s="67"/>
      <c r="EI16" s="67"/>
      <c r="EJ16" s="67"/>
      <c r="EK16" s="67"/>
      <c r="EL16" s="67"/>
      <c r="EM16" s="67"/>
      <c r="EN16" s="67"/>
      <c r="EO16" s="67"/>
      <c r="EP16" s="67"/>
      <c r="EQ16" s="67"/>
      <c r="ER16" s="67"/>
      <c r="ES16" s="67"/>
      <c r="ET16" s="67"/>
      <c r="EU16" s="67"/>
      <c r="EV16" s="67"/>
      <c r="EW16" s="67"/>
      <c r="EX16" s="67"/>
      <c r="EY16" s="67"/>
      <c r="EZ16" s="67"/>
      <c r="FA16" s="67"/>
      <c r="FB16" s="67"/>
      <c r="FC16" s="67"/>
      <c r="FD16" s="67"/>
      <c r="FE16" s="67"/>
      <c r="FF16" s="67"/>
      <c r="FG16" s="67"/>
      <c r="FH16" s="67"/>
      <c r="FI16" s="67"/>
      <c r="FJ16" s="67"/>
      <c r="FK16" s="67"/>
      <c r="FL16" s="68"/>
      <c r="FM16" s="68"/>
      <c r="FN16" s="68"/>
      <c r="FO16" s="68"/>
      <c r="FP16" s="68"/>
      <c r="FQ16" s="68"/>
      <c r="FR16" s="68"/>
      <c r="FS16" s="68"/>
      <c r="FT16" s="68"/>
      <c r="FU16" s="68"/>
      <c r="FV16" s="68"/>
      <c r="FW16" s="68"/>
      <c r="FX16" s="68"/>
      <c r="FY16" s="70"/>
      <c r="FZ16" s="70"/>
      <c r="GA16" s="70"/>
      <c r="GB16" s="70"/>
      <c r="GC16" s="70"/>
      <c r="GD16" s="70"/>
      <c r="GE16" s="70"/>
      <c r="GF16" s="70"/>
      <c r="GG16" s="70"/>
      <c r="GH16" s="68"/>
      <c r="GI16" s="70"/>
      <c r="GJ16" s="70"/>
      <c r="GK16" s="70"/>
      <c r="GL16" s="70"/>
      <c r="GM16" s="70"/>
      <c r="GN16" s="70"/>
      <c r="GO16" s="70"/>
      <c r="GP16" s="70"/>
      <c r="GQ16" s="70"/>
      <c r="GR16" s="70"/>
      <c r="GS16" s="70"/>
      <c r="GT16" s="70"/>
      <c r="GU16" s="70"/>
      <c r="GV16" s="70"/>
      <c r="GW16" s="70"/>
      <c r="GX16" s="70"/>
      <c r="GY16" s="70"/>
      <c r="GZ16" s="70"/>
      <c r="HA16" s="70"/>
      <c r="HB16" s="70"/>
      <c r="HC16" s="70"/>
      <c r="HD16" s="70"/>
      <c r="HE16" s="70"/>
      <c r="HF16" s="70"/>
      <c r="HG16" s="70"/>
      <c r="HH16" s="70"/>
      <c r="HI16" s="70"/>
      <c r="HJ16" s="70"/>
      <c r="HK16" s="70"/>
      <c r="HL16" s="70"/>
      <c r="HM16" s="70"/>
      <c r="HN16" s="70"/>
      <c r="HO16" s="70"/>
      <c r="HP16" s="70"/>
      <c r="HQ16" s="70"/>
      <c r="HR16" s="70"/>
      <c r="HS16" s="70"/>
      <c r="HT16" s="70"/>
      <c r="HU16" s="70"/>
      <c r="HV16" s="70"/>
      <c r="HW16" s="70"/>
      <c r="HX16" s="70"/>
      <c r="HY16" s="70"/>
      <c r="HZ16" s="70"/>
      <c r="IA16" s="70"/>
      <c r="IB16" s="70"/>
      <c r="IC16" s="70"/>
      <c r="ID16" s="70"/>
      <c r="IE16" s="70"/>
      <c r="IF16" s="70"/>
      <c r="IG16" s="70"/>
      <c r="IH16" s="70"/>
      <c r="II16" s="70"/>
      <c r="IJ16" s="70"/>
      <c r="IK16" s="70"/>
      <c r="IL16" s="70"/>
      <c r="IM16" s="70"/>
      <c r="IN16" s="70"/>
      <c r="IO16" s="70"/>
      <c r="IP16" s="70"/>
      <c r="IQ16" s="70"/>
      <c r="IR16" s="70"/>
      <c r="IS16" s="71"/>
      <c r="IT16" s="72"/>
      <c r="IU16" s="72"/>
      <c r="IV16" s="72"/>
      <c r="IW16" s="72"/>
      <c r="IX16" s="72"/>
      <c r="IY16" s="70"/>
      <c r="IZ16" s="71"/>
      <c r="JA16" s="70"/>
      <c r="JB16" s="70"/>
      <c r="JC16" s="70"/>
      <c r="JD16" s="70"/>
      <c r="JE16" s="70"/>
      <c r="JF16" s="71"/>
      <c r="JG16" s="508"/>
      <c r="JH16" s="59"/>
      <c r="JI16" s="59"/>
      <c r="JJ16" s="59"/>
      <c r="JK16" s="59"/>
    </row>
    <row r="17" spans="1:271" ht="15" customHeight="1">
      <c r="A17" s="58"/>
      <c r="B17" s="59" t="s">
        <v>160</v>
      </c>
      <c r="C17" s="60"/>
      <c r="D17" s="60"/>
      <c r="E17" s="60"/>
      <c r="F17" s="60"/>
      <c r="G17" s="60"/>
      <c r="H17" s="60"/>
      <c r="I17" s="60"/>
      <c r="J17" s="82"/>
      <c r="K17" s="82"/>
      <c r="L17" s="82"/>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63"/>
      <c r="BX17" s="63">
        <v>6.5</v>
      </c>
      <c r="BY17" s="63">
        <v>6</v>
      </c>
      <c r="BZ17" s="63"/>
      <c r="CA17" s="63"/>
      <c r="CB17" s="63"/>
      <c r="CC17" s="63"/>
      <c r="CD17" s="77">
        <v>10</v>
      </c>
      <c r="CE17" s="77">
        <v>10</v>
      </c>
      <c r="CF17" s="83">
        <v>10.5</v>
      </c>
      <c r="CG17" s="83">
        <v>10.5</v>
      </c>
      <c r="CH17" s="83">
        <v>8.5</v>
      </c>
      <c r="CI17" s="83">
        <v>9.5</v>
      </c>
      <c r="CJ17" s="83">
        <v>7.9</v>
      </c>
      <c r="CK17" s="83">
        <v>10</v>
      </c>
      <c r="CL17" s="83">
        <v>10</v>
      </c>
      <c r="CM17" s="83">
        <v>10</v>
      </c>
      <c r="CN17" s="83">
        <v>9.9700000000000006</v>
      </c>
      <c r="CO17" s="83">
        <v>9.75</v>
      </c>
      <c r="CP17" s="83">
        <v>9.5</v>
      </c>
      <c r="CQ17" s="83">
        <v>9.5</v>
      </c>
      <c r="CR17" s="83">
        <v>9.4</v>
      </c>
      <c r="CS17" s="83"/>
      <c r="CT17" s="83">
        <v>9.3000000000000007</v>
      </c>
      <c r="CU17" s="83">
        <v>8.1999999999999993</v>
      </c>
      <c r="CV17" s="83">
        <v>7.5</v>
      </c>
      <c r="CW17" s="83">
        <v>7</v>
      </c>
      <c r="CX17" s="83">
        <v>6.4</v>
      </c>
      <c r="CY17" s="83">
        <v>5.8</v>
      </c>
      <c r="CZ17" s="83">
        <v>5</v>
      </c>
      <c r="DA17" s="83">
        <v>4.7</v>
      </c>
      <c r="DB17" s="83">
        <v>4.7</v>
      </c>
      <c r="DC17" s="83">
        <v>5</v>
      </c>
      <c r="DD17" s="83"/>
      <c r="DE17" s="83">
        <v>4.9000000000000004</v>
      </c>
      <c r="DF17" s="83">
        <v>9</v>
      </c>
      <c r="DG17" s="59">
        <v>8.9</v>
      </c>
      <c r="DH17" s="59">
        <v>6.5</v>
      </c>
      <c r="DI17" s="59">
        <v>5.6</v>
      </c>
      <c r="DJ17" s="61">
        <v>5</v>
      </c>
      <c r="DK17" s="61">
        <v>4.9000000000000004</v>
      </c>
      <c r="DL17" s="61">
        <v>5</v>
      </c>
      <c r="DM17" s="61">
        <v>4.9000000000000004</v>
      </c>
      <c r="DN17" s="61">
        <v>7.5</v>
      </c>
      <c r="DO17" s="61">
        <v>4.9000000000000004</v>
      </c>
      <c r="DP17" s="61">
        <v>4.7</v>
      </c>
      <c r="DQ17" s="61">
        <v>4.5</v>
      </c>
      <c r="DR17" s="61"/>
      <c r="DS17" s="61"/>
      <c r="DT17" s="61"/>
      <c r="DU17" s="61"/>
      <c r="DV17" s="61"/>
      <c r="DW17" s="61">
        <v>7</v>
      </c>
      <c r="DX17" s="61">
        <v>6.5</v>
      </c>
      <c r="DY17" s="61"/>
      <c r="DZ17" s="61">
        <v>8.4</v>
      </c>
      <c r="EA17" s="61">
        <v>8.5</v>
      </c>
      <c r="EB17" s="61"/>
      <c r="EC17" s="61"/>
      <c r="ED17" s="61"/>
      <c r="EE17" s="61"/>
      <c r="EF17" s="61"/>
      <c r="EG17" s="61"/>
      <c r="EH17" s="78"/>
      <c r="EI17" s="61"/>
      <c r="EJ17" s="61"/>
      <c r="EK17" s="61"/>
      <c r="EL17" s="61"/>
      <c r="EM17" s="61"/>
      <c r="EN17" s="61"/>
      <c r="EO17" s="61"/>
      <c r="EP17" s="61"/>
      <c r="EQ17" s="61"/>
      <c r="ER17" s="61"/>
      <c r="ES17" s="61"/>
      <c r="ET17" s="61"/>
      <c r="EU17" s="61"/>
      <c r="EV17" s="61"/>
      <c r="EW17" s="61"/>
      <c r="EX17" s="61"/>
      <c r="EY17" s="61"/>
      <c r="EZ17" s="61"/>
      <c r="FA17" s="61"/>
      <c r="FB17" s="61"/>
      <c r="FC17" s="61"/>
      <c r="FD17" s="61"/>
      <c r="FE17" s="61"/>
      <c r="FF17" s="61"/>
      <c r="FG17" s="61"/>
      <c r="FH17" s="61"/>
      <c r="FI17" s="61"/>
      <c r="FJ17" s="61"/>
      <c r="FK17" s="61"/>
      <c r="FL17" s="61"/>
      <c r="FM17" s="61"/>
      <c r="FN17" s="61"/>
      <c r="FO17" s="61"/>
      <c r="FP17" s="61"/>
      <c r="FQ17" s="61"/>
      <c r="FR17" s="61"/>
      <c r="FS17" s="61"/>
      <c r="FT17" s="61"/>
      <c r="FU17" s="61"/>
      <c r="FV17" s="61"/>
      <c r="FW17" s="61"/>
      <c r="FX17" s="61"/>
      <c r="FY17" s="84"/>
      <c r="FZ17" s="84"/>
      <c r="GA17" s="84"/>
      <c r="GB17" s="84"/>
      <c r="GC17" s="84"/>
      <c r="GD17" s="84"/>
      <c r="GE17" s="84"/>
      <c r="GF17" s="84"/>
      <c r="GG17" s="84"/>
      <c r="GH17" s="84"/>
      <c r="GI17" s="84"/>
      <c r="GJ17" s="84"/>
      <c r="GK17" s="84"/>
      <c r="GL17" s="84"/>
      <c r="GM17" s="84"/>
      <c r="GN17" s="84"/>
      <c r="GO17" s="84"/>
      <c r="GP17" s="84"/>
      <c r="GQ17" s="84"/>
      <c r="GR17" s="84"/>
      <c r="GS17" s="84"/>
      <c r="GT17" s="84"/>
      <c r="GU17" s="84"/>
      <c r="GV17" s="84"/>
      <c r="GW17" s="84"/>
      <c r="GX17" s="84"/>
      <c r="GY17" s="84"/>
      <c r="GZ17" s="84"/>
      <c r="HA17" s="84"/>
      <c r="HB17" s="84"/>
      <c r="HC17" s="84"/>
      <c r="HD17" s="84"/>
      <c r="HE17" s="84"/>
      <c r="HF17" s="84"/>
      <c r="HG17" s="84"/>
      <c r="HH17" s="84"/>
      <c r="HI17" s="84"/>
      <c r="HJ17" s="84"/>
      <c r="HK17" s="84"/>
      <c r="HL17" s="84"/>
      <c r="HM17" s="84"/>
      <c r="HN17" s="84"/>
      <c r="HO17" s="84"/>
      <c r="HP17" s="84"/>
      <c r="HQ17" s="84"/>
      <c r="HR17" s="84"/>
      <c r="HS17" s="84"/>
      <c r="HT17" s="84"/>
      <c r="HU17" s="84"/>
      <c r="HV17" s="84"/>
      <c r="HW17" s="84"/>
      <c r="HX17" s="84"/>
      <c r="HY17" s="84"/>
      <c r="HZ17" s="84"/>
      <c r="IA17" s="84"/>
      <c r="IB17" s="84"/>
      <c r="IC17" s="84"/>
      <c r="ID17" s="84"/>
      <c r="IE17" s="84"/>
      <c r="IF17" s="84"/>
      <c r="IG17" s="84"/>
      <c r="IH17" s="84"/>
      <c r="II17" s="84"/>
      <c r="IJ17" s="84"/>
      <c r="IK17" s="84"/>
      <c r="IL17" s="84"/>
      <c r="IM17" s="84"/>
      <c r="IN17" s="84"/>
      <c r="IO17" s="84"/>
      <c r="IP17" s="84"/>
      <c r="IQ17" s="84"/>
      <c r="IR17" s="84"/>
      <c r="IS17" s="85"/>
      <c r="IT17" s="86"/>
      <c r="IU17" s="86"/>
      <c r="IV17" s="86"/>
      <c r="IW17" s="86"/>
      <c r="IX17" s="86"/>
      <c r="IY17" s="84"/>
      <c r="IZ17" s="85"/>
      <c r="JA17" s="84"/>
      <c r="JB17" s="84"/>
      <c r="JC17" s="84"/>
      <c r="JD17" s="84"/>
      <c r="JE17" s="84"/>
      <c r="JF17" s="85"/>
      <c r="JG17" s="509"/>
      <c r="JH17" s="59"/>
      <c r="JI17" s="59"/>
      <c r="JJ17" s="59"/>
      <c r="JK17" s="59"/>
    </row>
    <row r="18" spans="1:271" ht="15" customHeight="1">
      <c r="A18" s="58"/>
      <c r="B18" s="74" t="s">
        <v>38</v>
      </c>
      <c r="C18" s="60"/>
      <c r="D18" s="60"/>
      <c r="E18" s="60"/>
      <c r="F18" s="60"/>
      <c r="G18" s="60"/>
      <c r="H18" s="60"/>
      <c r="I18" s="60"/>
      <c r="J18" s="82"/>
      <c r="K18" s="82"/>
      <c r="L18" s="82"/>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v>200000</v>
      </c>
      <c r="BY18" s="79">
        <v>300500</v>
      </c>
      <c r="BZ18" s="79"/>
      <c r="CA18" s="79"/>
      <c r="CB18" s="79"/>
      <c r="CC18" s="79"/>
      <c r="CD18" s="77">
        <v>141500</v>
      </c>
      <c r="CE18" s="77">
        <v>321500</v>
      </c>
      <c r="CF18" s="77">
        <v>141000</v>
      </c>
      <c r="CG18" s="77">
        <v>110500</v>
      </c>
      <c r="CH18" s="77">
        <v>200010</v>
      </c>
      <c r="CI18" s="77">
        <v>200000</v>
      </c>
      <c r="CJ18" s="77">
        <v>150010</v>
      </c>
      <c r="CK18" s="77">
        <v>193000</v>
      </c>
      <c r="CL18" s="77">
        <v>300000</v>
      </c>
      <c r="CM18" s="77">
        <v>145000</v>
      </c>
      <c r="CN18" s="77">
        <v>306000</v>
      </c>
      <c r="CO18" s="77">
        <v>255000</v>
      </c>
      <c r="CP18" s="77">
        <v>389120</v>
      </c>
      <c r="CQ18" s="77">
        <v>156500</v>
      </c>
      <c r="CR18" s="77">
        <v>150000</v>
      </c>
      <c r="CS18" s="77"/>
      <c r="CT18" s="77">
        <v>120720</v>
      </c>
      <c r="CU18" s="77">
        <v>150000</v>
      </c>
      <c r="CV18" s="77">
        <v>100020</v>
      </c>
      <c r="CW18" s="77">
        <v>100010</v>
      </c>
      <c r="CX18" s="77">
        <v>100000</v>
      </c>
      <c r="CY18" s="77">
        <v>100010</v>
      </c>
      <c r="CZ18" s="77">
        <v>100010</v>
      </c>
      <c r="DA18" s="77">
        <v>100000</v>
      </c>
      <c r="DB18" s="77">
        <v>100000</v>
      </c>
      <c r="DC18" s="87">
        <v>100000</v>
      </c>
      <c r="DD18" s="87"/>
      <c r="DE18" s="87">
        <v>67000</v>
      </c>
      <c r="DF18" s="87">
        <v>100000</v>
      </c>
      <c r="DG18" s="87">
        <v>100000</v>
      </c>
      <c r="DH18" s="87">
        <v>80000</v>
      </c>
      <c r="DI18" s="87">
        <v>80000</v>
      </c>
      <c r="DJ18" s="87">
        <v>80010</v>
      </c>
      <c r="DK18" s="87">
        <v>50000</v>
      </c>
      <c r="DL18" s="87">
        <v>50000</v>
      </c>
      <c r="DM18" s="87">
        <v>50000</v>
      </c>
      <c r="DN18" s="87">
        <v>50000</v>
      </c>
      <c r="DO18" s="87">
        <v>50000</v>
      </c>
      <c r="DP18" s="87">
        <v>50020</v>
      </c>
      <c r="DQ18" s="88">
        <v>50010</v>
      </c>
      <c r="DR18" s="88"/>
      <c r="DS18" s="88"/>
      <c r="DT18" s="81"/>
      <c r="DU18" s="88"/>
      <c r="DV18" s="88"/>
      <c r="DW18" s="88">
        <v>343850</v>
      </c>
      <c r="DX18" s="88">
        <v>500000</v>
      </c>
      <c r="DY18" s="88"/>
      <c r="DZ18" s="88">
        <v>447000</v>
      </c>
      <c r="EA18" s="78">
        <v>305000</v>
      </c>
      <c r="EB18" s="78"/>
      <c r="EC18" s="78"/>
      <c r="ED18" s="78"/>
      <c r="EE18" s="78"/>
      <c r="EF18" s="78"/>
      <c r="EG18" s="78"/>
      <c r="EH18" s="78"/>
      <c r="EI18" s="78"/>
      <c r="EJ18" s="78"/>
      <c r="EK18" s="78"/>
      <c r="EL18" s="78"/>
      <c r="EM18" s="78"/>
      <c r="EN18" s="78"/>
      <c r="EO18" s="78"/>
      <c r="EP18" s="78"/>
      <c r="EQ18" s="78"/>
      <c r="ER18" s="78"/>
      <c r="ES18" s="78"/>
      <c r="ET18" s="78"/>
      <c r="EU18" s="78"/>
      <c r="EV18" s="78"/>
      <c r="EW18" s="78"/>
      <c r="EX18" s="78"/>
      <c r="EY18" s="78"/>
      <c r="EZ18" s="78"/>
      <c r="FA18" s="78"/>
      <c r="FB18" s="78"/>
      <c r="FC18" s="78"/>
      <c r="FD18" s="78"/>
      <c r="FE18" s="78"/>
      <c r="FF18" s="78"/>
      <c r="FG18" s="78"/>
      <c r="FH18" s="78"/>
      <c r="FI18" s="78"/>
      <c r="FJ18" s="78"/>
      <c r="FK18" s="78"/>
      <c r="FL18" s="89"/>
      <c r="FM18" s="89"/>
      <c r="FN18" s="89"/>
      <c r="FO18" s="89"/>
      <c r="FP18" s="89"/>
      <c r="FQ18" s="89"/>
      <c r="FR18" s="89"/>
      <c r="FS18" s="89"/>
      <c r="FT18" s="89"/>
      <c r="FU18" s="89"/>
      <c r="FV18" s="89"/>
      <c r="FW18" s="89"/>
      <c r="FX18" s="89"/>
      <c r="FY18" s="90"/>
      <c r="FZ18" s="90"/>
      <c r="GA18" s="90"/>
      <c r="GB18" s="90"/>
      <c r="GC18" s="90"/>
      <c r="GD18" s="90"/>
      <c r="GE18" s="90"/>
      <c r="GF18" s="90"/>
      <c r="GG18" s="90"/>
      <c r="GH18" s="90"/>
      <c r="GI18" s="90"/>
      <c r="GJ18" s="90"/>
      <c r="GK18" s="90"/>
      <c r="GL18" s="90"/>
      <c r="GM18" s="90"/>
      <c r="GN18" s="90"/>
      <c r="GO18" s="90"/>
      <c r="GP18" s="90"/>
      <c r="GQ18" s="90"/>
      <c r="GR18" s="90"/>
      <c r="GS18" s="90"/>
      <c r="GT18" s="90"/>
      <c r="GU18" s="90"/>
      <c r="GV18" s="90"/>
      <c r="GW18" s="90"/>
      <c r="GX18" s="90"/>
      <c r="GY18" s="90"/>
      <c r="GZ18" s="90"/>
      <c r="HA18" s="90"/>
      <c r="HB18" s="90"/>
      <c r="HC18" s="90"/>
      <c r="HD18" s="90"/>
      <c r="HE18" s="90"/>
      <c r="HF18" s="90"/>
      <c r="HG18" s="90"/>
      <c r="HH18" s="90"/>
      <c r="HI18" s="90"/>
      <c r="HJ18" s="90"/>
      <c r="HK18" s="90"/>
      <c r="HL18" s="90"/>
      <c r="HM18" s="90"/>
      <c r="HN18" s="90"/>
      <c r="HO18" s="90"/>
      <c r="HP18" s="90"/>
      <c r="HQ18" s="90"/>
      <c r="HR18" s="90"/>
      <c r="HS18" s="90"/>
      <c r="HT18" s="90"/>
      <c r="HU18" s="90"/>
      <c r="HV18" s="90"/>
      <c r="HW18" s="90"/>
      <c r="HX18" s="90"/>
      <c r="HY18" s="90"/>
      <c r="HZ18" s="90"/>
      <c r="IA18" s="90"/>
      <c r="IB18" s="90"/>
      <c r="IC18" s="90"/>
      <c r="ID18" s="90"/>
      <c r="IE18" s="90"/>
      <c r="IF18" s="90"/>
      <c r="IG18" s="90"/>
      <c r="IH18" s="90"/>
      <c r="II18" s="90"/>
      <c r="IJ18" s="90"/>
      <c r="IK18" s="90"/>
      <c r="IL18" s="90"/>
      <c r="IM18" s="90"/>
      <c r="IN18" s="90"/>
      <c r="IO18" s="90"/>
      <c r="IP18" s="90"/>
      <c r="IQ18" s="90"/>
      <c r="IR18" s="90"/>
      <c r="IS18" s="91"/>
      <c r="IT18" s="92"/>
      <c r="IU18" s="92"/>
      <c r="IV18" s="92"/>
      <c r="IW18" s="92"/>
      <c r="IX18" s="92"/>
      <c r="IY18" s="90"/>
      <c r="IZ18" s="91"/>
      <c r="JA18" s="90"/>
      <c r="JB18" s="90"/>
      <c r="JC18" s="90"/>
      <c r="JD18" s="90"/>
      <c r="JE18" s="90"/>
      <c r="JF18" s="91"/>
      <c r="JG18" s="510"/>
      <c r="JH18" s="59"/>
      <c r="JI18" s="59"/>
      <c r="JJ18" s="59"/>
      <c r="JK18" s="59"/>
    </row>
    <row r="19" spans="1:271" ht="15" customHeight="1">
      <c r="A19" s="58"/>
      <c r="B19" s="74" t="s">
        <v>39</v>
      </c>
      <c r="C19" s="60"/>
      <c r="D19" s="60"/>
      <c r="E19" s="60"/>
      <c r="F19" s="60"/>
      <c r="G19" s="60"/>
      <c r="H19" s="60"/>
      <c r="I19" s="60"/>
      <c r="J19" s="82"/>
      <c r="K19" s="82"/>
      <c r="L19" s="82"/>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7">
        <v>200000</v>
      </c>
      <c r="CE19" s="77">
        <v>300500</v>
      </c>
      <c r="CF19" s="77"/>
      <c r="CG19" s="77"/>
      <c r="CH19" s="77"/>
      <c r="CI19" s="77"/>
      <c r="CJ19" s="77">
        <v>141500</v>
      </c>
      <c r="CK19" s="77">
        <v>321500</v>
      </c>
      <c r="CL19" s="77">
        <v>141000</v>
      </c>
      <c r="CM19" s="77">
        <v>110500</v>
      </c>
      <c r="CN19" s="77">
        <v>200010</v>
      </c>
      <c r="CO19" s="77">
        <v>200000</v>
      </c>
      <c r="CP19" s="77">
        <v>150010</v>
      </c>
      <c r="CQ19" s="77">
        <v>193000</v>
      </c>
      <c r="CR19" s="77">
        <v>300000</v>
      </c>
      <c r="CS19" s="77">
        <v>145000</v>
      </c>
      <c r="CT19" s="77">
        <v>306000</v>
      </c>
      <c r="CU19" s="77">
        <v>255000</v>
      </c>
      <c r="CV19" s="77">
        <v>389120</v>
      </c>
      <c r="CW19" s="77">
        <v>156500</v>
      </c>
      <c r="CX19" s="77">
        <v>150000</v>
      </c>
      <c r="CY19" s="77"/>
      <c r="CZ19" s="77">
        <v>120720</v>
      </c>
      <c r="DA19" s="77">
        <v>150000</v>
      </c>
      <c r="DB19" s="77">
        <v>100020</v>
      </c>
      <c r="DC19" s="87">
        <v>100010</v>
      </c>
      <c r="DD19" s="87">
        <v>100000</v>
      </c>
      <c r="DE19" s="87">
        <v>100010</v>
      </c>
      <c r="DF19" s="87">
        <v>100010</v>
      </c>
      <c r="DG19" s="87">
        <v>100000</v>
      </c>
      <c r="DH19" s="87">
        <v>100000</v>
      </c>
      <c r="DI19" s="87">
        <v>100000</v>
      </c>
      <c r="DJ19" s="87"/>
      <c r="DK19" s="87">
        <v>67000</v>
      </c>
      <c r="DL19" s="87">
        <v>100000</v>
      </c>
      <c r="DM19" s="87">
        <v>100000</v>
      </c>
      <c r="DN19" s="87">
        <v>80000</v>
      </c>
      <c r="DO19" s="87">
        <v>80000</v>
      </c>
      <c r="DP19" s="87">
        <v>80010</v>
      </c>
      <c r="DQ19" s="88">
        <v>50000</v>
      </c>
      <c r="DR19" s="88">
        <v>50000</v>
      </c>
      <c r="DS19" s="88">
        <v>50000</v>
      </c>
      <c r="DT19" s="89">
        <v>50000</v>
      </c>
      <c r="DU19" s="78">
        <v>50000</v>
      </c>
      <c r="DV19" s="87">
        <v>50020</v>
      </c>
      <c r="DW19" s="87">
        <v>50010</v>
      </c>
      <c r="DX19" s="87"/>
      <c r="DY19" s="87"/>
      <c r="DZ19" s="87"/>
      <c r="EA19" s="61"/>
      <c r="EB19" s="61"/>
      <c r="EC19" s="78">
        <v>343850</v>
      </c>
      <c r="ED19" s="78">
        <v>500000</v>
      </c>
      <c r="EE19" s="78"/>
      <c r="EF19" s="78">
        <v>447000</v>
      </c>
      <c r="EG19" s="89">
        <v>305000</v>
      </c>
      <c r="EH19" s="89"/>
      <c r="EI19" s="93"/>
      <c r="EJ19" s="93"/>
      <c r="EK19" s="93"/>
      <c r="EL19" s="93"/>
      <c r="EM19" s="93"/>
      <c r="EN19" s="93"/>
      <c r="EO19" s="93"/>
      <c r="EP19" s="94"/>
      <c r="EQ19" s="94"/>
      <c r="ER19" s="94"/>
      <c r="ES19" s="94"/>
      <c r="ET19" s="94"/>
      <c r="EU19" s="94"/>
      <c r="EV19" s="94"/>
      <c r="EW19" s="94"/>
      <c r="EX19" s="94"/>
      <c r="EY19" s="94"/>
      <c r="EZ19" s="94"/>
      <c r="FA19" s="94"/>
      <c r="FB19" s="94"/>
      <c r="FC19" s="94"/>
      <c r="FD19" s="94"/>
      <c r="FE19" s="94"/>
      <c r="FF19" s="94"/>
      <c r="FG19" s="94"/>
      <c r="FH19" s="94"/>
      <c r="FI19" s="94"/>
      <c r="FJ19" s="94"/>
      <c r="FK19" s="94"/>
      <c r="FL19" s="94"/>
      <c r="FM19" s="94"/>
      <c r="FN19" s="94"/>
      <c r="FO19" s="94"/>
      <c r="FP19" s="94"/>
      <c r="FQ19" s="94"/>
      <c r="FR19" s="94"/>
      <c r="FS19" s="94"/>
      <c r="FT19" s="94"/>
      <c r="FU19" s="94"/>
      <c r="FV19" s="94"/>
      <c r="FW19" s="94"/>
      <c r="FX19" s="94"/>
      <c r="FY19" s="95"/>
      <c r="FZ19" s="95"/>
      <c r="GA19" s="95"/>
      <c r="GB19" s="95"/>
      <c r="GC19" s="95"/>
      <c r="GD19" s="95"/>
      <c r="GE19" s="95"/>
      <c r="GF19" s="95"/>
      <c r="GG19" s="95"/>
      <c r="GH19" s="95"/>
      <c r="GI19" s="95"/>
      <c r="GJ19" s="95"/>
      <c r="GK19" s="95"/>
      <c r="GL19" s="95"/>
      <c r="GM19" s="95"/>
      <c r="GN19" s="95"/>
      <c r="GO19" s="95"/>
      <c r="GP19" s="95"/>
      <c r="GQ19" s="95"/>
      <c r="GR19" s="95"/>
      <c r="GS19" s="95"/>
      <c r="GT19" s="95"/>
      <c r="GU19" s="95"/>
      <c r="GV19" s="95"/>
      <c r="GW19" s="95"/>
      <c r="GX19" s="95"/>
      <c r="GY19" s="95"/>
      <c r="GZ19" s="95"/>
      <c r="HA19" s="95"/>
      <c r="HB19" s="95"/>
      <c r="HC19" s="95"/>
      <c r="HD19" s="95"/>
      <c r="HE19" s="95"/>
      <c r="HF19" s="95"/>
      <c r="HG19" s="95"/>
      <c r="HH19" s="95"/>
      <c r="HI19" s="95"/>
      <c r="HJ19" s="95"/>
      <c r="HK19" s="95"/>
      <c r="HL19" s="95"/>
      <c r="HM19" s="95"/>
      <c r="HN19" s="95"/>
      <c r="HO19" s="95"/>
      <c r="HP19" s="95"/>
      <c r="HQ19" s="95"/>
      <c r="HR19" s="95"/>
      <c r="HS19" s="95"/>
      <c r="HT19" s="95"/>
      <c r="HU19" s="95"/>
      <c r="HV19" s="95"/>
      <c r="HW19" s="95"/>
      <c r="HX19" s="95"/>
      <c r="HY19" s="95"/>
      <c r="HZ19" s="95"/>
      <c r="IA19" s="95"/>
      <c r="IB19" s="95"/>
      <c r="IC19" s="95"/>
      <c r="ID19" s="95"/>
      <c r="IE19" s="95"/>
      <c r="IF19" s="95"/>
      <c r="IG19" s="95"/>
      <c r="IH19" s="95"/>
      <c r="II19" s="95"/>
      <c r="IJ19" s="95"/>
      <c r="IK19" s="95"/>
      <c r="IL19" s="95"/>
      <c r="IM19" s="95"/>
      <c r="IN19" s="95"/>
      <c r="IO19" s="95"/>
      <c r="IP19" s="95"/>
      <c r="IQ19" s="95"/>
      <c r="IR19" s="95"/>
      <c r="IS19" s="96"/>
      <c r="IT19" s="97"/>
      <c r="IU19" s="97"/>
      <c r="IV19" s="97"/>
      <c r="IW19" s="97"/>
      <c r="IX19" s="97"/>
      <c r="IY19" s="95"/>
      <c r="IZ19" s="96"/>
      <c r="JA19" s="95"/>
      <c r="JB19" s="95"/>
      <c r="JC19" s="95"/>
      <c r="JD19" s="95"/>
      <c r="JE19" s="95"/>
      <c r="JF19" s="96"/>
      <c r="JG19" s="511"/>
      <c r="JH19" s="59"/>
      <c r="JI19" s="59"/>
      <c r="JJ19" s="59"/>
      <c r="JK19" s="59"/>
    </row>
    <row r="20" spans="1:271" ht="15" customHeight="1">
      <c r="A20" s="58"/>
      <c r="B20" s="74" t="s">
        <v>40</v>
      </c>
      <c r="C20" s="60"/>
      <c r="D20" s="60"/>
      <c r="E20" s="60"/>
      <c r="F20" s="60"/>
      <c r="G20" s="60"/>
      <c r="H20" s="60"/>
      <c r="I20" s="60"/>
      <c r="J20" s="82"/>
      <c r="K20" s="82"/>
      <c r="L20" s="82"/>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v>200000</v>
      </c>
      <c r="BY20" s="79">
        <v>500500</v>
      </c>
      <c r="BZ20" s="79">
        <v>500500</v>
      </c>
      <c r="CA20" s="79">
        <v>500500</v>
      </c>
      <c r="CB20" s="79">
        <v>500500</v>
      </c>
      <c r="CC20" s="79">
        <v>500500</v>
      </c>
      <c r="CD20" s="77">
        <v>442000</v>
      </c>
      <c r="CE20" s="77">
        <v>463000</v>
      </c>
      <c r="CF20" s="77">
        <v>604000</v>
      </c>
      <c r="CG20" s="77">
        <v>714500</v>
      </c>
      <c r="CH20" s="77">
        <v>914510</v>
      </c>
      <c r="CI20" s="77">
        <v>1114510</v>
      </c>
      <c r="CJ20" s="77">
        <v>1123020</v>
      </c>
      <c r="CK20" s="77">
        <v>994520</v>
      </c>
      <c r="CL20" s="77">
        <v>1153520</v>
      </c>
      <c r="CM20" s="77">
        <v>1188020</v>
      </c>
      <c r="CN20" s="77">
        <v>1294010</v>
      </c>
      <c r="CO20" s="77">
        <v>1349010</v>
      </c>
      <c r="CP20" s="77">
        <v>1588120</v>
      </c>
      <c r="CQ20" s="77">
        <v>1551620</v>
      </c>
      <c r="CR20" s="77">
        <v>1401620</v>
      </c>
      <c r="CS20" s="77">
        <v>1256620</v>
      </c>
      <c r="CT20" s="77">
        <v>1071340</v>
      </c>
      <c r="CU20" s="77">
        <v>966340</v>
      </c>
      <c r="CV20" s="77">
        <v>677240</v>
      </c>
      <c r="CW20" s="77">
        <v>620750</v>
      </c>
      <c r="CX20" s="77">
        <v>570750</v>
      </c>
      <c r="CY20" s="77">
        <v>670760</v>
      </c>
      <c r="CZ20" s="77">
        <v>650050</v>
      </c>
      <c r="DA20" s="77">
        <v>600050</v>
      </c>
      <c r="DB20" s="77">
        <v>600030</v>
      </c>
      <c r="DC20" s="87">
        <v>600020</v>
      </c>
      <c r="DD20" s="87">
        <v>500020</v>
      </c>
      <c r="DE20" s="87">
        <v>467010</v>
      </c>
      <c r="DF20" s="87">
        <v>467000</v>
      </c>
      <c r="DG20" s="87">
        <v>467000</v>
      </c>
      <c r="DH20" s="87">
        <v>447000</v>
      </c>
      <c r="DI20" s="87">
        <v>427000</v>
      </c>
      <c r="DJ20" s="87">
        <v>507010</v>
      </c>
      <c r="DK20" s="87">
        <v>490010</v>
      </c>
      <c r="DL20" s="87">
        <v>440010</v>
      </c>
      <c r="DM20" s="87">
        <v>390010</v>
      </c>
      <c r="DN20" s="87">
        <v>360010</v>
      </c>
      <c r="DO20" s="87">
        <v>330010</v>
      </c>
      <c r="DP20" s="87">
        <v>300020</v>
      </c>
      <c r="DQ20" s="87">
        <v>300030</v>
      </c>
      <c r="DR20" s="87">
        <v>250030</v>
      </c>
      <c r="DS20" s="87">
        <v>200030</v>
      </c>
      <c r="DT20" s="87">
        <v>150030</v>
      </c>
      <c r="DU20" s="87">
        <v>100030</v>
      </c>
      <c r="DV20" s="87">
        <v>50010</v>
      </c>
      <c r="DW20" s="87">
        <v>343850</v>
      </c>
      <c r="DX20" s="87">
        <v>843850</v>
      </c>
      <c r="DY20" s="87">
        <v>843850</v>
      </c>
      <c r="DZ20" s="87">
        <v>1290850</v>
      </c>
      <c r="EA20" s="78">
        <v>1595850</v>
      </c>
      <c r="EB20" s="78">
        <v>1595850</v>
      </c>
      <c r="EC20" s="78">
        <v>1252000</v>
      </c>
      <c r="ED20" s="78">
        <v>752000</v>
      </c>
      <c r="EE20" s="78">
        <v>752000</v>
      </c>
      <c r="EF20" s="78">
        <v>305000</v>
      </c>
      <c r="EG20" s="89"/>
      <c r="EH20" s="89"/>
      <c r="EI20" s="93"/>
      <c r="EJ20" s="93"/>
      <c r="EK20" s="93"/>
      <c r="EL20" s="93"/>
      <c r="EM20" s="93"/>
      <c r="EN20" s="93"/>
      <c r="EO20" s="93"/>
      <c r="EP20" s="93"/>
      <c r="EQ20" s="93"/>
      <c r="ER20" s="93"/>
      <c r="ES20" s="93"/>
      <c r="ET20" s="93"/>
      <c r="EU20" s="93"/>
      <c r="EV20" s="93"/>
      <c r="EW20" s="93"/>
      <c r="EX20" s="93"/>
      <c r="EY20" s="93"/>
      <c r="EZ20" s="93"/>
      <c r="FA20" s="93"/>
      <c r="FB20" s="93"/>
      <c r="FC20" s="93"/>
      <c r="FD20" s="93"/>
      <c r="FE20" s="93"/>
      <c r="FF20" s="93"/>
      <c r="FG20" s="93"/>
      <c r="FH20" s="93"/>
      <c r="FI20" s="93"/>
      <c r="FJ20" s="93"/>
      <c r="FK20" s="93"/>
      <c r="FL20" s="93"/>
      <c r="FM20" s="93"/>
      <c r="FN20" s="93"/>
      <c r="FO20" s="93"/>
      <c r="FP20" s="93"/>
      <c r="FQ20" s="93"/>
      <c r="FR20" s="93"/>
      <c r="FS20" s="93"/>
      <c r="FT20" s="93"/>
      <c r="FU20" s="93"/>
      <c r="FV20" s="93"/>
      <c r="FW20" s="93"/>
      <c r="FX20" s="93"/>
      <c r="FY20" s="98"/>
      <c r="FZ20" s="98"/>
      <c r="GA20" s="98"/>
      <c r="GB20" s="98"/>
      <c r="GC20" s="98"/>
      <c r="GD20" s="98"/>
      <c r="GE20" s="98"/>
      <c r="GF20" s="98"/>
      <c r="GG20" s="98"/>
      <c r="GH20" s="98"/>
      <c r="GI20" s="98"/>
      <c r="GJ20" s="98"/>
      <c r="GK20" s="98"/>
      <c r="GL20" s="98"/>
      <c r="GM20" s="98"/>
      <c r="GN20" s="98"/>
      <c r="GO20" s="98"/>
      <c r="GP20" s="98"/>
      <c r="GQ20" s="98"/>
      <c r="GR20" s="98"/>
      <c r="GS20" s="98"/>
      <c r="GT20" s="98"/>
      <c r="GU20" s="98"/>
      <c r="GV20" s="98"/>
      <c r="GW20" s="98"/>
      <c r="GX20" s="98"/>
      <c r="GY20" s="98"/>
      <c r="GZ20" s="98"/>
      <c r="HA20" s="98"/>
      <c r="HB20" s="98"/>
      <c r="HC20" s="98"/>
      <c r="HD20" s="98"/>
      <c r="HE20" s="98"/>
      <c r="HF20" s="98"/>
      <c r="HG20" s="98"/>
      <c r="HH20" s="98"/>
      <c r="HI20" s="98"/>
      <c r="HJ20" s="98"/>
      <c r="HK20" s="98"/>
      <c r="HL20" s="98"/>
      <c r="HM20" s="98"/>
      <c r="HN20" s="98"/>
      <c r="HO20" s="98"/>
      <c r="HP20" s="98"/>
      <c r="HQ20" s="98"/>
      <c r="HR20" s="98"/>
      <c r="HS20" s="98"/>
      <c r="HT20" s="98"/>
      <c r="HU20" s="98"/>
      <c r="HV20" s="98"/>
      <c r="HW20" s="98"/>
      <c r="HX20" s="98"/>
      <c r="HY20" s="98"/>
      <c r="HZ20" s="98"/>
      <c r="IA20" s="98"/>
      <c r="IB20" s="98"/>
      <c r="IC20" s="98"/>
      <c r="ID20" s="98"/>
      <c r="IE20" s="98"/>
      <c r="IF20" s="98"/>
      <c r="IG20" s="98"/>
      <c r="IH20" s="98"/>
      <c r="II20" s="98"/>
      <c r="IJ20" s="98"/>
      <c r="IK20" s="98"/>
      <c r="IL20" s="98"/>
      <c r="IM20" s="98"/>
      <c r="IN20" s="98"/>
      <c r="IO20" s="98"/>
      <c r="IP20" s="98"/>
      <c r="IQ20" s="98"/>
      <c r="IR20" s="98"/>
      <c r="IS20" s="99"/>
      <c r="IT20" s="100"/>
      <c r="IU20" s="100"/>
      <c r="IV20" s="100"/>
      <c r="IW20" s="100"/>
      <c r="IX20" s="100"/>
      <c r="IY20" s="98"/>
      <c r="IZ20" s="99"/>
      <c r="JA20" s="98"/>
      <c r="JB20" s="98"/>
      <c r="JC20" s="98"/>
      <c r="JD20" s="98"/>
      <c r="JE20" s="98"/>
      <c r="JF20" s="99"/>
      <c r="JG20" s="512"/>
      <c r="JH20" s="59"/>
      <c r="JI20" s="59"/>
      <c r="JJ20" s="59"/>
      <c r="JK20" s="59"/>
    </row>
    <row r="21" spans="1:271" ht="15" customHeight="1">
      <c r="A21" s="58"/>
      <c r="B21" s="59" t="s">
        <v>161</v>
      </c>
      <c r="C21" s="60"/>
      <c r="D21" s="60"/>
      <c r="E21" s="60"/>
      <c r="F21" s="60"/>
      <c r="G21" s="60"/>
      <c r="H21" s="60"/>
      <c r="I21" s="60"/>
      <c r="J21" s="82"/>
      <c r="K21" s="82"/>
      <c r="L21" s="82"/>
      <c r="M21" s="77"/>
      <c r="N21" s="77"/>
      <c r="O21" s="77"/>
      <c r="P21" s="77"/>
      <c r="Q21" s="77"/>
      <c r="R21" s="77"/>
      <c r="S21" s="77"/>
      <c r="T21" s="77"/>
      <c r="U21" s="77"/>
      <c r="V21" s="77"/>
      <c r="W21" s="77"/>
      <c r="X21" s="77"/>
      <c r="Y21" s="77"/>
      <c r="Z21" s="77"/>
      <c r="AA21" s="77"/>
      <c r="AB21" s="77"/>
      <c r="AC21" s="77"/>
      <c r="AD21" s="77"/>
      <c r="AE21" s="77"/>
      <c r="AF21" s="77"/>
      <c r="AG21" s="77"/>
      <c r="AH21" s="77"/>
      <c r="AI21" s="77"/>
      <c r="AJ21" s="77"/>
      <c r="AK21" s="77"/>
      <c r="AL21" s="77"/>
      <c r="AM21" s="77"/>
      <c r="AN21" s="77"/>
      <c r="AO21" s="77"/>
      <c r="AP21" s="77"/>
      <c r="AQ21" s="77"/>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v>2</v>
      </c>
      <c r="BT21" s="79">
        <v>2</v>
      </c>
      <c r="BU21" s="79"/>
      <c r="BV21" s="79"/>
      <c r="BW21" s="79"/>
      <c r="BX21" s="79">
        <v>7</v>
      </c>
      <c r="BY21" s="79"/>
      <c r="BZ21" s="63">
        <v>3.3</v>
      </c>
      <c r="CA21" s="79">
        <v>6</v>
      </c>
      <c r="CB21" s="64">
        <v>5.6</v>
      </c>
      <c r="CC21" s="64">
        <v>7.25</v>
      </c>
      <c r="CD21" s="64"/>
      <c r="CE21" s="64"/>
      <c r="CF21" s="64"/>
      <c r="CG21" s="64"/>
      <c r="CH21" s="64"/>
      <c r="CI21" s="77"/>
      <c r="CJ21" s="67"/>
      <c r="CK21" s="67"/>
      <c r="CL21" s="67"/>
      <c r="CM21" s="67"/>
      <c r="CN21" s="67"/>
      <c r="CO21" s="67"/>
      <c r="CP21" s="67"/>
      <c r="CQ21" s="67"/>
      <c r="CR21" s="67"/>
      <c r="CS21" s="67"/>
      <c r="CT21" s="67"/>
      <c r="CU21" s="67"/>
      <c r="CV21" s="67"/>
      <c r="CW21" s="67"/>
      <c r="CX21" s="67"/>
      <c r="CY21" s="67"/>
      <c r="CZ21" s="67"/>
      <c r="DA21" s="67"/>
      <c r="DB21" s="67"/>
      <c r="DC21" s="67"/>
      <c r="DD21" s="87"/>
      <c r="DE21" s="87"/>
      <c r="DF21" s="87"/>
      <c r="DG21" s="87"/>
      <c r="DH21" s="87"/>
      <c r="DI21" s="101">
        <v>2</v>
      </c>
      <c r="DJ21" s="87"/>
      <c r="DK21" s="87"/>
      <c r="DL21" s="87"/>
      <c r="DM21" s="101">
        <v>4</v>
      </c>
      <c r="DN21" s="101">
        <v>4</v>
      </c>
      <c r="DO21" s="101"/>
      <c r="DP21" s="101"/>
      <c r="DQ21" s="101"/>
      <c r="DR21" s="101"/>
      <c r="DS21" s="101"/>
      <c r="DT21" s="101"/>
      <c r="DU21" s="101">
        <v>4</v>
      </c>
      <c r="DV21" s="101"/>
      <c r="DW21" s="101"/>
      <c r="DX21" s="101">
        <v>8.9</v>
      </c>
      <c r="DY21" s="102">
        <v>7.5</v>
      </c>
      <c r="DZ21" s="102"/>
      <c r="EA21" s="61">
        <v>8</v>
      </c>
      <c r="EB21" s="61"/>
      <c r="EC21" s="61"/>
      <c r="ED21" s="61"/>
      <c r="EE21" s="61">
        <v>4</v>
      </c>
      <c r="EF21" s="103">
        <v>2</v>
      </c>
      <c r="EG21" s="61">
        <v>2</v>
      </c>
      <c r="EH21" s="104">
        <v>2</v>
      </c>
      <c r="EI21" s="93"/>
      <c r="EJ21" s="93"/>
      <c r="EK21" s="93"/>
      <c r="EL21" s="93"/>
      <c r="EM21" s="105">
        <v>3.1</v>
      </c>
      <c r="EN21" s="105">
        <v>2</v>
      </c>
      <c r="EO21" s="105"/>
      <c r="EP21" s="105">
        <v>5.8</v>
      </c>
      <c r="EQ21" s="105">
        <v>3.33</v>
      </c>
      <c r="ER21" s="105">
        <v>7.5</v>
      </c>
      <c r="ES21" s="66">
        <v>5.75</v>
      </c>
      <c r="ET21" s="66">
        <v>5.75</v>
      </c>
      <c r="EU21" s="66">
        <v>4</v>
      </c>
      <c r="EV21" s="66">
        <v>4</v>
      </c>
      <c r="EW21" s="66">
        <v>4.75</v>
      </c>
      <c r="EX21" s="66">
        <v>4</v>
      </c>
      <c r="EY21" s="66">
        <v>5</v>
      </c>
      <c r="EZ21" s="66">
        <v>5</v>
      </c>
      <c r="FA21" s="66">
        <v>6.63</v>
      </c>
      <c r="FB21" s="66">
        <v>5</v>
      </c>
      <c r="FC21" s="66">
        <v>5.9</v>
      </c>
      <c r="FD21" s="66"/>
      <c r="FE21" s="66">
        <v>5</v>
      </c>
      <c r="FF21" s="66">
        <v>5</v>
      </c>
      <c r="FG21" s="66">
        <v>4.9000000000000004</v>
      </c>
      <c r="FH21" s="66">
        <v>4</v>
      </c>
      <c r="FI21" s="66">
        <v>4.5</v>
      </c>
      <c r="FJ21" s="66">
        <v>5</v>
      </c>
      <c r="FK21" s="66">
        <v>4</v>
      </c>
      <c r="FL21" s="66">
        <v>4</v>
      </c>
      <c r="FM21" s="66">
        <v>4</v>
      </c>
      <c r="FN21" s="66">
        <v>4</v>
      </c>
      <c r="FO21" s="66">
        <v>4</v>
      </c>
      <c r="FP21" s="66"/>
      <c r="FQ21" s="66"/>
      <c r="FR21" s="66"/>
      <c r="FS21" s="66"/>
      <c r="FT21" s="106" t="s">
        <v>41</v>
      </c>
      <c r="FU21" s="106" t="s">
        <v>42</v>
      </c>
      <c r="FV21" s="106"/>
      <c r="FW21" s="106">
        <v>2.9</v>
      </c>
      <c r="FX21" s="106"/>
      <c r="FY21" s="106">
        <v>2.4</v>
      </c>
      <c r="FZ21" s="106"/>
      <c r="GA21" s="107">
        <v>2</v>
      </c>
      <c r="GB21" s="107"/>
      <c r="GC21" s="107"/>
      <c r="GD21" s="107"/>
      <c r="GE21" s="107"/>
      <c r="GF21" s="107"/>
      <c r="GG21" s="107"/>
      <c r="GH21" s="107"/>
      <c r="GI21" s="107"/>
      <c r="GJ21" s="107"/>
      <c r="GK21" s="107"/>
      <c r="GL21" s="107"/>
      <c r="GM21" s="107"/>
      <c r="GN21" s="107"/>
      <c r="GO21" s="107"/>
      <c r="GP21" s="107"/>
      <c r="GQ21" s="107"/>
      <c r="GR21" s="107"/>
      <c r="GS21" s="108" t="s">
        <v>43</v>
      </c>
      <c r="GT21" s="108"/>
      <c r="GU21" s="109">
        <v>3</v>
      </c>
      <c r="GV21" s="109"/>
      <c r="GW21" s="109"/>
      <c r="GX21" s="109">
        <v>2</v>
      </c>
      <c r="GY21" s="109">
        <v>2</v>
      </c>
      <c r="GZ21" s="109"/>
      <c r="HA21" s="109"/>
      <c r="HB21" s="109"/>
      <c r="HC21" s="109"/>
      <c r="HD21" s="109"/>
      <c r="HE21" s="109"/>
      <c r="HF21" s="109"/>
      <c r="HG21" s="109">
        <v>2</v>
      </c>
      <c r="HH21" s="109"/>
      <c r="HI21" s="109"/>
      <c r="HJ21" s="109"/>
      <c r="HK21" s="109">
        <v>2</v>
      </c>
      <c r="HL21" s="109"/>
      <c r="HM21" s="109"/>
      <c r="HN21" s="109"/>
      <c r="HO21" s="109"/>
      <c r="HP21" s="109"/>
      <c r="HQ21" s="109"/>
      <c r="HR21" s="109"/>
      <c r="HS21" s="109">
        <v>3</v>
      </c>
      <c r="HT21" s="109"/>
      <c r="HU21" s="109"/>
      <c r="HV21" s="109"/>
      <c r="HW21" s="109">
        <v>3</v>
      </c>
      <c r="HX21" s="109"/>
      <c r="HY21" s="109"/>
      <c r="HZ21" s="109"/>
      <c r="IA21" s="109"/>
      <c r="IB21" s="109"/>
      <c r="IC21" s="109"/>
      <c r="ID21" s="109"/>
      <c r="IE21" s="109"/>
      <c r="IF21" s="109"/>
      <c r="IG21" s="109"/>
      <c r="IH21" s="109"/>
      <c r="II21" s="109"/>
      <c r="IJ21" s="109"/>
      <c r="IK21" s="109"/>
      <c r="IL21" s="109"/>
      <c r="IM21" s="109">
        <v>2</v>
      </c>
      <c r="IN21" s="109"/>
      <c r="IO21" s="109"/>
      <c r="IP21" s="109"/>
      <c r="IQ21" s="109"/>
      <c r="IR21" s="109"/>
      <c r="IS21" s="110"/>
      <c r="IT21" s="111">
        <v>4</v>
      </c>
      <c r="IU21" s="111">
        <v>4</v>
      </c>
      <c r="IV21" s="111"/>
      <c r="IW21" s="111"/>
      <c r="IX21" s="111"/>
      <c r="IY21" s="109"/>
      <c r="IZ21" s="110"/>
      <c r="JA21" s="109"/>
      <c r="JB21" s="109"/>
      <c r="JC21" s="109"/>
      <c r="JD21" s="109">
        <v>4</v>
      </c>
      <c r="JE21" s="109"/>
      <c r="JF21" s="110"/>
      <c r="JG21" s="513">
        <v>6</v>
      </c>
      <c r="JH21" s="109"/>
      <c r="JI21" s="109"/>
      <c r="JJ21" s="59"/>
      <c r="JK21" s="59"/>
    </row>
    <row r="22" spans="1:271" ht="15" customHeight="1">
      <c r="A22" s="58"/>
      <c r="B22" s="74" t="s">
        <v>38</v>
      </c>
      <c r="C22" s="60"/>
      <c r="D22" s="60"/>
      <c r="E22" s="60"/>
      <c r="F22" s="60"/>
      <c r="G22" s="60"/>
      <c r="H22" s="60"/>
      <c r="I22" s="60"/>
      <c r="J22" s="82"/>
      <c r="K22" s="82"/>
      <c r="L22" s="82"/>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7"/>
      <c r="AL22" s="77"/>
      <c r="AM22" s="77"/>
      <c r="AN22" s="77"/>
      <c r="AO22" s="77"/>
      <c r="AP22" s="77"/>
      <c r="AQ22" s="77"/>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v>2808000</v>
      </c>
      <c r="BT22" s="79">
        <v>702000</v>
      </c>
      <c r="BU22" s="79"/>
      <c r="BV22" s="79"/>
      <c r="BW22" s="79"/>
      <c r="BX22" s="79">
        <v>161000</v>
      </c>
      <c r="BY22" s="79"/>
      <c r="BZ22" s="79">
        <v>3125000</v>
      </c>
      <c r="CA22" s="79">
        <v>283510</v>
      </c>
      <c r="CB22" s="79">
        <v>21000</v>
      </c>
      <c r="CC22" s="79">
        <v>170000</v>
      </c>
      <c r="CD22" s="79"/>
      <c r="CE22" s="79"/>
      <c r="CF22" s="79"/>
      <c r="CG22" s="79"/>
      <c r="CH22" s="79"/>
      <c r="CI22" s="77"/>
      <c r="CJ22" s="67"/>
      <c r="CK22" s="67"/>
      <c r="CL22" s="67"/>
      <c r="CM22" s="67"/>
      <c r="CN22" s="67"/>
      <c r="CO22" s="67"/>
      <c r="CP22" s="67"/>
      <c r="CQ22" s="67"/>
      <c r="CR22" s="67"/>
      <c r="CS22" s="67"/>
      <c r="CT22" s="67"/>
      <c r="CU22" s="67"/>
      <c r="CV22" s="67"/>
      <c r="CW22" s="67"/>
      <c r="CX22" s="67"/>
      <c r="CY22" s="67"/>
      <c r="CZ22" s="67"/>
      <c r="DA22" s="67"/>
      <c r="DB22" s="67"/>
      <c r="DC22" s="67"/>
      <c r="DD22" s="87"/>
      <c r="DE22" s="87"/>
      <c r="DF22" s="87"/>
      <c r="DG22" s="87"/>
      <c r="DH22" s="87"/>
      <c r="DI22" s="87">
        <v>1000000</v>
      </c>
      <c r="DJ22" s="87"/>
      <c r="DK22" s="87"/>
      <c r="DL22" s="87"/>
      <c r="DM22" s="87">
        <v>100000</v>
      </c>
      <c r="DN22" s="87">
        <v>200000</v>
      </c>
      <c r="DO22" s="87"/>
      <c r="DP22" s="87"/>
      <c r="DQ22" s="87"/>
      <c r="DR22" s="87"/>
      <c r="DS22" s="87"/>
      <c r="DT22" s="87"/>
      <c r="DU22" s="87">
        <v>537000</v>
      </c>
      <c r="DV22" s="87"/>
      <c r="DW22" s="87"/>
      <c r="DX22" s="87">
        <v>475500</v>
      </c>
      <c r="DY22" s="87">
        <v>500000</v>
      </c>
      <c r="DZ22" s="87"/>
      <c r="EA22" s="78">
        <v>500000</v>
      </c>
      <c r="EB22" s="78"/>
      <c r="EC22" s="78"/>
      <c r="ED22" s="78"/>
      <c r="EE22" s="78">
        <v>3000000</v>
      </c>
      <c r="EF22" s="89">
        <v>6957392</v>
      </c>
      <c r="EG22" s="89">
        <v>1000000</v>
      </c>
      <c r="EH22" s="89">
        <f>2331087+1094305</f>
        <v>3425392</v>
      </c>
      <c r="EI22" s="93"/>
      <c r="EJ22" s="93"/>
      <c r="EK22" s="93"/>
      <c r="EL22" s="93"/>
      <c r="EM22" s="89">
        <v>1865320</v>
      </c>
      <c r="EN22" s="89">
        <v>12000</v>
      </c>
      <c r="EO22" s="89"/>
      <c r="EP22" s="89">
        <v>771200</v>
      </c>
      <c r="EQ22" s="89">
        <v>443400</v>
      </c>
      <c r="ER22" s="89">
        <v>2000000</v>
      </c>
      <c r="ES22" s="87">
        <v>2400010</v>
      </c>
      <c r="ET22" s="87">
        <v>1400010</v>
      </c>
      <c r="EU22" s="87">
        <v>400010</v>
      </c>
      <c r="EV22" s="78">
        <v>100500</v>
      </c>
      <c r="EW22" s="78">
        <v>2800000</v>
      </c>
      <c r="EX22" s="78">
        <v>420020</v>
      </c>
      <c r="EY22" s="78">
        <v>400000</v>
      </c>
      <c r="EZ22" s="78">
        <v>80000</v>
      </c>
      <c r="FA22" s="78">
        <v>1531500</v>
      </c>
      <c r="FB22" s="78">
        <v>240500</v>
      </c>
      <c r="FC22" s="78">
        <v>2185500</v>
      </c>
      <c r="FD22" s="78"/>
      <c r="FE22" s="78">
        <v>100000</v>
      </c>
      <c r="FF22" s="78">
        <v>200000</v>
      </c>
      <c r="FG22" s="78">
        <v>200000</v>
      </c>
      <c r="FH22" s="78">
        <v>200010</v>
      </c>
      <c r="FI22" s="78">
        <v>120430</v>
      </c>
      <c r="FJ22" s="78">
        <v>26000</v>
      </c>
      <c r="FK22" s="78">
        <v>200000</v>
      </c>
      <c r="FL22" s="89">
        <v>200020</v>
      </c>
      <c r="FM22" s="89">
        <v>400020</v>
      </c>
      <c r="FN22" s="89">
        <v>400010</v>
      </c>
      <c r="FO22" s="89">
        <v>400030</v>
      </c>
      <c r="FP22" s="89"/>
      <c r="FQ22" s="89"/>
      <c r="FR22" s="89"/>
      <c r="FS22" s="89"/>
      <c r="FT22" s="89">
        <v>100010</v>
      </c>
      <c r="FU22" s="112">
        <v>100010</v>
      </c>
      <c r="FV22" s="112"/>
      <c r="FW22" s="112">
        <v>150020</v>
      </c>
      <c r="FX22" s="112"/>
      <c r="FY22" s="112">
        <v>100000</v>
      </c>
      <c r="FZ22" s="112"/>
      <c r="GA22" s="112">
        <v>100010</v>
      </c>
      <c r="GB22" s="112"/>
      <c r="GC22" s="112"/>
      <c r="GD22" s="112"/>
      <c r="GE22" s="112"/>
      <c r="GF22" s="112"/>
      <c r="GG22" s="112"/>
      <c r="GH22" s="112"/>
      <c r="GI22" s="112"/>
      <c r="GJ22" s="112"/>
      <c r="GK22" s="112"/>
      <c r="GL22" s="112"/>
      <c r="GM22" s="112"/>
      <c r="GN22" s="112"/>
      <c r="GO22" s="112"/>
      <c r="GP22" s="112"/>
      <c r="GQ22" s="112"/>
      <c r="GR22" s="112"/>
      <c r="GS22" s="112">
        <v>4309250</v>
      </c>
      <c r="GT22" s="112">
        <v>5017750</v>
      </c>
      <c r="GU22" s="112">
        <v>5000000</v>
      </c>
      <c r="GV22" s="112"/>
      <c r="GW22" s="112"/>
      <c r="GX22" s="112">
        <v>8000000</v>
      </c>
      <c r="GY22" s="112">
        <v>4000000</v>
      </c>
      <c r="GZ22" s="112"/>
      <c r="HA22" s="112"/>
      <c r="HB22" s="112"/>
      <c r="HC22" s="112"/>
      <c r="HD22" s="112"/>
      <c r="HE22" s="112"/>
      <c r="HF22" s="112"/>
      <c r="HG22" s="112">
        <v>2000000</v>
      </c>
      <c r="HH22" s="112"/>
      <c r="HI22" s="112"/>
      <c r="HJ22" s="112"/>
      <c r="HK22" s="112">
        <v>2000000</v>
      </c>
      <c r="HL22" s="112"/>
      <c r="HM22" s="112"/>
      <c r="HN22" s="112"/>
      <c r="HO22" s="112"/>
      <c r="HP22" s="112"/>
      <c r="HQ22" s="112"/>
      <c r="HR22" s="112"/>
      <c r="HS22" s="112">
        <v>84003</v>
      </c>
      <c r="HT22" s="112"/>
      <c r="HU22" s="112"/>
      <c r="HV22" s="112" t="s">
        <v>133</v>
      </c>
      <c r="HW22" s="112">
        <v>31000</v>
      </c>
      <c r="HX22" s="112"/>
      <c r="HY22" s="112"/>
      <c r="HZ22" s="112"/>
      <c r="IA22" s="112"/>
      <c r="IB22" s="112"/>
      <c r="IC22" s="112"/>
      <c r="ID22" s="112"/>
      <c r="IE22" s="112"/>
      <c r="IF22" s="112"/>
      <c r="IG22" s="112"/>
      <c r="IH22" s="112"/>
      <c r="II22" s="112"/>
      <c r="IJ22" s="112"/>
      <c r="IK22" s="112"/>
      <c r="IL22" s="112"/>
      <c r="IM22" s="112">
        <v>4225000</v>
      </c>
      <c r="IN22" s="112"/>
      <c r="IO22" s="112"/>
      <c r="IP22" s="112" t="s">
        <v>152</v>
      </c>
      <c r="IQ22" s="112"/>
      <c r="IR22" s="112"/>
      <c r="IS22" s="113"/>
      <c r="IT22" s="114">
        <v>1000000</v>
      </c>
      <c r="IU22" s="114">
        <v>2000000</v>
      </c>
      <c r="IV22" s="114"/>
      <c r="IW22" s="114"/>
      <c r="IX22" s="114"/>
      <c r="IY22" s="112"/>
      <c r="IZ22" s="113"/>
      <c r="JA22" s="112"/>
      <c r="JB22" s="112"/>
      <c r="JC22" s="112"/>
      <c r="JD22" s="112">
        <v>1000000</v>
      </c>
      <c r="JE22" s="112"/>
      <c r="JF22" s="113"/>
      <c r="JG22" s="514">
        <v>2000000</v>
      </c>
      <c r="JH22" s="112"/>
      <c r="JI22" s="112"/>
      <c r="JJ22" s="59"/>
      <c r="JK22" s="59"/>
    </row>
    <row r="23" spans="1:271" ht="15" customHeight="1">
      <c r="A23" s="58"/>
      <c r="B23" s="74" t="s">
        <v>39</v>
      </c>
      <c r="C23" s="60"/>
      <c r="D23" s="60"/>
      <c r="E23" s="60"/>
      <c r="F23" s="60"/>
      <c r="G23" s="60"/>
      <c r="H23" s="60"/>
      <c r="I23" s="60"/>
      <c r="J23" s="82"/>
      <c r="K23" s="82"/>
      <c r="L23" s="82"/>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7"/>
      <c r="AL23" s="77"/>
      <c r="AM23" s="77"/>
      <c r="AN23" s="77"/>
      <c r="AO23" s="77"/>
      <c r="AP23" s="77"/>
      <c r="AQ23" s="77"/>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7">
        <v>3159733</v>
      </c>
      <c r="CJ23" s="77">
        <v>161000</v>
      </c>
      <c r="CK23" s="77"/>
      <c r="CL23" s="77">
        <v>200000</v>
      </c>
      <c r="CM23" s="77">
        <v>633777</v>
      </c>
      <c r="CN23" s="77">
        <v>81000</v>
      </c>
      <c r="CO23" s="77">
        <v>110000</v>
      </c>
      <c r="CP23" s="77"/>
      <c r="CQ23" s="77"/>
      <c r="CR23" s="77"/>
      <c r="CS23" s="77"/>
      <c r="CT23" s="77"/>
      <c r="CU23" s="77"/>
      <c r="CV23" s="77"/>
      <c r="CW23" s="77"/>
      <c r="CX23" s="77"/>
      <c r="CY23" s="77"/>
      <c r="CZ23" s="77"/>
      <c r="DA23" s="77"/>
      <c r="DB23" s="77"/>
      <c r="DC23" s="77"/>
      <c r="DD23" s="87"/>
      <c r="DE23" s="87"/>
      <c r="DF23" s="87"/>
      <c r="DG23" s="87"/>
      <c r="DH23" s="87"/>
      <c r="DI23" s="87">
        <v>2925000</v>
      </c>
      <c r="DJ23" s="87"/>
      <c r="DK23" s="87"/>
      <c r="DL23" s="87"/>
      <c r="DM23" s="87"/>
      <c r="DN23" s="87"/>
      <c r="DO23" s="87"/>
      <c r="DP23" s="87"/>
      <c r="DQ23" s="87"/>
      <c r="DR23" s="87"/>
      <c r="DS23" s="87"/>
      <c r="DT23" s="87"/>
      <c r="DU23" s="87"/>
      <c r="DV23" s="87"/>
      <c r="DW23" s="87"/>
      <c r="DX23" s="87"/>
      <c r="DY23" s="87"/>
      <c r="DZ23" s="87"/>
      <c r="EA23" s="61"/>
      <c r="EB23" s="61"/>
      <c r="EC23" s="61"/>
      <c r="ED23" s="61"/>
      <c r="EE23" s="61"/>
      <c r="EF23" s="78"/>
      <c r="EG23" s="89"/>
      <c r="EH23" s="89"/>
      <c r="EI23" s="93"/>
      <c r="EJ23" s="89">
        <v>475500</v>
      </c>
      <c r="EK23" s="89">
        <v>500000</v>
      </c>
      <c r="EL23" s="89"/>
      <c r="EM23" s="89">
        <v>500000</v>
      </c>
      <c r="EN23" s="89"/>
      <c r="EO23" s="89"/>
      <c r="EP23" s="89"/>
      <c r="EQ23" s="89"/>
      <c r="ER23" s="89"/>
      <c r="ES23" s="89"/>
      <c r="ET23" s="89"/>
      <c r="EU23" s="89"/>
      <c r="EV23" s="89"/>
      <c r="EW23" s="89"/>
      <c r="EX23" s="89"/>
      <c r="EY23" s="89"/>
      <c r="EZ23" s="89"/>
      <c r="FA23" s="89">
        <v>247000</v>
      </c>
      <c r="FB23" s="89">
        <v>52500</v>
      </c>
      <c r="FC23" s="89">
        <v>206700</v>
      </c>
      <c r="FD23" s="89">
        <v>13900</v>
      </c>
      <c r="FE23" s="89">
        <v>429510</v>
      </c>
      <c r="FF23" s="89">
        <v>400010</v>
      </c>
      <c r="FG23" s="89">
        <v>400010</v>
      </c>
      <c r="FH23" s="89">
        <v>100500</v>
      </c>
      <c r="FI23" s="89"/>
      <c r="FJ23" s="89">
        <v>620020</v>
      </c>
      <c r="FK23" s="89">
        <v>414000</v>
      </c>
      <c r="FL23" s="89">
        <v>80000</v>
      </c>
      <c r="FM23" s="89">
        <v>31500</v>
      </c>
      <c r="FN23" s="89">
        <v>240500</v>
      </c>
      <c r="FO23" s="89">
        <v>185500</v>
      </c>
      <c r="FP23" s="89"/>
      <c r="FQ23" s="89">
        <v>100000</v>
      </c>
      <c r="FR23" s="89">
        <v>200000</v>
      </c>
      <c r="FS23" s="89">
        <v>200000</v>
      </c>
      <c r="FT23" s="89">
        <v>200010</v>
      </c>
      <c r="FU23" s="89">
        <v>120430</v>
      </c>
      <c r="FV23" s="89">
        <v>126000</v>
      </c>
      <c r="FW23" s="89">
        <v>573900</v>
      </c>
      <c r="FX23" s="89">
        <v>1301107</v>
      </c>
      <c r="FY23" s="89">
        <v>500020</v>
      </c>
      <c r="FZ23" s="89">
        <v>400010</v>
      </c>
      <c r="GA23" s="89">
        <v>710030</v>
      </c>
      <c r="GB23" s="89">
        <v>350000</v>
      </c>
      <c r="GC23" s="89"/>
      <c r="GD23" s="89"/>
      <c r="GE23" s="89"/>
      <c r="GF23" s="89">
        <v>100010</v>
      </c>
      <c r="GG23" s="89">
        <v>750010</v>
      </c>
      <c r="GH23" s="89"/>
      <c r="GI23" s="89">
        <v>259833</v>
      </c>
      <c r="GJ23" s="89">
        <v>300000</v>
      </c>
      <c r="GK23" s="89">
        <v>100000</v>
      </c>
      <c r="GL23" s="89">
        <v>75000</v>
      </c>
      <c r="GM23" s="89">
        <v>475010</v>
      </c>
      <c r="GN23" s="89"/>
      <c r="GO23" s="89"/>
      <c r="GP23" s="89">
        <v>197293</v>
      </c>
      <c r="GQ23" s="89"/>
      <c r="GR23" s="89"/>
      <c r="GS23" s="89">
        <v>4309250</v>
      </c>
      <c r="GT23" s="89">
        <v>1717750</v>
      </c>
      <c r="GU23" s="89"/>
      <c r="GV23" s="89"/>
      <c r="GW23" s="89"/>
      <c r="GX23" s="89"/>
      <c r="GY23" s="89"/>
      <c r="GZ23" s="89"/>
      <c r="HA23" s="89">
        <v>167000</v>
      </c>
      <c r="HB23" s="89"/>
      <c r="HC23" s="89"/>
      <c r="HD23" s="89"/>
      <c r="HE23" s="89"/>
      <c r="HF23" s="89"/>
      <c r="HG23" s="89"/>
      <c r="HH23" s="89"/>
      <c r="HI23" s="89"/>
      <c r="HJ23" s="89"/>
      <c r="HK23" s="89"/>
      <c r="HL23" s="89">
        <v>281000</v>
      </c>
      <c r="HM23" s="89">
        <v>200000</v>
      </c>
      <c r="HN23" s="89"/>
      <c r="HO23" s="89"/>
      <c r="HP23" s="89"/>
      <c r="HQ23" s="89"/>
      <c r="HR23" s="89">
        <v>134250</v>
      </c>
      <c r="HS23" s="89">
        <v>2240000</v>
      </c>
      <c r="HT23" s="89"/>
      <c r="HU23" s="89"/>
      <c r="HV23" s="89"/>
      <c r="HW23" s="89"/>
      <c r="HX23" s="89"/>
      <c r="HY23" s="89"/>
      <c r="HZ23" s="89"/>
      <c r="IA23" s="115">
        <v>250000</v>
      </c>
      <c r="IB23" s="115"/>
      <c r="IC23" s="115"/>
      <c r="ID23" s="115"/>
      <c r="IE23" s="115">
        <v>404183</v>
      </c>
      <c r="IF23" s="115">
        <v>667000</v>
      </c>
      <c r="IG23" s="115">
        <v>159249</v>
      </c>
      <c r="IH23" s="115">
        <v>900000</v>
      </c>
      <c r="II23" s="115"/>
      <c r="IJ23" s="115">
        <v>531000</v>
      </c>
      <c r="IK23" s="115">
        <v>500000</v>
      </c>
      <c r="IL23" s="115">
        <v>500000</v>
      </c>
      <c r="IM23" s="115">
        <v>500000</v>
      </c>
      <c r="IN23" s="115"/>
      <c r="IO23" s="115"/>
      <c r="IP23" s="115">
        <v>750000</v>
      </c>
      <c r="IQ23" s="115">
        <v>59250</v>
      </c>
      <c r="IR23" s="115">
        <v>971000</v>
      </c>
      <c r="IS23" s="116"/>
      <c r="IT23" s="117"/>
      <c r="IU23" s="117"/>
      <c r="IV23" s="117"/>
      <c r="IW23" s="117">
        <v>135487</v>
      </c>
      <c r="IX23" s="117"/>
      <c r="IY23" s="115"/>
      <c r="IZ23" s="116"/>
      <c r="JA23" s="115"/>
      <c r="JB23" s="89"/>
      <c r="JC23" s="89">
        <v>31000</v>
      </c>
      <c r="JD23" s="89"/>
      <c r="JE23" s="89"/>
      <c r="JF23" s="118"/>
      <c r="JG23" s="515"/>
      <c r="JH23" s="59"/>
      <c r="JI23" s="59"/>
      <c r="JJ23" s="59"/>
      <c r="JK23" s="59"/>
    </row>
    <row r="24" spans="1:271" s="588" customFormat="1" ht="15" customHeight="1">
      <c r="A24" s="571"/>
      <c r="B24" s="572" t="s">
        <v>183</v>
      </c>
      <c r="C24" s="573"/>
      <c r="D24" s="573"/>
      <c r="E24" s="573"/>
      <c r="F24" s="573"/>
      <c r="G24" s="573"/>
      <c r="H24" s="573"/>
      <c r="I24" s="573"/>
      <c r="J24" s="574"/>
      <c r="K24" s="574"/>
      <c r="L24" s="574"/>
      <c r="M24" s="575"/>
      <c r="N24" s="575"/>
      <c r="O24" s="575"/>
      <c r="P24" s="575"/>
      <c r="Q24" s="575"/>
      <c r="R24" s="575"/>
      <c r="S24" s="575"/>
      <c r="T24" s="575"/>
      <c r="U24" s="575"/>
      <c r="V24" s="575"/>
      <c r="W24" s="575"/>
      <c r="X24" s="575"/>
      <c r="Y24" s="575"/>
      <c r="Z24" s="575"/>
      <c r="AA24" s="575"/>
      <c r="AB24" s="575"/>
      <c r="AC24" s="575"/>
      <c r="AD24" s="575"/>
      <c r="AE24" s="575"/>
      <c r="AF24" s="575"/>
      <c r="AG24" s="575"/>
      <c r="AH24" s="575"/>
      <c r="AI24" s="575"/>
      <c r="AJ24" s="575"/>
      <c r="AK24" s="575"/>
      <c r="AL24" s="575"/>
      <c r="AM24" s="575"/>
      <c r="AN24" s="575"/>
      <c r="AO24" s="575"/>
      <c r="AP24" s="575"/>
      <c r="AQ24" s="575"/>
      <c r="AR24" s="576"/>
      <c r="AS24" s="576"/>
      <c r="AT24" s="576"/>
      <c r="AU24" s="576"/>
      <c r="AV24" s="576"/>
      <c r="AW24" s="576"/>
      <c r="AX24" s="576"/>
      <c r="AY24" s="576"/>
      <c r="AZ24" s="576"/>
      <c r="BA24" s="576"/>
      <c r="BB24" s="576"/>
      <c r="BC24" s="576"/>
      <c r="BD24" s="576"/>
      <c r="BE24" s="576"/>
      <c r="BF24" s="576"/>
      <c r="BG24" s="576"/>
      <c r="BH24" s="576"/>
      <c r="BI24" s="576"/>
      <c r="BJ24" s="576"/>
      <c r="BK24" s="576"/>
      <c r="BL24" s="576"/>
      <c r="BM24" s="576"/>
      <c r="BN24" s="576"/>
      <c r="BO24" s="576"/>
      <c r="BP24" s="576"/>
      <c r="BQ24" s="576"/>
      <c r="BR24" s="576"/>
      <c r="BS24" s="576"/>
      <c r="BT24" s="576"/>
      <c r="BU24" s="576"/>
      <c r="BV24" s="576"/>
      <c r="BW24" s="576"/>
      <c r="BX24" s="576"/>
      <c r="BY24" s="576"/>
      <c r="BZ24" s="576"/>
      <c r="CA24" s="576"/>
      <c r="CB24" s="576"/>
      <c r="CC24" s="576"/>
      <c r="CD24" s="576"/>
      <c r="CE24" s="576"/>
      <c r="CF24" s="576"/>
      <c r="CG24" s="576"/>
      <c r="CH24" s="576"/>
      <c r="CI24" s="575"/>
      <c r="CJ24" s="575"/>
      <c r="CK24" s="575"/>
      <c r="CL24" s="575"/>
      <c r="CM24" s="575"/>
      <c r="CN24" s="575"/>
      <c r="CO24" s="575"/>
      <c r="CP24" s="575"/>
      <c r="CQ24" s="575"/>
      <c r="CR24" s="575"/>
      <c r="CS24" s="575"/>
      <c r="CT24" s="575"/>
      <c r="CU24" s="575"/>
      <c r="CV24" s="575"/>
      <c r="CW24" s="575"/>
      <c r="CX24" s="575"/>
      <c r="CY24" s="575"/>
      <c r="CZ24" s="575"/>
      <c r="DA24" s="575"/>
      <c r="DB24" s="575"/>
      <c r="DC24" s="575"/>
      <c r="DD24" s="577"/>
      <c r="DE24" s="577"/>
      <c r="DF24" s="577"/>
      <c r="DG24" s="577"/>
      <c r="DH24" s="577"/>
      <c r="DI24" s="577"/>
      <c r="DJ24" s="577"/>
      <c r="DK24" s="577"/>
      <c r="DL24" s="577"/>
      <c r="DM24" s="577"/>
      <c r="DN24" s="577"/>
      <c r="DO24" s="577"/>
      <c r="DP24" s="577"/>
      <c r="DQ24" s="577"/>
      <c r="DR24" s="577"/>
      <c r="DS24" s="577"/>
      <c r="DT24" s="577"/>
      <c r="DU24" s="577"/>
      <c r="DV24" s="577"/>
      <c r="DW24" s="577"/>
      <c r="DX24" s="577"/>
      <c r="DY24" s="577"/>
      <c r="DZ24" s="577"/>
      <c r="EA24" s="578"/>
      <c r="EB24" s="578"/>
      <c r="EC24" s="578"/>
      <c r="ED24" s="578"/>
      <c r="EE24" s="578"/>
      <c r="EF24" s="579"/>
      <c r="EG24" s="580"/>
      <c r="EH24" s="580"/>
      <c r="EI24" s="581"/>
      <c r="EJ24" s="580"/>
      <c r="EK24" s="580"/>
      <c r="EL24" s="580"/>
      <c r="EM24" s="580"/>
      <c r="EN24" s="580"/>
      <c r="EO24" s="580"/>
      <c r="EP24" s="580"/>
      <c r="EQ24" s="580"/>
      <c r="ER24" s="580"/>
      <c r="ES24" s="580"/>
      <c r="ET24" s="580"/>
      <c r="EU24" s="580"/>
      <c r="EV24" s="580"/>
      <c r="EW24" s="580"/>
      <c r="EX24" s="580"/>
      <c r="EY24" s="580"/>
      <c r="EZ24" s="580"/>
      <c r="FA24" s="580"/>
      <c r="FB24" s="580"/>
      <c r="FC24" s="580"/>
      <c r="FD24" s="580"/>
      <c r="FE24" s="580"/>
      <c r="FF24" s="580"/>
      <c r="FG24" s="580"/>
      <c r="FH24" s="580"/>
      <c r="FI24" s="580"/>
      <c r="FJ24" s="580"/>
      <c r="FK24" s="580"/>
      <c r="FL24" s="580"/>
      <c r="FM24" s="580"/>
      <c r="FN24" s="580"/>
      <c r="FO24" s="580"/>
      <c r="FP24" s="580"/>
      <c r="FQ24" s="580"/>
      <c r="FR24" s="580"/>
      <c r="FS24" s="580"/>
      <c r="FT24" s="580"/>
      <c r="FU24" s="580"/>
      <c r="FV24" s="580"/>
      <c r="FW24" s="580"/>
      <c r="FX24" s="580"/>
      <c r="FY24" s="580"/>
      <c r="FZ24" s="580"/>
      <c r="GA24" s="580"/>
      <c r="GB24" s="580"/>
      <c r="GC24" s="580"/>
      <c r="GD24" s="580"/>
      <c r="GE24" s="580"/>
      <c r="GF24" s="580"/>
      <c r="GG24" s="580"/>
      <c r="GH24" s="580"/>
      <c r="GI24" s="580"/>
      <c r="GJ24" s="580"/>
      <c r="GK24" s="580"/>
      <c r="GL24" s="580"/>
      <c r="GM24" s="580"/>
      <c r="GN24" s="580"/>
      <c r="GO24" s="580"/>
      <c r="GP24" s="580"/>
      <c r="GQ24" s="580"/>
      <c r="GR24" s="580"/>
      <c r="GS24" s="580"/>
      <c r="GT24" s="580"/>
      <c r="GU24" s="580"/>
      <c r="GV24" s="580"/>
      <c r="GW24" s="580"/>
      <c r="GX24" s="580"/>
      <c r="GY24" s="580"/>
      <c r="GZ24" s="580"/>
      <c r="HA24" s="580"/>
      <c r="HB24" s="580"/>
      <c r="HC24" s="580"/>
      <c r="HD24" s="580"/>
      <c r="HE24" s="580"/>
      <c r="HF24" s="580"/>
      <c r="HG24" s="580"/>
      <c r="HH24" s="580"/>
      <c r="HI24" s="580"/>
      <c r="HJ24" s="580"/>
      <c r="HK24" s="580"/>
      <c r="HL24" s="580"/>
      <c r="HM24" s="580"/>
      <c r="HN24" s="580"/>
      <c r="HO24" s="580"/>
      <c r="HP24" s="580"/>
      <c r="HQ24" s="580"/>
      <c r="HR24" s="580"/>
      <c r="HS24" s="580"/>
      <c r="HT24" s="580"/>
      <c r="HU24" s="580"/>
      <c r="HV24" s="580"/>
      <c r="HW24" s="580"/>
      <c r="HX24" s="580"/>
      <c r="HY24" s="580"/>
      <c r="HZ24" s="580"/>
      <c r="IA24" s="582"/>
      <c r="IB24" s="582"/>
      <c r="IC24" s="582"/>
      <c r="ID24" s="582"/>
      <c r="IE24" s="582"/>
      <c r="IF24" s="582"/>
      <c r="IG24" s="582"/>
      <c r="IH24" s="582"/>
      <c r="II24" s="582"/>
      <c r="IJ24" s="582"/>
      <c r="IK24" s="582"/>
      <c r="IL24" s="582"/>
      <c r="IM24" s="582"/>
      <c r="IN24" s="582"/>
      <c r="IO24" s="582"/>
      <c r="IP24" s="582"/>
      <c r="IQ24" s="582"/>
      <c r="IR24" s="582"/>
      <c r="IS24" s="583"/>
      <c r="IT24" s="584"/>
      <c r="IU24" s="584"/>
      <c r="IV24" s="584"/>
      <c r="IW24" s="584"/>
      <c r="IX24" s="584"/>
      <c r="IY24" s="582"/>
      <c r="IZ24" s="583"/>
      <c r="JA24" s="582"/>
      <c r="JB24" s="580"/>
      <c r="JC24" s="580"/>
      <c r="JD24" s="580"/>
      <c r="JE24" s="580"/>
      <c r="JF24" s="585"/>
      <c r="JG24" s="586"/>
      <c r="JH24" s="587"/>
      <c r="JI24" s="587"/>
      <c r="JJ24" s="578">
        <v>4</v>
      </c>
      <c r="JK24" s="578">
        <v>4</v>
      </c>
    </row>
    <row r="25" spans="1:271" s="588" customFormat="1" ht="15" customHeight="1">
      <c r="A25" s="571"/>
      <c r="B25" s="572" t="s">
        <v>38</v>
      </c>
      <c r="C25" s="573"/>
      <c r="D25" s="573"/>
      <c r="E25" s="573"/>
      <c r="F25" s="573"/>
      <c r="G25" s="573"/>
      <c r="H25" s="573"/>
      <c r="I25" s="573"/>
      <c r="J25" s="574"/>
      <c r="K25" s="574"/>
      <c r="L25" s="574"/>
      <c r="M25" s="575"/>
      <c r="N25" s="575"/>
      <c r="O25" s="575"/>
      <c r="P25" s="575"/>
      <c r="Q25" s="575"/>
      <c r="R25" s="575"/>
      <c r="S25" s="575"/>
      <c r="T25" s="575"/>
      <c r="U25" s="575"/>
      <c r="V25" s="575"/>
      <c r="W25" s="575"/>
      <c r="X25" s="575"/>
      <c r="Y25" s="575"/>
      <c r="Z25" s="575"/>
      <c r="AA25" s="575"/>
      <c r="AB25" s="575"/>
      <c r="AC25" s="575"/>
      <c r="AD25" s="575"/>
      <c r="AE25" s="575"/>
      <c r="AF25" s="575"/>
      <c r="AG25" s="575"/>
      <c r="AH25" s="575"/>
      <c r="AI25" s="575"/>
      <c r="AJ25" s="575"/>
      <c r="AK25" s="575"/>
      <c r="AL25" s="575"/>
      <c r="AM25" s="575"/>
      <c r="AN25" s="575"/>
      <c r="AO25" s="575"/>
      <c r="AP25" s="575"/>
      <c r="AQ25" s="575"/>
      <c r="AR25" s="576"/>
      <c r="AS25" s="576"/>
      <c r="AT25" s="576"/>
      <c r="AU25" s="576"/>
      <c r="AV25" s="576"/>
      <c r="AW25" s="576"/>
      <c r="AX25" s="576"/>
      <c r="AY25" s="576"/>
      <c r="AZ25" s="576"/>
      <c r="BA25" s="576"/>
      <c r="BB25" s="576"/>
      <c r="BC25" s="576"/>
      <c r="BD25" s="576"/>
      <c r="BE25" s="576"/>
      <c r="BF25" s="576"/>
      <c r="BG25" s="576"/>
      <c r="BH25" s="576"/>
      <c r="BI25" s="576"/>
      <c r="BJ25" s="576"/>
      <c r="BK25" s="576"/>
      <c r="BL25" s="576"/>
      <c r="BM25" s="576"/>
      <c r="BN25" s="576"/>
      <c r="BO25" s="576"/>
      <c r="BP25" s="576"/>
      <c r="BQ25" s="576"/>
      <c r="BR25" s="576"/>
      <c r="BS25" s="576"/>
      <c r="BT25" s="576"/>
      <c r="BU25" s="576"/>
      <c r="BV25" s="576"/>
      <c r="BW25" s="576"/>
      <c r="BX25" s="576"/>
      <c r="BY25" s="576"/>
      <c r="BZ25" s="576"/>
      <c r="CA25" s="576"/>
      <c r="CB25" s="576"/>
      <c r="CC25" s="576"/>
      <c r="CD25" s="576"/>
      <c r="CE25" s="576"/>
      <c r="CF25" s="576"/>
      <c r="CG25" s="576"/>
      <c r="CH25" s="576"/>
      <c r="CI25" s="575"/>
      <c r="CJ25" s="575"/>
      <c r="CK25" s="575"/>
      <c r="CL25" s="575"/>
      <c r="CM25" s="575"/>
      <c r="CN25" s="575"/>
      <c r="CO25" s="575"/>
      <c r="CP25" s="575"/>
      <c r="CQ25" s="575"/>
      <c r="CR25" s="575"/>
      <c r="CS25" s="575"/>
      <c r="CT25" s="575"/>
      <c r="CU25" s="575"/>
      <c r="CV25" s="575"/>
      <c r="CW25" s="575"/>
      <c r="CX25" s="575"/>
      <c r="CY25" s="575"/>
      <c r="CZ25" s="575"/>
      <c r="DA25" s="575"/>
      <c r="DB25" s="575"/>
      <c r="DC25" s="575"/>
      <c r="DD25" s="577"/>
      <c r="DE25" s="577"/>
      <c r="DF25" s="577"/>
      <c r="DG25" s="577"/>
      <c r="DH25" s="577"/>
      <c r="DI25" s="577"/>
      <c r="DJ25" s="577"/>
      <c r="DK25" s="577"/>
      <c r="DL25" s="577"/>
      <c r="DM25" s="577"/>
      <c r="DN25" s="577"/>
      <c r="DO25" s="577"/>
      <c r="DP25" s="577"/>
      <c r="DQ25" s="577"/>
      <c r="DR25" s="577"/>
      <c r="DS25" s="577"/>
      <c r="DT25" s="577"/>
      <c r="DU25" s="577"/>
      <c r="DV25" s="577"/>
      <c r="DW25" s="577"/>
      <c r="DX25" s="577"/>
      <c r="DY25" s="577"/>
      <c r="DZ25" s="577"/>
      <c r="EA25" s="578"/>
      <c r="EB25" s="578"/>
      <c r="EC25" s="578"/>
      <c r="ED25" s="578"/>
      <c r="EE25" s="578"/>
      <c r="EF25" s="579"/>
      <c r="EG25" s="580"/>
      <c r="EH25" s="580"/>
      <c r="EI25" s="581"/>
      <c r="EJ25" s="580"/>
      <c r="EK25" s="580"/>
      <c r="EL25" s="580"/>
      <c r="EM25" s="580"/>
      <c r="EN25" s="580"/>
      <c r="EO25" s="580"/>
      <c r="EP25" s="580"/>
      <c r="EQ25" s="580"/>
      <c r="ER25" s="580"/>
      <c r="ES25" s="580"/>
      <c r="ET25" s="580"/>
      <c r="EU25" s="580"/>
      <c r="EV25" s="580"/>
      <c r="EW25" s="580"/>
      <c r="EX25" s="580"/>
      <c r="EY25" s="580"/>
      <c r="EZ25" s="580"/>
      <c r="FA25" s="580"/>
      <c r="FB25" s="580"/>
      <c r="FC25" s="580"/>
      <c r="FD25" s="580"/>
      <c r="FE25" s="580"/>
      <c r="FF25" s="580"/>
      <c r="FG25" s="580"/>
      <c r="FH25" s="580"/>
      <c r="FI25" s="580"/>
      <c r="FJ25" s="580"/>
      <c r="FK25" s="580"/>
      <c r="FL25" s="580"/>
      <c r="FM25" s="580"/>
      <c r="FN25" s="580"/>
      <c r="FO25" s="580"/>
      <c r="FP25" s="580"/>
      <c r="FQ25" s="580"/>
      <c r="FR25" s="580"/>
      <c r="FS25" s="580"/>
      <c r="FT25" s="580"/>
      <c r="FU25" s="580"/>
      <c r="FV25" s="580"/>
      <c r="FW25" s="580"/>
      <c r="FX25" s="580"/>
      <c r="FY25" s="580"/>
      <c r="FZ25" s="580"/>
      <c r="GA25" s="580"/>
      <c r="GB25" s="580"/>
      <c r="GC25" s="580"/>
      <c r="GD25" s="580"/>
      <c r="GE25" s="580"/>
      <c r="GF25" s="580"/>
      <c r="GG25" s="580"/>
      <c r="GH25" s="580"/>
      <c r="GI25" s="580"/>
      <c r="GJ25" s="580"/>
      <c r="GK25" s="580"/>
      <c r="GL25" s="580"/>
      <c r="GM25" s="580"/>
      <c r="GN25" s="580"/>
      <c r="GO25" s="580"/>
      <c r="GP25" s="580"/>
      <c r="GQ25" s="580"/>
      <c r="GR25" s="580"/>
      <c r="GS25" s="580"/>
      <c r="GT25" s="580"/>
      <c r="GU25" s="580"/>
      <c r="GV25" s="580"/>
      <c r="GW25" s="580"/>
      <c r="GX25" s="580"/>
      <c r="GY25" s="580"/>
      <c r="GZ25" s="580"/>
      <c r="HA25" s="580"/>
      <c r="HB25" s="580"/>
      <c r="HC25" s="580"/>
      <c r="HD25" s="580"/>
      <c r="HE25" s="580"/>
      <c r="HF25" s="580"/>
      <c r="HG25" s="580"/>
      <c r="HH25" s="580"/>
      <c r="HI25" s="580"/>
      <c r="HJ25" s="580"/>
      <c r="HK25" s="580"/>
      <c r="HL25" s="580"/>
      <c r="HM25" s="580"/>
      <c r="HN25" s="580"/>
      <c r="HO25" s="580"/>
      <c r="HP25" s="580"/>
      <c r="HQ25" s="580"/>
      <c r="HR25" s="580"/>
      <c r="HS25" s="580"/>
      <c r="HT25" s="580"/>
      <c r="HU25" s="580"/>
      <c r="HV25" s="580"/>
      <c r="HW25" s="580"/>
      <c r="HX25" s="580"/>
      <c r="HY25" s="580"/>
      <c r="HZ25" s="580"/>
      <c r="IA25" s="582"/>
      <c r="IB25" s="582"/>
      <c r="IC25" s="582"/>
      <c r="ID25" s="582"/>
      <c r="IE25" s="582"/>
      <c r="IF25" s="582"/>
      <c r="IG25" s="582"/>
      <c r="IH25" s="582"/>
      <c r="II25" s="582"/>
      <c r="IJ25" s="582"/>
      <c r="IK25" s="582"/>
      <c r="IL25" s="582"/>
      <c r="IM25" s="582"/>
      <c r="IN25" s="582"/>
      <c r="IO25" s="582"/>
      <c r="IP25" s="582"/>
      <c r="IQ25" s="582"/>
      <c r="IR25" s="582"/>
      <c r="IS25" s="583"/>
      <c r="IT25" s="584"/>
      <c r="IU25" s="584"/>
      <c r="IV25" s="584"/>
      <c r="IW25" s="584"/>
      <c r="IX25" s="584"/>
      <c r="IY25" s="582"/>
      <c r="IZ25" s="583"/>
      <c r="JA25" s="582"/>
      <c r="JB25" s="580"/>
      <c r="JC25" s="580"/>
      <c r="JD25" s="580"/>
      <c r="JE25" s="580"/>
      <c r="JF25" s="585"/>
      <c r="JG25" s="586"/>
      <c r="JH25" s="587"/>
      <c r="JI25" s="587"/>
      <c r="JJ25" s="579">
        <v>500000</v>
      </c>
      <c r="JK25" s="579">
        <v>500000</v>
      </c>
    </row>
    <row r="26" spans="1:271" s="588" customFormat="1" ht="15" customHeight="1">
      <c r="A26" s="571"/>
      <c r="B26" s="572" t="s">
        <v>39</v>
      </c>
      <c r="C26" s="573"/>
      <c r="D26" s="573"/>
      <c r="E26" s="573"/>
      <c r="F26" s="573"/>
      <c r="G26" s="573"/>
      <c r="H26" s="573"/>
      <c r="I26" s="573"/>
      <c r="J26" s="574"/>
      <c r="K26" s="574"/>
      <c r="L26" s="574"/>
      <c r="M26" s="575"/>
      <c r="N26" s="575"/>
      <c r="O26" s="575"/>
      <c r="P26" s="575"/>
      <c r="Q26" s="575"/>
      <c r="R26" s="575"/>
      <c r="S26" s="575"/>
      <c r="T26" s="575"/>
      <c r="U26" s="575"/>
      <c r="V26" s="575"/>
      <c r="W26" s="575"/>
      <c r="X26" s="575"/>
      <c r="Y26" s="575"/>
      <c r="Z26" s="575"/>
      <c r="AA26" s="575"/>
      <c r="AB26" s="575"/>
      <c r="AC26" s="575"/>
      <c r="AD26" s="575"/>
      <c r="AE26" s="575"/>
      <c r="AF26" s="575"/>
      <c r="AG26" s="575"/>
      <c r="AH26" s="575"/>
      <c r="AI26" s="575"/>
      <c r="AJ26" s="575"/>
      <c r="AK26" s="575"/>
      <c r="AL26" s="575"/>
      <c r="AM26" s="575"/>
      <c r="AN26" s="575"/>
      <c r="AO26" s="575"/>
      <c r="AP26" s="575"/>
      <c r="AQ26" s="575"/>
      <c r="AR26" s="576"/>
      <c r="AS26" s="576"/>
      <c r="AT26" s="576"/>
      <c r="AU26" s="576"/>
      <c r="AV26" s="576"/>
      <c r="AW26" s="576"/>
      <c r="AX26" s="576"/>
      <c r="AY26" s="576"/>
      <c r="AZ26" s="576"/>
      <c r="BA26" s="576"/>
      <c r="BB26" s="576"/>
      <c r="BC26" s="576"/>
      <c r="BD26" s="576"/>
      <c r="BE26" s="576"/>
      <c r="BF26" s="576"/>
      <c r="BG26" s="576"/>
      <c r="BH26" s="576"/>
      <c r="BI26" s="576"/>
      <c r="BJ26" s="576"/>
      <c r="BK26" s="576"/>
      <c r="BL26" s="576"/>
      <c r="BM26" s="576"/>
      <c r="BN26" s="576"/>
      <c r="BO26" s="576"/>
      <c r="BP26" s="576"/>
      <c r="BQ26" s="576"/>
      <c r="BR26" s="576"/>
      <c r="BS26" s="576"/>
      <c r="BT26" s="576"/>
      <c r="BU26" s="576"/>
      <c r="BV26" s="576"/>
      <c r="BW26" s="576"/>
      <c r="BX26" s="576"/>
      <c r="BY26" s="576"/>
      <c r="BZ26" s="576"/>
      <c r="CA26" s="576"/>
      <c r="CB26" s="576"/>
      <c r="CC26" s="576"/>
      <c r="CD26" s="576"/>
      <c r="CE26" s="576"/>
      <c r="CF26" s="576"/>
      <c r="CG26" s="576"/>
      <c r="CH26" s="576"/>
      <c r="CI26" s="575"/>
      <c r="CJ26" s="575"/>
      <c r="CK26" s="575"/>
      <c r="CL26" s="575"/>
      <c r="CM26" s="575"/>
      <c r="CN26" s="575"/>
      <c r="CO26" s="575"/>
      <c r="CP26" s="575"/>
      <c r="CQ26" s="575"/>
      <c r="CR26" s="575"/>
      <c r="CS26" s="575"/>
      <c r="CT26" s="575"/>
      <c r="CU26" s="575"/>
      <c r="CV26" s="575"/>
      <c r="CW26" s="575"/>
      <c r="CX26" s="575"/>
      <c r="CY26" s="575"/>
      <c r="CZ26" s="575"/>
      <c r="DA26" s="575"/>
      <c r="DB26" s="575"/>
      <c r="DC26" s="575"/>
      <c r="DD26" s="577"/>
      <c r="DE26" s="577"/>
      <c r="DF26" s="577"/>
      <c r="DG26" s="577"/>
      <c r="DH26" s="577"/>
      <c r="DI26" s="577"/>
      <c r="DJ26" s="577"/>
      <c r="DK26" s="577"/>
      <c r="DL26" s="577"/>
      <c r="DM26" s="577"/>
      <c r="DN26" s="577"/>
      <c r="DO26" s="577"/>
      <c r="DP26" s="577"/>
      <c r="DQ26" s="577"/>
      <c r="DR26" s="577"/>
      <c r="DS26" s="577"/>
      <c r="DT26" s="577"/>
      <c r="DU26" s="577"/>
      <c r="DV26" s="577"/>
      <c r="DW26" s="577"/>
      <c r="DX26" s="577"/>
      <c r="DY26" s="577"/>
      <c r="DZ26" s="577"/>
      <c r="EA26" s="578"/>
      <c r="EB26" s="578"/>
      <c r="EC26" s="578"/>
      <c r="ED26" s="578"/>
      <c r="EE26" s="578"/>
      <c r="EF26" s="579"/>
      <c r="EG26" s="580"/>
      <c r="EH26" s="580"/>
      <c r="EI26" s="581"/>
      <c r="EJ26" s="580"/>
      <c r="EK26" s="580"/>
      <c r="EL26" s="580"/>
      <c r="EM26" s="580"/>
      <c r="EN26" s="580"/>
      <c r="EO26" s="580"/>
      <c r="EP26" s="580"/>
      <c r="EQ26" s="580"/>
      <c r="ER26" s="580"/>
      <c r="ES26" s="580"/>
      <c r="ET26" s="580"/>
      <c r="EU26" s="580"/>
      <c r="EV26" s="580"/>
      <c r="EW26" s="580"/>
      <c r="EX26" s="580"/>
      <c r="EY26" s="580"/>
      <c r="EZ26" s="580"/>
      <c r="FA26" s="580"/>
      <c r="FB26" s="580"/>
      <c r="FC26" s="580"/>
      <c r="FD26" s="580"/>
      <c r="FE26" s="580"/>
      <c r="FF26" s="580"/>
      <c r="FG26" s="580"/>
      <c r="FH26" s="580"/>
      <c r="FI26" s="580"/>
      <c r="FJ26" s="580"/>
      <c r="FK26" s="580"/>
      <c r="FL26" s="580"/>
      <c r="FM26" s="580"/>
      <c r="FN26" s="580"/>
      <c r="FO26" s="580"/>
      <c r="FP26" s="580"/>
      <c r="FQ26" s="580"/>
      <c r="FR26" s="580"/>
      <c r="FS26" s="580"/>
      <c r="FT26" s="580"/>
      <c r="FU26" s="580"/>
      <c r="FV26" s="580"/>
      <c r="FW26" s="580"/>
      <c r="FX26" s="580"/>
      <c r="FY26" s="580"/>
      <c r="FZ26" s="580"/>
      <c r="GA26" s="580"/>
      <c r="GB26" s="580"/>
      <c r="GC26" s="580"/>
      <c r="GD26" s="580"/>
      <c r="GE26" s="580"/>
      <c r="GF26" s="580"/>
      <c r="GG26" s="580"/>
      <c r="GH26" s="580"/>
      <c r="GI26" s="580"/>
      <c r="GJ26" s="580"/>
      <c r="GK26" s="580"/>
      <c r="GL26" s="580"/>
      <c r="GM26" s="580"/>
      <c r="GN26" s="580"/>
      <c r="GO26" s="580"/>
      <c r="GP26" s="580"/>
      <c r="GQ26" s="580"/>
      <c r="GR26" s="580"/>
      <c r="GS26" s="580"/>
      <c r="GT26" s="580"/>
      <c r="GU26" s="580"/>
      <c r="GV26" s="580"/>
      <c r="GW26" s="580"/>
      <c r="GX26" s="580"/>
      <c r="GY26" s="580"/>
      <c r="GZ26" s="580"/>
      <c r="HA26" s="580"/>
      <c r="HB26" s="580"/>
      <c r="HC26" s="580"/>
      <c r="HD26" s="580"/>
      <c r="HE26" s="580"/>
      <c r="HF26" s="580"/>
      <c r="HG26" s="580"/>
      <c r="HH26" s="580"/>
      <c r="HI26" s="580"/>
      <c r="HJ26" s="580"/>
      <c r="HK26" s="580"/>
      <c r="HL26" s="580"/>
      <c r="HM26" s="580"/>
      <c r="HN26" s="580"/>
      <c r="HO26" s="580"/>
      <c r="HP26" s="580"/>
      <c r="HQ26" s="580"/>
      <c r="HR26" s="580"/>
      <c r="HS26" s="580"/>
      <c r="HT26" s="580"/>
      <c r="HU26" s="580"/>
      <c r="HV26" s="580"/>
      <c r="HW26" s="580"/>
      <c r="HX26" s="580"/>
      <c r="HY26" s="580"/>
      <c r="HZ26" s="580"/>
      <c r="IA26" s="582"/>
      <c r="IB26" s="582"/>
      <c r="IC26" s="582"/>
      <c r="ID26" s="582"/>
      <c r="IE26" s="582"/>
      <c r="IF26" s="582"/>
      <c r="IG26" s="582"/>
      <c r="IH26" s="582"/>
      <c r="II26" s="582"/>
      <c r="IJ26" s="582"/>
      <c r="IK26" s="582"/>
      <c r="IL26" s="582"/>
      <c r="IM26" s="582"/>
      <c r="IN26" s="582"/>
      <c r="IO26" s="582"/>
      <c r="IP26" s="582"/>
      <c r="IQ26" s="582"/>
      <c r="IR26" s="582"/>
      <c r="IS26" s="583"/>
      <c r="IT26" s="584"/>
      <c r="IU26" s="584"/>
      <c r="IV26" s="584"/>
      <c r="IW26" s="584"/>
      <c r="IX26" s="584"/>
      <c r="IY26" s="582"/>
      <c r="IZ26" s="583"/>
      <c r="JA26" s="582"/>
      <c r="JB26" s="580"/>
      <c r="JC26" s="580"/>
      <c r="JD26" s="580"/>
      <c r="JE26" s="580"/>
      <c r="JF26" s="585"/>
      <c r="JG26" s="586"/>
      <c r="JH26" s="587"/>
      <c r="JI26" s="587"/>
      <c r="JJ26" s="587"/>
      <c r="JK26" s="587"/>
    </row>
    <row r="27" spans="1:271" ht="15" customHeight="1">
      <c r="A27" s="58"/>
      <c r="B27" s="74" t="s">
        <v>40</v>
      </c>
      <c r="C27" s="60"/>
      <c r="D27" s="60"/>
      <c r="E27" s="60"/>
      <c r="F27" s="60"/>
      <c r="G27" s="60"/>
      <c r="H27" s="60"/>
      <c r="I27" s="60"/>
      <c r="J27" s="82"/>
      <c r="K27" s="82"/>
      <c r="L27" s="82"/>
      <c r="M27" s="77"/>
      <c r="N27" s="77"/>
      <c r="O27" s="77"/>
      <c r="P27" s="77"/>
      <c r="Q27" s="77"/>
      <c r="R27" s="77"/>
      <c r="S27" s="77"/>
      <c r="T27" s="77"/>
      <c r="U27" s="77"/>
      <c r="V27" s="77"/>
      <c r="W27" s="77"/>
      <c r="X27" s="77"/>
      <c r="Y27" s="77"/>
      <c r="Z27" s="77"/>
      <c r="AA27" s="77"/>
      <c r="AB27" s="77"/>
      <c r="AC27" s="77"/>
      <c r="AD27" s="77"/>
      <c r="AE27" s="77"/>
      <c r="AF27" s="77"/>
      <c r="AG27" s="77"/>
      <c r="AH27" s="77"/>
      <c r="AI27" s="77"/>
      <c r="AJ27" s="77"/>
      <c r="AK27" s="77"/>
      <c r="AL27" s="77"/>
      <c r="AM27" s="77"/>
      <c r="AN27" s="77"/>
      <c r="AO27" s="77"/>
      <c r="AP27" s="77"/>
      <c r="AQ27" s="77"/>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v>2808000</v>
      </c>
      <c r="BT27" s="79">
        <v>3510000</v>
      </c>
      <c r="BU27" s="79">
        <v>3510000</v>
      </c>
      <c r="BV27" s="79">
        <v>3510000</v>
      </c>
      <c r="BW27" s="77">
        <v>3510000</v>
      </c>
      <c r="BX27" s="79">
        <v>3671000</v>
      </c>
      <c r="BY27" s="79">
        <v>3671000</v>
      </c>
      <c r="BZ27" s="79">
        <v>6796000</v>
      </c>
      <c r="CA27" s="79">
        <v>7079510</v>
      </c>
      <c r="CB27" s="79">
        <v>7100510</v>
      </c>
      <c r="CC27" s="79">
        <v>7270510</v>
      </c>
      <c r="CD27" s="79">
        <v>7270510</v>
      </c>
      <c r="CE27" s="79">
        <v>7270510</v>
      </c>
      <c r="CF27" s="79">
        <v>7270510</v>
      </c>
      <c r="CG27" s="79">
        <v>7270510</v>
      </c>
      <c r="CH27" s="79">
        <v>7270510</v>
      </c>
      <c r="CI27" s="77">
        <v>4110777</v>
      </c>
      <c r="CJ27" s="77">
        <v>3949777</v>
      </c>
      <c r="CK27" s="77">
        <v>3949777</v>
      </c>
      <c r="CL27" s="77">
        <v>3749777</v>
      </c>
      <c r="CM27" s="77">
        <v>3116000</v>
      </c>
      <c r="CN27" s="77">
        <v>3035000</v>
      </c>
      <c r="CO27" s="77">
        <v>2925000</v>
      </c>
      <c r="CP27" s="77">
        <v>2925000</v>
      </c>
      <c r="CQ27" s="77">
        <v>2925000</v>
      </c>
      <c r="CR27" s="77">
        <v>2925000</v>
      </c>
      <c r="CS27" s="77">
        <v>2925000</v>
      </c>
      <c r="CT27" s="77">
        <v>2925000</v>
      </c>
      <c r="CU27" s="77">
        <v>2925000</v>
      </c>
      <c r="CV27" s="77">
        <v>2925000</v>
      </c>
      <c r="CW27" s="77">
        <v>2925000</v>
      </c>
      <c r="CX27" s="77">
        <v>2925000</v>
      </c>
      <c r="CY27" s="77">
        <v>2925000</v>
      </c>
      <c r="CZ27" s="77">
        <v>2925000</v>
      </c>
      <c r="DA27" s="77">
        <v>2925000</v>
      </c>
      <c r="DB27" s="77">
        <v>2925000</v>
      </c>
      <c r="DC27" s="77">
        <v>2925000</v>
      </c>
      <c r="DD27" s="87">
        <v>2925000</v>
      </c>
      <c r="DE27" s="87">
        <v>2925000</v>
      </c>
      <c r="DF27" s="87">
        <v>2925000</v>
      </c>
      <c r="DG27" s="87">
        <v>2925000</v>
      </c>
      <c r="DH27" s="87">
        <v>2925000</v>
      </c>
      <c r="DI27" s="79">
        <v>1000000</v>
      </c>
      <c r="DJ27" s="79">
        <v>1000000</v>
      </c>
      <c r="DK27" s="79">
        <v>1000000</v>
      </c>
      <c r="DL27" s="79">
        <v>1000000</v>
      </c>
      <c r="DM27" s="79">
        <v>1100000</v>
      </c>
      <c r="DN27" s="79">
        <v>1300000</v>
      </c>
      <c r="DO27" s="79">
        <v>1300000</v>
      </c>
      <c r="DP27" s="79">
        <v>1300000</v>
      </c>
      <c r="DQ27" s="79">
        <v>1300000</v>
      </c>
      <c r="DR27" s="79">
        <v>1300000</v>
      </c>
      <c r="DS27" s="79">
        <v>1300000</v>
      </c>
      <c r="DT27" s="79">
        <v>1300000</v>
      </c>
      <c r="DU27" s="79">
        <v>1837000</v>
      </c>
      <c r="DV27" s="79">
        <v>1837000</v>
      </c>
      <c r="DW27" s="79">
        <v>1837000</v>
      </c>
      <c r="DX27" s="79">
        <v>2312500</v>
      </c>
      <c r="DY27" s="79">
        <v>2812500</v>
      </c>
      <c r="DZ27" s="79">
        <v>2812500</v>
      </c>
      <c r="EA27" s="79">
        <v>3312500</v>
      </c>
      <c r="EB27" s="79">
        <v>3312500</v>
      </c>
      <c r="EC27" s="79">
        <v>3312500</v>
      </c>
      <c r="ED27" s="79">
        <v>3312500</v>
      </c>
      <c r="EE27" s="79">
        <v>6312500</v>
      </c>
      <c r="EF27" s="89">
        <v>13269892</v>
      </c>
      <c r="EG27" s="89">
        <v>14269892</v>
      </c>
      <c r="EH27" s="89">
        <v>17695284</v>
      </c>
      <c r="EI27" s="89">
        <v>17695284</v>
      </c>
      <c r="EJ27" s="89">
        <v>17219784</v>
      </c>
      <c r="EK27" s="89">
        <v>16719784</v>
      </c>
      <c r="EL27" s="89">
        <v>16719784</v>
      </c>
      <c r="EM27" s="89">
        <v>18085104</v>
      </c>
      <c r="EN27" s="89">
        <v>18097104</v>
      </c>
      <c r="EO27" s="89">
        <v>18097104</v>
      </c>
      <c r="EP27" s="89">
        <v>18868304</v>
      </c>
      <c r="EQ27" s="89">
        <v>19311704</v>
      </c>
      <c r="ER27" s="89">
        <v>21311704</v>
      </c>
      <c r="ES27" s="87">
        <v>23711714</v>
      </c>
      <c r="ET27" s="87">
        <v>25111724</v>
      </c>
      <c r="EU27" s="87">
        <v>25511734</v>
      </c>
      <c r="EV27" s="87">
        <v>25612234</v>
      </c>
      <c r="EW27" s="87">
        <v>28412234</v>
      </c>
      <c r="EX27" s="87">
        <v>28832254</v>
      </c>
      <c r="EY27" s="87">
        <v>29232254</v>
      </c>
      <c r="EZ27" s="87">
        <v>29312254</v>
      </c>
      <c r="FA27" s="87">
        <v>30596754</v>
      </c>
      <c r="FB27" s="87">
        <v>30784754</v>
      </c>
      <c r="FC27" s="87">
        <v>32763554</v>
      </c>
      <c r="FD27" s="87">
        <v>32749654</v>
      </c>
      <c r="FE27" s="87">
        <v>32420144</v>
      </c>
      <c r="FF27" s="87">
        <v>32220134</v>
      </c>
      <c r="FG27" s="87">
        <v>32020124</v>
      </c>
      <c r="FH27" s="87">
        <v>32119634</v>
      </c>
      <c r="FI27" s="87">
        <f>FH27+FI22</f>
        <v>32240064</v>
      </c>
      <c r="FJ27" s="87">
        <v>31646044</v>
      </c>
      <c r="FK27" s="87">
        <v>31432044</v>
      </c>
      <c r="FL27" s="87">
        <v>31552064</v>
      </c>
      <c r="FM27" s="87">
        <v>31920584</v>
      </c>
      <c r="FN27" s="87">
        <v>32080094</v>
      </c>
      <c r="FO27" s="87">
        <v>32294624</v>
      </c>
      <c r="FP27" s="87">
        <v>32294624</v>
      </c>
      <c r="FQ27" s="87">
        <v>32194624</v>
      </c>
      <c r="FR27" s="87">
        <v>31994624</v>
      </c>
      <c r="FS27" s="87">
        <v>31794624</v>
      </c>
      <c r="FT27" s="87">
        <v>31694624</v>
      </c>
      <c r="FU27" s="87">
        <v>31674204</v>
      </c>
      <c r="FV27" s="87">
        <v>31548204</v>
      </c>
      <c r="FW27" s="87">
        <v>31124324</v>
      </c>
      <c r="FX27" s="87">
        <v>29823217</v>
      </c>
      <c r="FY27" s="87">
        <v>29423197</v>
      </c>
      <c r="FZ27" s="87">
        <v>29023187</v>
      </c>
      <c r="GA27" s="87">
        <v>28413167</v>
      </c>
      <c r="GB27" s="87">
        <v>28063167</v>
      </c>
      <c r="GC27" s="87">
        <v>28063167</v>
      </c>
      <c r="GD27" s="87">
        <v>28063167</v>
      </c>
      <c r="GE27" s="87">
        <v>28063167</v>
      </c>
      <c r="GF27" s="87">
        <v>27963157</v>
      </c>
      <c r="GG27" s="87">
        <v>27213147</v>
      </c>
      <c r="GH27" s="87">
        <v>27213147</v>
      </c>
      <c r="GI27" s="87">
        <v>26953314</v>
      </c>
      <c r="GJ27" s="87">
        <v>26653314</v>
      </c>
      <c r="GK27" s="87">
        <v>26553314</v>
      </c>
      <c r="GL27" s="87">
        <v>26478314</v>
      </c>
      <c r="GM27" s="87">
        <v>26003304</v>
      </c>
      <c r="GN27" s="87">
        <v>26003304</v>
      </c>
      <c r="GO27" s="87">
        <v>26003304</v>
      </c>
      <c r="GP27" s="87">
        <v>25806011</v>
      </c>
      <c r="GQ27" s="87">
        <v>25806011</v>
      </c>
      <c r="GR27" s="87">
        <v>25806011</v>
      </c>
      <c r="GS27" s="87">
        <v>25806011</v>
      </c>
      <c r="GT27" s="87">
        <v>29106011</v>
      </c>
      <c r="GU27" s="87">
        <v>34106011</v>
      </c>
      <c r="GV27" s="87">
        <v>34106011</v>
      </c>
      <c r="GW27" s="87">
        <v>34106011</v>
      </c>
      <c r="GX27" s="87">
        <v>42106011</v>
      </c>
      <c r="GY27" s="87">
        <v>46106011</v>
      </c>
      <c r="GZ27" s="87">
        <v>46106011</v>
      </c>
      <c r="HA27" s="87">
        <v>45939011</v>
      </c>
      <c r="HB27" s="87">
        <v>45939011</v>
      </c>
      <c r="HC27" s="87" t="s">
        <v>44</v>
      </c>
      <c r="HD27" s="87">
        <v>46296123</v>
      </c>
      <c r="HE27" s="87">
        <v>46296123</v>
      </c>
      <c r="HF27" s="87">
        <v>46296123</v>
      </c>
      <c r="HG27" s="87">
        <v>48296123</v>
      </c>
      <c r="HH27" s="87">
        <v>48296123</v>
      </c>
      <c r="HI27" s="87">
        <v>48296123</v>
      </c>
      <c r="HJ27" s="87">
        <v>48296123</v>
      </c>
      <c r="HK27" s="87">
        <v>50296123</v>
      </c>
      <c r="HL27" s="87">
        <v>50015123</v>
      </c>
      <c r="HM27" s="87">
        <v>49815123</v>
      </c>
      <c r="HN27" s="87">
        <v>49815123</v>
      </c>
      <c r="HO27" s="87">
        <v>49815123</v>
      </c>
      <c r="HP27" s="87">
        <v>49815123</v>
      </c>
      <c r="HQ27" s="87">
        <v>49815123</v>
      </c>
      <c r="HR27" s="87">
        <v>49680873</v>
      </c>
      <c r="HS27" s="87">
        <v>47524876</v>
      </c>
      <c r="HT27" s="87">
        <v>47524876</v>
      </c>
      <c r="HU27" s="87">
        <v>47524876</v>
      </c>
      <c r="HV27" s="87">
        <v>50099126</v>
      </c>
      <c r="HW27" s="87">
        <v>50130126</v>
      </c>
      <c r="HX27" s="87">
        <v>50130126</v>
      </c>
      <c r="HY27" s="87">
        <v>50130126</v>
      </c>
      <c r="HZ27" s="87">
        <v>50130126</v>
      </c>
      <c r="IA27" s="87">
        <f>HY27-IA23</f>
        <v>49880126</v>
      </c>
      <c r="IB27" s="87">
        <v>49880126</v>
      </c>
      <c r="IC27" s="87">
        <v>49880126</v>
      </c>
      <c r="ID27" s="87">
        <v>49880126</v>
      </c>
      <c r="IE27" s="87">
        <v>49475943</v>
      </c>
      <c r="IF27" s="87">
        <v>48808943</v>
      </c>
      <c r="IG27" s="87">
        <v>48649694</v>
      </c>
      <c r="IH27" s="87">
        <v>47749694</v>
      </c>
      <c r="II27" s="87">
        <v>47749694</v>
      </c>
      <c r="IJ27" s="87">
        <f>II27-IJ23</f>
        <v>47218694</v>
      </c>
      <c r="IK27" s="87">
        <v>46718694</v>
      </c>
      <c r="IL27" s="87">
        <v>46218694</v>
      </c>
      <c r="IM27" s="87">
        <v>49943694</v>
      </c>
      <c r="IN27" s="87">
        <v>49943694</v>
      </c>
      <c r="IO27" s="87">
        <v>49943694</v>
      </c>
      <c r="IP27" s="87">
        <v>49195867</v>
      </c>
      <c r="IQ27" s="87">
        <v>49136617</v>
      </c>
      <c r="IR27" s="87">
        <f>IQ27-IR23</f>
        <v>48165617</v>
      </c>
      <c r="IS27" s="119">
        <v>48165617</v>
      </c>
      <c r="IT27" s="120">
        <v>49165617</v>
      </c>
      <c r="IU27" s="120">
        <v>51165617</v>
      </c>
      <c r="IV27" s="120">
        <v>51165617</v>
      </c>
      <c r="IW27" s="120">
        <v>51030130</v>
      </c>
      <c r="IX27" s="120">
        <v>51030130</v>
      </c>
      <c r="IY27" s="87">
        <v>51030130</v>
      </c>
      <c r="IZ27" s="120">
        <v>51030130</v>
      </c>
      <c r="JA27" s="87">
        <v>51030130</v>
      </c>
      <c r="JB27" s="87">
        <v>51030130</v>
      </c>
      <c r="JC27" s="87">
        <v>50999130</v>
      </c>
      <c r="JD27" s="87">
        <v>51999130</v>
      </c>
      <c r="JE27" s="87">
        <v>51999130</v>
      </c>
      <c r="JF27" s="120">
        <v>51999130</v>
      </c>
      <c r="JG27" s="516">
        <v>53999130</v>
      </c>
      <c r="JH27" s="87"/>
      <c r="JI27" s="87"/>
      <c r="JJ27" s="59"/>
      <c r="JK27" s="59"/>
    </row>
    <row r="28" spans="1:271" ht="15" customHeight="1">
      <c r="A28" s="58"/>
      <c r="B28" s="121" t="s">
        <v>153</v>
      </c>
      <c r="C28" s="60"/>
      <c r="D28" s="60"/>
      <c r="E28" s="60"/>
      <c r="F28" s="60"/>
      <c r="G28" s="60"/>
      <c r="H28" s="60"/>
      <c r="I28" s="60"/>
      <c r="J28" s="82"/>
      <c r="K28" s="82"/>
      <c r="L28" s="82"/>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7"/>
      <c r="AL28" s="77"/>
      <c r="AM28" s="77"/>
      <c r="AN28" s="77"/>
      <c r="AO28" s="77"/>
      <c r="AP28" s="77"/>
      <c r="AQ28" s="77"/>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7"/>
      <c r="BX28" s="79"/>
      <c r="BY28" s="79"/>
      <c r="BZ28" s="79"/>
      <c r="CA28" s="79"/>
      <c r="CB28" s="79"/>
      <c r="CC28" s="79"/>
      <c r="CD28" s="79"/>
      <c r="CE28" s="79"/>
      <c r="CF28" s="79"/>
      <c r="CG28" s="79"/>
      <c r="CH28" s="79"/>
      <c r="CI28" s="77"/>
      <c r="CJ28" s="77"/>
      <c r="CK28" s="77"/>
      <c r="CL28" s="77"/>
      <c r="CM28" s="77"/>
      <c r="CN28" s="77"/>
      <c r="CO28" s="77"/>
      <c r="CP28" s="77"/>
      <c r="CQ28" s="77"/>
      <c r="CR28" s="77"/>
      <c r="CS28" s="77"/>
      <c r="CT28" s="77"/>
      <c r="CU28" s="77"/>
      <c r="CV28" s="77"/>
      <c r="CW28" s="77"/>
      <c r="CX28" s="77"/>
      <c r="CY28" s="77"/>
      <c r="CZ28" s="77"/>
      <c r="DA28" s="77"/>
      <c r="DB28" s="77"/>
      <c r="DC28" s="77"/>
      <c r="DD28" s="87"/>
      <c r="DE28" s="87"/>
      <c r="DF28" s="87"/>
      <c r="DG28" s="87"/>
      <c r="DH28" s="87"/>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89"/>
      <c r="EG28" s="89"/>
      <c r="EH28" s="89"/>
      <c r="EI28" s="89"/>
      <c r="EJ28" s="89"/>
      <c r="EK28" s="89"/>
      <c r="EL28" s="89"/>
      <c r="EM28" s="89"/>
      <c r="EN28" s="89"/>
      <c r="EO28" s="89"/>
      <c r="EP28" s="89"/>
      <c r="EQ28" s="89"/>
      <c r="ER28" s="89"/>
      <c r="ES28" s="87"/>
      <c r="ET28" s="87"/>
      <c r="EU28" s="87"/>
      <c r="EV28" s="87"/>
      <c r="EW28" s="87"/>
      <c r="EX28" s="87"/>
      <c r="EY28" s="87"/>
      <c r="EZ28" s="87"/>
      <c r="FA28" s="87"/>
      <c r="FB28" s="87"/>
      <c r="FC28" s="87"/>
      <c r="FD28" s="87"/>
      <c r="FE28" s="87"/>
      <c r="FF28" s="87"/>
      <c r="FG28" s="87"/>
      <c r="FH28" s="87"/>
      <c r="FI28" s="87"/>
      <c r="FJ28" s="87"/>
      <c r="FK28" s="87"/>
      <c r="FL28" s="87"/>
      <c r="FM28" s="87"/>
      <c r="FN28" s="87"/>
      <c r="FO28" s="87"/>
      <c r="FP28" s="87"/>
      <c r="FQ28" s="87"/>
      <c r="FR28" s="87"/>
      <c r="FS28" s="87"/>
      <c r="FT28" s="87"/>
      <c r="FU28" s="87"/>
      <c r="FV28" s="87"/>
      <c r="FW28" s="87"/>
      <c r="FX28" s="87"/>
      <c r="FY28" s="87"/>
      <c r="FZ28" s="87"/>
      <c r="GA28" s="87"/>
      <c r="GB28" s="87"/>
      <c r="GC28" s="87"/>
      <c r="GD28" s="87"/>
      <c r="GE28" s="87"/>
      <c r="GF28" s="87"/>
      <c r="GG28" s="87"/>
      <c r="GH28" s="87"/>
      <c r="GI28" s="87"/>
      <c r="GJ28" s="87"/>
      <c r="GK28" s="87"/>
      <c r="GL28" s="87"/>
      <c r="GM28" s="87"/>
      <c r="GN28" s="87"/>
      <c r="GO28" s="87"/>
      <c r="GP28" s="87"/>
      <c r="GQ28" s="87"/>
      <c r="GR28" s="87"/>
      <c r="GS28" s="87"/>
      <c r="GT28" s="87"/>
      <c r="GU28" s="87"/>
      <c r="GV28" s="87"/>
      <c r="GW28" s="87"/>
      <c r="GX28" s="87"/>
      <c r="GY28" s="87"/>
      <c r="GZ28" s="87"/>
      <c r="HA28" s="87"/>
      <c r="HB28" s="87"/>
      <c r="HC28" s="87"/>
      <c r="HD28" s="87"/>
      <c r="HE28" s="87"/>
      <c r="HF28" s="87"/>
      <c r="HG28" s="87"/>
      <c r="HH28" s="87"/>
      <c r="HI28" s="87"/>
      <c r="HJ28" s="87"/>
      <c r="HK28" s="87"/>
      <c r="HL28" s="87"/>
      <c r="HM28" s="87"/>
      <c r="HN28" s="87"/>
      <c r="HO28" s="87"/>
      <c r="HP28" s="87"/>
      <c r="HQ28" s="87"/>
      <c r="HR28" s="87"/>
      <c r="HS28" s="87"/>
      <c r="HT28" s="87"/>
      <c r="HU28" s="87"/>
      <c r="HV28" s="87"/>
      <c r="HW28" s="87"/>
      <c r="HX28" s="87"/>
      <c r="HY28" s="87"/>
      <c r="HZ28" s="87"/>
      <c r="IA28" s="87"/>
      <c r="IB28" s="87"/>
      <c r="IC28" s="87"/>
      <c r="ID28" s="87"/>
      <c r="IE28" s="87"/>
      <c r="IF28" s="87"/>
      <c r="IG28" s="87"/>
      <c r="IH28" s="87"/>
      <c r="II28" s="87"/>
      <c r="IJ28" s="87"/>
      <c r="IK28" s="87"/>
      <c r="IL28" s="87"/>
      <c r="IM28" s="87"/>
      <c r="IN28" s="87"/>
      <c r="IO28" s="87"/>
      <c r="IP28" s="87"/>
      <c r="IQ28" s="87"/>
      <c r="IR28" s="122">
        <v>4</v>
      </c>
      <c r="IS28" s="123"/>
      <c r="IT28" s="124"/>
      <c r="IU28" s="124"/>
      <c r="IV28" s="124"/>
      <c r="IW28" s="124"/>
      <c r="IX28" s="124"/>
      <c r="IY28" s="125"/>
      <c r="IZ28" s="124"/>
      <c r="JA28" s="125"/>
      <c r="JB28" s="125"/>
      <c r="JC28" s="125"/>
      <c r="JD28" s="125"/>
      <c r="JE28" s="125"/>
      <c r="JF28" s="123"/>
      <c r="JG28" s="517"/>
      <c r="JH28" s="59"/>
      <c r="JI28" s="59"/>
      <c r="JJ28" s="59"/>
      <c r="JK28" s="59"/>
    </row>
    <row r="29" spans="1:271" ht="15" customHeight="1">
      <c r="A29" s="58"/>
      <c r="B29" s="121" t="s">
        <v>38</v>
      </c>
      <c r="C29" s="60"/>
      <c r="D29" s="60"/>
      <c r="E29" s="60"/>
      <c r="F29" s="60"/>
      <c r="G29" s="60"/>
      <c r="H29" s="60"/>
      <c r="I29" s="60"/>
      <c r="J29" s="82"/>
      <c r="K29" s="82"/>
      <c r="L29" s="82"/>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7"/>
      <c r="BX29" s="79"/>
      <c r="BY29" s="79"/>
      <c r="BZ29" s="79"/>
      <c r="CA29" s="79"/>
      <c r="CB29" s="79"/>
      <c r="CC29" s="79"/>
      <c r="CD29" s="79"/>
      <c r="CE29" s="79"/>
      <c r="CF29" s="79"/>
      <c r="CG29" s="79"/>
      <c r="CH29" s="79"/>
      <c r="CI29" s="77"/>
      <c r="CJ29" s="77"/>
      <c r="CK29" s="77"/>
      <c r="CL29" s="77"/>
      <c r="CM29" s="77"/>
      <c r="CN29" s="77"/>
      <c r="CO29" s="77"/>
      <c r="CP29" s="77"/>
      <c r="CQ29" s="77"/>
      <c r="CR29" s="77"/>
      <c r="CS29" s="77"/>
      <c r="CT29" s="77"/>
      <c r="CU29" s="77"/>
      <c r="CV29" s="77"/>
      <c r="CW29" s="77"/>
      <c r="CX29" s="77"/>
      <c r="CY29" s="77"/>
      <c r="CZ29" s="77"/>
      <c r="DA29" s="77"/>
      <c r="DB29" s="77"/>
      <c r="DC29" s="77"/>
      <c r="DD29" s="87"/>
      <c r="DE29" s="87"/>
      <c r="DF29" s="87"/>
      <c r="DG29" s="87"/>
      <c r="DH29" s="87"/>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89"/>
      <c r="EG29" s="89"/>
      <c r="EH29" s="89"/>
      <c r="EI29" s="89"/>
      <c r="EJ29" s="89"/>
      <c r="EK29" s="89"/>
      <c r="EL29" s="89"/>
      <c r="EM29" s="89"/>
      <c r="EN29" s="89"/>
      <c r="EO29" s="89"/>
      <c r="EP29" s="89"/>
      <c r="EQ29" s="89"/>
      <c r="ER29" s="89"/>
      <c r="ES29" s="87"/>
      <c r="ET29" s="87"/>
      <c r="EU29" s="87"/>
      <c r="EV29" s="87"/>
      <c r="EW29" s="87"/>
      <c r="EX29" s="87"/>
      <c r="EY29" s="87"/>
      <c r="EZ29" s="87"/>
      <c r="FA29" s="87"/>
      <c r="FB29" s="87"/>
      <c r="FC29" s="87"/>
      <c r="FD29" s="87"/>
      <c r="FE29" s="87"/>
      <c r="FF29" s="87"/>
      <c r="FG29" s="87"/>
      <c r="FH29" s="87"/>
      <c r="FI29" s="87"/>
      <c r="FJ29" s="87"/>
      <c r="FK29" s="87"/>
      <c r="FL29" s="87"/>
      <c r="FM29" s="87"/>
      <c r="FN29" s="87"/>
      <c r="FO29" s="87"/>
      <c r="FP29" s="87"/>
      <c r="FQ29" s="87"/>
      <c r="FR29" s="87"/>
      <c r="FS29" s="87"/>
      <c r="FT29" s="87"/>
      <c r="FU29" s="87"/>
      <c r="FV29" s="87"/>
      <c r="FW29" s="87"/>
      <c r="FX29" s="87"/>
      <c r="FY29" s="87"/>
      <c r="FZ29" s="87"/>
      <c r="GA29" s="87"/>
      <c r="GB29" s="87"/>
      <c r="GC29" s="87"/>
      <c r="GD29" s="87"/>
      <c r="GE29" s="87"/>
      <c r="GF29" s="87"/>
      <c r="GG29" s="87"/>
      <c r="GH29" s="87"/>
      <c r="GI29" s="87"/>
      <c r="GJ29" s="87"/>
      <c r="GK29" s="87"/>
      <c r="GL29" s="87"/>
      <c r="GM29" s="87"/>
      <c r="GN29" s="87"/>
      <c r="GO29" s="87"/>
      <c r="GP29" s="87"/>
      <c r="GQ29" s="87"/>
      <c r="GR29" s="87"/>
      <c r="GS29" s="87"/>
      <c r="GT29" s="87"/>
      <c r="GU29" s="87"/>
      <c r="GV29" s="87"/>
      <c r="GW29" s="87"/>
      <c r="GX29" s="87"/>
      <c r="GY29" s="87"/>
      <c r="GZ29" s="87"/>
      <c r="HA29" s="87"/>
      <c r="HB29" s="87"/>
      <c r="HC29" s="87"/>
      <c r="HD29" s="87"/>
      <c r="HE29" s="87"/>
      <c r="HF29" s="87"/>
      <c r="HG29" s="87"/>
      <c r="HH29" s="87"/>
      <c r="HI29" s="87"/>
      <c r="HJ29" s="87"/>
      <c r="HK29" s="87"/>
      <c r="HL29" s="87"/>
      <c r="HM29" s="87"/>
      <c r="HN29" s="87"/>
      <c r="HO29" s="87"/>
      <c r="HP29" s="87"/>
      <c r="HQ29" s="87"/>
      <c r="HR29" s="87"/>
      <c r="HS29" s="87"/>
      <c r="HT29" s="87"/>
      <c r="HU29" s="87"/>
      <c r="HV29" s="87"/>
      <c r="HW29" s="87"/>
      <c r="HX29" s="87"/>
      <c r="HY29" s="87"/>
      <c r="HZ29" s="87"/>
      <c r="IA29" s="87"/>
      <c r="IB29" s="87"/>
      <c r="IC29" s="87"/>
      <c r="ID29" s="87"/>
      <c r="IE29" s="87"/>
      <c r="IF29" s="87"/>
      <c r="IG29" s="87"/>
      <c r="IH29" s="87"/>
      <c r="II29" s="87"/>
      <c r="IJ29" s="87"/>
      <c r="IK29" s="87"/>
      <c r="IL29" s="87"/>
      <c r="IM29" s="87"/>
      <c r="IN29" s="87"/>
      <c r="IO29" s="87"/>
      <c r="IP29" s="87"/>
      <c r="IQ29" s="87"/>
      <c r="IR29" s="126"/>
      <c r="IS29" s="127"/>
      <c r="IT29" s="128"/>
      <c r="IU29" s="128"/>
      <c r="IV29" s="128"/>
      <c r="IW29" s="128"/>
      <c r="IX29" s="128"/>
      <c r="IY29" s="126"/>
      <c r="IZ29" s="128"/>
      <c r="JA29" s="126"/>
      <c r="JB29" s="126"/>
      <c r="JC29" s="126"/>
      <c r="JD29" s="126"/>
      <c r="JE29" s="126"/>
      <c r="JF29" s="127"/>
      <c r="JG29" s="518"/>
      <c r="JH29" s="59"/>
      <c r="JI29" s="59"/>
      <c r="JJ29" s="59"/>
      <c r="JK29" s="59"/>
    </row>
    <row r="30" spans="1:271" ht="15" customHeight="1">
      <c r="A30" s="58"/>
      <c r="B30" s="121" t="s">
        <v>39</v>
      </c>
      <c r="C30" s="60"/>
      <c r="D30" s="60"/>
      <c r="E30" s="60"/>
      <c r="F30" s="60"/>
      <c r="G30" s="60"/>
      <c r="H30" s="60"/>
      <c r="I30" s="60"/>
      <c r="J30" s="82"/>
      <c r="K30" s="82"/>
      <c r="L30" s="82"/>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7"/>
      <c r="AL30" s="77"/>
      <c r="AM30" s="77"/>
      <c r="AN30" s="77"/>
      <c r="AO30" s="77"/>
      <c r="AP30" s="77"/>
      <c r="AQ30" s="77"/>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7"/>
      <c r="BX30" s="79"/>
      <c r="BY30" s="79"/>
      <c r="BZ30" s="79"/>
      <c r="CA30" s="79"/>
      <c r="CB30" s="79"/>
      <c r="CC30" s="79"/>
      <c r="CD30" s="79"/>
      <c r="CE30" s="79"/>
      <c r="CF30" s="79"/>
      <c r="CG30" s="79"/>
      <c r="CH30" s="79"/>
      <c r="CI30" s="77"/>
      <c r="CJ30" s="77"/>
      <c r="CK30" s="77"/>
      <c r="CL30" s="77"/>
      <c r="CM30" s="77"/>
      <c r="CN30" s="77"/>
      <c r="CO30" s="77"/>
      <c r="CP30" s="77"/>
      <c r="CQ30" s="77"/>
      <c r="CR30" s="77"/>
      <c r="CS30" s="77"/>
      <c r="CT30" s="77"/>
      <c r="CU30" s="77"/>
      <c r="CV30" s="77"/>
      <c r="CW30" s="77"/>
      <c r="CX30" s="77"/>
      <c r="CY30" s="77"/>
      <c r="CZ30" s="77"/>
      <c r="DA30" s="77"/>
      <c r="DB30" s="77"/>
      <c r="DC30" s="77"/>
      <c r="DD30" s="87"/>
      <c r="DE30" s="87"/>
      <c r="DF30" s="87"/>
      <c r="DG30" s="87"/>
      <c r="DH30" s="87"/>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89"/>
      <c r="EG30" s="89"/>
      <c r="EH30" s="89"/>
      <c r="EI30" s="89"/>
      <c r="EJ30" s="89"/>
      <c r="EK30" s="89"/>
      <c r="EL30" s="89"/>
      <c r="EM30" s="89"/>
      <c r="EN30" s="89"/>
      <c r="EO30" s="89"/>
      <c r="EP30" s="89"/>
      <c r="EQ30" s="89"/>
      <c r="ER30" s="89"/>
      <c r="ES30" s="87"/>
      <c r="ET30" s="87"/>
      <c r="EU30" s="87"/>
      <c r="EV30" s="87"/>
      <c r="EW30" s="87"/>
      <c r="EX30" s="87"/>
      <c r="EY30" s="87"/>
      <c r="EZ30" s="87"/>
      <c r="FA30" s="87"/>
      <c r="FB30" s="87"/>
      <c r="FC30" s="87"/>
      <c r="FD30" s="87"/>
      <c r="FE30" s="87"/>
      <c r="FF30" s="87"/>
      <c r="FG30" s="87"/>
      <c r="FH30" s="87"/>
      <c r="FI30" s="87"/>
      <c r="FJ30" s="87"/>
      <c r="FK30" s="87"/>
      <c r="FL30" s="87"/>
      <c r="FM30" s="87"/>
      <c r="FN30" s="87"/>
      <c r="FO30" s="87"/>
      <c r="FP30" s="87"/>
      <c r="FQ30" s="87"/>
      <c r="FR30" s="87"/>
      <c r="FS30" s="87"/>
      <c r="FT30" s="87"/>
      <c r="FU30" s="87"/>
      <c r="FV30" s="87"/>
      <c r="FW30" s="87"/>
      <c r="FX30" s="87"/>
      <c r="FY30" s="87"/>
      <c r="FZ30" s="87"/>
      <c r="GA30" s="87"/>
      <c r="GB30" s="87"/>
      <c r="GC30" s="87"/>
      <c r="GD30" s="87"/>
      <c r="GE30" s="87"/>
      <c r="GF30" s="87"/>
      <c r="GG30" s="87"/>
      <c r="GH30" s="87"/>
      <c r="GI30" s="87"/>
      <c r="GJ30" s="87"/>
      <c r="GK30" s="87"/>
      <c r="GL30" s="87"/>
      <c r="GM30" s="87"/>
      <c r="GN30" s="87"/>
      <c r="GO30" s="87"/>
      <c r="GP30" s="87"/>
      <c r="GQ30" s="87"/>
      <c r="GR30" s="87"/>
      <c r="GS30" s="87"/>
      <c r="GT30" s="87"/>
      <c r="GU30" s="87"/>
      <c r="GV30" s="87"/>
      <c r="GW30" s="87"/>
      <c r="GX30" s="87"/>
      <c r="GY30" s="87"/>
      <c r="GZ30" s="87"/>
      <c r="HA30" s="87"/>
      <c r="HB30" s="87"/>
      <c r="HC30" s="87"/>
      <c r="HD30" s="87"/>
      <c r="HE30" s="87"/>
      <c r="HF30" s="87"/>
      <c r="HG30" s="87"/>
      <c r="HH30" s="87"/>
      <c r="HI30" s="87"/>
      <c r="HJ30" s="87"/>
      <c r="HK30" s="87"/>
      <c r="HL30" s="87"/>
      <c r="HM30" s="87"/>
      <c r="HN30" s="87"/>
      <c r="HO30" s="87"/>
      <c r="HP30" s="87"/>
      <c r="HQ30" s="87"/>
      <c r="HR30" s="87"/>
      <c r="HS30" s="87"/>
      <c r="HT30" s="87"/>
      <c r="HU30" s="87"/>
      <c r="HV30" s="87"/>
      <c r="HW30" s="87"/>
      <c r="HX30" s="87"/>
      <c r="HY30" s="87"/>
      <c r="HZ30" s="87"/>
      <c r="IA30" s="87"/>
      <c r="IB30" s="87"/>
      <c r="IC30" s="87"/>
      <c r="ID30" s="87"/>
      <c r="IE30" s="87"/>
      <c r="IF30" s="87"/>
      <c r="IG30" s="87"/>
      <c r="IH30" s="87"/>
      <c r="II30" s="87"/>
      <c r="IJ30" s="87"/>
      <c r="IK30" s="87"/>
      <c r="IL30" s="87"/>
      <c r="IM30" s="87"/>
      <c r="IN30" s="87"/>
      <c r="IO30" s="87"/>
      <c r="IP30" s="87"/>
      <c r="IQ30" s="87"/>
      <c r="IR30" s="126"/>
      <c r="IS30" s="127"/>
      <c r="IT30" s="128"/>
      <c r="IU30" s="128"/>
      <c r="IV30" s="128"/>
      <c r="IW30" s="128"/>
      <c r="IX30" s="128"/>
      <c r="IY30" s="126"/>
      <c r="IZ30" s="128"/>
      <c r="JA30" s="126"/>
      <c r="JB30" s="126"/>
      <c r="JC30" s="126"/>
      <c r="JD30" s="129">
        <v>530000</v>
      </c>
      <c r="JE30" s="129"/>
      <c r="JF30" s="130"/>
      <c r="JG30" s="519"/>
      <c r="JH30" s="556"/>
      <c r="JI30" s="59"/>
      <c r="JJ30" s="59"/>
      <c r="JK30" s="59"/>
    </row>
    <row r="31" spans="1:271" ht="15" customHeight="1">
      <c r="A31" s="58"/>
      <c r="B31" s="121" t="s">
        <v>40</v>
      </c>
      <c r="C31" s="60"/>
      <c r="D31" s="60"/>
      <c r="E31" s="60"/>
      <c r="F31" s="60"/>
      <c r="G31" s="60"/>
      <c r="H31" s="60"/>
      <c r="I31" s="60"/>
      <c r="J31" s="82"/>
      <c r="K31" s="82"/>
      <c r="L31" s="82"/>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7"/>
      <c r="BX31" s="79"/>
      <c r="BY31" s="79"/>
      <c r="BZ31" s="79"/>
      <c r="CA31" s="79"/>
      <c r="CB31" s="79"/>
      <c r="CC31" s="79"/>
      <c r="CD31" s="79"/>
      <c r="CE31" s="79"/>
      <c r="CF31" s="79"/>
      <c r="CG31" s="79"/>
      <c r="CH31" s="79"/>
      <c r="CI31" s="77"/>
      <c r="CJ31" s="77"/>
      <c r="CK31" s="77"/>
      <c r="CL31" s="77"/>
      <c r="CM31" s="77"/>
      <c r="CN31" s="77"/>
      <c r="CO31" s="77"/>
      <c r="CP31" s="77"/>
      <c r="CQ31" s="77"/>
      <c r="CR31" s="77"/>
      <c r="CS31" s="77"/>
      <c r="CT31" s="77"/>
      <c r="CU31" s="77"/>
      <c r="CV31" s="77"/>
      <c r="CW31" s="77"/>
      <c r="CX31" s="77"/>
      <c r="CY31" s="77"/>
      <c r="CZ31" s="77"/>
      <c r="DA31" s="77"/>
      <c r="DB31" s="77"/>
      <c r="DC31" s="77"/>
      <c r="DD31" s="87"/>
      <c r="DE31" s="87"/>
      <c r="DF31" s="87"/>
      <c r="DG31" s="87"/>
      <c r="DH31" s="87"/>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89"/>
      <c r="EG31" s="89"/>
      <c r="EH31" s="89"/>
      <c r="EI31" s="89"/>
      <c r="EJ31" s="89"/>
      <c r="EK31" s="89"/>
      <c r="EL31" s="89"/>
      <c r="EM31" s="89"/>
      <c r="EN31" s="89"/>
      <c r="EO31" s="89"/>
      <c r="EP31" s="89"/>
      <c r="EQ31" s="89"/>
      <c r="ER31" s="89"/>
      <c r="ES31" s="87"/>
      <c r="ET31" s="87"/>
      <c r="EU31" s="87"/>
      <c r="EV31" s="87"/>
      <c r="EW31" s="87"/>
      <c r="EX31" s="87"/>
      <c r="EY31" s="87"/>
      <c r="EZ31" s="87"/>
      <c r="FA31" s="87"/>
      <c r="FB31" s="87"/>
      <c r="FC31" s="87"/>
      <c r="FD31" s="87"/>
      <c r="FE31" s="87"/>
      <c r="FF31" s="87"/>
      <c r="FG31" s="87"/>
      <c r="FH31" s="87"/>
      <c r="FI31" s="87"/>
      <c r="FJ31" s="87"/>
      <c r="FK31" s="87"/>
      <c r="FL31" s="87"/>
      <c r="FM31" s="87"/>
      <c r="FN31" s="87"/>
      <c r="FO31" s="87"/>
      <c r="FP31" s="87"/>
      <c r="FQ31" s="87"/>
      <c r="FR31" s="87"/>
      <c r="FS31" s="87"/>
      <c r="FT31" s="87"/>
      <c r="FU31" s="87"/>
      <c r="FV31" s="87"/>
      <c r="FW31" s="87"/>
      <c r="FX31" s="87"/>
      <c r="FY31" s="87"/>
      <c r="FZ31" s="87"/>
      <c r="GA31" s="87"/>
      <c r="GB31" s="87"/>
      <c r="GC31" s="87"/>
      <c r="GD31" s="87"/>
      <c r="GE31" s="87"/>
      <c r="GF31" s="87"/>
      <c r="GG31" s="87"/>
      <c r="GH31" s="87"/>
      <c r="GI31" s="87"/>
      <c r="GJ31" s="87"/>
      <c r="GK31" s="87"/>
      <c r="GL31" s="87"/>
      <c r="GM31" s="87"/>
      <c r="GN31" s="87"/>
      <c r="GO31" s="87"/>
      <c r="GP31" s="87"/>
      <c r="GQ31" s="87"/>
      <c r="GR31" s="87"/>
      <c r="GS31" s="87"/>
      <c r="GT31" s="87"/>
      <c r="GU31" s="87"/>
      <c r="GV31" s="87"/>
      <c r="GW31" s="87"/>
      <c r="GX31" s="87"/>
      <c r="GY31" s="87"/>
      <c r="GZ31" s="87"/>
      <c r="HA31" s="87"/>
      <c r="HB31" s="87"/>
      <c r="HC31" s="87"/>
      <c r="HD31" s="87"/>
      <c r="HE31" s="87"/>
      <c r="HF31" s="87"/>
      <c r="HG31" s="87"/>
      <c r="HH31" s="87"/>
      <c r="HI31" s="87"/>
      <c r="HJ31" s="87"/>
      <c r="HK31" s="87"/>
      <c r="HL31" s="87"/>
      <c r="HM31" s="87"/>
      <c r="HN31" s="87"/>
      <c r="HO31" s="87"/>
      <c r="HP31" s="87"/>
      <c r="HQ31" s="87"/>
      <c r="HR31" s="87"/>
      <c r="HS31" s="87"/>
      <c r="HT31" s="87"/>
      <c r="HU31" s="87"/>
      <c r="HV31" s="87"/>
      <c r="HW31" s="87"/>
      <c r="HX31" s="87"/>
      <c r="HY31" s="87"/>
      <c r="HZ31" s="87"/>
      <c r="IA31" s="87"/>
      <c r="IB31" s="87"/>
      <c r="IC31" s="87"/>
      <c r="ID31" s="87"/>
      <c r="IE31" s="87"/>
      <c r="IF31" s="87"/>
      <c r="IG31" s="87"/>
      <c r="IH31" s="87"/>
      <c r="II31" s="87"/>
      <c r="IJ31" s="87"/>
      <c r="IK31" s="87"/>
      <c r="IL31" s="87"/>
      <c r="IM31" s="87"/>
      <c r="IN31" s="87"/>
      <c r="IO31" s="87"/>
      <c r="IP31" s="87"/>
      <c r="IQ31" s="87"/>
      <c r="IR31" s="129">
        <v>2030000</v>
      </c>
      <c r="IS31" s="131">
        <v>2030000</v>
      </c>
      <c r="IT31" s="131">
        <v>2030000</v>
      </c>
      <c r="IU31" s="131">
        <v>2030000</v>
      </c>
      <c r="IV31" s="131">
        <v>2030000</v>
      </c>
      <c r="IW31" s="131">
        <v>2030000</v>
      </c>
      <c r="IX31" s="131">
        <v>2030000</v>
      </c>
      <c r="IY31" s="129">
        <v>2030000</v>
      </c>
      <c r="IZ31" s="131">
        <v>2030000</v>
      </c>
      <c r="JA31" s="129">
        <v>2030000</v>
      </c>
      <c r="JB31" s="129">
        <v>2030000</v>
      </c>
      <c r="JC31" s="129">
        <v>2030000</v>
      </c>
      <c r="JD31" s="129">
        <v>1500000</v>
      </c>
      <c r="JE31" s="129">
        <v>1500000</v>
      </c>
      <c r="JF31" s="131">
        <v>1500000</v>
      </c>
      <c r="JG31" s="519">
        <v>1500000</v>
      </c>
      <c r="JH31" s="556"/>
      <c r="JI31" s="59"/>
      <c r="JJ31" s="59"/>
      <c r="JK31" s="59"/>
    </row>
    <row r="32" spans="1:271" ht="15" customHeight="1">
      <c r="A32" s="58"/>
      <c r="B32" s="30" t="s">
        <v>45</v>
      </c>
      <c r="C32" s="60"/>
      <c r="D32" s="60"/>
      <c r="E32" s="60"/>
      <c r="F32" s="60"/>
      <c r="G32" s="60"/>
      <c r="H32" s="60"/>
      <c r="I32" s="60"/>
      <c r="J32" s="60"/>
      <c r="K32" s="60"/>
      <c r="L32" s="60"/>
      <c r="M32" s="60"/>
      <c r="N32" s="60"/>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78" t="s">
        <v>46</v>
      </c>
      <c r="AS32" s="78"/>
      <c r="AT32" s="78"/>
      <c r="AU32" s="78"/>
      <c r="AV32" s="78"/>
      <c r="AW32" s="89"/>
      <c r="AX32" s="78"/>
      <c r="AY32" s="78"/>
      <c r="AZ32" s="78"/>
      <c r="BA32" s="78"/>
      <c r="BB32" s="78"/>
      <c r="BC32" s="78"/>
      <c r="BD32" s="78"/>
      <c r="BE32" s="78"/>
      <c r="BF32" s="78"/>
      <c r="BG32" s="78"/>
      <c r="BH32" s="78"/>
      <c r="BI32" s="78"/>
      <c r="BJ32" s="78"/>
      <c r="BK32" s="78"/>
      <c r="BL32" s="78"/>
      <c r="BM32" s="78"/>
      <c r="BN32" s="78"/>
      <c r="BO32" s="78"/>
      <c r="BP32" s="78"/>
      <c r="BQ32" s="103"/>
      <c r="BR32" s="78"/>
      <c r="BS32" s="78"/>
      <c r="BT32" s="78"/>
      <c r="BU32" s="78"/>
      <c r="BV32" s="78"/>
      <c r="BW32" s="78"/>
      <c r="BX32" s="78"/>
      <c r="BY32" s="78"/>
      <c r="BZ32" s="103"/>
      <c r="CA32" s="78"/>
      <c r="CB32" s="78"/>
      <c r="CC32" s="78"/>
      <c r="CD32" s="78"/>
      <c r="CE32" s="78"/>
      <c r="CF32" s="78"/>
      <c r="CG32" s="78"/>
      <c r="CH32" s="78"/>
      <c r="CI32" s="78"/>
      <c r="CJ32" s="77"/>
      <c r="CK32" s="77"/>
      <c r="CL32" s="77"/>
      <c r="CM32" s="77"/>
      <c r="CN32" s="77"/>
      <c r="CO32" s="77"/>
      <c r="CP32" s="77"/>
      <c r="CQ32" s="77"/>
      <c r="CR32" s="77"/>
      <c r="CS32" s="77"/>
      <c r="CT32" s="77"/>
      <c r="CU32" s="77"/>
      <c r="CV32" s="77"/>
      <c r="CW32" s="77"/>
      <c r="CX32" s="77"/>
      <c r="CY32" s="77"/>
      <c r="CZ32" s="77"/>
      <c r="DA32" s="77"/>
      <c r="DB32" s="77"/>
      <c r="DC32" s="77"/>
      <c r="DD32" s="59"/>
      <c r="DE32" s="59"/>
      <c r="DF32" s="59"/>
      <c r="DG32" s="132"/>
      <c r="DH32" s="132"/>
      <c r="DI32" s="132"/>
      <c r="DJ32" s="132"/>
      <c r="DK32" s="132"/>
      <c r="DL32" s="132"/>
      <c r="DM32" s="132"/>
      <c r="DN32" s="132"/>
      <c r="DO32" s="132"/>
      <c r="DP32" s="132"/>
      <c r="DQ32" s="132"/>
      <c r="DR32" s="132"/>
      <c r="DS32" s="132"/>
      <c r="DT32" s="132"/>
      <c r="DU32" s="132"/>
      <c r="DV32" s="132"/>
      <c r="DW32" s="132"/>
      <c r="DX32" s="132"/>
      <c r="DY32" s="132"/>
      <c r="DZ32" s="132"/>
      <c r="EA32" s="132"/>
      <c r="EB32" s="132"/>
      <c r="EC32" s="132"/>
      <c r="ED32" s="132"/>
      <c r="EE32" s="132"/>
      <c r="EF32" s="132"/>
      <c r="EG32" s="132"/>
      <c r="EH32" s="89"/>
      <c r="EI32" s="89"/>
      <c r="EJ32" s="89"/>
      <c r="EK32" s="89"/>
      <c r="EL32" s="89"/>
      <c r="EM32" s="89"/>
      <c r="EN32" s="89"/>
      <c r="EO32" s="89"/>
      <c r="EP32" s="89"/>
      <c r="EQ32" s="89"/>
      <c r="ER32" s="89"/>
      <c r="ES32" s="89"/>
      <c r="ET32" s="89"/>
      <c r="EU32" s="89"/>
      <c r="EV32" s="89"/>
      <c r="EW32" s="59"/>
      <c r="EX32" s="59"/>
      <c r="EY32" s="59"/>
      <c r="EZ32" s="59"/>
      <c r="FA32" s="59"/>
      <c r="FB32" s="59"/>
      <c r="FC32" s="59"/>
      <c r="FD32" s="59"/>
      <c r="FE32" s="59"/>
      <c r="FF32" s="59"/>
      <c r="FG32" s="59"/>
      <c r="FH32" s="59"/>
      <c r="FI32" s="59"/>
      <c r="FJ32" s="59"/>
      <c r="FK32" s="59"/>
      <c r="FL32" s="59"/>
      <c r="FM32" s="59"/>
      <c r="FN32" s="59"/>
      <c r="FO32" s="59"/>
      <c r="FP32" s="59"/>
      <c r="FQ32" s="59"/>
      <c r="FR32" s="59"/>
      <c r="FS32" s="59"/>
      <c r="FT32" s="59"/>
      <c r="FU32" s="106"/>
      <c r="FV32" s="106"/>
      <c r="FW32" s="106"/>
      <c r="FX32" s="106"/>
      <c r="FY32" s="133"/>
      <c r="FZ32" s="133"/>
      <c r="GA32" s="133"/>
      <c r="GB32" s="133"/>
      <c r="GC32" s="133"/>
      <c r="GD32" s="133"/>
      <c r="GE32" s="133"/>
      <c r="GF32" s="133"/>
      <c r="GG32" s="133"/>
      <c r="GH32" s="133"/>
      <c r="GI32" s="133"/>
      <c r="GJ32" s="133"/>
      <c r="GK32" s="133"/>
      <c r="GL32" s="134"/>
      <c r="GM32" s="134"/>
      <c r="GN32" s="134"/>
      <c r="GO32" s="134"/>
      <c r="GP32" s="134"/>
      <c r="GQ32" s="134"/>
      <c r="GR32" s="134"/>
      <c r="GS32" s="134"/>
      <c r="GT32" s="134"/>
      <c r="GU32" s="134"/>
      <c r="GV32" s="134"/>
      <c r="GW32" s="134"/>
      <c r="GX32" s="134"/>
      <c r="GY32" s="134"/>
      <c r="GZ32" s="134"/>
      <c r="HA32" s="134"/>
      <c r="HB32" s="134"/>
      <c r="HC32" s="134"/>
      <c r="HD32" s="134"/>
      <c r="HE32" s="134"/>
      <c r="HF32" s="134"/>
      <c r="HG32" s="134"/>
      <c r="HH32" s="134"/>
      <c r="HI32" s="134"/>
      <c r="HJ32" s="134"/>
      <c r="HK32" s="134"/>
      <c r="HL32" s="134"/>
      <c r="HM32" s="134"/>
      <c r="HN32" s="134"/>
      <c r="HO32" s="134"/>
      <c r="HP32" s="134"/>
      <c r="HQ32" s="134"/>
      <c r="HR32" s="134"/>
      <c r="HS32" s="134"/>
      <c r="HT32" s="134"/>
      <c r="HU32" s="134"/>
      <c r="HV32" s="134"/>
      <c r="HW32" s="134"/>
      <c r="HX32" s="134"/>
      <c r="HY32" s="134"/>
      <c r="HZ32" s="134"/>
      <c r="IA32" s="134"/>
      <c r="IB32" s="134"/>
      <c r="IC32" s="134"/>
      <c r="ID32" s="134"/>
      <c r="IE32" s="134"/>
      <c r="IF32" s="134"/>
      <c r="IG32" s="134"/>
      <c r="IH32" s="134"/>
      <c r="II32" s="134"/>
      <c r="IJ32" s="134"/>
      <c r="IK32" s="134"/>
      <c r="IL32" s="134"/>
      <c r="IM32" s="134"/>
      <c r="IN32" s="134"/>
      <c r="IO32" s="134"/>
      <c r="IP32" s="134"/>
      <c r="IQ32" s="134"/>
      <c r="IR32" s="134"/>
      <c r="IS32" s="135"/>
      <c r="IT32" s="136"/>
      <c r="IU32" s="136"/>
      <c r="IV32" s="136"/>
      <c r="IW32" s="136"/>
      <c r="IX32" s="136"/>
      <c r="IY32" s="134"/>
      <c r="IZ32" s="136"/>
      <c r="JA32" s="134"/>
      <c r="JB32" s="134"/>
      <c r="JC32" s="134"/>
      <c r="JD32" s="134"/>
      <c r="JE32" s="134"/>
      <c r="JF32" s="135"/>
      <c r="JG32" s="520"/>
      <c r="JH32" s="556"/>
      <c r="JI32" s="59"/>
      <c r="JJ32" s="59"/>
      <c r="JK32" s="59"/>
    </row>
    <row r="33" spans="1:271" ht="15" customHeight="1">
      <c r="A33" s="58"/>
      <c r="B33" s="59" t="s">
        <v>47</v>
      </c>
      <c r="C33" s="59"/>
      <c r="D33" s="59"/>
      <c r="E33" s="59"/>
      <c r="F33" s="59"/>
      <c r="G33" s="59"/>
      <c r="H33" s="59"/>
      <c r="I33" s="59"/>
      <c r="J33" s="59"/>
      <c r="K33" s="137">
        <v>6</v>
      </c>
      <c r="L33" s="137">
        <v>6</v>
      </c>
      <c r="M33" s="137">
        <v>6</v>
      </c>
      <c r="N33" s="137">
        <v>6</v>
      </c>
      <c r="O33" s="137">
        <v>6</v>
      </c>
      <c r="P33" s="137">
        <v>6</v>
      </c>
      <c r="Q33" s="137">
        <v>6</v>
      </c>
      <c r="R33" s="137">
        <v>6</v>
      </c>
      <c r="S33" s="137">
        <v>6</v>
      </c>
      <c r="T33" s="137">
        <v>6</v>
      </c>
      <c r="U33" s="137">
        <v>6</v>
      </c>
      <c r="V33" s="137">
        <v>6</v>
      </c>
      <c r="W33" s="137">
        <v>6</v>
      </c>
      <c r="X33" s="137">
        <v>7</v>
      </c>
      <c r="Y33" s="137">
        <v>7</v>
      </c>
      <c r="Z33" s="137">
        <v>7</v>
      </c>
      <c r="AA33" s="137">
        <v>7</v>
      </c>
      <c r="AB33" s="137">
        <v>7</v>
      </c>
      <c r="AC33" s="137">
        <v>7</v>
      </c>
      <c r="AD33" s="137">
        <v>7</v>
      </c>
      <c r="AE33" s="137">
        <v>8</v>
      </c>
      <c r="AF33" s="137">
        <v>8</v>
      </c>
      <c r="AG33" s="137">
        <v>8</v>
      </c>
      <c r="AH33" s="59">
        <v>12</v>
      </c>
      <c r="AI33" s="59">
        <v>12</v>
      </c>
      <c r="AJ33" s="59">
        <v>12</v>
      </c>
      <c r="AK33" s="59">
        <v>12</v>
      </c>
      <c r="AL33" s="59">
        <v>16</v>
      </c>
      <c r="AM33" s="59">
        <v>16</v>
      </c>
      <c r="AN33" s="59">
        <v>20</v>
      </c>
      <c r="AO33" s="59">
        <v>20</v>
      </c>
      <c r="AP33" s="59">
        <v>20</v>
      </c>
      <c r="AQ33" s="59">
        <v>20</v>
      </c>
      <c r="AR33" s="78">
        <v>20</v>
      </c>
      <c r="AS33" s="78">
        <v>20</v>
      </c>
      <c r="AT33" s="78">
        <v>20</v>
      </c>
      <c r="AU33" s="78">
        <v>20</v>
      </c>
      <c r="AV33" s="78">
        <v>20</v>
      </c>
      <c r="AW33" s="89">
        <v>20</v>
      </c>
      <c r="AX33" s="78">
        <v>20</v>
      </c>
      <c r="AY33" s="78">
        <v>20</v>
      </c>
      <c r="AZ33" s="78">
        <v>20</v>
      </c>
      <c r="BA33" s="88">
        <v>19</v>
      </c>
      <c r="BB33" s="88">
        <v>17</v>
      </c>
      <c r="BC33" s="88">
        <v>17</v>
      </c>
      <c r="BD33" s="59">
        <v>17</v>
      </c>
      <c r="BE33" s="59">
        <v>17</v>
      </c>
      <c r="BF33" s="59">
        <v>16</v>
      </c>
      <c r="BG33" s="59">
        <v>16</v>
      </c>
      <c r="BH33" s="59">
        <v>16</v>
      </c>
      <c r="BI33" s="59">
        <v>16</v>
      </c>
      <c r="BJ33" s="59">
        <v>15</v>
      </c>
      <c r="BK33" s="59">
        <v>15</v>
      </c>
      <c r="BL33" s="59">
        <v>14</v>
      </c>
      <c r="BM33" s="59">
        <v>14</v>
      </c>
      <c r="BN33" s="137">
        <v>11</v>
      </c>
      <c r="BO33" s="137">
        <v>9</v>
      </c>
      <c r="BP33" s="137">
        <v>9</v>
      </c>
      <c r="BQ33" s="137">
        <v>7</v>
      </c>
      <c r="BR33" s="137">
        <v>7</v>
      </c>
      <c r="BS33" s="137">
        <v>7</v>
      </c>
      <c r="BT33" s="137">
        <v>7</v>
      </c>
      <c r="BU33" s="137">
        <v>7</v>
      </c>
      <c r="BV33" s="137">
        <v>7</v>
      </c>
      <c r="BW33" s="137">
        <v>7</v>
      </c>
      <c r="BX33" s="137">
        <v>7</v>
      </c>
      <c r="BY33" s="137">
        <v>7</v>
      </c>
      <c r="BZ33" s="137">
        <v>7</v>
      </c>
      <c r="CA33" s="59">
        <v>6</v>
      </c>
      <c r="CB33" s="59">
        <v>6</v>
      </c>
      <c r="CC33" s="59">
        <v>6</v>
      </c>
      <c r="CD33" s="59">
        <v>6</v>
      </c>
      <c r="CE33" s="59">
        <v>6</v>
      </c>
      <c r="CF33" s="59">
        <v>6</v>
      </c>
      <c r="CG33" s="59">
        <v>6</v>
      </c>
      <c r="CH33" s="59">
        <v>6</v>
      </c>
      <c r="CI33" s="59">
        <v>6</v>
      </c>
      <c r="CJ33" s="59">
        <v>6</v>
      </c>
      <c r="CK33" s="59">
        <v>6</v>
      </c>
      <c r="CL33" s="59">
        <v>6</v>
      </c>
      <c r="CM33" s="59">
        <v>6</v>
      </c>
      <c r="CN33" s="59">
        <v>6</v>
      </c>
      <c r="CO33" s="59">
        <v>6</v>
      </c>
      <c r="CP33" s="59">
        <v>6</v>
      </c>
      <c r="CQ33" s="59">
        <v>6</v>
      </c>
      <c r="CR33" s="59">
        <v>6</v>
      </c>
      <c r="CS33" s="59">
        <v>6</v>
      </c>
      <c r="CT33" s="59">
        <v>6</v>
      </c>
      <c r="CU33" s="59">
        <v>6</v>
      </c>
      <c r="CV33" s="59">
        <v>6</v>
      </c>
      <c r="CW33" s="59">
        <v>6</v>
      </c>
      <c r="CX33" s="59">
        <v>6</v>
      </c>
      <c r="CY33" s="59">
        <v>6</v>
      </c>
      <c r="CZ33" s="59">
        <v>6</v>
      </c>
      <c r="DA33" s="59">
        <v>6</v>
      </c>
      <c r="DB33" s="59">
        <v>6</v>
      </c>
      <c r="DC33" s="59">
        <v>6</v>
      </c>
      <c r="DD33" s="87">
        <v>6</v>
      </c>
      <c r="DE33" s="87">
        <v>6</v>
      </c>
      <c r="DF33" s="87">
        <v>6</v>
      </c>
      <c r="DG33" s="132">
        <v>6</v>
      </c>
      <c r="DH33" s="132">
        <v>6</v>
      </c>
      <c r="DI33" s="132">
        <v>6</v>
      </c>
      <c r="DJ33" s="132">
        <v>6</v>
      </c>
      <c r="DK33" s="132">
        <v>6</v>
      </c>
      <c r="DL33" s="132">
        <v>6</v>
      </c>
      <c r="DM33" s="132">
        <v>6</v>
      </c>
      <c r="DN33" s="132">
        <v>6</v>
      </c>
      <c r="DO33" s="132">
        <v>6</v>
      </c>
      <c r="DP33" s="132">
        <v>6</v>
      </c>
      <c r="DQ33" s="132">
        <v>6</v>
      </c>
      <c r="DR33" s="132">
        <v>6</v>
      </c>
      <c r="DS33" s="132">
        <v>6</v>
      </c>
      <c r="DT33" s="132">
        <v>6</v>
      </c>
      <c r="DU33" s="132">
        <v>6</v>
      </c>
      <c r="DV33" s="132">
        <v>6</v>
      </c>
      <c r="DW33" s="132">
        <v>6</v>
      </c>
      <c r="DX33" s="132">
        <v>6</v>
      </c>
      <c r="DY33" s="132">
        <v>6</v>
      </c>
      <c r="DZ33" s="132">
        <v>6</v>
      </c>
      <c r="EA33" s="132">
        <v>6</v>
      </c>
      <c r="EB33" s="59">
        <v>6</v>
      </c>
      <c r="EC33" s="59">
        <v>6</v>
      </c>
      <c r="ED33" s="59">
        <v>6</v>
      </c>
      <c r="EE33" s="59">
        <v>6</v>
      </c>
      <c r="EF33" s="59">
        <v>6</v>
      </c>
      <c r="EG33" s="59">
        <v>6</v>
      </c>
      <c r="EH33" s="89">
        <v>6</v>
      </c>
      <c r="EI33" s="89">
        <v>6</v>
      </c>
      <c r="EJ33" s="89">
        <v>6</v>
      </c>
      <c r="EK33" s="89">
        <v>6</v>
      </c>
      <c r="EL33" s="89">
        <v>6</v>
      </c>
      <c r="EM33" s="89">
        <v>6</v>
      </c>
      <c r="EN33" s="89">
        <v>6</v>
      </c>
      <c r="EO33" s="89">
        <v>6</v>
      </c>
      <c r="EP33" s="89">
        <v>6</v>
      </c>
      <c r="EQ33" s="89">
        <v>6</v>
      </c>
      <c r="ER33" s="89">
        <v>6</v>
      </c>
      <c r="ES33" s="59">
        <v>6</v>
      </c>
      <c r="ET33" s="59">
        <v>4</v>
      </c>
      <c r="EU33" s="59">
        <v>4</v>
      </c>
      <c r="EV33" s="59">
        <v>4</v>
      </c>
      <c r="EW33" s="59">
        <v>4</v>
      </c>
      <c r="EX33" s="59">
        <v>4</v>
      </c>
      <c r="EY33" s="59">
        <v>4</v>
      </c>
      <c r="EZ33" s="59">
        <v>4</v>
      </c>
      <c r="FA33" s="59">
        <v>4</v>
      </c>
      <c r="FB33" s="59">
        <v>4</v>
      </c>
      <c r="FC33" s="59">
        <v>4</v>
      </c>
      <c r="FD33" s="59">
        <v>4</v>
      </c>
      <c r="FE33" s="59">
        <v>4</v>
      </c>
      <c r="FF33" s="59">
        <v>4</v>
      </c>
      <c r="FG33" s="59">
        <v>4</v>
      </c>
      <c r="FH33" s="59">
        <v>4</v>
      </c>
      <c r="FI33" s="59">
        <v>4</v>
      </c>
      <c r="FJ33" s="59">
        <v>4</v>
      </c>
      <c r="FK33" s="59">
        <v>4</v>
      </c>
      <c r="FL33" s="59">
        <v>4</v>
      </c>
      <c r="FM33" s="59">
        <v>4</v>
      </c>
      <c r="FN33" s="59">
        <v>4</v>
      </c>
      <c r="FO33" s="59">
        <v>4</v>
      </c>
      <c r="FP33" s="59">
        <v>4</v>
      </c>
      <c r="FQ33" s="59">
        <v>4</v>
      </c>
      <c r="FR33" s="59">
        <v>4</v>
      </c>
      <c r="FS33" s="59">
        <v>4</v>
      </c>
      <c r="FT33" s="59">
        <v>4</v>
      </c>
      <c r="FU33" s="59">
        <v>4</v>
      </c>
      <c r="FV33" s="59">
        <v>4</v>
      </c>
      <c r="FW33" s="59">
        <v>4</v>
      </c>
      <c r="FX33" s="59">
        <v>4</v>
      </c>
      <c r="FY33" s="59">
        <v>4</v>
      </c>
      <c r="FZ33" s="59">
        <v>4</v>
      </c>
      <c r="GA33" s="59">
        <v>4</v>
      </c>
      <c r="GB33" s="59">
        <v>4</v>
      </c>
      <c r="GC33" s="59">
        <v>4</v>
      </c>
      <c r="GD33" s="59">
        <v>4</v>
      </c>
      <c r="GE33" s="59">
        <v>4</v>
      </c>
      <c r="GF33" s="59">
        <v>4</v>
      </c>
      <c r="GG33" s="59">
        <v>4</v>
      </c>
      <c r="GH33" s="59">
        <v>4</v>
      </c>
      <c r="GI33" s="59">
        <v>4</v>
      </c>
      <c r="GJ33" s="59">
        <v>4</v>
      </c>
      <c r="GK33" s="59">
        <v>4</v>
      </c>
      <c r="GL33" s="59">
        <v>4</v>
      </c>
      <c r="GM33" s="59">
        <v>4</v>
      </c>
      <c r="GN33" s="59">
        <v>4</v>
      </c>
      <c r="GO33" s="59">
        <v>4</v>
      </c>
      <c r="GP33" s="59">
        <v>4</v>
      </c>
      <c r="GQ33" s="59">
        <v>4</v>
      </c>
      <c r="GR33" s="59">
        <v>4</v>
      </c>
      <c r="GS33" s="59">
        <v>4</v>
      </c>
      <c r="GT33" s="59">
        <v>4</v>
      </c>
      <c r="GU33" s="59">
        <v>4</v>
      </c>
      <c r="GV33" s="59">
        <v>4</v>
      </c>
      <c r="GW33" s="59">
        <v>4</v>
      </c>
      <c r="GX33" s="59">
        <v>4</v>
      </c>
      <c r="GY33" s="59">
        <v>4</v>
      </c>
      <c r="GZ33" s="59">
        <v>4</v>
      </c>
      <c r="HA33" s="59">
        <v>4</v>
      </c>
      <c r="HB33" s="59">
        <v>4</v>
      </c>
      <c r="HC33" s="59">
        <v>4</v>
      </c>
      <c r="HD33" s="59">
        <v>4</v>
      </c>
      <c r="HE33" s="59">
        <v>4</v>
      </c>
      <c r="HF33" s="59">
        <v>4</v>
      </c>
      <c r="HG33" s="59">
        <v>4</v>
      </c>
      <c r="HH33" s="59">
        <v>4</v>
      </c>
      <c r="HI33" s="59">
        <v>4</v>
      </c>
      <c r="HJ33" s="59">
        <v>4</v>
      </c>
      <c r="HK33" s="59">
        <v>4</v>
      </c>
      <c r="HL33" s="59">
        <v>4</v>
      </c>
      <c r="HM33" s="59">
        <v>4</v>
      </c>
      <c r="HN33" s="59">
        <v>4</v>
      </c>
      <c r="HO33" s="59">
        <v>4</v>
      </c>
      <c r="HP33" s="59">
        <v>4</v>
      </c>
      <c r="HQ33" s="59">
        <v>4</v>
      </c>
      <c r="HR33" s="59">
        <v>4</v>
      </c>
      <c r="HS33" s="59">
        <v>4</v>
      </c>
      <c r="HT33" s="59">
        <v>4</v>
      </c>
      <c r="HU33" s="59">
        <v>4</v>
      </c>
      <c r="HV33" s="59">
        <v>4</v>
      </c>
      <c r="HW33" s="59">
        <v>4</v>
      </c>
      <c r="HX33" s="59">
        <v>4</v>
      </c>
      <c r="HY33" s="59">
        <v>4</v>
      </c>
      <c r="HZ33" s="59">
        <v>4</v>
      </c>
      <c r="IA33" s="59">
        <v>4</v>
      </c>
      <c r="IB33" s="59">
        <v>4</v>
      </c>
      <c r="IC33" s="59">
        <v>7.5</v>
      </c>
      <c r="ID33" s="59">
        <v>7.5</v>
      </c>
      <c r="IE33" s="59">
        <v>7.5</v>
      </c>
      <c r="IF33" s="59">
        <v>7.5</v>
      </c>
      <c r="IG33" s="59">
        <v>7.5</v>
      </c>
      <c r="IH33" s="59">
        <v>7.5</v>
      </c>
      <c r="II33" s="59">
        <v>7.5</v>
      </c>
      <c r="IJ33" s="59">
        <v>7.5</v>
      </c>
      <c r="IK33" s="59">
        <v>7.5</v>
      </c>
      <c r="IL33" s="59">
        <v>7.5</v>
      </c>
      <c r="IM33" s="59">
        <v>7.5</v>
      </c>
      <c r="IN33" s="59">
        <v>7.5</v>
      </c>
      <c r="IO33" s="59">
        <v>7.5</v>
      </c>
      <c r="IP33" s="59">
        <v>7.5</v>
      </c>
      <c r="IQ33" s="59">
        <v>7.5</v>
      </c>
      <c r="IR33" s="59">
        <v>7.5</v>
      </c>
      <c r="IS33" s="138">
        <v>5.5</v>
      </c>
      <c r="IT33" s="139">
        <v>5.5</v>
      </c>
      <c r="IU33" s="139">
        <v>5.5</v>
      </c>
      <c r="IV33" s="139">
        <v>5.5</v>
      </c>
      <c r="IW33" s="139">
        <v>5.5</v>
      </c>
      <c r="IX33" s="139">
        <v>5.5</v>
      </c>
      <c r="IY33" s="59">
        <v>5.5</v>
      </c>
      <c r="IZ33" s="139">
        <v>5.5</v>
      </c>
      <c r="JA33" s="59">
        <v>5.5</v>
      </c>
      <c r="JB33" s="59">
        <v>5.5</v>
      </c>
      <c r="JC33" s="59">
        <v>5.5</v>
      </c>
      <c r="JD33" s="59">
        <v>5.5</v>
      </c>
      <c r="JE33" s="59">
        <v>5.5</v>
      </c>
      <c r="JF33" s="139">
        <v>5.5</v>
      </c>
      <c r="JG33" s="521">
        <v>5.5</v>
      </c>
      <c r="JH33" s="556">
        <v>5.5</v>
      </c>
      <c r="JI33" s="59">
        <v>5.5</v>
      </c>
      <c r="JJ33" s="59">
        <v>5.5</v>
      </c>
      <c r="JK33" s="59">
        <v>5.5</v>
      </c>
    </row>
    <row r="34" spans="1:271" ht="15" customHeight="1">
      <c r="A34" s="58"/>
      <c r="B34" s="59" t="s">
        <v>48</v>
      </c>
      <c r="C34" s="59"/>
      <c r="D34" s="59"/>
      <c r="E34" s="59"/>
      <c r="F34" s="59"/>
      <c r="G34" s="59"/>
      <c r="H34" s="59"/>
      <c r="I34" s="59"/>
      <c r="J34" s="59"/>
      <c r="K34" s="137">
        <v>8</v>
      </c>
      <c r="L34" s="137">
        <v>8</v>
      </c>
      <c r="M34" s="137">
        <v>8</v>
      </c>
      <c r="N34" s="137">
        <v>8</v>
      </c>
      <c r="O34" s="137">
        <v>8</v>
      </c>
      <c r="P34" s="137">
        <v>8</v>
      </c>
      <c r="Q34" s="137">
        <v>8</v>
      </c>
      <c r="R34" s="137">
        <v>8</v>
      </c>
      <c r="S34" s="137">
        <v>8</v>
      </c>
      <c r="T34" s="137">
        <v>8</v>
      </c>
      <c r="U34" s="137">
        <v>8</v>
      </c>
      <c r="V34" s="137">
        <v>8</v>
      </c>
      <c r="W34" s="137">
        <v>8</v>
      </c>
      <c r="X34" s="137">
        <v>9</v>
      </c>
      <c r="Y34" s="137">
        <v>9</v>
      </c>
      <c r="Z34" s="137">
        <v>9</v>
      </c>
      <c r="AA34" s="137">
        <v>9</v>
      </c>
      <c r="AB34" s="137">
        <v>9</v>
      </c>
      <c r="AC34" s="137">
        <v>9</v>
      </c>
      <c r="AD34" s="137">
        <v>9</v>
      </c>
      <c r="AE34" s="137">
        <v>10</v>
      </c>
      <c r="AF34" s="137">
        <v>10</v>
      </c>
      <c r="AG34" s="137">
        <v>10</v>
      </c>
      <c r="AH34" s="59">
        <v>14</v>
      </c>
      <c r="AI34" s="59">
        <v>14</v>
      </c>
      <c r="AJ34" s="59">
        <v>14</v>
      </c>
      <c r="AK34" s="59">
        <v>14</v>
      </c>
      <c r="AL34" s="59">
        <v>18</v>
      </c>
      <c r="AM34" s="59">
        <v>18</v>
      </c>
      <c r="AN34" s="59">
        <v>22</v>
      </c>
      <c r="AO34" s="59">
        <v>22</v>
      </c>
      <c r="AP34" s="59">
        <v>22</v>
      </c>
      <c r="AQ34" s="59">
        <v>22</v>
      </c>
      <c r="AR34" s="78">
        <v>22</v>
      </c>
      <c r="AS34" s="78">
        <v>22</v>
      </c>
      <c r="AT34" s="78">
        <v>22</v>
      </c>
      <c r="AU34" s="78">
        <v>22</v>
      </c>
      <c r="AV34" s="78">
        <v>22</v>
      </c>
      <c r="AW34" s="89">
        <v>22</v>
      </c>
      <c r="AX34" s="78">
        <v>22</v>
      </c>
      <c r="AY34" s="78">
        <v>22</v>
      </c>
      <c r="AZ34" s="78">
        <v>22</v>
      </c>
      <c r="BA34" s="88">
        <v>21</v>
      </c>
      <c r="BB34" s="88">
        <v>19</v>
      </c>
      <c r="BC34" s="88">
        <v>19</v>
      </c>
      <c r="BD34" s="59">
        <v>19</v>
      </c>
      <c r="BE34" s="59">
        <v>19</v>
      </c>
      <c r="BF34" s="59">
        <v>18</v>
      </c>
      <c r="BG34" s="59">
        <v>18</v>
      </c>
      <c r="BH34" s="59">
        <v>18</v>
      </c>
      <c r="BI34" s="59">
        <v>18</v>
      </c>
      <c r="BJ34" s="59">
        <v>17</v>
      </c>
      <c r="BK34" s="59">
        <v>17</v>
      </c>
      <c r="BL34" s="59">
        <v>16</v>
      </c>
      <c r="BM34" s="59">
        <v>16</v>
      </c>
      <c r="BN34" s="137">
        <v>13</v>
      </c>
      <c r="BO34" s="137">
        <v>11</v>
      </c>
      <c r="BP34" s="137">
        <v>11</v>
      </c>
      <c r="BQ34" s="137">
        <v>9</v>
      </c>
      <c r="BR34" s="137">
        <v>9</v>
      </c>
      <c r="BS34" s="137">
        <v>9</v>
      </c>
      <c r="BT34" s="137">
        <v>9</v>
      </c>
      <c r="BU34" s="137">
        <v>9</v>
      </c>
      <c r="BV34" s="137">
        <v>9</v>
      </c>
      <c r="BW34" s="137">
        <v>9</v>
      </c>
      <c r="BX34" s="137">
        <v>9</v>
      </c>
      <c r="BY34" s="137">
        <v>9</v>
      </c>
      <c r="BZ34" s="137">
        <v>9</v>
      </c>
      <c r="CA34" s="59">
        <v>8</v>
      </c>
      <c r="CB34" s="59">
        <v>8</v>
      </c>
      <c r="CC34" s="59">
        <v>8</v>
      </c>
      <c r="CD34" s="59">
        <v>8</v>
      </c>
      <c r="CE34" s="59">
        <v>8</v>
      </c>
      <c r="CF34" s="59">
        <v>8</v>
      </c>
      <c r="CG34" s="59">
        <v>8</v>
      </c>
      <c r="CH34" s="59">
        <v>8</v>
      </c>
      <c r="CI34" s="59">
        <v>8</v>
      </c>
      <c r="CJ34" s="59">
        <v>8</v>
      </c>
      <c r="CK34" s="59">
        <v>8</v>
      </c>
      <c r="CL34" s="59">
        <v>8</v>
      </c>
      <c r="CM34" s="59">
        <v>8</v>
      </c>
      <c r="CN34" s="59">
        <v>8</v>
      </c>
      <c r="CO34" s="59">
        <v>8</v>
      </c>
      <c r="CP34" s="59">
        <v>8</v>
      </c>
      <c r="CQ34" s="59">
        <v>8</v>
      </c>
      <c r="CR34" s="59">
        <v>8</v>
      </c>
      <c r="CS34" s="59">
        <v>8</v>
      </c>
      <c r="CT34" s="59">
        <v>8</v>
      </c>
      <c r="CU34" s="59">
        <v>8</v>
      </c>
      <c r="CV34" s="59">
        <v>8</v>
      </c>
      <c r="CW34" s="59">
        <v>8</v>
      </c>
      <c r="CX34" s="59">
        <v>8</v>
      </c>
      <c r="CY34" s="59">
        <v>8</v>
      </c>
      <c r="CZ34" s="59">
        <v>8</v>
      </c>
      <c r="DA34" s="59">
        <v>8</v>
      </c>
      <c r="DB34" s="59">
        <v>8</v>
      </c>
      <c r="DC34" s="59">
        <v>8</v>
      </c>
      <c r="DD34" s="87">
        <v>8</v>
      </c>
      <c r="DE34" s="87">
        <v>8</v>
      </c>
      <c r="DF34" s="87">
        <v>8</v>
      </c>
      <c r="DG34" s="132">
        <v>8</v>
      </c>
      <c r="DH34" s="132">
        <v>8</v>
      </c>
      <c r="DI34" s="132">
        <v>8</v>
      </c>
      <c r="DJ34" s="132">
        <v>8</v>
      </c>
      <c r="DK34" s="132">
        <v>8</v>
      </c>
      <c r="DL34" s="132">
        <v>8</v>
      </c>
      <c r="DM34" s="132">
        <v>8</v>
      </c>
      <c r="DN34" s="132">
        <v>8</v>
      </c>
      <c r="DO34" s="132">
        <v>8</v>
      </c>
      <c r="DP34" s="132">
        <v>8</v>
      </c>
      <c r="DQ34" s="132">
        <v>8</v>
      </c>
      <c r="DR34" s="132">
        <v>8</v>
      </c>
      <c r="DS34" s="132">
        <v>8</v>
      </c>
      <c r="DT34" s="132">
        <v>8</v>
      </c>
      <c r="DU34" s="132">
        <v>8</v>
      </c>
      <c r="DV34" s="132">
        <v>8</v>
      </c>
      <c r="DW34" s="132">
        <v>8</v>
      </c>
      <c r="DX34" s="132">
        <v>8</v>
      </c>
      <c r="DY34" s="132">
        <v>8</v>
      </c>
      <c r="DZ34" s="132">
        <v>8</v>
      </c>
      <c r="EA34" s="132">
        <v>8</v>
      </c>
      <c r="EB34" s="59">
        <v>8</v>
      </c>
      <c r="EC34" s="59">
        <v>8</v>
      </c>
      <c r="ED34" s="59">
        <v>8</v>
      </c>
      <c r="EE34" s="59">
        <v>8</v>
      </c>
      <c r="EF34" s="59">
        <v>8</v>
      </c>
      <c r="EG34" s="59">
        <v>8</v>
      </c>
      <c r="EH34" s="89">
        <v>8</v>
      </c>
      <c r="EI34" s="89">
        <v>8</v>
      </c>
      <c r="EJ34" s="89">
        <v>8</v>
      </c>
      <c r="EK34" s="89">
        <v>8</v>
      </c>
      <c r="EL34" s="89">
        <v>8</v>
      </c>
      <c r="EM34" s="89">
        <v>8</v>
      </c>
      <c r="EN34" s="89">
        <v>8</v>
      </c>
      <c r="EO34" s="89">
        <v>8</v>
      </c>
      <c r="EP34" s="89">
        <v>8</v>
      </c>
      <c r="EQ34" s="89">
        <v>8</v>
      </c>
      <c r="ER34" s="89">
        <v>8</v>
      </c>
      <c r="ES34" s="59">
        <v>8</v>
      </c>
      <c r="ET34" s="59">
        <v>6</v>
      </c>
      <c r="EU34" s="59">
        <v>6</v>
      </c>
      <c r="EV34" s="59">
        <v>6</v>
      </c>
      <c r="EW34" s="59">
        <v>6</v>
      </c>
      <c r="EX34" s="59">
        <v>6</v>
      </c>
      <c r="EY34" s="59">
        <v>6</v>
      </c>
      <c r="EZ34" s="59">
        <v>6</v>
      </c>
      <c r="FA34" s="59">
        <v>6</v>
      </c>
      <c r="FB34" s="59">
        <v>6</v>
      </c>
      <c r="FC34" s="59">
        <v>6</v>
      </c>
      <c r="FD34" s="59">
        <v>6</v>
      </c>
      <c r="FE34" s="59">
        <v>6</v>
      </c>
      <c r="FF34" s="59">
        <v>6</v>
      </c>
      <c r="FG34" s="59">
        <v>6</v>
      </c>
      <c r="FH34" s="59">
        <v>6</v>
      </c>
      <c r="FI34" s="59">
        <v>6</v>
      </c>
      <c r="FJ34" s="59">
        <v>6</v>
      </c>
      <c r="FK34" s="59">
        <v>6</v>
      </c>
      <c r="FL34" s="59">
        <v>6</v>
      </c>
      <c r="FM34" s="59">
        <v>6</v>
      </c>
      <c r="FN34" s="59">
        <v>6</v>
      </c>
      <c r="FO34" s="59">
        <v>6</v>
      </c>
      <c r="FP34" s="59">
        <v>6</v>
      </c>
      <c r="FQ34" s="59">
        <v>6</v>
      </c>
      <c r="FR34" s="59">
        <v>6</v>
      </c>
      <c r="FS34" s="59">
        <v>6</v>
      </c>
      <c r="FT34" s="59">
        <v>6</v>
      </c>
      <c r="FU34" s="59">
        <v>6</v>
      </c>
      <c r="FV34" s="59">
        <v>6</v>
      </c>
      <c r="FW34" s="59">
        <v>6</v>
      </c>
      <c r="FX34" s="59">
        <v>6</v>
      </c>
      <c r="FY34" s="59">
        <v>6</v>
      </c>
      <c r="FZ34" s="59">
        <v>6</v>
      </c>
      <c r="GA34" s="59">
        <v>6</v>
      </c>
      <c r="GB34" s="59">
        <v>6</v>
      </c>
      <c r="GC34" s="59">
        <v>6</v>
      </c>
      <c r="GD34" s="59">
        <v>6</v>
      </c>
      <c r="GE34" s="59">
        <v>6</v>
      </c>
      <c r="GF34" s="59">
        <v>6</v>
      </c>
      <c r="GG34" s="59">
        <v>6</v>
      </c>
      <c r="GH34" s="59">
        <v>6</v>
      </c>
      <c r="GI34" s="59">
        <v>6</v>
      </c>
      <c r="GJ34" s="59">
        <v>6</v>
      </c>
      <c r="GK34" s="59">
        <v>6</v>
      </c>
      <c r="GL34" s="59">
        <v>6</v>
      </c>
      <c r="GM34" s="59">
        <v>6</v>
      </c>
      <c r="GN34" s="59">
        <v>6</v>
      </c>
      <c r="GO34" s="59">
        <v>6</v>
      </c>
      <c r="GP34" s="59">
        <v>6</v>
      </c>
      <c r="GQ34" s="59">
        <v>6</v>
      </c>
      <c r="GR34" s="59">
        <v>6</v>
      </c>
      <c r="GS34" s="59">
        <v>6</v>
      </c>
      <c r="GT34" s="59">
        <v>6</v>
      </c>
      <c r="GU34" s="59">
        <v>6</v>
      </c>
      <c r="GV34" s="59">
        <v>6</v>
      </c>
      <c r="GW34" s="59">
        <v>6</v>
      </c>
      <c r="GX34" s="59">
        <v>6</v>
      </c>
      <c r="GY34" s="59">
        <v>6</v>
      </c>
      <c r="GZ34" s="59">
        <v>6</v>
      </c>
      <c r="HA34" s="59">
        <v>6</v>
      </c>
      <c r="HB34" s="59">
        <v>6</v>
      </c>
      <c r="HC34" s="59">
        <v>6</v>
      </c>
      <c r="HD34" s="59">
        <v>6</v>
      </c>
      <c r="HE34" s="59">
        <v>6</v>
      </c>
      <c r="HF34" s="59">
        <v>6</v>
      </c>
      <c r="HG34" s="59">
        <v>6</v>
      </c>
      <c r="HH34" s="59">
        <v>6</v>
      </c>
      <c r="HI34" s="59">
        <v>6</v>
      </c>
      <c r="HJ34" s="59">
        <v>6</v>
      </c>
      <c r="HK34" s="59">
        <v>6</v>
      </c>
      <c r="HL34" s="59">
        <v>6</v>
      </c>
      <c r="HM34" s="59">
        <v>6</v>
      </c>
      <c r="HN34" s="59">
        <v>6</v>
      </c>
      <c r="HO34" s="59">
        <v>6</v>
      </c>
      <c r="HP34" s="59">
        <v>6</v>
      </c>
      <c r="HQ34" s="59">
        <v>6</v>
      </c>
      <c r="HR34" s="59">
        <v>6</v>
      </c>
      <c r="HS34" s="59">
        <v>6</v>
      </c>
      <c r="HT34" s="59">
        <v>6</v>
      </c>
      <c r="HU34" s="59">
        <v>6</v>
      </c>
      <c r="HV34" s="59">
        <v>6</v>
      </c>
      <c r="HW34" s="59">
        <v>6</v>
      </c>
      <c r="HX34" s="59">
        <v>6</v>
      </c>
      <c r="HY34" s="59">
        <v>6</v>
      </c>
      <c r="HZ34" s="59">
        <v>6</v>
      </c>
      <c r="IA34" s="59">
        <v>6</v>
      </c>
      <c r="IB34" s="59">
        <v>6</v>
      </c>
      <c r="IC34" s="59">
        <v>9.5</v>
      </c>
      <c r="ID34" s="59">
        <v>9.5</v>
      </c>
      <c r="IE34" s="59">
        <v>9.5</v>
      </c>
      <c r="IF34" s="59">
        <v>9.5</v>
      </c>
      <c r="IG34" s="59">
        <v>9.5</v>
      </c>
      <c r="IH34" s="59">
        <v>9.5</v>
      </c>
      <c r="II34" s="59">
        <v>9.5</v>
      </c>
      <c r="IJ34" s="59">
        <v>9.5</v>
      </c>
      <c r="IK34" s="59">
        <v>9.5</v>
      </c>
      <c r="IL34" s="59">
        <v>9.5</v>
      </c>
      <c r="IM34" s="59">
        <v>9.5</v>
      </c>
      <c r="IN34" s="59">
        <v>9.5</v>
      </c>
      <c r="IO34" s="59">
        <v>9.5</v>
      </c>
      <c r="IP34" s="59">
        <v>9.5</v>
      </c>
      <c r="IQ34" s="59">
        <v>9.5</v>
      </c>
      <c r="IR34" s="59">
        <v>9.5</v>
      </c>
      <c r="IS34" s="138">
        <v>7.5</v>
      </c>
      <c r="IT34" s="139">
        <v>7.5</v>
      </c>
      <c r="IU34" s="139">
        <v>7.5</v>
      </c>
      <c r="IV34" s="139">
        <v>7.5</v>
      </c>
      <c r="IW34" s="139">
        <v>7.5</v>
      </c>
      <c r="IX34" s="139">
        <v>7.5</v>
      </c>
      <c r="IY34" s="59">
        <v>7.5</v>
      </c>
      <c r="IZ34" s="139">
        <v>7.5</v>
      </c>
      <c r="JA34" s="59">
        <v>7.5</v>
      </c>
      <c r="JB34" s="59">
        <v>7.5</v>
      </c>
      <c r="JC34" s="59">
        <v>7.5</v>
      </c>
      <c r="JD34" s="59">
        <v>7.5</v>
      </c>
      <c r="JE34" s="59">
        <v>7.5</v>
      </c>
      <c r="JF34" s="139">
        <v>7.5</v>
      </c>
      <c r="JG34" s="521">
        <v>7.5</v>
      </c>
      <c r="JH34" s="556">
        <v>7.5</v>
      </c>
      <c r="JI34" s="59">
        <v>7.5</v>
      </c>
      <c r="JJ34" s="59">
        <v>7.5</v>
      </c>
      <c r="JK34" s="59">
        <v>7.5</v>
      </c>
    </row>
    <row r="35" spans="1:271" ht="15" customHeight="1">
      <c r="A35" s="58"/>
      <c r="B35" s="59" t="s">
        <v>49</v>
      </c>
      <c r="C35" s="59"/>
      <c r="D35" s="59"/>
      <c r="E35" s="59"/>
      <c r="F35" s="59"/>
      <c r="G35" s="59"/>
      <c r="H35" s="59"/>
      <c r="I35" s="59"/>
      <c r="J35" s="59"/>
      <c r="K35" s="137">
        <v>9</v>
      </c>
      <c r="L35" s="137">
        <v>9</v>
      </c>
      <c r="M35" s="137">
        <v>9</v>
      </c>
      <c r="N35" s="137">
        <v>9</v>
      </c>
      <c r="O35" s="137">
        <v>9</v>
      </c>
      <c r="P35" s="137">
        <v>9</v>
      </c>
      <c r="Q35" s="137">
        <v>9</v>
      </c>
      <c r="R35" s="137">
        <v>9</v>
      </c>
      <c r="S35" s="137">
        <v>9</v>
      </c>
      <c r="T35" s="137">
        <v>9</v>
      </c>
      <c r="U35" s="137">
        <v>9</v>
      </c>
      <c r="V35" s="137">
        <v>9</v>
      </c>
      <c r="W35" s="137">
        <v>9</v>
      </c>
      <c r="X35" s="137">
        <v>10</v>
      </c>
      <c r="Y35" s="137">
        <v>10</v>
      </c>
      <c r="Z35" s="137">
        <v>10</v>
      </c>
      <c r="AA35" s="137">
        <v>10</v>
      </c>
      <c r="AB35" s="137">
        <v>10</v>
      </c>
      <c r="AC35" s="137">
        <v>10</v>
      </c>
      <c r="AD35" s="137">
        <v>10</v>
      </c>
      <c r="AE35" s="137">
        <v>11</v>
      </c>
      <c r="AF35" s="137">
        <v>11</v>
      </c>
      <c r="AG35" s="137">
        <v>11</v>
      </c>
      <c r="AH35" s="59">
        <v>15</v>
      </c>
      <c r="AI35" s="59">
        <v>15</v>
      </c>
      <c r="AJ35" s="59">
        <v>15</v>
      </c>
      <c r="AK35" s="59">
        <v>15</v>
      </c>
      <c r="AL35" s="59">
        <v>19</v>
      </c>
      <c r="AM35" s="59">
        <v>19</v>
      </c>
      <c r="AN35" s="59">
        <v>23</v>
      </c>
      <c r="AO35" s="59">
        <v>23</v>
      </c>
      <c r="AP35" s="59">
        <v>23</v>
      </c>
      <c r="AQ35" s="59">
        <v>23</v>
      </c>
      <c r="AR35" s="89">
        <v>23</v>
      </c>
      <c r="AS35" s="89">
        <v>23</v>
      </c>
      <c r="AT35" s="89">
        <v>23</v>
      </c>
      <c r="AU35" s="89">
        <v>23</v>
      </c>
      <c r="AV35" s="89">
        <v>23</v>
      </c>
      <c r="AW35" s="89">
        <v>23</v>
      </c>
      <c r="AX35" s="89">
        <v>23</v>
      </c>
      <c r="AY35" s="89">
        <v>23</v>
      </c>
      <c r="AZ35" s="89">
        <v>23</v>
      </c>
      <c r="BA35" s="81">
        <v>22</v>
      </c>
      <c r="BB35" s="81">
        <v>20</v>
      </c>
      <c r="BC35" s="81">
        <v>20</v>
      </c>
      <c r="BD35" s="59">
        <v>20</v>
      </c>
      <c r="BE35" s="59">
        <v>20</v>
      </c>
      <c r="BF35" s="59">
        <v>19</v>
      </c>
      <c r="BG35" s="59">
        <v>19</v>
      </c>
      <c r="BH35" s="59">
        <v>19</v>
      </c>
      <c r="BI35" s="59">
        <v>19</v>
      </c>
      <c r="BJ35" s="59">
        <v>18</v>
      </c>
      <c r="BK35" s="59">
        <v>18</v>
      </c>
      <c r="BL35" s="59">
        <v>17</v>
      </c>
      <c r="BM35" s="59">
        <v>17</v>
      </c>
      <c r="BN35" s="137">
        <v>14</v>
      </c>
      <c r="BO35" s="137">
        <v>12</v>
      </c>
      <c r="BP35" s="137">
        <v>12</v>
      </c>
      <c r="BQ35" s="137">
        <v>10</v>
      </c>
      <c r="BR35" s="137">
        <v>10</v>
      </c>
      <c r="BS35" s="137">
        <v>10</v>
      </c>
      <c r="BT35" s="137">
        <v>10</v>
      </c>
      <c r="BU35" s="137">
        <v>10</v>
      </c>
      <c r="BV35" s="137">
        <v>10</v>
      </c>
      <c r="BW35" s="137">
        <v>10</v>
      </c>
      <c r="BX35" s="137">
        <v>10</v>
      </c>
      <c r="BY35" s="137">
        <v>10</v>
      </c>
      <c r="BZ35" s="137">
        <v>10</v>
      </c>
      <c r="CA35" s="59">
        <v>9</v>
      </c>
      <c r="CB35" s="59">
        <v>9</v>
      </c>
      <c r="CC35" s="59">
        <v>9</v>
      </c>
      <c r="CD35" s="59">
        <v>9</v>
      </c>
      <c r="CE35" s="59">
        <v>9</v>
      </c>
      <c r="CF35" s="59">
        <v>9</v>
      </c>
      <c r="CG35" s="59">
        <v>9</v>
      </c>
      <c r="CH35" s="59">
        <v>9</v>
      </c>
      <c r="CI35" s="59">
        <v>9</v>
      </c>
      <c r="CJ35" s="59">
        <v>9</v>
      </c>
      <c r="CK35" s="59">
        <v>9</v>
      </c>
      <c r="CL35" s="59">
        <v>9</v>
      </c>
      <c r="CM35" s="59">
        <v>9</v>
      </c>
      <c r="CN35" s="59">
        <v>9</v>
      </c>
      <c r="CO35" s="59">
        <v>9</v>
      </c>
      <c r="CP35" s="59">
        <v>9</v>
      </c>
      <c r="CQ35" s="59">
        <v>9</v>
      </c>
      <c r="CR35" s="59">
        <v>9</v>
      </c>
      <c r="CS35" s="59">
        <v>9</v>
      </c>
      <c r="CT35" s="59">
        <v>9</v>
      </c>
      <c r="CU35" s="59">
        <v>9</v>
      </c>
      <c r="CV35" s="59">
        <v>9</v>
      </c>
      <c r="CW35" s="59">
        <v>9</v>
      </c>
      <c r="CX35" s="59">
        <v>9</v>
      </c>
      <c r="CY35" s="59">
        <v>9</v>
      </c>
      <c r="CZ35" s="59">
        <v>9</v>
      </c>
      <c r="DA35" s="59">
        <v>9</v>
      </c>
      <c r="DB35" s="59">
        <v>9</v>
      </c>
      <c r="DC35" s="59">
        <v>9</v>
      </c>
      <c r="DD35" s="87">
        <v>9</v>
      </c>
      <c r="DE35" s="87">
        <v>9</v>
      </c>
      <c r="DF35" s="87">
        <v>9</v>
      </c>
      <c r="DG35" s="59">
        <v>9</v>
      </c>
      <c r="DH35" s="59">
        <v>9</v>
      </c>
      <c r="DI35" s="59">
        <v>9</v>
      </c>
      <c r="DJ35" s="132">
        <v>9</v>
      </c>
      <c r="DK35" s="132">
        <v>9</v>
      </c>
      <c r="DL35" s="132">
        <v>9</v>
      </c>
      <c r="DM35" s="132">
        <v>9</v>
      </c>
      <c r="DN35" s="132">
        <v>9</v>
      </c>
      <c r="DO35" s="132">
        <v>9</v>
      </c>
      <c r="DP35" s="132">
        <v>9</v>
      </c>
      <c r="DQ35" s="132">
        <v>9</v>
      </c>
      <c r="DR35" s="132">
        <v>9</v>
      </c>
      <c r="DS35" s="132">
        <v>9</v>
      </c>
      <c r="DT35" s="132">
        <v>9</v>
      </c>
      <c r="DU35" s="132">
        <v>9</v>
      </c>
      <c r="DV35" s="132">
        <v>9</v>
      </c>
      <c r="DW35" s="132">
        <v>9</v>
      </c>
      <c r="DX35" s="132">
        <v>9</v>
      </c>
      <c r="DY35" s="132">
        <v>9</v>
      </c>
      <c r="DZ35" s="132">
        <v>9</v>
      </c>
      <c r="EA35" s="132">
        <v>9</v>
      </c>
      <c r="EB35" s="59">
        <v>9</v>
      </c>
      <c r="EC35" s="59">
        <v>9</v>
      </c>
      <c r="ED35" s="59">
        <v>9</v>
      </c>
      <c r="EE35" s="59">
        <v>9</v>
      </c>
      <c r="EF35" s="59">
        <v>9</v>
      </c>
      <c r="EG35" s="59">
        <v>9</v>
      </c>
      <c r="EH35" s="89">
        <v>9</v>
      </c>
      <c r="EI35" s="89">
        <v>9</v>
      </c>
      <c r="EJ35" s="89">
        <v>9</v>
      </c>
      <c r="EK35" s="89">
        <v>9</v>
      </c>
      <c r="EL35" s="89">
        <v>9</v>
      </c>
      <c r="EM35" s="89">
        <v>9</v>
      </c>
      <c r="EN35" s="89">
        <v>9</v>
      </c>
      <c r="EO35" s="89">
        <v>9</v>
      </c>
      <c r="EP35" s="89">
        <v>9</v>
      </c>
      <c r="EQ35" s="89">
        <v>9</v>
      </c>
      <c r="ER35" s="89">
        <v>9</v>
      </c>
      <c r="ES35" s="59">
        <v>9</v>
      </c>
      <c r="ET35" s="59">
        <v>7</v>
      </c>
      <c r="EU35" s="59">
        <v>7</v>
      </c>
      <c r="EV35" s="59">
        <v>7</v>
      </c>
      <c r="EW35" s="59">
        <v>7</v>
      </c>
      <c r="EX35" s="59">
        <v>7</v>
      </c>
      <c r="EY35" s="59">
        <v>7</v>
      </c>
      <c r="EZ35" s="59">
        <v>7</v>
      </c>
      <c r="FA35" s="59">
        <v>7</v>
      </c>
      <c r="FB35" s="59">
        <v>7</v>
      </c>
      <c r="FC35" s="59">
        <v>7</v>
      </c>
      <c r="FD35" s="59">
        <v>7</v>
      </c>
      <c r="FE35" s="59">
        <v>7</v>
      </c>
      <c r="FF35" s="59">
        <v>7</v>
      </c>
      <c r="FG35" s="59">
        <v>7</v>
      </c>
      <c r="FH35" s="59">
        <v>7</v>
      </c>
      <c r="FI35" s="59">
        <v>7</v>
      </c>
      <c r="FJ35" s="59">
        <v>7</v>
      </c>
      <c r="FK35" s="59">
        <v>7</v>
      </c>
      <c r="FL35" s="59">
        <v>7</v>
      </c>
      <c r="FM35" s="59">
        <v>7</v>
      </c>
      <c r="FN35" s="59">
        <v>7</v>
      </c>
      <c r="FO35" s="59">
        <v>7</v>
      </c>
      <c r="FP35" s="59">
        <v>7</v>
      </c>
      <c r="FQ35" s="59">
        <v>7</v>
      </c>
      <c r="FR35" s="59">
        <v>7</v>
      </c>
      <c r="FS35" s="59">
        <v>7</v>
      </c>
      <c r="FT35" s="59">
        <v>7</v>
      </c>
      <c r="FU35" s="59">
        <v>7</v>
      </c>
      <c r="FV35" s="59">
        <v>7</v>
      </c>
      <c r="FW35" s="59">
        <v>7</v>
      </c>
      <c r="FX35" s="59">
        <v>7</v>
      </c>
      <c r="FY35" s="59">
        <v>7</v>
      </c>
      <c r="FZ35" s="59">
        <v>7</v>
      </c>
      <c r="GA35" s="59">
        <v>7</v>
      </c>
      <c r="GB35" s="59">
        <v>7</v>
      </c>
      <c r="GC35" s="59">
        <v>7</v>
      </c>
      <c r="GD35" s="59">
        <v>7</v>
      </c>
      <c r="GE35" s="59">
        <v>7</v>
      </c>
      <c r="GF35" s="59">
        <v>7</v>
      </c>
      <c r="GG35" s="59">
        <v>7</v>
      </c>
      <c r="GH35" s="59">
        <v>7</v>
      </c>
      <c r="GI35" s="59">
        <v>7</v>
      </c>
      <c r="GJ35" s="59">
        <v>7</v>
      </c>
      <c r="GK35" s="59">
        <v>7</v>
      </c>
      <c r="GL35" s="59">
        <v>7</v>
      </c>
      <c r="GM35" s="59">
        <v>7</v>
      </c>
      <c r="GN35" s="59">
        <v>7</v>
      </c>
      <c r="GO35" s="59">
        <v>7</v>
      </c>
      <c r="GP35" s="59">
        <v>7</v>
      </c>
      <c r="GQ35" s="59">
        <v>7</v>
      </c>
      <c r="GR35" s="59">
        <v>7</v>
      </c>
      <c r="GS35" s="59">
        <v>7</v>
      </c>
      <c r="GT35" s="59">
        <v>7</v>
      </c>
      <c r="GU35" s="59">
        <v>7</v>
      </c>
      <c r="GV35" s="59">
        <v>7</v>
      </c>
      <c r="GW35" s="59">
        <v>7</v>
      </c>
      <c r="GX35" s="59">
        <v>7</v>
      </c>
      <c r="GY35" s="59">
        <v>7</v>
      </c>
      <c r="GZ35" s="59">
        <v>7</v>
      </c>
      <c r="HA35" s="59">
        <v>7</v>
      </c>
      <c r="HB35" s="59">
        <v>7</v>
      </c>
      <c r="HC35" s="59">
        <v>7</v>
      </c>
      <c r="HD35" s="59">
        <v>7</v>
      </c>
      <c r="HE35" s="59">
        <v>7</v>
      </c>
      <c r="HF35" s="59">
        <v>7</v>
      </c>
      <c r="HG35" s="59">
        <v>7</v>
      </c>
      <c r="HH35" s="59">
        <v>7</v>
      </c>
      <c r="HI35" s="59">
        <v>7</v>
      </c>
      <c r="HJ35" s="59">
        <v>7</v>
      </c>
      <c r="HK35" s="59">
        <v>7</v>
      </c>
      <c r="HL35" s="59">
        <v>7</v>
      </c>
      <c r="HM35" s="59">
        <v>7</v>
      </c>
      <c r="HN35" s="59">
        <v>7</v>
      </c>
      <c r="HO35" s="59">
        <v>7</v>
      </c>
      <c r="HP35" s="59">
        <v>7</v>
      </c>
      <c r="HQ35" s="59">
        <v>7</v>
      </c>
      <c r="HR35" s="59">
        <v>7</v>
      </c>
      <c r="HS35" s="59">
        <v>7</v>
      </c>
      <c r="HT35" s="59">
        <v>7</v>
      </c>
      <c r="HU35" s="59">
        <v>7</v>
      </c>
      <c r="HV35" s="59">
        <v>7</v>
      </c>
      <c r="HW35" s="59">
        <v>7</v>
      </c>
      <c r="HX35" s="59">
        <v>7</v>
      </c>
      <c r="HY35" s="59">
        <v>7</v>
      </c>
      <c r="HZ35" s="59">
        <v>7</v>
      </c>
      <c r="IA35" s="59">
        <v>7</v>
      </c>
      <c r="IB35" s="59">
        <v>7</v>
      </c>
      <c r="IC35" s="59">
        <v>10.5</v>
      </c>
      <c r="ID35" s="59">
        <v>10.5</v>
      </c>
      <c r="IE35" s="59">
        <v>10.5</v>
      </c>
      <c r="IF35" s="59">
        <v>10.5</v>
      </c>
      <c r="IG35" s="59">
        <v>10.5</v>
      </c>
      <c r="IH35" s="59">
        <v>10.5</v>
      </c>
      <c r="II35" s="59">
        <v>10.5</v>
      </c>
      <c r="IJ35" s="59">
        <v>10.5</v>
      </c>
      <c r="IK35" s="59">
        <v>10.5</v>
      </c>
      <c r="IL35" s="59">
        <v>10.5</v>
      </c>
      <c r="IM35" s="59">
        <v>10.5</v>
      </c>
      <c r="IN35" s="59">
        <v>10.5</v>
      </c>
      <c r="IO35" s="59">
        <v>10.5</v>
      </c>
      <c r="IP35" s="59">
        <v>10.5</v>
      </c>
      <c r="IQ35" s="59">
        <v>10.5</v>
      </c>
      <c r="IR35" s="59">
        <v>10.5</v>
      </c>
      <c r="IS35" s="138">
        <v>8.5</v>
      </c>
      <c r="IT35" s="139">
        <v>8.5</v>
      </c>
      <c r="IU35" s="139">
        <v>8.5</v>
      </c>
      <c r="IV35" s="139">
        <v>8.5</v>
      </c>
      <c r="IW35" s="139">
        <v>8.5</v>
      </c>
      <c r="IX35" s="139">
        <v>8.5</v>
      </c>
      <c r="IY35" s="59">
        <v>8.5</v>
      </c>
      <c r="IZ35" s="139">
        <v>8.5</v>
      </c>
      <c r="JA35" s="59">
        <v>8.5</v>
      </c>
      <c r="JB35" s="59">
        <v>8.5</v>
      </c>
      <c r="JC35" s="59">
        <v>8.5</v>
      </c>
      <c r="JD35" s="59">
        <v>8.5</v>
      </c>
      <c r="JE35" s="59">
        <v>8.5</v>
      </c>
      <c r="JF35" s="139">
        <v>8.5</v>
      </c>
      <c r="JG35" s="521">
        <v>8.5</v>
      </c>
      <c r="JH35" s="556">
        <v>8.5</v>
      </c>
      <c r="JI35" s="59">
        <v>8.5</v>
      </c>
      <c r="JJ35" s="59">
        <v>8.5</v>
      </c>
      <c r="JK35" s="59">
        <v>8.5</v>
      </c>
    </row>
    <row r="36" spans="1:271" ht="15" customHeight="1">
      <c r="A36" s="58"/>
      <c r="B36" s="59" t="s">
        <v>50</v>
      </c>
      <c r="C36" s="59"/>
      <c r="D36" s="59"/>
      <c r="E36" s="59"/>
      <c r="F36" s="59"/>
      <c r="G36" s="59"/>
      <c r="H36" s="59"/>
      <c r="I36" s="59"/>
      <c r="J36" s="59"/>
      <c r="K36" s="137">
        <v>9.5</v>
      </c>
      <c r="L36" s="137">
        <v>9.5</v>
      </c>
      <c r="M36" s="137">
        <v>9.5</v>
      </c>
      <c r="N36" s="137">
        <v>9.5</v>
      </c>
      <c r="O36" s="137">
        <v>9.5</v>
      </c>
      <c r="P36" s="137">
        <v>9.5</v>
      </c>
      <c r="Q36" s="137">
        <v>9.5</v>
      </c>
      <c r="R36" s="137">
        <v>9.5</v>
      </c>
      <c r="S36" s="137">
        <v>9.5</v>
      </c>
      <c r="T36" s="137">
        <v>9.5</v>
      </c>
      <c r="U36" s="137">
        <v>9.5</v>
      </c>
      <c r="V36" s="137">
        <v>9.5</v>
      </c>
      <c r="W36" s="137">
        <v>9.5</v>
      </c>
      <c r="X36" s="137">
        <v>10.5</v>
      </c>
      <c r="Y36" s="137">
        <v>10.5</v>
      </c>
      <c r="Z36" s="137">
        <v>10.5</v>
      </c>
      <c r="AA36" s="137">
        <v>10.5</v>
      </c>
      <c r="AB36" s="137">
        <v>10.5</v>
      </c>
      <c r="AC36" s="137">
        <v>10.5</v>
      </c>
      <c r="AD36" s="137">
        <v>10.5</v>
      </c>
      <c r="AE36" s="137">
        <v>11.5</v>
      </c>
      <c r="AF36" s="137">
        <v>11.5</v>
      </c>
      <c r="AG36" s="137">
        <v>11.5</v>
      </c>
      <c r="AH36" s="59">
        <v>15.5</v>
      </c>
      <c r="AI36" s="59">
        <v>15.5</v>
      </c>
      <c r="AJ36" s="59">
        <v>15.5</v>
      </c>
      <c r="AK36" s="59">
        <v>15.5</v>
      </c>
      <c r="AL36" s="59">
        <v>19.5</v>
      </c>
      <c r="AM36" s="59">
        <v>19.5</v>
      </c>
      <c r="AN36" s="59">
        <v>23.5</v>
      </c>
      <c r="AO36" s="59">
        <v>23.5</v>
      </c>
      <c r="AP36" s="59">
        <v>23.5</v>
      </c>
      <c r="AQ36" s="59">
        <v>23.5</v>
      </c>
      <c r="AR36" s="104">
        <v>23.5</v>
      </c>
      <c r="AS36" s="104">
        <v>23.5</v>
      </c>
      <c r="AT36" s="104">
        <v>23.5</v>
      </c>
      <c r="AU36" s="104">
        <v>23.5</v>
      </c>
      <c r="AV36" s="104">
        <v>23.5</v>
      </c>
      <c r="AW36" s="104">
        <v>23.5</v>
      </c>
      <c r="AX36" s="104">
        <v>23.5</v>
      </c>
      <c r="AY36" s="104">
        <v>23.5</v>
      </c>
      <c r="AZ36" s="104">
        <v>23.5</v>
      </c>
      <c r="BA36" s="140">
        <v>22.5</v>
      </c>
      <c r="BB36" s="140">
        <v>20.5</v>
      </c>
      <c r="BC36" s="140">
        <v>20.5</v>
      </c>
      <c r="BD36" s="59">
        <v>20.5</v>
      </c>
      <c r="BE36" s="59">
        <v>20.5</v>
      </c>
      <c r="BF36" s="59">
        <v>19.5</v>
      </c>
      <c r="BG36" s="59">
        <v>19.5</v>
      </c>
      <c r="BH36" s="59">
        <v>19.5</v>
      </c>
      <c r="BI36" s="59">
        <v>19.5</v>
      </c>
      <c r="BJ36" s="59">
        <v>18.5</v>
      </c>
      <c r="BK36" s="59">
        <v>18.5</v>
      </c>
      <c r="BL36" s="59">
        <v>17.5</v>
      </c>
      <c r="BM36" s="59">
        <v>17.5</v>
      </c>
      <c r="BN36" s="137">
        <v>14.5</v>
      </c>
      <c r="BO36" s="137">
        <v>12.5</v>
      </c>
      <c r="BP36" s="137">
        <v>12.5</v>
      </c>
      <c r="BQ36" s="137">
        <v>10.5</v>
      </c>
      <c r="BR36" s="137">
        <v>10.5</v>
      </c>
      <c r="BS36" s="137">
        <v>10.5</v>
      </c>
      <c r="BT36" s="137">
        <v>10.5</v>
      </c>
      <c r="BU36" s="137">
        <v>10.5</v>
      </c>
      <c r="BV36" s="137">
        <v>10.5</v>
      </c>
      <c r="BW36" s="137">
        <v>10.5</v>
      </c>
      <c r="BX36" s="137">
        <v>10.5</v>
      </c>
      <c r="BY36" s="137">
        <v>10.5</v>
      </c>
      <c r="BZ36" s="137">
        <v>10.5</v>
      </c>
      <c r="CA36" s="59">
        <v>9.5</v>
      </c>
      <c r="CB36" s="59">
        <v>9.5</v>
      </c>
      <c r="CC36" s="59">
        <v>9.5</v>
      </c>
      <c r="CD36" s="59">
        <v>9.5</v>
      </c>
      <c r="CE36" s="59">
        <v>9.5</v>
      </c>
      <c r="CF36" s="59">
        <v>9.5</v>
      </c>
      <c r="CG36" s="59">
        <v>9.5</v>
      </c>
      <c r="CH36" s="59">
        <v>9.5</v>
      </c>
      <c r="CI36" s="59">
        <v>9.5</v>
      </c>
      <c r="CJ36" s="59">
        <v>9.5</v>
      </c>
      <c r="CK36" s="59">
        <v>9.5</v>
      </c>
      <c r="CL36" s="59">
        <v>9.5</v>
      </c>
      <c r="CM36" s="59">
        <v>9.5</v>
      </c>
      <c r="CN36" s="59">
        <v>9.5</v>
      </c>
      <c r="CO36" s="59">
        <v>9.5</v>
      </c>
      <c r="CP36" s="59">
        <v>9.5</v>
      </c>
      <c r="CQ36" s="59">
        <v>9.5</v>
      </c>
      <c r="CR36" s="59">
        <v>9.5</v>
      </c>
      <c r="CS36" s="59">
        <v>9.5</v>
      </c>
      <c r="CT36" s="59">
        <v>9.5</v>
      </c>
      <c r="CU36" s="59">
        <v>9.5</v>
      </c>
      <c r="CV36" s="59">
        <v>9.5</v>
      </c>
      <c r="CW36" s="59">
        <v>9.5</v>
      </c>
      <c r="CX36" s="59">
        <v>9.5</v>
      </c>
      <c r="CY36" s="59">
        <v>9.5</v>
      </c>
      <c r="CZ36" s="59">
        <v>9.5</v>
      </c>
      <c r="DA36" s="59">
        <v>9.5</v>
      </c>
      <c r="DB36" s="59">
        <v>9.5</v>
      </c>
      <c r="DC36" s="59">
        <v>9.5</v>
      </c>
      <c r="DD36" s="101">
        <v>9.5</v>
      </c>
      <c r="DE36" s="101">
        <v>9.5</v>
      </c>
      <c r="DF36" s="101">
        <v>9.5</v>
      </c>
      <c r="DG36" s="59">
        <v>9.5</v>
      </c>
      <c r="DH36" s="59">
        <v>9.5</v>
      </c>
      <c r="DI36" s="59">
        <v>9.5</v>
      </c>
      <c r="DJ36" s="61">
        <v>9.5</v>
      </c>
      <c r="DK36" s="61">
        <v>9.5</v>
      </c>
      <c r="DL36" s="61">
        <v>9.5</v>
      </c>
      <c r="DM36" s="61">
        <v>9.5</v>
      </c>
      <c r="DN36" s="61">
        <v>9.5</v>
      </c>
      <c r="DO36" s="61">
        <v>9.5</v>
      </c>
      <c r="DP36" s="61">
        <v>9.5</v>
      </c>
      <c r="DQ36" s="61">
        <v>9.5</v>
      </c>
      <c r="DR36" s="61">
        <v>9.5</v>
      </c>
      <c r="DS36" s="61">
        <v>9.5</v>
      </c>
      <c r="DT36" s="61">
        <v>9.5</v>
      </c>
      <c r="DU36" s="61">
        <v>9.5</v>
      </c>
      <c r="DV36" s="61">
        <v>9.5</v>
      </c>
      <c r="DW36" s="61">
        <v>9.5</v>
      </c>
      <c r="DX36" s="61">
        <v>9.5</v>
      </c>
      <c r="DY36" s="61">
        <v>9.5</v>
      </c>
      <c r="DZ36" s="61">
        <v>9.5</v>
      </c>
      <c r="EA36" s="61">
        <v>9.5</v>
      </c>
      <c r="EB36" s="59">
        <v>9.5</v>
      </c>
      <c r="EC36" s="59">
        <v>9.5</v>
      </c>
      <c r="ED36" s="59">
        <v>9.5</v>
      </c>
      <c r="EE36" s="59">
        <v>9.5</v>
      </c>
      <c r="EF36" s="59">
        <v>9.5</v>
      </c>
      <c r="EG36" s="59">
        <v>9.5</v>
      </c>
      <c r="EH36" s="59">
        <v>9.5</v>
      </c>
      <c r="EI36" s="104">
        <v>9.5</v>
      </c>
      <c r="EJ36" s="104">
        <v>9.5</v>
      </c>
      <c r="EK36" s="104">
        <v>9.5</v>
      </c>
      <c r="EL36" s="104">
        <v>9.5</v>
      </c>
      <c r="EM36" s="104">
        <v>9.5</v>
      </c>
      <c r="EN36" s="104">
        <v>9.5</v>
      </c>
      <c r="EO36" s="104">
        <v>9.5</v>
      </c>
      <c r="EP36" s="104">
        <v>9.5</v>
      </c>
      <c r="EQ36" s="104">
        <v>9.5</v>
      </c>
      <c r="ER36" s="104">
        <v>9.5</v>
      </c>
      <c r="ES36" s="59">
        <v>9.5</v>
      </c>
      <c r="ET36" s="59">
        <v>7.5</v>
      </c>
      <c r="EU36" s="59">
        <v>7.5</v>
      </c>
      <c r="EV36" s="59">
        <v>7.5</v>
      </c>
      <c r="EW36" s="59">
        <v>7.5</v>
      </c>
      <c r="EX36" s="59">
        <v>7.5</v>
      </c>
      <c r="EY36" s="59">
        <v>7.5</v>
      </c>
      <c r="EZ36" s="59">
        <v>7.5</v>
      </c>
      <c r="FA36" s="59">
        <v>7.5</v>
      </c>
      <c r="FB36" s="59">
        <v>7.5</v>
      </c>
      <c r="FC36" s="59">
        <v>7.5</v>
      </c>
      <c r="FD36" s="59">
        <v>7.5</v>
      </c>
      <c r="FE36" s="59">
        <v>7.5</v>
      </c>
      <c r="FF36" s="59">
        <v>7.5</v>
      </c>
      <c r="FG36" s="59">
        <v>7.5</v>
      </c>
      <c r="FH36" s="59">
        <v>7.5</v>
      </c>
      <c r="FI36" s="59">
        <v>7.5</v>
      </c>
      <c r="FJ36" s="59">
        <v>7.5</v>
      </c>
      <c r="FK36" s="59">
        <v>7.5</v>
      </c>
      <c r="FL36" s="59">
        <v>7.5</v>
      </c>
      <c r="FM36" s="59">
        <v>7.5</v>
      </c>
      <c r="FN36" s="59">
        <v>7.5</v>
      </c>
      <c r="FO36" s="59">
        <v>7.5</v>
      </c>
      <c r="FP36" s="59">
        <v>7.5</v>
      </c>
      <c r="FQ36" s="59">
        <v>7.5</v>
      </c>
      <c r="FR36" s="59">
        <v>7.5</v>
      </c>
      <c r="FS36" s="59">
        <v>7.5</v>
      </c>
      <c r="FT36" s="59">
        <v>7.5</v>
      </c>
      <c r="FU36" s="106">
        <v>7.5</v>
      </c>
      <c r="FV36" s="106">
        <v>7.5</v>
      </c>
      <c r="FW36" s="106">
        <v>7.5</v>
      </c>
      <c r="FX36" s="106">
        <v>7.5</v>
      </c>
      <c r="FY36" s="106">
        <v>7.5</v>
      </c>
      <c r="FZ36" s="106">
        <v>7.5</v>
      </c>
      <c r="GA36" s="106">
        <v>7.5</v>
      </c>
      <c r="GB36" s="106">
        <v>7.5</v>
      </c>
      <c r="GC36" s="106">
        <v>7.5</v>
      </c>
      <c r="GD36" s="106">
        <v>7.5</v>
      </c>
      <c r="GE36" s="106">
        <v>7.5</v>
      </c>
      <c r="GF36" s="106">
        <v>7.5</v>
      </c>
      <c r="GG36" s="106">
        <v>7.5</v>
      </c>
      <c r="GH36" s="106">
        <v>7.5</v>
      </c>
      <c r="GI36" s="106">
        <v>7.5</v>
      </c>
      <c r="GJ36" s="106">
        <v>7.5</v>
      </c>
      <c r="GK36" s="106">
        <v>7.5</v>
      </c>
      <c r="GL36" s="106">
        <v>7.5</v>
      </c>
      <c r="GM36" s="106">
        <v>7.5</v>
      </c>
      <c r="GN36" s="106">
        <v>7.5</v>
      </c>
      <c r="GO36" s="106">
        <v>7.5</v>
      </c>
      <c r="GP36" s="106">
        <v>7.5</v>
      </c>
      <c r="GQ36" s="106">
        <v>7.5</v>
      </c>
      <c r="GR36" s="106">
        <v>7.5</v>
      </c>
      <c r="GS36" s="106">
        <v>7.5</v>
      </c>
      <c r="GT36" s="106">
        <v>7.5</v>
      </c>
      <c r="GU36" s="106">
        <v>7.5</v>
      </c>
      <c r="GV36" s="106">
        <v>7.5</v>
      </c>
      <c r="GW36" s="106">
        <v>7.5</v>
      </c>
      <c r="GX36" s="106">
        <v>7.5</v>
      </c>
      <c r="GY36" s="106">
        <v>7.5</v>
      </c>
      <c r="GZ36" s="106">
        <v>7.5</v>
      </c>
      <c r="HA36" s="106">
        <v>7.5</v>
      </c>
      <c r="HB36" s="106">
        <v>7.5</v>
      </c>
      <c r="HC36" s="106">
        <v>7.5</v>
      </c>
      <c r="HD36" s="106">
        <v>7.5</v>
      </c>
      <c r="HE36" s="106">
        <v>7.5</v>
      </c>
      <c r="HF36" s="106">
        <v>7.5</v>
      </c>
      <c r="HG36" s="106">
        <v>7.5</v>
      </c>
      <c r="HH36" s="106">
        <v>7.5</v>
      </c>
      <c r="HI36" s="106">
        <v>7.5</v>
      </c>
      <c r="HJ36" s="106">
        <v>7.5</v>
      </c>
      <c r="HK36" s="106">
        <v>7.5</v>
      </c>
      <c r="HL36" s="106">
        <v>7.5</v>
      </c>
      <c r="HM36" s="106">
        <v>7.5</v>
      </c>
      <c r="HN36" s="106">
        <v>7.5</v>
      </c>
      <c r="HO36" s="106">
        <v>7.5</v>
      </c>
      <c r="HP36" s="106">
        <v>7.5</v>
      </c>
      <c r="HQ36" s="106">
        <v>7.5</v>
      </c>
      <c r="HR36" s="106">
        <v>7.5</v>
      </c>
      <c r="HS36" s="106">
        <v>7.5</v>
      </c>
      <c r="HT36" s="106">
        <v>7.5</v>
      </c>
      <c r="HU36" s="106">
        <v>7.5</v>
      </c>
      <c r="HV36" s="106">
        <v>7.5</v>
      </c>
      <c r="HW36" s="106">
        <v>7.5</v>
      </c>
      <c r="HX36" s="106">
        <v>7.5</v>
      </c>
      <c r="HY36" s="106">
        <v>7.5</v>
      </c>
      <c r="HZ36" s="106">
        <v>7.5</v>
      </c>
      <c r="IA36" s="106">
        <v>7.5</v>
      </c>
      <c r="IB36" s="106">
        <v>7.5</v>
      </c>
      <c r="IC36" s="106">
        <v>11</v>
      </c>
      <c r="ID36" s="106">
        <v>11</v>
      </c>
      <c r="IE36" s="106">
        <v>11</v>
      </c>
      <c r="IF36" s="106">
        <v>11</v>
      </c>
      <c r="IG36" s="106">
        <v>11</v>
      </c>
      <c r="IH36" s="106">
        <v>11</v>
      </c>
      <c r="II36" s="106">
        <v>11</v>
      </c>
      <c r="IJ36" s="106">
        <v>11</v>
      </c>
      <c r="IK36" s="106">
        <v>11</v>
      </c>
      <c r="IL36" s="106">
        <v>11</v>
      </c>
      <c r="IM36" s="106">
        <v>11</v>
      </c>
      <c r="IN36" s="106">
        <v>11</v>
      </c>
      <c r="IO36" s="106">
        <v>11</v>
      </c>
      <c r="IP36" s="106">
        <v>11</v>
      </c>
      <c r="IQ36" s="106">
        <v>11</v>
      </c>
      <c r="IR36" s="106">
        <v>11</v>
      </c>
      <c r="IS36" s="141">
        <v>9</v>
      </c>
      <c r="IT36" s="142">
        <v>9</v>
      </c>
      <c r="IU36" s="142">
        <v>9</v>
      </c>
      <c r="IV36" s="142">
        <v>9</v>
      </c>
      <c r="IW36" s="142">
        <v>9</v>
      </c>
      <c r="IX36" s="142">
        <v>9</v>
      </c>
      <c r="IY36" s="106">
        <v>9</v>
      </c>
      <c r="IZ36" s="142">
        <v>9</v>
      </c>
      <c r="JA36" s="106">
        <v>9</v>
      </c>
      <c r="JB36" s="106">
        <v>9</v>
      </c>
      <c r="JC36" s="106">
        <v>9</v>
      </c>
      <c r="JD36" s="106">
        <v>9</v>
      </c>
      <c r="JE36" s="106">
        <v>9</v>
      </c>
      <c r="JF36" s="142">
        <v>9</v>
      </c>
      <c r="JG36" s="522">
        <v>9</v>
      </c>
      <c r="JH36" s="556">
        <v>9</v>
      </c>
      <c r="JI36" s="59">
        <v>9</v>
      </c>
      <c r="JJ36" s="59">
        <v>9</v>
      </c>
      <c r="JK36" s="59">
        <v>9</v>
      </c>
    </row>
    <row r="37" spans="1:271" ht="15" customHeight="1">
      <c r="A37" s="58"/>
      <c r="B37" s="59" t="s">
        <v>51</v>
      </c>
      <c r="C37" s="59"/>
      <c r="D37" s="59"/>
      <c r="E37" s="59"/>
      <c r="F37" s="59"/>
      <c r="G37" s="59"/>
      <c r="H37" s="59"/>
      <c r="I37" s="59"/>
      <c r="J37" s="59"/>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7"/>
      <c r="AI37" s="137"/>
      <c r="AJ37" s="137"/>
      <c r="AK37" s="137"/>
      <c r="AL37" s="59"/>
      <c r="AM37" s="59"/>
      <c r="AN37" s="59"/>
      <c r="AO37" s="59"/>
      <c r="AP37" s="59"/>
      <c r="AQ37" s="59"/>
      <c r="AR37" s="78"/>
      <c r="AS37" s="78"/>
      <c r="AT37" s="78"/>
      <c r="AU37" s="78"/>
      <c r="AV37" s="78"/>
      <c r="AW37" s="89"/>
      <c r="AX37" s="78"/>
      <c r="AY37" s="78"/>
      <c r="AZ37" s="78"/>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59"/>
      <c r="CW37" s="59"/>
      <c r="CX37" s="59"/>
      <c r="CY37" s="59"/>
      <c r="CZ37" s="59"/>
      <c r="DA37" s="59"/>
      <c r="DB37" s="59"/>
      <c r="DC37" s="59"/>
      <c r="DD37" s="101"/>
      <c r="DE37" s="101"/>
      <c r="DF37" s="101"/>
      <c r="DG37" s="132"/>
      <c r="DH37" s="132"/>
      <c r="DI37" s="132"/>
      <c r="DJ37" s="132"/>
      <c r="DK37" s="132"/>
      <c r="DL37" s="132"/>
      <c r="DM37" s="132"/>
      <c r="DN37" s="132"/>
      <c r="DO37" s="132"/>
      <c r="DP37" s="132"/>
      <c r="DQ37" s="132"/>
      <c r="DR37" s="132"/>
      <c r="DS37" s="132"/>
      <c r="DT37" s="132"/>
      <c r="DU37" s="132"/>
      <c r="DV37" s="132"/>
      <c r="DW37" s="132"/>
      <c r="DX37" s="132"/>
      <c r="DY37" s="132"/>
      <c r="DZ37" s="132"/>
      <c r="EA37" s="132"/>
      <c r="EB37" s="59"/>
      <c r="EC37" s="59"/>
      <c r="ED37" s="59"/>
      <c r="EE37" s="59"/>
      <c r="EF37" s="59"/>
      <c r="EG37" s="59"/>
      <c r="EH37" s="89"/>
      <c r="EI37" s="89"/>
      <c r="EJ37" s="89"/>
      <c r="EK37" s="89"/>
      <c r="EL37" s="89"/>
      <c r="EM37" s="89"/>
      <c r="EN37" s="89"/>
      <c r="EO37" s="89"/>
      <c r="EP37" s="89"/>
      <c r="EQ37" s="89"/>
      <c r="ER37" s="89"/>
      <c r="ES37" s="59"/>
      <c r="ET37" s="59"/>
      <c r="EU37" s="59"/>
      <c r="EV37" s="59"/>
      <c r="EW37" s="59"/>
      <c r="EX37" s="59"/>
      <c r="EY37" s="59"/>
      <c r="EZ37" s="59"/>
      <c r="FA37" s="59"/>
      <c r="FB37" s="59"/>
      <c r="FC37" s="59"/>
      <c r="FD37" s="59"/>
      <c r="FE37" s="59"/>
      <c r="FF37" s="59"/>
      <c r="FG37" s="59"/>
      <c r="FH37" s="59"/>
      <c r="FI37" s="59"/>
      <c r="FJ37" s="59"/>
      <c r="FK37" s="59"/>
      <c r="FL37" s="59"/>
      <c r="FM37" s="59"/>
      <c r="FN37" s="59"/>
      <c r="FO37" s="59"/>
      <c r="FP37" s="59"/>
      <c r="FQ37" s="59"/>
      <c r="FR37" s="59"/>
      <c r="FS37" s="59"/>
      <c r="FT37" s="59"/>
      <c r="FU37" s="106"/>
      <c r="FV37" s="106"/>
      <c r="FW37" s="106"/>
      <c r="FX37" s="106"/>
      <c r="FY37" s="133"/>
      <c r="FZ37" s="133"/>
      <c r="GA37" s="133"/>
      <c r="GB37" s="133"/>
      <c r="GC37" s="133"/>
      <c r="GD37" s="133"/>
      <c r="GE37" s="133"/>
      <c r="GF37" s="133"/>
      <c r="GG37" s="133"/>
      <c r="GH37" s="133"/>
      <c r="GI37" s="133"/>
      <c r="GJ37" s="133"/>
      <c r="GK37" s="133"/>
      <c r="GL37" s="133"/>
      <c r="GM37" s="133"/>
      <c r="GN37" s="133"/>
      <c r="GO37" s="133"/>
      <c r="GP37" s="133"/>
      <c r="GQ37" s="133"/>
      <c r="GR37" s="133"/>
      <c r="GS37" s="133"/>
      <c r="GT37" s="133"/>
      <c r="GU37" s="133"/>
      <c r="GV37" s="133"/>
      <c r="GW37" s="133"/>
      <c r="GX37" s="133"/>
      <c r="GY37" s="133"/>
      <c r="GZ37" s="133"/>
      <c r="HA37" s="133"/>
      <c r="HB37" s="133"/>
      <c r="HC37" s="133"/>
      <c r="HD37" s="133"/>
      <c r="HE37" s="133"/>
      <c r="HF37" s="133"/>
      <c r="HG37" s="133"/>
      <c r="HH37" s="133"/>
      <c r="HI37" s="133"/>
      <c r="HJ37" s="133"/>
      <c r="HK37" s="133"/>
      <c r="HL37" s="133"/>
      <c r="HM37" s="133"/>
      <c r="HN37" s="133"/>
      <c r="HO37" s="133"/>
      <c r="HP37" s="133"/>
      <c r="HQ37" s="133"/>
      <c r="HR37" s="133"/>
      <c r="HS37" s="133"/>
      <c r="HT37" s="133"/>
      <c r="HU37" s="133"/>
      <c r="HV37" s="133"/>
      <c r="HW37" s="133"/>
      <c r="HX37" s="133"/>
      <c r="HY37" s="133"/>
      <c r="HZ37" s="133"/>
      <c r="IA37" s="133"/>
      <c r="IB37" s="133"/>
      <c r="IC37" s="133"/>
      <c r="ID37" s="133"/>
      <c r="IE37" s="133"/>
      <c r="IF37" s="133"/>
      <c r="IG37" s="133"/>
      <c r="IH37" s="133"/>
      <c r="II37" s="133"/>
      <c r="IJ37" s="133"/>
      <c r="IK37" s="133"/>
      <c r="IL37" s="133"/>
      <c r="IM37" s="133"/>
      <c r="IN37" s="133"/>
      <c r="IO37" s="133"/>
      <c r="IP37" s="133"/>
      <c r="IQ37" s="133"/>
      <c r="IR37" s="133"/>
      <c r="IS37" s="143"/>
      <c r="IT37" s="144"/>
      <c r="IU37" s="144"/>
      <c r="IV37" s="144"/>
      <c r="IW37" s="144"/>
      <c r="IX37" s="144"/>
      <c r="IY37" s="133"/>
      <c r="IZ37" s="143"/>
      <c r="JA37" s="133"/>
      <c r="JB37" s="133"/>
      <c r="JC37" s="133"/>
      <c r="JD37" s="133"/>
      <c r="JE37" s="133"/>
      <c r="JF37" s="143"/>
      <c r="JG37" s="523"/>
      <c r="JH37" s="556"/>
      <c r="JI37" s="59"/>
      <c r="JJ37" s="59"/>
      <c r="JK37" s="59"/>
    </row>
    <row r="38" spans="1:271" ht="15" customHeight="1">
      <c r="A38" s="58"/>
      <c r="B38" s="145" t="s">
        <v>52</v>
      </c>
      <c r="C38" s="59"/>
      <c r="D38" s="59"/>
      <c r="E38" s="59"/>
      <c r="F38" s="59"/>
      <c r="G38" s="59"/>
      <c r="H38" s="59"/>
      <c r="I38" s="59"/>
      <c r="J38" s="59"/>
      <c r="K38" s="137">
        <v>4</v>
      </c>
      <c r="L38" s="137">
        <v>4</v>
      </c>
      <c r="M38" s="137">
        <v>4</v>
      </c>
      <c r="N38" s="137">
        <v>4</v>
      </c>
      <c r="O38" s="137">
        <v>4</v>
      </c>
      <c r="P38" s="137">
        <v>4</v>
      </c>
      <c r="Q38" s="137">
        <v>4</v>
      </c>
      <c r="R38" s="137">
        <v>4</v>
      </c>
      <c r="S38" s="137">
        <v>4</v>
      </c>
      <c r="T38" s="137">
        <v>4</v>
      </c>
      <c r="U38" s="137">
        <v>4</v>
      </c>
      <c r="V38" s="137">
        <v>5</v>
      </c>
      <c r="W38" s="137">
        <v>5</v>
      </c>
      <c r="X38" s="137">
        <v>5</v>
      </c>
      <c r="Y38" s="137">
        <v>5</v>
      </c>
      <c r="Z38" s="137">
        <v>5</v>
      </c>
      <c r="AA38" s="137">
        <v>5</v>
      </c>
      <c r="AB38" s="137">
        <v>5</v>
      </c>
      <c r="AC38" s="137">
        <v>5</v>
      </c>
      <c r="AD38" s="137">
        <v>5</v>
      </c>
      <c r="AE38" s="137">
        <v>5</v>
      </c>
      <c r="AF38" s="137">
        <v>5</v>
      </c>
      <c r="AG38" s="137">
        <v>5</v>
      </c>
      <c r="AH38" s="59">
        <v>10</v>
      </c>
      <c r="AI38" s="59">
        <v>10</v>
      </c>
      <c r="AJ38" s="59">
        <v>10</v>
      </c>
      <c r="AK38" s="59">
        <v>10</v>
      </c>
      <c r="AL38" s="59">
        <v>14</v>
      </c>
      <c r="AM38" s="59">
        <v>14</v>
      </c>
      <c r="AN38" s="59">
        <v>18</v>
      </c>
      <c r="AO38" s="59">
        <v>18</v>
      </c>
      <c r="AP38" s="59">
        <v>18</v>
      </c>
      <c r="AQ38" s="59">
        <v>18</v>
      </c>
      <c r="AR38" s="59">
        <v>18</v>
      </c>
      <c r="AS38" s="59">
        <v>18</v>
      </c>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59"/>
      <c r="CW38" s="59"/>
      <c r="CX38" s="59"/>
      <c r="CY38" s="59"/>
      <c r="CZ38" s="59"/>
      <c r="DA38" s="59"/>
      <c r="DB38" s="59"/>
      <c r="DC38" s="59"/>
      <c r="DD38" s="101"/>
      <c r="DE38" s="101"/>
      <c r="DF38" s="101"/>
      <c r="DG38" s="59"/>
      <c r="DH38" s="59"/>
      <c r="DI38" s="59"/>
      <c r="DJ38" s="132"/>
      <c r="DK38" s="132"/>
      <c r="DL38" s="132"/>
      <c r="DM38" s="132"/>
      <c r="DN38" s="132"/>
      <c r="DO38" s="132"/>
      <c r="DP38" s="132"/>
      <c r="DQ38" s="132"/>
      <c r="DR38" s="132"/>
      <c r="DS38" s="132"/>
      <c r="DT38" s="132"/>
      <c r="DU38" s="132"/>
      <c r="DV38" s="132"/>
      <c r="DW38" s="132"/>
      <c r="DX38" s="132"/>
      <c r="DY38" s="132"/>
      <c r="DZ38" s="132"/>
      <c r="EA38" s="132"/>
      <c r="EB38" s="59"/>
      <c r="EC38" s="59"/>
      <c r="ED38" s="59"/>
      <c r="EE38" s="59"/>
      <c r="EF38" s="59"/>
      <c r="EG38" s="59"/>
      <c r="EH38" s="89"/>
      <c r="EI38" s="89"/>
      <c r="EJ38" s="89"/>
      <c r="EK38" s="59"/>
      <c r="EL38" s="89"/>
      <c r="EM38" s="89"/>
      <c r="EN38" s="89"/>
      <c r="EO38" s="89"/>
      <c r="EP38" s="89"/>
      <c r="EQ38" s="89"/>
      <c r="ER38" s="89"/>
      <c r="ES38" s="59"/>
      <c r="ET38" s="59"/>
      <c r="EU38" s="59"/>
      <c r="EV38" s="59"/>
      <c r="EW38" s="59"/>
      <c r="EX38" s="59"/>
      <c r="EY38" s="59"/>
      <c r="EZ38" s="59"/>
      <c r="FA38" s="59"/>
      <c r="FB38" s="59"/>
      <c r="FC38" s="59"/>
      <c r="FD38" s="59"/>
      <c r="FE38" s="59"/>
      <c r="FF38" s="59"/>
      <c r="FG38" s="59"/>
      <c r="FH38" s="59"/>
      <c r="FI38" s="59"/>
      <c r="FJ38" s="59"/>
      <c r="FK38" s="59"/>
      <c r="FL38" s="59"/>
      <c r="FM38" s="59"/>
      <c r="FN38" s="59"/>
      <c r="FO38" s="59"/>
      <c r="FP38" s="59"/>
      <c r="FQ38" s="59"/>
      <c r="FR38" s="59"/>
      <c r="FS38" s="59"/>
      <c r="FT38" s="59"/>
      <c r="FU38" s="106"/>
      <c r="FV38" s="106"/>
      <c r="FW38" s="106"/>
      <c r="FX38" s="106"/>
      <c r="FY38" s="133"/>
      <c r="FZ38" s="133"/>
      <c r="GA38" s="133"/>
      <c r="GB38" s="133"/>
      <c r="GC38" s="133"/>
      <c r="GD38" s="133"/>
      <c r="GE38" s="133"/>
      <c r="GF38" s="133"/>
      <c r="GG38" s="133"/>
      <c r="GH38" s="133"/>
      <c r="GI38" s="133"/>
      <c r="GJ38" s="133"/>
      <c r="GK38" s="133"/>
      <c r="GL38" s="133"/>
      <c r="GM38" s="133"/>
      <c r="GN38" s="133"/>
      <c r="GO38" s="133"/>
      <c r="GP38" s="133"/>
      <c r="GQ38" s="133"/>
      <c r="GR38" s="133"/>
      <c r="GS38" s="133"/>
      <c r="GT38" s="133"/>
      <c r="GU38" s="133"/>
      <c r="GV38" s="133"/>
      <c r="GW38" s="133"/>
      <c r="GX38" s="133"/>
      <c r="GY38" s="133"/>
      <c r="GZ38" s="133"/>
      <c r="HA38" s="133"/>
      <c r="HB38" s="133"/>
      <c r="HC38" s="133"/>
      <c r="HD38" s="133"/>
      <c r="HE38" s="133"/>
      <c r="HF38" s="133"/>
      <c r="HG38" s="133"/>
      <c r="HH38" s="133"/>
      <c r="HI38" s="133"/>
      <c r="HJ38" s="133"/>
      <c r="HK38" s="133"/>
      <c r="HL38" s="133"/>
      <c r="HM38" s="133"/>
      <c r="HN38" s="133"/>
      <c r="HO38" s="133"/>
      <c r="HP38" s="133"/>
      <c r="HQ38" s="133"/>
      <c r="HR38" s="133"/>
      <c r="HS38" s="133"/>
      <c r="HT38" s="133"/>
      <c r="HU38" s="133"/>
      <c r="HV38" s="133"/>
      <c r="HW38" s="133"/>
      <c r="HX38" s="133"/>
      <c r="HY38" s="133"/>
      <c r="HZ38" s="133"/>
      <c r="IA38" s="133"/>
      <c r="IB38" s="133"/>
      <c r="IC38" s="133"/>
      <c r="ID38" s="133"/>
      <c r="IE38" s="133"/>
      <c r="IF38" s="133"/>
      <c r="IG38" s="133"/>
      <c r="IH38" s="133"/>
      <c r="II38" s="133"/>
      <c r="IJ38" s="133"/>
      <c r="IK38" s="133"/>
      <c r="IL38" s="133"/>
      <c r="IM38" s="133"/>
      <c r="IN38" s="133"/>
      <c r="IO38" s="133"/>
      <c r="IP38" s="133"/>
      <c r="IQ38" s="133"/>
      <c r="IR38" s="133"/>
      <c r="IS38" s="143"/>
      <c r="IT38" s="144"/>
      <c r="IU38" s="144"/>
      <c r="IV38" s="144"/>
      <c r="IW38" s="144"/>
      <c r="IX38" s="144"/>
      <c r="IY38" s="133"/>
      <c r="IZ38" s="143"/>
      <c r="JA38" s="133"/>
      <c r="JB38" s="133"/>
      <c r="JC38" s="133"/>
      <c r="JD38" s="133"/>
      <c r="JE38" s="133"/>
      <c r="JF38" s="143"/>
      <c r="JG38" s="523"/>
      <c r="JH38" s="556"/>
      <c r="JI38" s="59"/>
      <c r="JJ38" s="59"/>
      <c r="JK38" s="59"/>
    </row>
    <row r="39" spans="1:271" ht="15" customHeight="1">
      <c r="A39" s="58"/>
      <c r="B39" s="145" t="s">
        <v>53</v>
      </c>
      <c r="C39" s="59"/>
      <c r="D39" s="59"/>
      <c r="E39" s="59"/>
      <c r="F39" s="59"/>
      <c r="G39" s="59"/>
      <c r="H39" s="59"/>
      <c r="I39" s="59"/>
      <c r="J39" s="59"/>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59"/>
      <c r="AI39" s="59"/>
      <c r="AJ39" s="59"/>
      <c r="AK39" s="59"/>
      <c r="AL39" s="59"/>
      <c r="AM39" s="59"/>
      <c r="AN39" s="59"/>
      <c r="AO39" s="59"/>
      <c r="AP39" s="59"/>
      <c r="AQ39" s="59"/>
      <c r="AR39" s="59"/>
      <c r="AS39" s="59"/>
      <c r="AT39" s="59">
        <v>18</v>
      </c>
      <c r="AU39" s="59">
        <v>18</v>
      </c>
      <c r="AV39" s="59">
        <v>18</v>
      </c>
      <c r="AW39" s="59">
        <v>18</v>
      </c>
      <c r="AX39" s="59">
        <v>18</v>
      </c>
      <c r="AY39" s="59">
        <v>18</v>
      </c>
      <c r="AZ39" s="59">
        <v>18</v>
      </c>
      <c r="BA39" s="88">
        <v>17</v>
      </c>
      <c r="BB39" s="88">
        <v>15</v>
      </c>
      <c r="BC39" s="88">
        <v>15</v>
      </c>
      <c r="BD39" s="59">
        <v>15</v>
      </c>
      <c r="BE39" s="59">
        <v>15</v>
      </c>
      <c r="BF39" s="59">
        <v>14</v>
      </c>
      <c r="BG39" s="59">
        <v>14</v>
      </c>
      <c r="BH39" s="59">
        <v>14</v>
      </c>
      <c r="BI39" s="59">
        <v>14</v>
      </c>
      <c r="BJ39" s="59">
        <v>13</v>
      </c>
      <c r="BK39" s="59">
        <v>13</v>
      </c>
      <c r="BL39" s="59">
        <v>12</v>
      </c>
      <c r="BM39" s="59">
        <v>12</v>
      </c>
      <c r="BN39" s="137">
        <v>9</v>
      </c>
      <c r="BO39" s="137">
        <v>7</v>
      </c>
      <c r="BP39" s="137">
        <v>7</v>
      </c>
      <c r="BQ39" s="137">
        <v>5</v>
      </c>
      <c r="BR39" s="137">
        <v>5</v>
      </c>
      <c r="BS39" s="137">
        <v>5</v>
      </c>
      <c r="BT39" s="137">
        <v>5</v>
      </c>
      <c r="BU39" s="137">
        <v>5</v>
      </c>
      <c r="BV39" s="137">
        <v>5</v>
      </c>
      <c r="BW39" s="137">
        <v>5</v>
      </c>
      <c r="BX39" s="137">
        <v>5</v>
      </c>
      <c r="BY39" s="137">
        <v>5</v>
      </c>
      <c r="BZ39" s="137">
        <v>5</v>
      </c>
      <c r="CA39" s="59">
        <v>4</v>
      </c>
      <c r="CB39" s="59">
        <v>4</v>
      </c>
      <c r="CC39" s="59">
        <v>4</v>
      </c>
      <c r="CD39" s="59">
        <v>4</v>
      </c>
      <c r="CE39" s="59">
        <v>4</v>
      </c>
      <c r="CF39" s="59">
        <v>4</v>
      </c>
      <c r="CG39" s="59">
        <v>4</v>
      </c>
      <c r="CH39" s="59">
        <v>4</v>
      </c>
      <c r="CI39" s="59">
        <v>4</v>
      </c>
      <c r="CJ39" s="59">
        <v>4</v>
      </c>
      <c r="CK39" s="59">
        <v>4</v>
      </c>
      <c r="CL39" s="59">
        <v>4</v>
      </c>
      <c r="CM39" s="59">
        <v>4</v>
      </c>
      <c r="CN39" s="59">
        <v>4</v>
      </c>
      <c r="CO39" s="59">
        <v>4</v>
      </c>
      <c r="CP39" s="59">
        <v>4</v>
      </c>
      <c r="CQ39" s="59">
        <v>4</v>
      </c>
      <c r="CR39" s="59">
        <v>4</v>
      </c>
      <c r="CS39" s="59">
        <v>4</v>
      </c>
      <c r="CT39" s="59">
        <v>4</v>
      </c>
      <c r="CU39" s="59">
        <v>4</v>
      </c>
      <c r="CV39" s="59">
        <v>4</v>
      </c>
      <c r="CW39" s="59">
        <v>4</v>
      </c>
      <c r="CX39" s="59">
        <v>4</v>
      </c>
      <c r="CY39" s="59">
        <v>4</v>
      </c>
      <c r="CZ39" s="59">
        <v>4</v>
      </c>
      <c r="DA39" s="59">
        <v>4</v>
      </c>
      <c r="DB39" s="59">
        <v>4</v>
      </c>
      <c r="DC39" s="59">
        <v>4</v>
      </c>
      <c r="DD39" s="87">
        <v>4</v>
      </c>
      <c r="DE39" s="87">
        <v>4</v>
      </c>
      <c r="DF39" s="87">
        <v>4</v>
      </c>
      <c r="DG39" s="132">
        <v>4</v>
      </c>
      <c r="DH39" s="132">
        <v>4</v>
      </c>
      <c r="DI39" s="132">
        <v>4</v>
      </c>
      <c r="DJ39" s="132">
        <v>4</v>
      </c>
      <c r="DK39" s="132">
        <v>4</v>
      </c>
      <c r="DL39" s="132">
        <v>4</v>
      </c>
      <c r="DM39" s="132">
        <v>4</v>
      </c>
      <c r="DN39" s="132">
        <v>4</v>
      </c>
      <c r="DO39" s="132">
        <v>4</v>
      </c>
      <c r="DP39" s="132">
        <v>4</v>
      </c>
      <c r="DQ39" s="132">
        <v>4</v>
      </c>
      <c r="DR39" s="132">
        <v>4</v>
      </c>
      <c r="DS39" s="132">
        <v>4</v>
      </c>
      <c r="DT39" s="132">
        <v>2</v>
      </c>
      <c r="DU39" s="132">
        <v>2</v>
      </c>
      <c r="DV39" s="132">
        <v>2</v>
      </c>
      <c r="DW39" s="132">
        <v>2</v>
      </c>
      <c r="DX39" s="132">
        <v>2</v>
      </c>
      <c r="DY39" s="78">
        <v>1</v>
      </c>
      <c r="DZ39" s="78">
        <v>1</v>
      </c>
      <c r="EA39" s="78">
        <v>1</v>
      </c>
      <c r="EB39" s="59">
        <v>1</v>
      </c>
      <c r="EC39" s="59">
        <v>1</v>
      </c>
      <c r="ED39" s="59">
        <v>1</v>
      </c>
      <c r="EE39" s="59">
        <v>1</v>
      </c>
      <c r="EF39" s="59">
        <v>1</v>
      </c>
      <c r="EG39" s="59">
        <v>1</v>
      </c>
      <c r="EH39" s="89">
        <v>1</v>
      </c>
      <c r="EI39" s="89">
        <v>1</v>
      </c>
      <c r="EJ39" s="89">
        <v>1</v>
      </c>
      <c r="EK39" s="89">
        <v>1</v>
      </c>
      <c r="EL39" s="89">
        <v>1</v>
      </c>
      <c r="EM39" s="89">
        <v>1</v>
      </c>
      <c r="EN39" s="89">
        <v>1</v>
      </c>
      <c r="EO39" s="89">
        <v>1</v>
      </c>
      <c r="EP39" s="89">
        <v>1</v>
      </c>
      <c r="EQ39" s="89">
        <v>1</v>
      </c>
      <c r="ER39" s="89">
        <v>1</v>
      </c>
      <c r="ES39" s="59">
        <v>1</v>
      </c>
      <c r="ET39" s="59">
        <v>3.5</v>
      </c>
      <c r="EU39" s="59">
        <v>3.5</v>
      </c>
      <c r="EV39" s="59">
        <v>1</v>
      </c>
      <c r="EW39" s="59">
        <v>1</v>
      </c>
      <c r="EX39" s="59">
        <v>1</v>
      </c>
      <c r="EY39" s="59">
        <v>0.75</v>
      </c>
      <c r="EZ39" s="59">
        <v>0.75</v>
      </c>
      <c r="FA39" s="59">
        <v>0.75</v>
      </c>
      <c r="FB39" s="59">
        <v>0.75</v>
      </c>
      <c r="FC39" s="59">
        <v>0.5</v>
      </c>
      <c r="FD39" s="59">
        <v>0.5</v>
      </c>
      <c r="FE39" s="59">
        <v>0.5</v>
      </c>
      <c r="FF39" s="59">
        <v>0.5</v>
      </c>
      <c r="FG39" s="59">
        <v>0.5</v>
      </c>
      <c r="FH39" s="59">
        <v>0.5</v>
      </c>
      <c r="FI39" s="59">
        <v>0.5</v>
      </c>
      <c r="FJ39" s="59">
        <v>0.5</v>
      </c>
      <c r="FK39" s="59">
        <v>0.5</v>
      </c>
      <c r="FL39" s="59">
        <v>0.5</v>
      </c>
      <c r="FM39" s="59">
        <v>0.5</v>
      </c>
      <c r="FN39" s="59">
        <v>0.5</v>
      </c>
      <c r="FO39" s="59">
        <v>0.5</v>
      </c>
      <c r="FP39" s="59">
        <v>0.5</v>
      </c>
      <c r="FQ39" s="59">
        <v>0.5</v>
      </c>
      <c r="FR39" s="59">
        <v>0.5</v>
      </c>
      <c r="FS39" s="59">
        <v>0.5</v>
      </c>
      <c r="FT39" s="59">
        <v>0.5</v>
      </c>
      <c r="FU39" s="106">
        <v>0.5</v>
      </c>
      <c r="FV39" s="106">
        <v>0.5</v>
      </c>
      <c r="FW39" s="106">
        <v>0.5</v>
      </c>
      <c r="FX39" s="107">
        <v>1</v>
      </c>
      <c r="FY39" s="107">
        <v>1</v>
      </c>
      <c r="FZ39" s="107">
        <v>1</v>
      </c>
      <c r="GA39" s="107">
        <v>1</v>
      </c>
      <c r="GB39" s="107">
        <v>1</v>
      </c>
      <c r="GC39" s="107">
        <v>1</v>
      </c>
      <c r="GD39" s="107">
        <v>1</v>
      </c>
      <c r="GE39" s="107">
        <v>1</v>
      </c>
      <c r="GF39" s="107">
        <v>1</v>
      </c>
      <c r="GG39" s="107">
        <v>1</v>
      </c>
      <c r="GH39" s="107">
        <v>1</v>
      </c>
      <c r="GI39" s="107">
        <v>1</v>
      </c>
      <c r="GJ39" s="107">
        <v>1</v>
      </c>
      <c r="GK39" s="107">
        <v>1</v>
      </c>
      <c r="GL39" s="107">
        <v>1</v>
      </c>
      <c r="GM39" s="107">
        <v>1</v>
      </c>
      <c r="GN39" s="107">
        <v>1</v>
      </c>
      <c r="GO39" s="107">
        <v>1</v>
      </c>
      <c r="GP39" s="107">
        <v>1</v>
      </c>
      <c r="GQ39" s="107">
        <v>1</v>
      </c>
      <c r="GR39" s="107">
        <v>1</v>
      </c>
      <c r="GS39" s="107"/>
      <c r="GT39" s="107"/>
      <c r="GU39" s="107"/>
      <c r="GV39" s="107"/>
      <c r="GW39" s="107"/>
      <c r="GX39" s="107"/>
      <c r="GY39" s="107"/>
      <c r="GZ39" s="107"/>
      <c r="HA39" s="107"/>
      <c r="HB39" s="107"/>
      <c r="HC39" s="107"/>
      <c r="HD39" s="107"/>
      <c r="HE39" s="107"/>
      <c r="HF39" s="107"/>
      <c r="HG39" s="107"/>
      <c r="HH39" s="107"/>
      <c r="HI39" s="107"/>
      <c r="HJ39" s="107"/>
      <c r="HK39" s="107"/>
      <c r="HL39" s="107"/>
      <c r="HM39" s="107"/>
      <c r="HN39" s="107"/>
      <c r="HO39" s="107"/>
      <c r="HP39" s="107"/>
      <c r="HQ39" s="107"/>
      <c r="HR39" s="107"/>
      <c r="HS39" s="107"/>
      <c r="HT39" s="107"/>
      <c r="HU39" s="107"/>
      <c r="HV39" s="107"/>
      <c r="HW39" s="107"/>
      <c r="HX39" s="107"/>
      <c r="HY39" s="107"/>
      <c r="HZ39" s="107"/>
      <c r="IA39" s="107"/>
      <c r="IB39" s="107"/>
      <c r="IC39" s="107"/>
      <c r="ID39" s="107"/>
      <c r="IE39" s="107"/>
      <c r="IF39" s="107"/>
      <c r="IG39" s="107"/>
      <c r="IH39" s="107"/>
      <c r="II39" s="107"/>
      <c r="IJ39" s="107"/>
      <c r="IK39" s="107"/>
      <c r="IL39" s="107"/>
      <c r="IM39" s="107"/>
      <c r="IN39" s="107"/>
      <c r="IO39" s="107"/>
      <c r="IP39" s="107"/>
      <c r="IQ39" s="107"/>
      <c r="IR39" s="107"/>
      <c r="IS39" s="146"/>
      <c r="IT39" s="147"/>
      <c r="IU39" s="147"/>
      <c r="IV39" s="147"/>
      <c r="IW39" s="147"/>
      <c r="IX39" s="147"/>
      <c r="IY39" s="107"/>
      <c r="IZ39" s="146"/>
      <c r="JA39" s="107"/>
      <c r="JB39" s="107"/>
      <c r="JC39" s="107"/>
      <c r="JD39" s="107"/>
      <c r="JE39" s="107"/>
      <c r="JF39" s="146"/>
      <c r="JG39" s="524"/>
      <c r="JH39" s="556"/>
      <c r="JI39" s="59"/>
      <c r="JJ39" s="59"/>
      <c r="JK39" s="59"/>
    </row>
    <row r="40" spans="1:271" ht="15" customHeight="1">
      <c r="A40" s="58"/>
      <c r="B40" s="145" t="s">
        <v>54</v>
      </c>
      <c r="C40" s="59"/>
      <c r="D40" s="59"/>
      <c r="E40" s="59"/>
      <c r="F40" s="59"/>
      <c r="G40" s="59"/>
      <c r="H40" s="59"/>
      <c r="I40" s="59"/>
      <c r="J40" s="59"/>
      <c r="K40" s="137"/>
      <c r="L40" s="137"/>
      <c r="M40" s="137"/>
      <c r="N40" s="137"/>
      <c r="O40" s="137"/>
      <c r="P40" s="59"/>
      <c r="Q40" s="59"/>
      <c r="R40" s="59"/>
      <c r="S40" s="59"/>
      <c r="T40" s="59"/>
      <c r="U40" s="59"/>
      <c r="V40" s="137">
        <v>6</v>
      </c>
      <c r="W40" s="137">
        <v>6</v>
      </c>
      <c r="X40" s="137">
        <v>6</v>
      </c>
      <c r="Y40" s="137">
        <v>6</v>
      </c>
      <c r="Z40" s="137">
        <v>6</v>
      </c>
      <c r="AA40" s="137">
        <v>6</v>
      </c>
      <c r="AB40" s="137">
        <v>6</v>
      </c>
      <c r="AC40" s="137">
        <v>6</v>
      </c>
      <c r="AD40" s="137">
        <v>6</v>
      </c>
      <c r="AE40" s="137">
        <v>6</v>
      </c>
      <c r="AF40" s="137">
        <v>6</v>
      </c>
      <c r="AG40" s="137">
        <v>6</v>
      </c>
      <c r="AH40" s="59">
        <v>11</v>
      </c>
      <c r="AI40" s="59">
        <v>11</v>
      </c>
      <c r="AJ40" s="59">
        <v>11</v>
      </c>
      <c r="AK40" s="59">
        <v>11</v>
      </c>
      <c r="AL40" s="59">
        <v>15</v>
      </c>
      <c r="AM40" s="59">
        <v>15</v>
      </c>
      <c r="AN40" s="59">
        <v>19</v>
      </c>
      <c r="AO40" s="59">
        <v>19</v>
      </c>
      <c r="AP40" s="59">
        <v>19</v>
      </c>
      <c r="AQ40" s="59">
        <v>19</v>
      </c>
      <c r="AR40" s="59">
        <v>19</v>
      </c>
      <c r="AS40" s="59">
        <v>19</v>
      </c>
      <c r="AT40" s="59">
        <v>19</v>
      </c>
      <c r="AU40" s="59">
        <v>19</v>
      </c>
      <c r="AV40" s="59">
        <v>19</v>
      </c>
      <c r="AW40" s="59">
        <v>19</v>
      </c>
      <c r="AX40" s="59">
        <v>19</v>
      </c>
      <c r="AY40" s="59">
        <v>19</v>
      </c>
      <c r="AZ40" s="59">
        <v>19</v>
      </c>
      <c r="BA40" s="88">
        <v>18</v>
      </c>
      <c r="BB40" s="88">
        <v>16</v>
      </c>
      <c r="BC40" s="88">
        <v>16</v>
      </c>
      <c r="BD40" s="59">
        <v>16</v>
      </c>
      <c r="BE40" s="59">
        <v>16</v>
      </c>
      <c r="BF40" s="59">
        <v>15</v>
      </c>
      <c r="BG40" s="59">
        <v>15</v>
      </c>
      <c r="BH40" s="59">
        <v>15</v>
      </c>
      <c r="BI40" s="59">
        <v>15</v>
      </c>
      <c r="BJ40" s="59">
        <v>14</v>
      </c>
      <c r="BK40" s="59">
        <v>14</v>
      </c>
      <c r="BL40" s="59">
        <v>13</v>
      </c>
      <c r="BM40" s="59">
        <v>13</v>
      </c>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59"/>
      <c r="CV40" s="59"/>
      <c r="CW40" s="59"/>
      <c r="CX40" s="59"/>
      <c r="CY40" s="59"/>
      <c r="CZ40" s="59"/>
      <c r="DA40" s="59"/>
      <c r="DB40" s="59"/>
      <c r="DC40" s="59"/>
      <c r="DD40" s="102"/>
      <c r="DE40" s="102"/>
      <c r="DF40" s="102"/>
      <c r="DG40" s="132"/>
      <c r="DH40" s="132"/>
      <c r="DI40" s="132"/>
      <c r="DJ40" s="132"/>
      <c r="DK40" s="132"/>
      <c r="DL40" s="132"/>
      <c r="DM40" s="132"/>
      <c r="DN40" s="132"/>
      <c r="DO40" s="132"/>
      <c r="DP40" s="132"/>
      <c r="DQ40" s="132"/>
      <c r="DR40" s="132"/>
      <c r="DS40" s="132"/>
      <c r="DT40" s="132"/>
      <c r="DU40" s="132"/>
      <c r="DV40" s="132"/>
      <c r="DW40" s="132"/>
      <c r="DX40" s="132"/>
      <c r="DY40" s="132"/>
      <c r="DZ40" s="132"/>
      <c r="EA40" s="132"/>
      <c r="EB40" s="132"/>
      <c r="EC40" s="132"/>
      <c r="ED40" s="132"/>
      <c r="EE40" s="132"/>
      <c r="EF40" s="132"/>
      <c r="EG40" s="132"/>
      <c r="EH40" s="89"/>
      <c r="EI40" s="89"/>
      <c r="EJ40" s="89"/>
      <c r="EK40" s="89"/>
      <c r="EL40" s="89"/>
      <c r="EM40" s="89"/>
      <c r="EN40" s="89"/>
      <c r="EO40" s="89"/>
      <c r="EP40" s="89"/>
      <c r="EQ40" s="89"/>
      <c r="ER40" s="89"/>
      <c r="ES40" s="59"/>
      <c r="ET40" s="59"/>
      <c r="EU40" s="59"/>
      <c r="EV40" s="59"/>
      <c r="EW40" s="59"/>
      <c r="EX40" s="59"/>
      <c r="EY40" s="59">
        <v>1</v>
      </c>
      <c r="EZ40" s="59">
        <v>1</v>
      </c>
      <c r="FA40" s="59">
        <v>1</v>
      </c>
      <c r="FB40" s="59">
        <v>1</v>
      </c>
      <c r="FC40" s="59">
        <v>0.75</v>
      </c>
      <c r="FD40" s="59">
        <v>0.75</v>
      </c>
      <c r="FE40" s="59">
        <v>0.75</v>
      </c>
      <c r="FF40" s="59">
        <v>0.75</v>
      </c>
      <c r="FG40" s="59">
        <v>0.75</v>
      </c>
      <c r="FH40" s="59">
        <v>0.75</v>
      </c>
      <c r="FI40" s="59">
        <v>0.75</v>
      </c>
      <c r="FJ40" s="59">
        <v>0.75</v>
      </c>
      <c r="FK40" s="59">
        <v>0.75</v>
      </c>
      <c r="FL40" s="59">
        <v>0.75</v>
      </c>
      <c r="FM40" s="59">
        <v>0.75</v>
      </c>
      <c r="FN40" s="59">
        <v>0.75</v>
      </c>
      <c r="FO40" s="59">
        <v>0.75</v>
      </c>
      <c r="FP40" s="59">
        <v>0.75</v>
      </c>
      <c r="FQ40" s="59">
        <v>0.75</v>
      </c>
      <c r="FR40" s="59">
        <v>0.75</v>
      </c>
      <c r="FS40" s="59">
        <v>0.75</v>
      </c>
      <c r="FT40" s="59">
        <v>0.75</v>
      </c>
      <c r="FU40" s="106">
        <v>0.75</v>
      </c>
      <c r="FV40" s="106">
        <v>0.75</v>
      </c>
      <c r="FW40" s="106">
        <v>0.75</v>
      </c>
      <c r="FX40" s="106"/>
      <c r="FY40" s="133"/>
      <c r="FZ40" s="133"/>
      <c r="GA40" s="133"/>
      <c r="GB40" s="133"/>
      <c r="GC40" s="133"/>
      <c r="GD40" s="133"/>
      <c r="GE40" s="133"/>
      <c r="GF40" s="133"/>
      <c r="GG40" s="133"/>
      <c r="GH40" s="133"/>
      <c r="GI40" s="133"/>
      <c r="GJ40" s="133"/>
      <c r="GK40" s="133"/>
      <c r="GL40" s="133"/>
      <c r="GM40" s="133"/>
      <c r="GN40" s="133"/>
      <c r="GO40" s="133"/>
      <c r="GP40" s="133"/>
      <c r="GQ40" s="133"/>
      <c r="GR40" s="133"/>
      <c r="GS40" s="133"/>
      <c r="GT40" s="133"/>
      <c r="GU40" s="133"/>
      <c r="GV40" s="133"/>
      <c r="GW40" s="133"/>
      <c r="GX40" s="133"/>
      <c r="GY40" s="133"/>
      <c r="GZ40" s="133"/>
      <c r="HA40" s="133"/>
      <c r="HB40" s="133"/>
      <c r="HC40" s="133"/>
      <c r="HD40" s="133"/>
      <c r="HE40" s="133"/>
      <c r="HF40" s="133"/>
      <c r="HG40" s="133"/>
      <c r="HH40" s="133"/>
      <c r="HI40" s="133"/>
      <c r="HJ40" s="133"/>
      <c r="HK40" s="133"/>
      <c r="HL40" s="133"/>
      <c r="HM40" s="133"/>
      <c r="HN40" s="133"/>
      <c r="HO40" s="133"/>
      <c r="HP40" s="133"/>
      <c r="HQ40" s="133"/>
      <c r="HR40" s="133"/>
      <c r="HS40" s="133"/>
      <c r="HT40" s="133"/>
      <c r="HU40" s="133"/>
      <c r="HV40" s="133"/>
      <c r="HW40" s="133"/>
      <c r="HX40" s="133"/>
      <c r="HY40" s="133"/>
      <c r="HZ40" s="133"/>
      <c r="IA40" s="133"/>
      <c r="IB40" s="133"/>
      <c r="IC40" s="133"/>
      <c r="ID40" s="133"/>
      <c r="IE40" s="133"/>
      <c r="IF40" s="133"/>
      <c r="IG40" s="133"/>
      <c r="IH40" s="133"/>
      <c r="II40" s="133"/>
      <c r="IJ40" s="133"/>
      <c r="IK40" s="133"/>
      <c r="IL40" s="133"/>
      <c r="IM40" s="133"/>
      <c r="IN40" s="133"/>
      <c r="IO40" s="133"/>
      <c r="IP40" s="133"/>
      <c r="IQ40" s="133"/>
      <c r="IR40" s="133"/>
      <c r="IS40" s="143"/>
      <c r="IT40" s="144"/>
      <c r="IU40" s="144"/>
      <c r="IV40" s="144"/>
      <c r="IW40" s="144"/>
      <c r="IX40" s="144"/>
      <c r="IY40" s="133"/>
      <c r="IZ40" s="143"/>
      <c r="JA40" s="133"/>
      <c r="JB40" s="133"/>
      <c r="JC40" s="133"/>
      <c r="JD40" s="133"/>
      <c r="JE40" s="133"/>
      <c r="JF40" s="143"/>
      <c r="JG40" s="523"/>
      <c r="JH40" s="59"/>
      <c r="JI40" s="59"/>
      <c r="JJ40" s="59"/>
      <c r="JK40" s="59"/>
    </row>
    <row r="41" spans="1:271" ht="15" customHeight="1">
      <c r="A41" s="58"/>
      <c r="B41" s="145" t="s">
        <v>55</v>
      </c>
      <c r="C41" s="59"/>
      <c r="D41" s="59"/>
      <c r="E41" s="59"/>
      <c r="F41" s="59"/>
      <c r="G41" s="59"/>
      <c r="H41" s="59"/>
      <c r="I41" s="59"/>
      <c r="J41" s="59"/>
      <c r="K41" s="137"/>
      <c r="L41" s="137"/>
      <c r="M41" s="137"/>
      <c r="N41" s="137"/>
      <c r="O41" s="137"/>
      <c r="P41" s="59"/>
      <c r="Q41" s="59"/>
      <c r="R41" s="59"/>
      <c r="S41" s="59"/>
      <c r="T41" s="59"/>
      <c r="U41" s="59"/>
      <c r="V41" s="137">
        <v>7</v>
      </c>
      <c r="W41" s="137">
        <v>7</v>
      </c>
      <c r="X41" s="137">
        <v>7</v>
      </c>
      <c r="Y41" s="137">
        <v>7</v>
      </c>
      <c r="Z41" s="137">
        <v>7</v>
      </c>
      <c r="AA41" s="137">
        <v>7</v>
      </c>
      <c r="AB41" s="137">
        <v>7</v>
      </c>
      <c r="AC41" s="137">
        <v>7</v>
      </c>
      <c r="AD41" s="137">
        <v>7</v>
      </c>
      <c r="AE41" s="137">
        <v>7</v>
      </c>
      <c r="AF41" s="137">
        <v>7</v>
      </c>
      <c r="AG41" s="137">
        <v>7</v>
      </c>
      <c r="AH41" s="59">
        <v>12</v>
      </c>
      <c r="AI41" s="59">
        <v>12</v>
      </c>
      <c r="AJ41" s="59">
        <v>12</v>
      </c>
      <c r="AK41" s="59">
        <v>12</v>
      </c>
      <c r="AL41" s="59">
        <v>16</v>
      </c>
      <c r="AM41" s="59">
        <v>16</v>
      </c>
      <c r="AN41" s="59">
        <v>20</v>
      </c>
      <c r="AO41" s="59">
        <v>20</v>
      </c>
      <c r="AP41" s="59">
        <v>20</v>
      </c>
      <c r="AQ41" s="59">
        <v>20</v>
      </c>
      <c r="AR41" s="59">
        <v>20</v>
      </c>
      <c r="AS41" s="59">
        <v>20</v>
      </c>
      <c r="AT41" s="59">
        <v>20</v>
      </c>
      <c r="AU41" s="59">
        <v>20</v>
      </c>
      <c r="AV41" s="59">
        <v>20</v>
      </c>
      <c r="AW41" s="59">
        <v>20</v>
      </c>
      <c r="AX41" s="59">
        <v>20</v>
      </c>
      <c r="AY41" s="59">
        <v>20</v>
      </c>
      <c r="AZ41" s="59">
        <v>20</v>
      </c>
      <c r="BA41" s="88">
        <v>19</v>
      </c>
      <c r="BB41" s="88">
        <v>17</v>
      </c>
      <c r="BC41" s="88">
        <v>17</v>
      </c>
      <c r="BD41" s="59">
        <v>17</v>
      </c>
      <c r="BE41" s="59">
        <v>17</v>
      </c>
      <c r="BF41" s="59">
        <v>16</v>
      </c>
      <c r="BG41" s="59">
        <v>16</v>
      </c>
      <c r="BH41" s="59">
        <v>16</v>
      </c>
      <c r="BI41" s="59">
        <v>16</v>
      </c>
      <c r="BJ41" s="59">
        <v>15</v>
      </c>
      <c r="BK41" s="59">
        <v>15</v>
      </c>
      <c r="BL41" s="59">
        <v>14</v>
      </c>
      <c r="BM41" s="59">
        <v>14</v>
      </c>
      <c r="BN41" s="59"/>
      <c r="BO41" s="59"/>
      <c r="BP41" s="59"/>
      <c r="BQ41" s="59"/>
      <c r="BR41" s="59"/>
      <c r="BS41" s="59"/>
      <c r="BT41" s="148"/>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132"/>
      <c r="DH41" s="132"/>
      <c r="DI41" s="132"/>
      <c r="DJ41" s="132"/>
      <c r="DK41" s="132"/>
      <c r="DL41" s="132"/>
      <c r="DM41" s="132"/>
      <c r="DN41" s="132"/>
      <c r="DO41" s="132"/>
      <c r="DP41" s="132"/>
      <c r="DQ41" s="132"/>
      <c r="DR41" s="132"/>
      <c r="DS41" s="132"/>
      <c r="DT41" s="132"/>
      <c r="DU41" s="132"/>
      <c r="DV41" s="132"/>
      <c r="DW41" s="132"/>
      <c r="DX41" s="132"/>
      <c r="DY41" s="132"/>
      <c r="DZ41" s="132"/>
      <c r="EA41" s="132"/>
      <c r="EB41" s="132"/>
      <c r="EC41" s="132"/>
      <c r="ED41" s="132"/>
      <c r="EE41" s="132"/>
      <c r="EF41" s="132"/>
      <c r="EG41" s="132"/>
      <c r="EH41" s="132"/>
      <c r="EI41" s="132"/>
      <c r="EJ41" s="132"/>
      <c r="EK41" s="89"/>
      <c r="EL41" s="89"/>
      <c r="EM41" s="89"/>
      <c r="EN41" s="89"/>
      <c r="EO41" s="89"/>
      <c r="EP41" s="89"/>
      <c r="EQ41" s="89"/>
      <c r="ER41" s="89"/>
      <c r="ES41" s="89"/>
      <c r="ET41" s="89"/>
      <c r="EU41" s="89"/>
      <c r="EV41" s="89"/>
      <c r="EW41" s="59"/>
      <c r="EX41" s="59"/>
      <c r="EY41" s="59">
        <v>1.25</v>
      </c>
      <c r="EZ41" s="59">
        <v>1.25</v>
      </c>
      <c r="FA41" s="59">
        <v>1.25</v>
      </c>
      <c r="FB41" s="59">
        <v>1.25</v>
      </c>
      <c r="FC41" s="66">
        <v>1</v>
      </c>
      <c r="FD41" s="66">
        <v>1</v>
      </c>
      <c r="FE41" s="66">
        <v>1</v>
      </c>
      <c r="FF41" s="66">
        <v>1</v>
      </c>
      <c r="FG41" s="66">
        <v>1</v>
      </c>
      <c r="FH41" s="66">
        <v>1</v>
      </c>
      <c r="FI41" s="66">
        <v>1</v>
      </c>
      <c r="FJ41" s="66">
        <v>1</v>
      </c>
      <c r="FK41" s="66">
        <v>1</v>
      </c>
      <c r="FL41" s="66">
        <v>1</v>
      </c>
      <c r="FM41" s="66">
        <v>1</v>
      </c>
      <c r="FN41" s="66">
        <v>1</v>
      </c>
      <c r="FO41" s="66">
        <v>1</v>
      </c>
      <c r="FP41" s="66">
        <v>1</v>
      </c>
      <c r="FQ41" s="66">
        <v>1</v>
      </c>
      <c r="FR41" s="66">
        <v>1</v>
      </c>
      <c r="FS41" s="66">
        <v>1</v>
      </c>
      <c r="FT41" s="66">
        <v>1</v>
      </c>
      <c r="FU41" s="66">
        <v>1</v>
      </c>
      <c r="FV41" s="66">
        <v>1</v>
      </c>
      <c r="FW41" s="66">
        <v>1</v>
      </c>
      <c r="FX41" s="66">
        <v>1.5</v>
      </c>
      <c r="FY41" s="66">
        <v>1.5</v>
      </c>
      <c r="FZ41" s="66">
        <v>1.5</v>
      </c>
      <c r="GA41" s="66">
        <v>1.5</v>
      </c>
      <c r="GB41" s="66">
        <v>1.5</v>
      </c>
      <c r="GC41" s="66">
        <v>1.5</v>
      </c>
      <c r="GD41" s="66">
        <v>1.5</v>
      </c>
      <c r="GE41" s="66">
        <v>1.5</v>
      </c>
      <c r="GF41" s="66">
        <v>1.5</v>
      </c>
      <c r="GG41" s="66">
        <v>1.5</v>
      </c>
      <c r="GH41" s="66">
        <v>1.5</v>
      </c>
      <c r="GI41" s="66">
        <v>1.5</v>
      </c>
      <c r="GJ41" s="66">
        <v>1.5</v>
      </c>
      <c r="GK41" s="66">
        <v>1.5</v>
      </c>
      <c r="GL41" s="66">
        <v>1.5</v>
      </c>
      <c r="GM41" s="66">
        <v>1.5</v>
      </c>
      <c r="GN41" s="66">
        <v>1.5</v>
      </c>
      <c r="GO41" s="66">
        <v>1.5</v>
      </c>
      <c r="GP41" s="66">
        <v>1.5</v>
      </c>
      <c r="GQ41" s="66">
        <v>1.5</v>
      </c>
      <c r="GR41" s="66">
        <v>1.5</v>
      </c>
      <c r="GS41" s="66"/>
      <c r="GT41" s="66"/>
      <c r="GU41" s="66"/>
      <c r="GV41" s="66"/>
      <c r="GW41" s="66"/>
      <c r="GX41" s="66"/>
      <c r="GY41" s="66"/>
      <c r="GZ41" s="66"/>
      <c r="HA41" s="66"/>
      <c r="HB41" s="66"/>
      <c r="HC41" s="66"/>
      <c r="HD41" s="66"/>
      <c r="HE41" s="66"/>
      <c r="HF41" s="66"/>
      <c r="HG41" s="66"/>
      <c r="HH41" s="66"/>
      <c r="HI41" s="66"/>
      <c r="HJ41" s="66"/>
      <c r="HK41" s="66"/>
      <c r="HL41" s="66"/>
      <c r="HM41" s="66"/>
      <c r="HN41" s="66"/>
      <c r="HO41" s="66"/>
      <c r="HP41" s="66"/>
      <c r="HQ41" s="61">
        <v>1</v>
      </c>
      <c r="HR41" s="61">
        <v>1</v>
      </c>
      <c r="HS41" s="61">
        <v>1</v>
      </c>
      <c r="HT41" s="61">
        <v>1</v>
      </c>
      <c r="HU41" s="61">
        <v>1</v>
      </c>
      <c r="HV41" s="61">
        <v>1</v>
      </c>
      <c r="HW41" s="61">
        <v>1</v>
      </c>
      <c r="HX41" s="61">
        <v>4</v>
      </c>
      <c r="HY41" s="61">
        <v>4</v>
      </c>
      <c r="HZ41" s="61">
        <v>4</v>
      </c>
      <c r="IA41" s="61">
        <v>4</v>
      </c>
      <c r="IB41" s="61">
        <v>4</v>
      </c>
      <c r="IC41" s="61">
        <v>4</v>
      </c>
      <c r="ID41" s="61"/>
      <c r="IE41" s="61"/>
      <c r="IF41" s="61"/>
      <c r="IG41" s="61"/>
      <c r="IH41" s="61"/>
      <c r="II41" s="61"/>
      <c r="IJ41" s="61"/>
      <c r="IK41" s="61"/>
      <c r="IL41" s="61"/>
      <c r="IM41" s="61"/>
      <c r="IN41" s="61"/>
      <c r="IO41" s="61"/>
      <c r="IP41" s="61"/>
      <c r="IQ41" s="61"/>
      <c r="IR41" s="61"/>
      <c r="IS41" s="149"/>
      <c r="IT41" s="150"/>
      <c r="IU41" s="150"/>
      <c r="IV41" s="150"/>
      <c r="IW41" s="150"/>
      <c r="IX41" s="150"/>
      <c r="IY41" s="61"/>
      <c r="IZ41" s="149"/>
      <c r="JA41" s="61"/>
      <c r="JB41" s="61"/>
      <c r="JC41" s="61"/>
      <c r="JD41" s="61"/>
      <c r="JE41" s="61"/>
      <c r="JF41" s="149"/>
      <c r="JG41" s="525"/>
      <c r="JH41" s="59"/>
      <c r="JI41" s="59"/>
      <c r="JJ41" s="59"/>
      <c r="JK41" s="59"/>
    </row>
    <row r="42" spans="1:271" ht="15" customHeight="1">
      <c r="A42" s="58"/>
      <c r="B42" s="145" t="s">
        <v>137</v>
      </c>
      <c r="C42" s="59"/>
      <c r="D42" s="59"/>
      <c r="E42" s="59"/>
      <c r="F42" s="59"/>
      <c r="G42" s="59"/>
      <c r="H42" s="59"/>
      <c r="I42" s="59"/>
      <c r="J42" s="59"/>
      <c r="K42" s="137"/>
      <c r="L42" s="137"/>
      <c r="M42" s="137"/>
      <c r="N42" s="137"/>
      <c r="O42" s="137"/>
      <c r="P42" s="59"/>
      <c r="Q42" s="59"/>
      <c r="R42" s="59"/>
      <c r="S42" s="59"/>
      <c r="T42" s="59"/>
      <c r="U42" s="59"/>
      <c r="V42" s="137"/>
      <c r="W42" s="137"/>
      <c r="X42" s="137"/>
      <c r="Y42" s="137"/>
      <c r="Z42" s="137"/>
      <c r="AA42" s="137"/>
      <c r="AB42" s="137"/>
      <c r="AC42" s="137"/>
      <c r="AD42" s="137"/>
      <c r="AE42" s="137"/>
      <c r="AF42" s="137"/>
      <c r="AG42" s="137"/>
      <c r="AH42" s="59"/>
      <c r="AI42" s="59"/>
      <c r="AJ42" s="59"/>
      <c r="AK42" s="59"/>
      <c r="AL42" s="59"/>
      <c r="AM42" s="59"/>
      <c r="AN42" s="59"/>
      <c r="AO42" s="59"/>
      <c r="AP42" s="59"/>
      <c r="AQ42" s="59"/>
      <c r="AR42" s="59"/>
      <c r="AS42" s="59"/>
      <c r="AT42" s="59"/>
      <c r="AU42" s="59"/>
      <c r="AV42" s="59"/>
      <c r="AW42" s="59"/>
      <c r="AX42" s="59"/>
      <c r="AY42" s="59"/>
      <c r="AZ42" s="59"/>
      <c r="BA42" s="88"/>
      <c r="BB42" s="88"/>
      <c r="BC42" s="88"/>
      <c r="BD42" s="59"/>
      <c r="BE42" s="59"/>
      <c r="BF42" s="59"/>
      <c r="BG42" s="59"/>
      <c r="BH42" s="59"/>
      <c r="BI42" s="59"/>
      <c r="BJ42" s="59"/>
      <c r="BK42" s="59"/>
      <c r="BL42" s="59"/>
      <c r="BM42" s="59"/>
      <c r="BN42" s="59"/>
      <c r="BO42" s="59"/>
      <c r="BP42" s="59"/>
      <c r="BQ42" s="59"/>
      <c r="BR42" s="59"/>
      <c r="BS42" s="59"/>
      <c r="BT42" s="148"/>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59"/>
      <c r="CV42" s="59"/>
      <c r="CW42" s="59"/>
      <c r="CX42" s="59"/>
      <c r="CY42" s="59"/>
      <c r="CZ42" s="59"/>
      <c r="DA42" s="59"/>
      <c r="DB42" s="59"/>
      <c r="DC42" s="59"/>
      <c r="DD42" s="59"/>
      <c r="DE42" s="59"/>
      <c r="DF42" s="59"/>
      <c r="DG42" s="132"/>
      <c r="DH42" s="132"/>
      <c r="DI42" s="132"/>
      <c r="DJ42" s="132"/>
      <c r="DK42" s="132"/>
      <c r="DL42" s="132"/>
      <c r="DM42" s="132"/>
      <c r="DN42" s="132"/>
      <c r="DO42" s="132"/>
      <c r="DP42" s="132"/>
      <c r="DQ42" s="132"/>
      <c r="DR42" s="132"/>
      <c r="DS42" s="132"/>
      <c r="DT42" s="132"/>
      <c r="DU42" s="132"/>
      <c r="DV42" s="132"/>
      <c r="DW42" s="132"/>
      <c r="DX42" s="132"/>
      <c r="DY42" s="132"/>
      <c r="DZ42" s="132"/>
      <c r="EA42" s="132"/>
      <c r="EB42" s="132"/>
      <c r="EC42" s="132"/>
      <c r="ED42" s="132"/>
      <c r="EE42" s="132"/>
      <c r="EF42" s="132"/>
      <c r="EG42" s="132"/>
      <c r="EH42" s="132"/>
      <c r="EI42" s="132"/>
      <c r="EJ42" s="132"/>
      <c r="EK42" s="89"/>
      <c r="EL42" s="89"/>
      <c r="EM42" s="89"/>
      <c r="EN42" s="89"/>
      <c r="EO42" s="89"/>
      <c r="EP42" s="89"/>
      <c r="EQ42" s="89"/>
      <c r="ER42" s="89"/>
      <c r="ES42" s="89"/>
      <c r="ET42" s="89"/>
      <c r="EU42" s="89"/>
      <c r="EV42" s="89"/>
      <c r="EW42" s="59"/>
      <c r="EX42" s="59"/>
      <c r="EY42" s="59"/>
      <c r="EZ42" s="59"/>
      <c r="FA42" s="59"/>
      <c r="FB42" s="59"/>
      <c r="FC42" s="66"/>
      <c r="FD42" s="66"/>
      <c r="FE42" s="66"/>
      <c r="FF42" s="66"/>
      <c r="FG42" s="66"/>
      <c r="FH42" s="66"/>
      <c r="FI42" s="66"/>
      <c r="FJ42" s="66"/>
      <c r="FK42" s="66"/>
      <c r="FL42" s="66"/>
      <c r="FM42" s="66"/>
      <c r="FN42" s="66"/>
      <c r="FO42" s="66"/>
      <c r="FP42" s="66"/>
      <c r="FQ42" s="66"/>
      <c r="FR42" s="66"/>
      <c r="FS42" s="66"/>
      <c r="FT42" s="66"/>
      <c r="FU42" s="66"/>
      <c r="FV42" s="66"/>
      <c r="FW42" s="66"/>
      <c r="FX42" s="66"/>
      <c r="FY42" s="66"/>
      <c r="FZ42" s="66"/>
      <c r="GA42" s="66"/>
      <c r="GB42" s="66"/>
      <c r="GC42" s="66"/>
      <c r="GD42" s="66"/>
      <c r="GE42" s="66"/>
      <c r="GF42" s="66"/>
      <c r="GG42" s="66"/>
      <c r="GH42" s="66"/>
      <c r="GI42" s="66"/>
      <c r="GJ42" s="66"/>
      <c r="GK42" s="66"/>
      <c r="GL42" s="66"/>
      <c r="GM42" s="66"/>
      <c r="GN42" s="66"/>
      <c r="GO42" s="66"/>
      <c r="GP42" s="66"/>
      <c r="GQ42" s="66"/>
      <c r="GR42" s="66"/>
      <c r="GS42" s="66"/>
      <c r="GT42" s="66"/>
      <c r="GU42" s="66"/>
      <c r="GV42" s="66"/>
      <c r="GW42" s="66"/>
      <c r="GX42" s="66"/>
      <c r="GY42" s="66"/>
      <c r="GZ42" s="66"/>
      <c r="HA42" s="66"/>
      <c r="HB42" s="66"/>
      <c r="HC42" s="66"/>
      <c r="HD42" s="66"/>
      <c r="HE42" s="66"/>
      <c r="HF42" s="66"/>
      <c r="HG42" s="66"/>
      <c r="HH42" s="66"/>
      <c r="HI42" s="66"/>
      <c r="HJ42" s="66"/>
      <c r="HK42" s="66"/>
      <c r="HL42" s="66"/>
      <c r="HM42" s="66"/>
      <c r="HN42" s="66"/>
      <c r="HO42" s="66"/>
      <c r="HP42" s="66"/>
      <c r="HQ42" s="61"/>
      <c r="HR42" s="61"/>
      <c r="HS42" s="61"/>
      <c r="HT42" s="61"/>
      <c r="HU42" s="61"/>
      <c r="HV42" s="61"/>
      <c r="HW42" s="61"/>
      <c r="HX42" s="61">
        <v>5</v>
      </c>
      <c r="HY42" s="61">
        <v>5</v>
      </c>
      <c r="HZ42" s="61">
        <v>5</v>
      </c>
      <c r="IA42" s="61">
        <v>5</v>
      </c>
      <c r="IB42" s="61">
        <v>5</v>
      </c>
      <c r="IC42" s="61">
        <v>5</v>
      </c>
      <c r="ID42" s="61"/>
      <c r="IE42" s="61"/>
      <c r="IF42" s="61"/>
      <c r="IG42" s="61"/>
      <c r="IH42" s="61"/>
      <c r="II42" s="61"/>
      <c r="IJ42" s="61"/>
      <c r="IK42" s="61"/>
      <c r="IL42" s="61"/>
      <c r="IM42" s="61"/>
      <c r="IN42" s="61"/>
      <c r="IO42" s="61"/>
      <c r="IP42" s="61"/>
      <c r="IQ42" s="61"/>
      <c r="IR42" s="61"/>
      <c r="IS42" s="149"/>
      <c r="IT42" s="150"/>
      <c r="IU42" s="150"/>
      <c r="IV42" s="150"/>
      <c r="IW42" s="150"/>
      <c r="IX42" s="150"/>
      <c r="IY42" s="61"/>
      <c r="IZ42" s="149"/>
      <c r="JA42" s="61"/>
      <c r="JB42" s="61"/>
      <c r="JC42" s="61"/>
      <c r="JD42" s="61"/>
      <c r="JE42" s="61"/>
      <c r="JF42" s="149"/>
      <c r="JG42" s="525"/>
      <c r="JH42" s="59"/>
      <c r="JI42" s="59"/>
      <c r="JJ42" s="59"/>
      <c r="JK42" s="59"/>
    </row>
    <row r="43" spans="1:271" ht="15" customHeight="1">
      <c r="A43" s="58"/>
      <c r="B43" s="145" t="s">
        <v>138</v>
      </c>
      <c r="C43" s="59"/>
      <c r="D43" s="59"/>
      <c r="E43" s="59"/>
      <c r="F43" s="59"/>
      <c r="G43" s="59"/>
      <c r="H43" s="59"/>
      <c r="I43" s="59"/>
      <c r="J43" s="59"/>
      <c r="K43" s="137"/>
      <c r="L43" s="137"/>
      <c r="M43" s="137"/>
      <c r="N43" s="137"/>
      <c r="O43" s="137"/>
      <c r="P43" s="59"/>
      <c r="Q43" s="59"/>
      <c r="R43" s="59"/>
      <c r="S43" s="59"/>
      <c r="T43" s="59"/>
      <c r="U43" s="59"/>
      <c r="V43" s="137"/>
      <c r="W43" s="137"/>
      <c r="X43" s="137"/>
      <c r="Y43" s="137"/>
      <c r="Z43" s="137"/>
      <c r="AA43" s="137"/>
      <c r="AB43" s="137"/>
      <c r="AC43" s="137"/>
      <c r="AD43" s="137"/>
      <c r="AE43" s="137"/>
      <c r="AF43" s="137"/>
      <c r="AG43" s="137"/>
      <c r="AH43" s="59"/>
      <c r="AI43" s="59"/>
      <c r="AJ43" s="59"/>
      <c r="AK43" s="59"/>
      <c r="AL43" s="59"/>
      <c r="AM43" s="59"/>
      <c r="AN43" s="59"/>
      <c r="AO43" s="59"/>
      <c r="AP43" s="59"/>
      <c r="AQ43" s="59"/>
      <c r="AR43" s="59"/>
      <c r="AS43" s="59"/>
      <c r="AT43" s="59"/>
      <c r="AU43" s="59"/>
      <c r="AV43" s="59"/>
      <c r="AW43" s="59"/>
      <c r="AX43" s="59"/>
      <c r="AY43" s="59"/>
      <c r="AZ43" s="59"/>
      <c r="BA43" s="88"/>
      <c r="BB43" s="88"/>
      <c r="BC43" s="88"/>
      <c r="BD43" s="59"/>
      <c r="BE43" s="59"/>
      <c r="BF43" s="59"/>
      <c r="BG43" s="59"/>
      <c r="BH43" s="59"/>
      <c r="BI43" s="59"/>
      <c r="BJ43" s="59"/>
      <c r="BK43" s="59"/>
      <c r="BL43" s="59"/>
      <c r="BM43" s="59"/>
      <c r="BN43" s="59"/>
      <c r="BO43" s="59"/>
      <c r="BP43" s="59"/>
      <c r="BQ43" s="59"/>
      <c r="BR43" s="59"/>
      <c r="BS43" s="59"/>
      <c r="BT43" s="148"/>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59"/>
      <c r="CV43" s="59"/>
      <c r="CW43" s="59"/>
      <c r="CX43" s="59"/>
      <c r="CY43" s="59"/>
      <c r="CZ43" s="59"/>
      <c r="DA43" s="59"/>
      <c r="DB43" s="59"/>
      <c r="DC43" s="59"/>
      <c r="DD43" s="59"/>
      <c r="DE43" s="59"/>
      <c r="DF43" s="59"/>
      <c r="DG43" s="132"/>
      <c r="DH43" s="132"/>
      <c r="DI43" s="132"/>
      <c r="DJ43" s="132"/>
      <c r="DK43" s="132"/>
      <c r="DL43" s="132"/>
      <c r="DM43" s="132"/>
      <c r="DN43" s="132"/>
      <c r="DO43" s="132"/>
      <c r="DP43" s="132"/>
      <c r="DQ43" s="132"/>
      <c r="DR43" s="132"/>
      <c r="DS43" s="132"/>
      <c r="DT43" s="132"/>
      <c r="DU43" s="132"/>
      <c r="DV43" s="132"/>
      <c r="DW43" s="132"/>
      <c r="DX43" s="132"/>
      <c r="DY43" s="132"/>
      <c r="DZ43" s="132"/>
      <c r="EA43" s="132"/>
      <c r="EB43" s="132"/>
      <c r="EC43" s="132"/>
      <c r="ED43" s="132"/>
      <c r="EE43" s="132"/>
      <c r="EF43" s="132"/>
      <c r="EG43" s="132"/>
      <c r="EH43" s="132"/>
      <c r="EI43" s="132"/>
      <c r="EJ43" s="132"/>
      <c r="EK43" s="89"/>
      <c r="EL43" s="89"/>
      <c r="EM43" s="89"/>
      <c r="EN43" s="89"/>
      <c r="EO43" s="89"/>
      <c r="EP43" s="89"/>
      <c r="EQ43" s="89"/>
      <c r="ER43" s="89"/>
      <c r="ES43" s="89"/>
      <c r="ET43" s="89"/>
      <c r="EU43" s="89"/>
      <c r="EV43" s="89"/>
      <c r="EW43" s="59"/>
      <c r="EX43" s="59"/>
      <c r="EY43" s="59"/>
      <c r="EZ43" s="59"/>
      <c r="FA43" s="59"/>
      <c r="FB43" s="59"/>
      <c r="FC43" s="66"/>
      <c r="FD43" s="66"/>
      <c r="FE43" s="66"/>
      <c r="FF43" s="66"/>
      <c r="FG43" s="66"/>
      <c r="FH43" s="66"/>
      <c r="FI43" s="66"/>
      <c r="FJ43" s="66"/>
      <c r="FK43" s="66"/>
      <c r="FL43" s="66"/>
      <c r="FM43" s="66"/>
      <c r="FN43" s="66"/>
      <c r="FO43" s="66"/>
      <c r="FP43" s="66"/>
      <c r="FQ43" s="66"/>
      <c r="FR43" s="66"/>
      <c r="FS43" s="66"/>
      <c r="FT43" s="66"/>
      <c r="FU43" s="66"/>
      <c r="FV43" s="66"/>
      <c r="FW43" s="66"/>
      <c r="FX43" s="66"/>
      <c r="FY43" s="66"/>
      <c r="FZ43" s="66"/>
      <c r="GA43" s="66"/>
      <c r="GB43" s="66"/>
      <c r="GC43" s="66"/>
      <c r="GD43" s="66"/>
      <c r="GE43" s="66"/>
      <c r="GF43" s="66"/>
      <c r="GG43" s="66"/>
      <c r="GH43" s="66"/>
      <c r="GI43" s="66"/>
      <c r="GJ43" s="66"/>
      <c r="GK43" s="66"/>
      <c r="GL43" s="66"/>
      <c r="GM43" s="66"/>
      <c r="GN43" s="66"/>
      <c r="GO43" s="66"/>
      <c r="GP43" s="66"/>
      <c r="GQ43" s="66"/>
      <c r="GR43" s="66"/>
      <c r="GS43" s="66"/>
      <c r="GT43" s="66"/>
      <c r="GU43" s="66"/>
      <c r="GV43" s="66"/>
      <c r="GW43" s="66"/>
      <c r="GX43" s="66"/>
      <c r="GY43" s="66"/>
      <c r="GZ43" s="66"/>
      <c r="HA43" s="66"/>
      <c r="HB43" s="66"/>
      <c r="HC43" s="66"/>
      <c r="HD43" s="66"/>
      <c r="HE43" s="66"/>
      <c r="HF43" s="66"/>
      <c r="HG43" s="66"/>
      <c r="HH43" s="66"/>
      <c r="HI43" s="66"/>
      <c r="HJ43" s="66"/>
      <c r="HK43" s="66"/>
      <c r="HL43" s="66"/>
      <c r="HM43" s="66"/>
      <c r="HN43" s="66"/>
      <c r="HO43" s="66"/>
      <c r="HP43" s="66"/>
      <c r="HQ43" s="61"/>
      <c r="HR43" s="61"/>
      <c r="HS43" s="61"/>
      <c r="HT43" s="61"/>
      <c r="HU43" s="61"/>
      <c r="HV43" s="61"/>
      <c r="HW43" s="61"/>
      <c r="HX43" s="61"/>
      <c r="HY43" s="61">
        <v>5.5</v>
      </c>
      <c r="HZ43" s="61"/>
      <c r="IA43" s="61">
        <v>5.5</v>
      </c>
      <c r="IB43" s="61"/>
      <c r="IC43" s="61"/>
      <c r="ID43" s="61"/>
      <c r="IE43" s="61"/>
      <c r="IF43" s="61"/>
      <c r="IG43" s="61"/>
      <c r="IH43" s="61"/>
      <c r="II43" s="61"/>
      <c r="IJ43" s="61"/>
      <c r="IK43" s="61"/>
      <c r="IL43" s="61"/>
      <c r="IM43" s="61"/>
      <c r="IN43" s="61"/>
      <c r="IO43" s="61"/>
      <c r="IP43" s="61"/>
      <c r="IQ43" s="61"/>
      <c r="IR43" s="61"/>
      <c r="IS43" s="149"/>
      <c r="IT43" s="150"/>
      <c r="IU43" s="150"/>
      <c r="IV43" s="150"/>
      <c r="IW43" s="150"/>
      <c r="IX43" s="150"/>
      <c r="IY43" s="61"/>
      <c r="IZ43" s="149"/>
      <c r="JA43" s="61"/>
      <c r="JB43" s="61"/>
      <c r="JC43" s="61"/>
      <c r="JD43" s="61"/>
      <c r="JE43" s="61"/>
      <c r="JF43" s="149"/>
      <c r="JG43" s="525"/>
      <c r="JH43" s="59"/>
      <c r="JI43" s="59"/>
      <c r="JJ43" s="59"/>
      <c r="JK43" s="59"/>
    </row>
    <row r="44" spans="1:271" ht="15" customHeight="1">
      <c r="A44" s="58"/>
      <c r="B44" s="145" t="s">
        <v>139</v>
      </c>
      <c r="C44" s="59"/>
      <c r="D44" s="59"/>
      <c r="E44" s="59"/>
      <c r="F44" s="59"/>
      <c r="G44" s="59"/>
      <c r="H44" s="59"/>
      <c r="I44" s="59"/>
      <c r="J44" s="59"/>
      <c r="K44" s="137"/>
      <c r="L44" s="137"/>
      <c r="M44" s="137"/>
      <c r="N44" s="137"/>
      <c r="O44" s="137"/>
      <c r="P44" s="59"/>
      <c r="Q44" s="59"/>
      <c r="R44" s="59"/>
      <c r="S44" s="59"/>
      <c r="T44" s="59"/>
      <c r="U44" s="59"/>
      <c r="V44" s="137"/>
      <c r="W44" s="137"/>
      <c r="X44" s="137"/>
      <c r="Y44" s="137"/>
      <c r="Z44" s="137"/>
      <c r="AA44" s="137"/>
      <c r="AB44" s="137"/>
      <c r="AC44" s="137"/>
      <c r="AD44" s="137"/>
      <c r="AE44" s="137"/>
      <c r="AF44" s="137"/>
      <c r="AG44" s="137"/>
      <c r="AH44" s="59"/>
      <c r="AI44" s="59"/>
      <c r="AJ44" s="59"/>
      <c r="AK44" s="59"/>
      <c r="AL44" s="59"/>
      <c r="AM44" s="59"/>
      <c r="AN44" s="59"/>
      <c r="AO44" s="59"/>
      <c r="AP44" s="59"/>
      <c r="AQ44" s="59"/>
      <c r="AR44" s="59"/>
      <c r="AS44" s="59"/>
      <c r="AT44" s="59"/>
      <c r="AU44" s="59"/>
      <c r="AV44" s="59"/>
      <c r="AW44" s="59"/>
      <c r="AX44" s="59"/>
      <c r="AY44" s="59"/>
      <c r="AZ44" s="59"/>
      <c r="BA44" s="88"/>
      <c r="BB44" s="88"/>
      <c r="BC44" s="88"/>
      <c r="BD44" s="59"/>
      <c r="BE44" s="59"/>
      <c r="BF44" s="59"/>
      <c r="BG44" s="59"/>
      <c r="BH44" s="59"/>
      <c r="BI44" s="59"/>
      <c r="BJ44" s="59"/>
      <c r="BK44" s="59"/>
      <c r="BL44" s="59"/>
      <c r="BM44" s="59"/>
      <c r="BN44" s="59"/>
      <c r="BO44" s="59"/>
      <c r="BP44" s="59"/>
      <c r="BQ44" s="59"/>
      <c r="BR44" s="59"/>
      <c r="BS44" s="59"/>
      <c r="BT44" s="148"/>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59"/>
      <c r="CV44" s="59"/>
      <c r="CW44" s="59"/>
      <c r="CX44" s="59"/>
      <c r="CY44" s="59"/>
      <c r="CZ44" s="59"/>
      <c r="DA44" s="59"/>
      <c r="DB44" s="59"/>
      <c r="DC44" s="59"/>
      <c r="DD44" s="59"/>
      <c r="DE44" s="59"/>
      <c r="DF44" s="59"/>
      <c r="DG44" s="132"/>
      <c r="DH44" s="132"/>
      <c r="DI44" s="132"/>
      <c r="DJ44" s="132"/>
      <c r="DK44" s="132"/>
      <c r="DL44" s="132"/>
      <c r="DM44" s="132"/>
      <c r="DN44" s="132"/>
      <c r="DO44" s="132"/>
      <c r="DP44" s="132"/>
      <c r="DQ44" s="132"/>
      <c r="DR44" s="132"/>
      <c r="DS44" s="132"/>
      <c r="DT44" s="132"/>
      <c r="DU44" s="132"/>
      <c r="DV44" s="132"/>
      <c r="DW44" s="132"/>
      <c r="DX44" s="132"/>
      <c r="DY44" s="132"/>
      <c r="DZ44" s="132"/>
      <c r="EA44" s="132"/>
      <c r="EB44" s="132"/>
      <c r="EC44" s="132"/>
      <c r="ED44" s="132"/>
      <c r="EE44" s="132"/>
      <c r="EF44" s="132"/>
      <c r="EG44" s="132"/>
      <c r="EH44" s="132"/>
      <c r="EI44" s="132"/>
      <c r="EJ44" s="132"/>
      <c r="EK44" s="89"/>
      <c r="EL44" s="89"/>
      <c r="EM44" s="89"/>
      <c r="EN44" s="89"/>
      <c r="EO44" s="89"/>
      <c r="EP44" s="89"/>
      <c r="EQ44" s="89"/>
      <c r="ER44" s="89"/>
      <c r="ES44" s="89"/>
      <c r="ET44" s="89"/>
      <c r="EU44" s="89"/>
      <c r="EV44" s="89"/>
      <c r="EW44" s="59"/>
      <c r="EX44" s="59"/>
      <c r="EY44" s="59"/>
      <c r="EZ44" s="59"/>
      <c r="FA44" s="59"/>
      <c r="FB44" s="59"/>
      <c r="FC44" s="66"/>
      <c r="FD44" s="66"/>
      <c r="FE44" s="66"/>
      <c r="FF44" s="66"/>
      <c r="FG44" s="66"/>
      <c r="FH44" s="66"/>
      <c r="FI44" s="66"/>
      <c r="FJ44" s="66"/>
      <c r="FK44" s="66"/>
      <c r="FL44" s="66"/>
      <c r="FM44" s="66"/>
      <c r="FN44" s="66"/>
      <c r="FO44" s="66"/>
      <c r="FP44" s="66"/>
      <c r="FQ44" s="66"/>
      <c r="FR44" s="66"/>
      <c r="FS44" s="66"/>
      <c r="FT44" s="66"/>
      <c r="FU44" s="66"/>
      <c r="FV44" s="66"/>
      <c r="FW44" s="66"/>
      <c r="FX44" s="66"/>
      <c r="FY44" s="66"/>
      <c r="FZ44" s="66"/>
      <c r="GA44" s="66"/>
      <c r="GB44" s="66"/>
      <c r="GC44" s="66"/>
      <c r="GD44" s="66"/>
      <c r="GE44" s="66"/>
      <c r="GF44" s="66"/>
      <c r="GG44" s="66"/>
      <c r="GH44" s="66"/>
      <c r="GI44" s="66"/>
      <c r="GJ44" s="66"/>
      <c r="GK44" s="66"/>
      <c r="GL44" s="66"/>
      <c r="GM44" s="66"/>
      <c r="GN44" s="66"/>
      <c r="GO44" s="66"/>
      <c r="GP44" s="66"/>
      <c r="GQ44" s="66"/>
      <c r="GR44" s="66"/>
      <c r="GS44" s="66"/>
      <c r="GT44" s="66"/>
      <c r="GU44" s="66"/>
      <c r="GV44" s="66"/>
      <c r="GW44" s="66"/>
      <c r="GX44" s="66"/>
      <c r="GY44" s="66"/>
      <c r="GZ44" s="66"/>
      <c r="HA44" s="66"/>
      <c r="HB44" s="66"/>
      <c r="HC44" s="66"/>
      <c r="HD44" s="66"/>
      <c r="HE44" s="66"/>
      <c r="HF44" s="66"/>
      <c r="HG44" s="66"/>
      <c r="HH44" s="66"/>
      <c r="HI44" s="66"/>
      <c r="HJ44" s="66"/>
      <c r="HK44" s="66"/>
      <c r="HL44" s="66"/>
      <c r="HM44" s="66"/>
      <c r="HN44" s="66"/>
      <c r="HO44" s="66"/>
      <c r="HP44" s="66"/>
      <c r="HQ44" s="61"/>
      <c r="HR44" s="61"/>
      <c r="HS44" s="61"/>
      <c r="HT44" s="61"/>
      <c r="HU44" s="61"/>
      <c r="HV44" s="61"/>
      <c r="HW44" s="61"/>
      <c r="HX44" s="61">
        <v>7.5</v>
      </c>
      <c r="HY44" s="61">
        <v>7.5</v>
      </c>
      <c r="HZ44" s="61"/>
      <c r="IA44" s="61">
        <v>7.5</v>
      </c>
      <c r="IB44" s="61"/>
      <c r="IC44" s="61"/>
      <c r="ID44" s="61"/>
      <c r="IE44" s="61"/>
      <c r="IF44" s="61"/>
      <c r="IG44" s="61"/>
      <c r="IH44" s="61"/>
      <c r="II44" s="61"/>
      <c r="IJ44" s="61"/>
      <c r="IK44" s="61"/>
      <c r="IL44" s="61"/>
      <c r="IM44" s="61"/>
      <c r="IN44" s="61"/>
      <c r="IO44" s="61"/>
      <c r="IP44" s="61"/>
      <c r="IQ44" s="61"/>
      <c r="IR44" s="61"/>
      <c r="IS44" s="149"/>
      <c r="IT44" s="150"/>
      <c r="IU44" s="150"/>
      <c r="IV44" s="150"/>
      <c r="IW44" s="150"/>
      <c r="IX44" s="150"/>
      <c r="IY44" s="61"/>
      <c r="IZ44" s="149"/>
      <c r="JA44" s="61"/>
      <c r="JB44" s="61"/>
      <c r="JC44" s="61"/>
      <c r="JD44" s="61"/>
      <c r="JE44" s="61"/>
      <c r="JF44" s="149"/>
      <c r="JG44" s="525"/>
      <c r="JH44" s="59"/>
      <c r="JI44" s="59"/>
      <c r="JJ44" s="59"/>
      <c r="JK44" s="59"/>
    </row>
    <row r="45" spans="1:271" ht="15" customHeight="1">
      <c r="A45" s="58"/>
      <c r="B45" s="145" t="s">
        <v>56</v>
      </c>
      <c r="C45" s="59"/>
      <c r="D45" s="59"/>
      <c r="E45" s="59"/>
      <c r="F45" s="59"/>
      <c r="G45" s="59"/>
      <c r="H45" s="59"/>
      <c r="I45" s="59"/>
      <c r="J45" s="59"/>
      <c r="K45" s="137">
        <v>2</v>
      </c>
      <c r="L45" s="137">
        <v>2</v>
      </c>
      <c r="M45" s="137">
        <v>2</v>
      </c>
      <c r="N45" s="137">
        <v>2</v>
      </c>
      <c r="O45" s="137">
        <v>2</v>
      </c>
      <c r="P45" s="137">
        <v>2</v>
      </c>
      <c r="Q45" s="137">
        <v>2</v>
      </c>
      <c r="R45" s="137">
        <v>2</v>
      </c>
      <c r="S45" s="137">
        <v>2</v>
      </c>
      <c r="T45" s="137">
        <v>2</v>
      </c>
      <c r="U45" s="137">
        <v>2.5</v>
      </c>
      <c r="V45" s="137">
        <v>2.5</v>
      </c>
      <c r="W45" s="137">
        <v>2.5</v>
      </c>
      <c r="X45" s="137">
        <v>2.5</v>
      </c>
      <c r="Y45" s="137">
        <v>2.5</v>
      </c>
      <c r="Z45" s="137">
        <v>2.5</v>
      </c>
      <c r="AA45" s="137">
        <v>2.5</v>
      </c>
      <c r="AB45" s="137">
        <v>2.5</v>
      </c>
      <c r="AC45" s="137">
        <v>2.5</v>
      </c>
      <c r="AD45" s="137">
        <v>2.5</v>
      </c>
      <c r="AE45" s="137">
        <v>2.5</v>
      </c>
      <c r="AF45" s="137">
        <v>2.5</v>
      </c>
      <c r="AG45" s="137">
        <v>2.5</v>
      </c>
      <c r="AH45" s="59">
        <v>2.5</v>
      </c>
      <c r="AI45" s="59">
        <v>2.75</v>
      </c>
      <c r="AJ45" s="59">
        <v>2.75</v>
      </c>
      <c r="AK45" s="59">
        <v>2.75</v>
      </c>
      <c r="AL45" s="59">
        <v>2.75</v>
      </c>
      <c r="AM45" s="59">
        <v>2.75</v>
      </c>
      <c r="AN45" s="59">
        <v>2.75</v>
      </c>
      <c r="AO45" s="59">
        <v>2.75</v>
      </c>
      <c r="AP45" s="59">
        <v>2.75</v>
      </c>
      <c r="AQ45" s="59">
        <v>2.75</v>
      </c>
      <c r="AR45" s="59">
        <v>2.75</v>
      </c>
      <c r="AS45" s="59">
        <v>2.75</v>
      </c>
      <c r="AT45" s="59">
        <v>2.75</v>
      </c>
      <c r="AU45" s="59">
        <v>2.75</v>
      </c>
      <c r="AV45" s="59">
        <v>2.75</v>
      </c>
      <c r="AW45" s="59"/>
      <c r="AX45" s="59"/>
      <c r="AY45" s="59"/>
      <c r="AZ45" s="59"/>
      <c r="BA45" s="88"/>
      <c r="BB45" s="88"/>
      <c r="BC45" s="88"/>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59"/>
      <c r="CV45" s="59"/>
      <c r="CW45" s="59"/>
      <c r="CX45" s="59"/>
      <c r="CY45" s="59"/>
      <c r="CZ45" s="59"/>
      <c r="DA45" s="59"/>
      <c r="DB45" s="59"/>
      <c r="DC45" s="59"/>
      <c r="DD45" s="59"/>
      <c r="DE45" s="59"/>
      <c r="DF45" s="59"/>
      <c r="DG45" s="59"/>
      <c r="DH45" s="59"/>
      <c r="DI45" s="59"/>
      <c r="DJ45" s="59"/>
      <c r="DK45" s="59"/>
      <c r="DL45" s="59"/>
      <c r="DM45" s="59"/>
      <c r="DN45" s="59"/>
      <c r="DO45" s="59"/>
      <c r="DP45" s="59"/>
      <c r="DQ45" s="148" t="s">
        <v>57</v>
      </c>
      <c r="DR45" s="148"/>
      <c r="DS45" s="148"/>
      <c r="DT45" s="148"/>
      <c r="DU45" s="148"/>
      <c r="DV45" s="148"/>
      <c r="DW45" s="148"/>
      <c r="DX45" s="148"/>
      <c r="DY45" s="148"/>
      <c r="DZ45" s="148"/>
      <c r="EA45" s="148"/>
      <c r="EB45" s="148"/>
      <c r="EC45" s="148"/>
      <c r="ED45" s="148"/>
      <c r="EE45" s="148"/>
      <c r="EF45" s="148"/>
      <c r="EG45" s="148"/>
      <c r="EH45" s="148"/>
      <c r="EI45" s="148"/>
      <c r="EJ45" s="148"/>
      <c r="EK45" s="148"/>
      <c r="EL45" s="148"/>
      <c r="EM45" s="148"/>
      <c r="EN45" s="148"/>
      <c r="EO45" s="148"/>
      <c r="EP45" s="148"/>
      <c r="EQ45" s="148"/>
      <c r="ER45" s="148"/>
      <c r="ES45" s="148"/>
      <c r="ET45" s="148"/>
      <c r="EU45" s="148"/>
      <c r="EV45" s="148"/>
      <c r="EW45" s="59"/>
      <c r="EX45" s="59"/>
      <c r="EY45" s="59"/>
      <c r="EZ45" s="59"/>
      <c r="FA45" s="59"/>
      <c r="FB45" s="59"/>
      <c r="FC45" s="59"/>
      <c r="FD45" s="59"/>
      <c r="FE45" s="59"/>
      <c r="FF45" s="59"/>
      <c r="FG45" s="59"/>
      <c r="FH45" s="59"/>
      <c r="FI45" s="59"/>
      <c r="FJ45" s="59"/>
      <c r="FK45" s="59"/>
      <c r="FL45" s="59"/>
      <c r="FM45" s="59"/>
      <c r="FN45" s="59"/>
      <c r="FO45" s="59"/>
      <c r="FP45" s="59"/>
      <c r="FQ45" s="59"/>
      <c r="FR45" s="59"/>
      <c r="FS45" s="59"/>
      <c r="FT45" s="59"/>
      <c r="FU45" s="106"/>
      <c r="FV45" s="106"/>
      <c r="FW45" s="106"/>
      <c r="FX45" s="106"/>
      <c r="FY45" s="133"/>
      <c r="FZ45" s="133"/>
      <c r="GA45" s="133"/>
      <c r="GB45" s="133"/>
      <c r="GC45" s="133"/>
      <c r="GD45" s="133"/>
      <c r="GE45" s="133"/>
      <c r="GF45" s="133"/>
      <c r="GG45" s="133"/>
      <c r="GH45" s="133"/>
      <c r="GI45" s="133"/>
      <c r="GJ45" s="133"/>
      <c r="GK45" s="133"/>
      <c r="GL45" s="133"/>
      <c r="GM45" s="133"/>
      <c r="GN45" s="133"/>
      <c r="GO45" s="133"/>
      <c r="GP45" s="133"/>
      <c r="GQ45" s="133"/>
      <c r="GR45" s="133"/>
      <c r="GS45" s="133"/>
      <c r="GT45" s="133"/>
      <c r="GU45" s="133"/>
      <c r="GV45" s="133"/>
      <c r="GW45" s="133"/>
      <c r="GX45" s="133"/>
      <c r="GY45" s="133"/>
      <c r="GZ45" s="133"/>
      <c r="HA45" s="133"/>
      <c r="HB45" s="133"/>
      <c r="HC45" s="133"/>
      <c r="HD45" s="133"/>
      <c r="HE45" s="133"/>
      <c r="HF45" s="133"/>
      <c r="HG45" s="133"/>
      <c r="HH45" s="133"/>
      <c r="HI45" s="133"/>
      <c r="HJ45" s="133"/>
      <c r="HK45" s="133"/>
      <c r="HL45" s="133"/>
      <c r="HM45" s="133"/>
      <c r="HN45" s="133"/>
      <c r="HO45" s="133"/>
      <c r="HP45" s="133"/>
      <c r="HQ45" s="133"/>
      <c r="HR45" s="133"/>
      <c r="HS45" s="133"/>
      <c r="HT45" s="133"/>
      <c r="HU45" s="133"/>
      <c r="HV45" s="133"/>
      <c r="HW45" s="133"/>
      <c r="HX45" s="133"/>
      <c r="HY45" s="133"/>
      <c r="HZ45" s="133"/>
      <c r="IA45" s="133"/>
      <c r="IB45" s="133"/>
      <c r="IC45" s="133"/>
      <c r="ID45" s="133"/>
      <c r="IE45" s="133"/>
      <c r="IF45" s="133"/>
      <c r="IG45" s="133"/>
      <c r="IH45" s="133"/>
      <c r="II45" s="133"/>
      <c r="IJ45" s="133"/>
      <c r="IK45" s="133"/>
      <c r="IL45" s="133"/>
      <c r="IM45" s="133"/>
      <c r="IN45" s="133"/>
      <c r="IO45" s="133"/>
      <c r="IP45" s="133"/>
      <c r="IQ45" s="133"/>
      <c r="IR45" s="133"/>
      <c r="IS45" s="143"/>
      <c r="IT45" s="144"/>
      <c r="IU45" s="144"/>
      <c r="IV45" s="144"/>
      <c r="IW45" s="144"/>
      <c r="IX45" s="144"/>
      <c r="IY45" s="133"/>
      <c r="IZ45" s="143"/>
      <c r="JA45" s="133"/>
      <c r="JB45" s="133"/>
      <c r="JC45" s="133"/>
      <c r="JD45" s="133"/>
      <c r="JE45" s="133"/>
      <c r="JF45" s="143"/>
      <c r="JG45" s="523"/>
      <c r="JH45" s="59"/>
      <c r="JI45" s="59"/>
      <c r="JJ45" s="59"/>
      <c r="JK45" s="59"/>
    </row>
    <row r="46" spans="1:271" ht="15" customHeight="1">
      <c r="A46" s="58"/>
      <c r="B46" s="145" t="s">
        <v>58</v>
      </c>
      <c r="C46" s="59"/>
      <c r="D46" s="59"/>
      <c r="E46" s="59"/>
      <c r="F46" s="59"/>
      <c r="G46" s="59"/>
      <c r="H46" s="59"/>
      <c r="I46" s="59"/>
      <c r="J46" s="59"/>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59"/>
      <c r="AI46" s="59"/>
      <c r="AJ46" s="59"/>
      <c r="AK46" s="59"/>
      <c r="AL46" s="59"/>
      <c r="AM46" s="59"/>
      <c r="AN46" s="59"/>
      <c r="AO46" s="59"/>
      <c r="AP46" s="59"/>
      <c r="AQ46" s="59"/>
      <c r="AR46" s="59"/>
      <c r="AS46" s="59"/>
      <c r="AT46" s="59"/>
      <c r="AU46" s="59"/>
      <c r="AV46" s="59"/>
      <c r="AW46" s="59">
        <v>2.75</v>
      </c>
      <c r="AX46" s="59">
        <v>2.75</v>
      </c>
      <c r="AY46" s="59">
        <v>2.75</v>
      </c>
      <c r="AZ46" s="59">
        <v>2.75</v>
      </c>
      <c r="BA46" s="151">
        <v>2.25</v>
      </c>
      <c r="BB46" s="151">
        <v>2.25</v>
      </c>
      <c r="BC46" s="151">
        <v>2.25</v>
      </c>
      <c r="BD46" s="61">
        <v>2</v>
      </c>
      <c r="BE46" s="61">
        <v>2</v>
      </c>
      <c r="BF46" s="61">
        <v>2</v>
      </c>
      <c r="BG46" s="61">
        <v>2</v>
      </c>
      <c r="BH46" s="61">
        <v>2</v>
      </c>
      <c r="BI46" s="61">
        <v>2</v>
      </c>
      <c r="BJ46" s="61">
        <v>2</v>
      </c>
      <c r="BK46" s="61">
        <v>2</v>
      </c>
      <c r="BL46" s="61">
        <v>1</v>
      </c>
      <c r="BM46" s="61">
        <v>1</v>
      </c>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59"/>
      <c r="CV46" s="59"/>
      <c r="CW46" s="59"/>
      <c r="CX46" s="59"/>
      <c r="CY46" s="59"/>
      <c r="CZ46" s="59"/>
      <c r="DA46" s="59"/>
      <c r="DB46" s="59"/>
      <c r="DC46" s="59"/>
      <c r="DD46" s="59"/>
      <c r="DE46" s="59"/>
      <c r="DF46" s="59"/>
      <c r="DG46" s="59"/>
      <c r="DH46" s="59"/>
      <c r="DI46" s="59"/>
      <c r="DJ46" s="59"/>
      <c r="DK46" s="59"/>
      <c r="DL46" s="59"/>
      <c r="DM46" s="59"/>
      <c r="DN46" s="59"/>
      <c r="DO46" s="59"/>
      <c r="DP46" s="59"/>
      <c r="DQ46" s="59"/>
      <c r="DR46" s="59"/>
      <c r="DS46" s="59"/>
      <c r="DT46" s="59"/>
      <c r="DU46" s="59"/>
      <c r="DV46" s="59"/>
      <c r="DW46" s="59"/>
      <c r="DX46" s="59"/>
      <c r="DY46" s="59"/>
      <c r="DZ46" s="59"/>
      <c r="EA46" s="59"/>
      <c r="EB46" s="59"/>
      <c r="EC46" s="59"/>
      <c r="ED46" s="59"/>
      <c r="EE46" s="59"/>
      <c r="EF46" s="59"/>
      <c r="EG46" s="59"/>
      <c r="EH46" s="59"/>
      <c r="EI46" s="59"/>
      <c r="EJ46" s="59"/>
      <c r="EK46" s="59"/>
      <c r="EL46" s="59"/>
      <c r="EM46" s="59"/>
      <c r="EN46" s="59"/>
      <c r="EO46" s="59"/>
      <c r="EP46" s="59"/>
      <c r="EQ46" s="59"/>
      <c r="ER46" s="59"/>
      <c r="ES46" s="59"/>
      <c r="ET46" s="59"/>
      <c r="EU46" s="59"/>
      <c r="EV46" s="59"/>
      <c r="EW46" s="59"/>
      <c r="EX46" s="59"/>
      <c r="EY46" s="59"/>
      <c r="EZ46" s="59"/>
      <c r="FA46" s="59"/>
      <c r="FB46" s="59"/>
      <c r="FC46" s="59"/>
      <c r="FD46" s="59"/>
      <c r="FE46" s="59"/>
      <c r="FF46" s="59"/>
      <c r="FG46" s="59"/>
      <c r="FH46" s="59"/>
      <c r="FI46" s="59"/>
      <c r="FJ46" s="59"/>
      <c r="FK46" s="59"/>
      <c r="FL46" s="59"/>
      <c r="FM46" s="59"/>
      <c r="FN46" s="59"/>
      <c r="FO46" s="59"/>
      <c r="FP46" s="59"/>
      <c r="FQ46" s="59"/>
      <c r="FR46" s="59"/>
      <c r="FS46" s="59"/>
      <c r="FT46" s="59"/>
      <c r="FU46" s="59"/>
      <c r="FV46" s="59"/>
      <c r="FW46" s="59"/>
      <c r="FX46" s="59"/>
      <c r="FY46" s="152"/>
      <c r="FZ46" s="152"/>
      <c r="GA46" s="152"/>
      <c r="GB46" s="152"/>
      <c r="GC46" s="152"/>
      <c r="GD46" s="152"/>
      <c r="GE46" s="152"/>
      <c r="GF46" s="152"/>
      <c r="GG46" s="152"/>
      <c r="GH46" s="152"/>
      <c r="GI46" s="152"/>
      <c r="GJ46" s="152"/>
      <c r="GK46" s="152"/>
      <c r="GL46" s="152"/>
      <c r="GM46" s="152"/>
      <c r="GN46" s="152"/>
      <c r="GO46" s="152"/>
      <c r="GP46" s="152"/>
      <c r="GQ46" s="152"/>
      <c r="GR46" s="152"/>
      <c r="GS46" s="152"/>
      <c r="GT46" s="152"/>
      <c r="GU46" s="152"/>
      <c r="GV46" s="152"/>
      <c r="GW46" s="152"/>
      <c r="GX46" s="152"/>
      <c r="GY46" s="152"/>
      <c r="GZ46" s="152"/>
      <c r="HA46" s="152"/>
      <c r="HB46" s="152"/>
      <c r="HC46" s="152"/>
      <c r="HD46" s="152"/>
      <c r="HE46" s="152"/>
      <c r="HF46" s="152"/>
      <c r="HG46" s="152"/>
      <c r="HH46" s="152"/>
      <c r="HI46" s="152"/>
      <c r="HJ46" s="152"/>
      <c r="HK46" s="152"/>
      <c r="HL46" s="152"/>
      <c r="HM46" s="152"/>
      <c r="HN46" s="152"/>
      <c r="HO46" s="152"/>
      <c r="HP46" s="152"/>
      <c r="HQ46" s="152"/>
      <c r="HR46" s="152"/>
      <c r="HS46" s="152"/>
      <c r="HT46" s="152"/>
      <c r="HU46" s="152"/>
      <c r="HV46" s="152"/>
      <c r="HW46" s="152"/>
      <c r="HX46" s="152"/>
      <c r="HY46" s="152"/>
      <c r="HZ46" s="152"/>
      <c r="IA46" s="152"/>
      <c r="IB46" s="152"/>
      <c r="IC46" s="152"/>
      <c r="ID46" s="152"/>
      <c r="IE46" s="152"/>
      <c r="IF46" s="152"/>
      <c r="IG46" s="152"/>
      <c r="IH46" s="152"/>
      <c r="II46" s="152"/>
      <c r="IJ46" s="152"/>
      <c r="IK46" s="152"/>
      <c r="IL46" s="152"/>
      <c r="IM46" s="152"/>
      <c r="IN46" s="152"/>
      <c r="IO46" s="152"/>
      <c r="IP46" s="152"/>
      <c r="IQ46" s="152"/>
      <c r="IR46" s="152"/>
      <c r="IS46" s="153"/>
      <c r="IT46" s="154"/>
      <c r="IU46" s="154"/>
      <c r="IV46" s="154"/>
      <c r="IW46" s="154"/>
      <c r="IX46" s="154"/>
      <c r="IY46" s="152"/>
      <c r="IZ46" s="153"/>
      <c r="JA46" s="152"/>
      <c r="JB46" s="152"/>
      <c r="JC46" s="152"/>
      <c r="JD46" s="152"/>
      <c r="JE46" s="152"/>
      <c r="JF46" s="153"/>
      <c r="JG46" s="526"/>
      <c r="JH46" s="59"/>
      <c r="JI46" s="59"/>
      <c r="JJ46" s="59"/>
      <c r="JK46" s="59"/>
    </row>
    <row r="47" spans="1:271" ht="15" customHeight="1">
      <c r="A47" s="58"/>
      <c r="B47" s="145" t="s">
        <v>59</v>
      </c>
      <c r="C47" s="59"/>
      <c r="D47" s="59"/>
      <c r="E47" s="59"/>
      <c r="F47" s="59"/>
      <c r="G47" s="59"/>
      <c r="H47" s="59"/>
      <c r="I47" s="59"/>
      <c r="J47" s="59"/>
      <c r="K47" s="137"/>
      <c r="L47" s="137"/>
      <c r="M47" s="137"/>
      <c r="N47" s="137"/>
      <c r="O47" s="137"/>
      <c r="P47" s="137"/>
      <c r="Q47" s="137"/>
      <c r="R47" s="137"/>
      <c r="S47" s="137"/>
      <c r="T47" s="137"/>
      <c r="U47" s="137"/>
      <c r="V47" s="137"/>
      <c r="W47" s="137">
        <v>3</v>
      </c>
      <c r="X47" s="137">
        <v>3</v>
      </c>
      <c r="Y47" s="137">
        <v>3</v>
      </c>
      <c r="Z47" s="137">
        <v>3</v>
      </c>
      <c r="AA47" s="155">
        <v>3</v>
      </c>
      <c r="AB47" s="137">
        <v>3</v>
      </c>
      <c r="AC47" s="137">
        <v>3</v>
      </c>
      <c r="AD47" s="137">
        <v>3</v>
      </c>
      <c r="AE47" s="137">
        <v>3</v>
      </c>
      <c r="AF47" s="137">
        <v>3</v>
      </c>
      <c r="AG47" s="137">
        <v>3</v>
      </c>
      <c r="AH47" s="59">
        <v>3</v>
      </c>
      <c r="AI47" s="59">
        <v>3.25</v>
      </c>
      <c r="AJ47" s="59">
        <v>3.25</v>
      </c>
      <c r="AK47" s="59">
        <v>3.25</v>
      </c>
      <c r="AL47" s="59">
        <v>3.25</v>
      </c>
      <c r="AM47" s="59">
        <v>3.25</v>
      </c>
      <c r="AN47" s="59">
        <v>3.25</v>
      </c>
      <c r="AO47" s="59">
        <v>3.25</v>
      </c>
      <c r="AP47" s="59">
        <v>3.25</v>
      </c>
      <c r="AQ47" s="59">
        <v>3.25</v>
      </c>
      <c r="AR47" s="59">
        <v>3.25</v>
      </c>
      <c r="AS47" s="59">
        <v>3.25</v>
      </c>
      <c r="AT47" s="59">
        <v>3.25</v>
      </c>
      <c r="AU47" s="59">
        <v>3.25</v>
      </c>
      <c r="AV47" s="59">
        <v>3.25</v>
      </c>
      <c r="AW47" s="59">
        <v>3.25</v>
      </c>
      <c r="AX47" s="59">
        <v>3.25</v>
      </c>
      <c r="AY47" s="59">
        <v>3.25</v>
      </c>
      <c r="AZ47" s="59">
        <v>3.25</v>
      </c>
      <c r="BA47" s="151">
        <v>2.75</v>
      </c>
      <c r="BB47" s="151">
        <v>2.75</v>
      </c>
      <c r="BC47" s="151">
        <v>2.75</v>
      </c>
      <c r="BD47" s="59">
        <v>2.25</v>
      </c>
      <c r="BE47" s="59">
        <v>2.25</v>
      </c>
      <c r="BF47" s="59">
        <v>2.25</v>
      </c>
      <c r="BG47" s="59">
        <v>2.25</v>
      </c>
      <c r="BH47" s="59">
        <v>2.25</v>
      </c>
      <c r="BI47" s="59">
        <v>2.25</v>
      </c>
      <c r="BJ47" s="59">
        <v>2.25</v>
      </c>
      <c r="BK47" s="59">
        <v>2.25</v>
      </c>
      <c r="BL47" s="59">
        <v>1.25</v>
      </c>
      <c r="BM47" s="59">
        <v>1.25</v>
      </c>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c r="CT47" s="59"/>
      <c r="CU47" s="59"/>
      <c r="CV47" s="59"/>
      <c r="CW47" s="59"/>
      <c r="CX47" s="59"/>
      <c r="CY47" s="59"/>
      <c r="CZ47" s="59"/>
      <c r="DA47" s="59"/>
      <c r="DB47" s="59"/>
      <c r="DC47" s="59"/>
      <c r="DD47" s="59"/>
      <c r="DE47" s="59"/>
      <c r="DF47" s="59"/>
      <c r="DG47" s="59"/>
      <c r="DH47" s="59"/>
      <c r="DI47" s="59"/>
      <c r="DJ47" s="59"/>
      <c r="DK47" s="59"/>
      <c r="DL47" s="59"/>
      <c r="DM47" s="59"/>
      <c r="DN47" s="59"/>
      <c r="DO47" s="59"/>
      <c r="DP47" s="59"/>
      <c r="DQ47" s="59"/>
      <c r="DR47" s="59"/>
      <c r="DS47" s="59"/>
      <c r="DT47" s="59"/>
      <c r="DU47" s="59"/>
      <c r="DV47" s="59"/>
      <c r="DW47" s="59"/>
      <c r="DX47" s="59"/>
      <c r="DY47" s="59"/>
      <c r="DZ47" s="59"/>
      <c r="EA47" s="59"/>
      <c r="EB47" s="59"/>
      <c r="EC47" s="59"/>
      <c r="ED47" s="59"/>
      <c r="EE47" s="59"/>
      <c r="EF47" s="59"/>
      <c r="EG47" s="59"/>
      <c r="EH47" s="59"/>
      <c r="EI47" s="59"/>
      <c r="EJ47" s="59"/>
      <c r="EK47" s="59"/>
      <c r="EL47" s="59"/>
      <c r="EM47" s="59"/>
      <c r="EN47" s="59"/>
      <c r="EO47" s="59"/>
      <c r="EP47" s="59"/>
      <c r="EQ47" s="59"/>
      <c r="ER47" s="59"/>
      <c r="ES47" s="59"/>
      <c r="ET47" s="59"/>
      <c r="EU47" s="59"/>
      <c r="EV47" s="59"/>
      <c r="EW47" s="59"/>
      <c r="EX47" s="59"/>
      <c r="EY47" s="59"/>
      <c r="EZ47" s="59"/>
      <c r="FA47" s="59"/>
      <c r="FB47" s="59"/>
      <c r="FC47" s="59"/>
      <c r="FD47" s="59"/>
      <c r="FE47" s="59"/>
      <c r="FF47" s="59"/>
      <c r="FG47" s="59"/>
      <c r="FH47" s="59"/>
      <c r="FI47" s="59"/>
      <c r="FJ47" s="59"/>
      <c r="FK47" s="59"/>
      <c r="FL47" s="59"/>
      <c r="FM47" s="59"/>
      <c r="FN47" s="59"/>
      <c r="FO47" s="59"/>
      <c r="FP47" s="59"/>
      <c r="FQ47" s="59"/>
      <c r="FR47" s="59"/>
      <c r="FS47" s="59"/>
      <c r="FT47" s="59"/>
      <c r="FU47" s="59"/>
      <c r="FV47" s="59"/>
      <c r="FW47" s="59"/>
      <c r="FX47" s="59"/>
      <c r="FY47" s="152"/>
      <c r="FZ47" s="152"/>
      <c r="GA47" s="152"/>
      <c r="GB47" s="152"/>
      <c r="GC47" s="152"/>
      <c r="GD47" s="152"/>
      <c r="GE47" s="152"/>
      <c r="GF47" s="152"/>
      <c r="GG47" s="152"/>
      <c r="GH47" s="152"/>
      <c r="GI47" s="152"/>
      <c r="GJ47" s="152"/>
      <c r="GK47" s="152"/>
      <c r="GL47" s="152"/>
      <c r="GM47" s="152"/>
      <c r="GN47" s="152"/>
      <c r="GO47" s="152"/>
      <c r="GP47" s="152"/>
      <c r="GQ47" s="152"/>
      <c r="GR47" s="152"/>
      <c r="GS47" s="152"/>
      <c r="GT47" s="152"/>
      <c r="GU47" s="152"/>
      <c r="GV47" s="152"/>
      <c r="GW47" s="152"/>
      <c r="GX47" s="152"/>
      <c r="GY47" s="152"/>
      <c r="GZ47" s="152"/>
      <c r="HA47" s="152"/>
      <c r="HB47" s="152"/>
      <c r="HC47" s="152"/>
      <c r="HD47" s="152"/>
      <c r="HE47" s="152"/>
      <c r="HF47" s="152"/>
      <c r="HG47" s="152"/>
      <c r="HH47" s="152"/>
      <c r="HI47" s="152"/>
      <c r="HJ47" s="152"/>
      <c r="HK47" s="152"/>
      <c r="HL47" s="152"/>
      <c r="HM47" s="152"/>
      <c r="HN47" s="152"/>
      <c r="HO47" s="152"/>
      <c r="HP47" s="152"/>
      <c r="HQ47" s="152"/>
      <c r="HR47" s="152"/>
      <c r="HS47" s="152"/>
      <c r="HT47" s="152"/>
      <c r="HU47" s="152"/>
      <c r="HV47" s="152"/>
      <c r="HW47" s="152"/>
      <c r="HX47" s="152"/>
      <c r="HY47" s="152"/>
      <c r="HZ47" s="152"/>
      <c r="IA47" s="152"/>
      <c r="IB47" s="152"/>
      <c r="IC47" s="152"/>
      <c r="ID47" s="152"/>
      <c r="IE47" s="152"/>
      <c r="IF47" s="152"/>
      <c r="IG47" s="152"/>
      <c r="IH47" s="152"/>
      <c r="II47" s="152"/>
      <c r="IJ47" s="152"/>
      <c r="IK47" s="152"/>
      <c r="IL47" s="152"/>
      <c r="IM47" s="152"/>
      <c r="IN47" s="152"/>
      <c r="IO47" s="152"/>
      <c r="IP47" s="152"/>
      <c r="IQ47" s="152"/>
      <c r="IR47" s="152"/>
      <c r="IS47" s="153"/>
      <c r="IT47" s="154"/>
      <c r="IU47" s="154"/>
      <c r="IV47" s="154"/>
      <c r="IW47" s="154"/>
      <c r="IX47" s="154"/>
      <c r="IY47" s="152"/>
      <c r="IZ47" s="153"/>
      <c r="JA47" s="152"/>
      <c r="JB47" s="152"/>
      <c r="JC47" s="152"/>
      <c r="JD47" s="152"/>
      <c r="JE47" s="152"/>
      <c r="JF47" s="153"/>
      <c r="JG47" s="526"/>
      <c r="JH47" s="59"/>
      <c r="JI47" s="59"/>
      <c r="JJ47" s="59"/>
      <c r="JK47" s="59"/>
    </row>
    <row r="48" spans="1:271" ht="15" customHeight="1">
      <c r="A48" s="58"/>
      <c r="B48" s="145" t="s">
        <v>60</v>
      </c>
      <c r="C48" s="59"/>
      <c r="D48" s="59"/>
      <c r="E48" s="59"/>
      <c r="F48" s="59"/>
      <c r="G48" s="59"/>
      <c r="H48" s="59"/>
      <c r="I48" s="59"/>
      <c r="J48" s="59"/>
      <c r="K48" s="137"/>
      <c r="L48" s="137"/>
      <c r="M48" s="137"/>
      <c r="N48" s="137"/>
      <c r="O48" s="137"/>
      <c r="P48" s="137"/>
      <c r="Q48" s="137"/>
      <c r="R48" s="137"/>
      <c r="S48" s="137"/>
      <c r="T48" s="137"/>
      <c r="U48" s="137"/>
      <c r="V48" s="137"/>
      <c r="W48" s="137">
        <v>3.25</v>
      </c>
      <c r="X48" s="137">
        <v>3.25</v>
      </c>
      <c r="Y48" s="137">
        <v>3.25</v>
      </c>
      <c r="Z48" s="137">
        <v>3.25</v>
      </c>
      <c r="AA48" s="137">
        <v>3.25</v>
      </c>
      <c r="AB48" s="137">
        <v>3.25</v>
      </c>
      <c r="AC48" s="137">
        <v>3.25</v>
      </c>
      <c r="AD48" s="137">
        <v>3.25</v>
      </c>
      <c r="AE48" s="137">
        <v>3.25</v>
      </c>
      <c r="AF48" s="137">
        <v>3.25</v>
      </c>
      <c r="AG48" s="137">
        <v>3.25</v>
      </c>
      <c r="AH48" s="59">
        <v>3.25</v>
      </c>
      <c r="AI48" s="59">
        <v>3.5</v>
      </c>
      <c r="AJ48" s="59">
        <v>3.5</v>
      </c>
      <c r="AK48" s="59">
        <v>3.5</v>
      </c>
      <c r="AL48" s="59">
        <v>3.5</v>
      </c>
      <c r="AM48" s="59">
        <v>3.5</v>
      </c>
      <c r="AN48" s="59">
        <v>3.5</v>
      </c>
      <c r="AO48" s="59">
        <v>3.5</v>
      </c>
      <c r="AP48" s="59">
        <v>3.5</v>
      </c>
      <c r="AQ48" s="59">
        <v>3.5</v>
      </c>
      <c r="AR48" s="59">
        <v>3.5</v>
      </c>
      <c r="AS48" s="59">
        <v>3.5</v>
      </c>
      <c r="AT48" s="59">
        <v>3.5</v>
      </c>
      <c r="AU48" s="59">
        <v>3.5</v>
      </c>
      <c r="AV48" s="59">
        <v>3.5</v>
      </c>
      <c r="AW48" s="59">
        <v>3.5</v>
      </c>
      <c r="AX48" s="59">
        <v>3.5</v>
      </c>
      <c r="AY48" s="59">
        <v>3.5</v>
      </c>
      <c r="AZ48" s="59">
        <v>3.5</v>
      </c>
      <c r="BA48" s="65">
        <v>3</v>
      </c>
      <c r="BB48" s="65">
        <v>3</v>
      </c>
      <c r="BC48" s="65">
        <v>3</v>
      </c>
      <c r="BD48" s="59">
        <v>2.5</v>
      </c>
      <c r="BE48" s="59">
        <v>2.5</v>
      </c>
      <c r="BF48" s="59">
        <v>2.5</v>
      </c>
      <c r="BG48" s="59">
        <v>2.5</v>
      </c>
      <c r="BH48" s="59">
        <v>2.5</v>
      </c>
      <c r="BI48" s="59">
        <v>2.5</v>
      </c>
      <c r="BJ48" s="59">
        <v>2.5</v>
      </c>
      <c r="BK48" s="59">
        <v>2.5</v>
      </c>
      <c r="BL48" s="59">
        <v>1.5</v>
      </c>
      <c r="BM48" s="59">
        <v>1.5</v>
      </c>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59"/>
      <c r="CV48" s="59"/>
      <c r="CW48" s="59"/>
      <c r="CX48" s="59"/>
      <c r="CY48" s="59"/>
      <c r="CZ48" s="59"/>
      <c r="DA48" s="59"/>
      <c r="DB48" s="59"/>
      <c r="DC48" s="59"/>
      <c r="DD48" s="59"/>
      <c r="DE48" s="59"/>
      <c r="DF48" s="59"/>
      <c r="DG48" s="59"/>
      <c r="DH48" s="59"/>
      <c r="DI48" s="59"/>
      <c r="DJ48" s="59"/>
      <c r="DK48" s="59"/>
      <c r="DL48" s="59"/>
      <c r="DM48" s="59"/>
      <c r="DN48" s="59"/>
      <c r="DO48" s="59"/>
      <c r="DP48" s="59"/>
      <c r="DQ48" s="59"/>
      <c r="DR48" s="59"/>
      <c r="DS48" s="59"/>
      <c r="DT48" s="59"/>
      <c r="DU48" s="59"/>
      <c r="DV48" s="59"/>
      <c r="DW48" s="59"/>
      <c r="DX48" s="59"/>
      <c r="DY48" s="59"/>
      <c r="DZ48" s="59"/>
      <c r="EA48" s="59"/>
      <c r="EB48" s="59"/>
      <c r="EC48" s="59"/>
      <c r="ED48" s="59"/>
      <c r="EE48" s="59"/>
      <c r="EF48" s="59"/>
      <c r="EG48" s="59"/>
      <c r="EH48" s="59"/>
      <c r="EI48" s="59"/>
      <c r="EJ48" s="59"/>
      <c r="EK48" s="59"/>
      <c r="EL48" s="59"/>
      <c r="EM48" s="59"/>
      <c r="EN48" s="59"/>
      <c r="EO48" s="59"/>
      <c r="EP48" s="59"/>
      <c r="EQ48" s="59"/>
      <c r="ER48" s="59"/>
      <c r="ES48" s="59"/>
      <c r="ET48" s="59"/>
      <c r="EU48" s="59"/>
      <c r="EV48" s="59"/>
      <c r="EW48" s="59"/>
      <c r="EX48" s="59"/>
      <c r="EY48" s="59"/>
      <c r="EZ48" s="59"/>
      <c r="FA48" s="59"/>
      <c r="FB48" s="59"/>
      <c r="FC48" s="59"/>
      <c r="FD48" s="59"/>
      <c r="FE48" s="59"/>
      <c r="FF48" s="59"/>
      <c r="FG48" s="59"/>
      <c r="FH48" s="59"/>
      <c r="FI48" s="59"/>
      <c r="FJ48" s="59"/>
      <c r="FK48" s="59"/>
      <c r="FL48" s="59"/>
      <c r="FM48" s="59"/>
      <c r="FN48" s="59"/>
      <c r="FO48" s="59"/>
      <c r="FP48" s="59"/>
      <c r="FQ48" s="59"/>
      <c r="FR48" s="59"/>
      <c r="FS48" s="59"/>
      <c r="FT48" s="59"/>
      <c r="FU48" s="59"/>
      <c r="FV48" s="59"/>
      <c r="FW48" s="59"/>
      <c r="FX48" s="59"/>
      <c r="FY48" s="152"/>
      <c r="FZ48" s="152"/>
      <c r="GA48" s="152"/>
      <c r="GB48" s="152"/>
      <c r="GC48" s="156">
        <v>1.25</v>
      </c>
      <c r="GD48" s="156">
        <v>1.25</v>
      </c>
      <c r="GE48" s="156">
        <v>1.25</v>
      </c>
      <c r="GF48" s="156">
        <v>1.25</v>
      </c>
      <c r="GG48" s="156">
        <v>1.25</v>
      </c>
      <c r="GH48" s="156">
        <v>1.25</v>
      </c>
      <c r="GI48" s="156"/>
      <c r="GJ48" s="156"/>
      <c r="GK48" s="156"/>
      <c r="GL48" s="156"/>
      <c r="GM48" s="156"/>
      <c r="GN48" s="156"/>
      <c r="GO48" s="156"/>
      <c r="GP48" s="156"/>
      <c r="GQ48" s="156"/>
      <c r="GR48" s="156"/>
      <c r="GS48" s="156"/>
      <c r="GT48" s="156"/>
      <c r="GU48" s="156"/>
      <c r="GV48" s="156"/>
      <c r="GW48" s="156"/>
      <c r="GX48" s="156"/>
      <c r="GY48" s="156"/>
      <c r="GZ48" s="156"/>
      <c r="HA48" s="156"/>
      <c r="HB48" s="156"/>
      <c r="HC48" s="156"/>
      <c r="HD48" s="156"/>
      <c r="HE48" s="156"/>
      <c r="HF48" s="156"/>
      <c r="HG48" s="156"/>
      <c r="HH48" s="156"/>
      <c r="HI48" s="156"/>
      <c r="HJ48" s="156"/>
      <c r="HK48" s="156"/>
      <c r="HL48" s="156"/>
      <c r="HM48" s="156"/>
      <c r="HN48" s="156"/>
      <c r="HO48" s="156"/>
      <c r="HP48" s="156"/>
      <c r="HQ48" s="156"/>
      <c r="HR48" s="156"/>
      <c r="HS48" s="156"/>
      <c r="HT48" s="156"/>
      <c r="HU48" s="156"/>
      <c r="HV48" s="156"/>
      <c r="HW48" s="156"/>
      <c r="HX48" s="156"/>
      <c r="HY48" s="156"/>
      <c r="HZ48" s="156"/>
      <c r="IA48" s="156"/>
      <c r="IB48" s="156"/>
      <c r="IC48" s="156"/>
      <c r="ID48" s="156"/>
      <c r="IE48" s="156"/>
      <c r="IF48" s="156"/>
      <c r="IG48" s="156"/>
      <c r="IH48" s="156"/>
      <c r="II48" s="156"/>
      <c r="IJ48" s="156"/>
      <c r="IK48" s="156"/>
      <c r="IL48" s="156"/>
      <c r="IM48" s="156"/>
      <c r="IN48" s="156"/>
      <c r="IO48" s="156"/>
      <c r="IP48" s="156"/>
      <c r="IQ48" s="156"/>
      <c r="IR48" s="156"/>
      <c r="IS48" s="157"/>
      <c r="IT48" s="158"/>
      <c r="IU48" s="158"/>
      <c r="IV48" s="158"/>
      <c r="IW48" s="158"/>
      <c r="IX48" s="158"/>
      <c r="IY48" s="156"/>
      <c r="IZ48" s="157"/>
      <c r="JA48" s="156"/>
      <c r="JB48" s="156"/>
      <c r="JC48" s="156"/>
      <c r="JD48" s="156"/>
      <c r="JE48" s="156"/>
      <c r="JF48" s="157"/>
      <c r="JG48" s="527"/>
      <c r="JH48" s="59"/>
      <c r="JI48" s="59"/>
      <c r="JJ48" s="59"/>
      <c r="JK48" s="59"/>
    </row>
    <row r="49" spans="1:271" ht="15" customHeight="1">
      <c r="A49" s="58"/>
      <c r="B49" s="159" t="s">
        <v>61</v>
      </c>
      <c r="C49" s="59"/>
      <c r="D49" s="59"/>
      <c r="E49" s="59"/>
      <c r="F49" s="59"/>
      <c r="G49" s="59"/>
      <c r="H49" s="59"/>
      <c r="I49" s="59"/>
      <c r="J49" s="59"/>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137"/>
      <c r="AP49" s="137"/>
      <c r="AQ49" s="137"/>
      <c r="AR49" s="160"/>
      <c r="AS49" s="160"/>
      <c r="AT49" s="160"/>
      <c r="AU49" s="160"/>
      <c r="AV49" s="160"/>
      <c r="AW49" s="79"/>
      <c r="AX49" s="160"/>
      <c r="AY49" s="160"/>
      <c r="AZ49" s="160"/>
      <c r="BA49" s="160"/>
      <c r="BB49" s="160"/>
      <c r="BC49" s="160"/>
      <c r="BD49" s="160"/>
      <c r="BE49" s="160"/>
      <c r="BF49" s="160"/>
      <c r="BG49" s="160"/>
      <c r="BH49" s="160"/>
      <c r="BI49" s="160"/>
      <c r="BJ49" s="160"/>
      <c r="BK49" s="160"/>
      <c r="BL49" s="160"/>
      <c r="BM49" s="160"/>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59"/>
      <c r="CV49" s="59"/>
      <c r="CW49" s="59"/>
      <c r="CX49" s="59"/>
      <c r="CY49" s="59"/>
      <c r="CZ49" s="59"/>
      <c r="DA49" s="59"/>
      <c r="DB49" s="59"/>
      <c r="DC49" s="59"/>
      <c r="DD49" s="59"/>
      <c r="DE49" s="59"/>
      <c r="DF49" s="59"/>
      <c r="DG49" s="59"/>
      <c r="DH49" s="59"/>
      <c r="DI49" s="59"/>
      <c r="DJ49" s="59"/>
      <c r="DK49" s="59"/>
      <c r="DL49" s="59"/>
      <c r="DM49" s="59"/>
      <c r="DN49" s="59"/>
      <c r="DO49" s="59"/>
      <c r="DP49" s="59"/>
      <c r="DQ49" s="59"/>
      <c r="DR49" s="59"/>
      <c r="DS49" s="59"/>
      <c r="DT49" s="59"/>
      <c r="DU49" s="59"/>
      <c r="DV49" s="59"/>
      <c r="DW49" s="59"/>
      <c r="DX49" s="59"/>
      <c r="DY49" s="59"/>
      <c r="DZ49" s="59"/>
      <c r="EA49" s="59"/>
      <c r="EB49" s="59"/>
      <c r="EC49" s="59"/>
      <c r="ED49" s="59"/>
      <c r="EE49" s="59"/>
      <c r="EF49" s="59"/>
      <c r="EG49" s="59"/>
      <c r="EH49" s="59"/>
      <c r="EI49" s="59"/>
      <c r="EJ49" s="59"/>
      <c r="EK49" s="59"/>
      <c r="EL49" s="59"/>
      <c r="EM49" s="59"/>
      <c r="EN49" s="59"/>
      <c r="EO49" s="59"/>
      <c r="EP49" s="59"/>
      <c r="EQ49" s="59"/>
      <c r="ER49" s="59"/>
      <c r="ES49" s="59"/>
      <c r="ET49" s="59"/>
      <c r="EU49" s="59"/>
      <c r="EV49" s="59"/>
      <c r="EW49" s="59"/>
      <c r="EX49" s="59"/>
      <c r="EY49" s="59"/>
      <c r="EZ49" s="59"/>
      <c r="FA49" s="59"/>
      <c r="FB49" s="59"/>
      <c r="FC49" s="59"/>
      <c r="FD49" s="59"/>
      <c r="FE49" s="59"/>
      <c r="FF49" s="59"/>
      <c r="FG49" s="59"/>
      <c r="FH49" s="59"/>
      <c r="FI49" s="59"/>
      <c r="FJ49" s="59"/>
      <c r="FK49" s="59"/>
      <c r="FL49" s="59"/>
      <c r="FM49" s="59"/>
      <c r="FN49" s="59"/>
      <c r="FO49" s="59"/>
      <c r="FP49" s="59"/>
      <c r="FQ49" s="59"/>
      <c r="FR49" s="59"/>
      <c r="FS49" s="59"/>
      <c r="FT49" s="59"/>
      <c r="FU49" s="106"/>
      <c r="FV49" s="106"/>
      <c r="FW49" s="106"/>
      <c r="FX49" s="106"/>
      <c r="FY49" s="133"/>
      <c r="FZ49" s="133"/>
      <c r="GA49" s="133"/>
      <c r="GB49" s="133"/>
      <c r="GC49" s="133"/>
      <c r="GD49" s="133"/>
      <c r="GE49" s="133"/>
      <c r="GF49" s="133"/>
      <c r="GG49" s="133"/>
      <c r="GH49" s="133"/>
      <c r="GI49" s="133"/>
      <c r="GJ49" s="133"/>
      <c r="GK49" s="133"/>
      <c r="GL49" s="133"/>
      <c r="GM49" s="133"/>
      <c r="GN49" s="133"/>
      <c r="GO49" s="133"/>
      <c r="GP49" s="133"/>
      <c r="GQ49" s="133"/>
      <c r="GR49" s="133"/>
      <c r="GS49" s="133"/>
      <c r="GT49" s="133"/>
      <c r="GU49" s="133"/>
      <c r="GV49" s="133"/>
      <c r="GW49" s="133"/>
      <c r="GX49" s="133"/>
      <c r="GY49" s="133"/>
      <c r="GZ49" s="133"/>
      <c r="HA49" s="133"/>
      <c r="HB49" s="133"/>
      <c r="HC49" s="133"/>
      <c r="HD49" s="133"/>
      <c r="HE49" s="133"/>
      <c r="HF49" s="133"/>
      <c r="HG49" s="133"/>
      <c r="HH49" s="133"/>
      <c r="HI49" s="133"/>
      <c r="HJ49" s="133"/>
      <c r="HK49" s="133"/>
      <c r="HL49" s="133"/>
      <c r="HM49" s="133"/>
      <c r="HN49" s="133"/>
      <c r="HO49" s="133"/>
      <c r="HP49" s="133"/>
      <c r="HQ49" s="133"/>
      <c r="HR49" s="133"/>
      <c r="HS49" s="133"/>
      <c r="HT49" s="133"/>
      <c r="HU49" s="133"/>
      <c r="HV49" s="133"/>
      <c r="HW49" s="133"/>
      <c r="HX49" s="133"/>
      <c r="HY49" s="133"/>
      <c r="HZ49" s="133"/>
      <c r="IA49" s="133"/>
      <c r="IB49" s="133"/>
      <c r="IC49" s="133"/>
      <c r="ID49" s="133"/>
      <c r="IE49" s="133"/>
      <c r="IF49" s="133"/>
      <c r="IG49" s="133"/>
      <c r="IH49" s="133"/>
      <c r="II49" s="133"/>
      <c r="IJ49" s="133"/>
      <c r="IK49" s="133"/>
      <c r="IL49" s="133"/>
      <c r="IM49" s="133"/>
      <c r="IN49" s="133"/>
      <c r="IO49" s="133"/>
      <c r="IP49" s="133"/>
      <c r="IQ49" s="133"/>
      <c r="IR49" s="133"/>
      <c r="IS49" s="143"/>
      <c r="IT49" s="144"/>
      <c r="IU49" s="144"/>
      <c r="IV49" s="144"/>
      <c r="IW49" s="144"/>
      <c r="IX49" s="144"/>
      <c r="IY49" s="133"/>
      <c r="IZ49" s="143"/>
      <c r="JA49" s="133"/>
      <c r="JB49" s="133"/>
      <c r="JC49" s="133"/>
      <c r="JD49" s="133"/>
      <c r="JE49" s="133"/>
      <c r="JF49" s="143"/>
      <c r="JG49" s="523"/>
      <c r="JH49" s="59"/>
      <c r="JI49" s="59"/>
      <c r="JJ49" s="59"/>
      <c r="JK49" s="59"/>
    </row>
    <row r="50" spans="1:271" ht="15" customHeight="1">
      <c r="A50" s="58"/>
      <c r="B50" s="74" t="s">
        <v>142</v>
      </c>
      <c r="C50" s="59"/>
      <c r="D50" s="59"/>
      <c r="E50" s="59"/>
      <c r="F50" s="59"/>
      <c r="G50" s="59"/>
      <c r="H50" s="59"/>
      <c r="I50" s="59"/>
      <c r="J50" s="59"/>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7"/>
      <c r="AK50" s="137"/>
      <c r="AL50" s="137"/>
      <c r="AM50" s="137"/>
      <c r="AN50" s="137"/>
      <c r="AO50" s="137"/>
      <c r="AP50" s="137"/>
      <c r="AQ50" s="137"/>
      <c r="AR50" s="79"/>
      <c r="AS50" s="79"/>
      <c r="AT50" s="79"/>
      <c r="AU50" s="79"/>
      <c r="AV50" s="79"/>
      <c r="AW50" s="79"/>
      <c r="AX50" s="79"/>
      <c r="AY50" s="79"/>
      <c r="AZ50" s="79"/>
      <c r="BA50" s="79"/>
      <c r="BB50" s="79"/>
      <c r="BC50" s="79"/>
      <c r="BD50" s="79"/>
      <c r="BE50" s="79"/>
      <c r="BF50" s="79"/>
      <c r="BG50" s="79"/>
      <c r="BH50" s="79"/>
      <c r="BI50" s="79"/>
      <c r="BJ50" s="79"/>
      <c r="BK50" s="79"/>
      <c r="BL50" s="79"/>
      <c r="BM50" s="7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59"/>
      <c r="CV50" s="59"/>
      <c r="CW50" s="59"/>
      <c r="CX50" s="59"/>
      <c r="CY50" s="59"/>
      <c r="CZ50" s="59"/>
      <c r="DA50" s="59"/>
      <c r="DB50" s="59"/>
      <c r="DC50" s="59"/>
      <c r="DD50" s="59"/>
      <c r="DE50" s="59"/>
      <c r="DF50" s="59"/>
      <c r="DG50" s="59"/>
      <c r="DH50" s="59"/>
      <c r="DI50" s="59"/>
      <c r="DJ50" s="59"/>
      <c r="DK50" s="59"/>
      <c r="DL50" s="59"/>
      <c r="DM50" s="59"/>
      <c r="DN50" s="59"/>
      <c r="DO50" s="59"/>
      <c r="DP50" s="59"/>
      <c r="DQ50" s="59"/>
      <c r="DR50" s="59"/>
      <c r="DS50" s="59"/>
      <c r="DT50" s="59"/>
      <c r="DU50" s="59"/>
      <c r="DV50" s="59"/>
      <c r="DW50" s="59"/>
      <c r="DX50" s="59"/>
      <c r="DY50" s="59"/>
      <c r="DZ50" s="59"/>
      <c r="EA50" s="59"/>
      <c r="EB50" s="59"/>
      <c r="EC50" s="59"/>
      <c r="ED50" s="59"/>
      <c r="EE50" s="59"/>
      <c r="EF50" s="59"/>
      <c r="EG50" s="59"/>
      <c r="EH50" s="59"/>
      <c r="EI50" s="59"/>
      <c r="EJ50" s="59"/>
      <c r="EK50" s="59"/>
      <c r="EL50" s="59"/>
      <c r="EM50" s="59"/>
      <c r="EN50" s="59"/>
      <c r="EO50" s="59"/>
      <c r="EP50" s="59"/>
      <c r="EQ50" s="59"/>
      <c r="ER50" s="59"/>
      <c r="ES50" s="59"/>
      <c r="ET50" s="59"/>
      <c r="EU50" s="59"/>
      <c r="EV50" s="59"/>
      <c r="EW50" s="59"/>
      <c r="EX50" s="59"/>
      <c r="EY50" s="59"/>
      <c r="EZ50" s="59"/>
      <c r="FA50" s="59"/>
      <c r="FB50" s="59"/>
      <c r="FC50" s="59"/>
      <c r="FD50" s="59"/>
      <c r="FE50" s="59"/>
      <c r="FF50" s="59"/>
      <c r="FG50" s="59"/>
      <c r="FH50" s="59"/>
      <c r="FI50" s="59"/>
      <c r="FJ50" s="59"/>
      <c r="FK50" s="59"/>
      <c r="FL50" s="59"/>
      <c r="FM50" s="59"/>
      <c r="FN50" s="59"/>
      <c r="FO50" s="59"/>
      <c r="FP50" s="59"/>
      <c r="FQ50" s="59"/>
      <c r="FR50" s="59"/>
      <c r="FS50" s="59"/>
      <c r="FT50" s="59"/>
      <c r="FU50" s="106"/>
      <c r="FV50" s="106"/>
      <c r="FW50" s="106"/>
      <c r="FX50" s="106"/>
      <c r="FY50" s="133"/>
      <c r="FZ50" s="133"/>
      <c r="GA50" s="133"/>
      <c r="GB50" s="133"/>
      <c r="GC50" s="133"/>
      <c r="GD50" s="133"/>
      <c r="GE50" s="133"/>
      <c r="GF50" s="133"/>
      <c r="GG50" s="133"/>
      <c r="GH50" s="133"/>
      <c r="GI50" s="133"/>
      <c r="GJ50" s="133"/>
      <c r="GK50" s="133"/>
      <c r="GL50" s="133"/>
      <c r="GM50" s="133"/>
      <c r="GN50" s="133"/>
      <c r="GO50" s="133"/>
      <c r="GP50" s="133"/>
      <c r="GQ50" s="133"/>
      <c r="GR50" s="133"/>
      <c r="GS50" s="133"/>
      <c r="GT50" s="133"/>
      <c r="GU50" s="133"/>
      <c r="GV50" s="133"/>
      <c r="GW50" s="133"/>
      <c r="GX50" s="133"/>
      <c r="GY50" s="133"/>
      <c r="GZ50" s="133"/>
      <c r="HA50" s="133"/>
      <c r="HB50" s="133"/>
      <c r="HC50" s="133"/>
      <c r="HD50" s="133"/>
      <c r="HE50" s="133"/>
      <c r="HF50" s="133"/>
      <c r="HG50" s="133"/>
      <c r="HH50" s="133"/>
      <c r="HI50" s="133"/>
      <c r="HJ50" s="133"/>
      <c r="HK50" s="133"/>
      <c r="HL50" s="133"/>
      <c r="HM50" s="133"/>
      <c r="HN50" s="133"/>
      <c r="HO50" s="133"/>
      <c r="HP50" s="133"/>
      <c r="HQ50" s="133"/>
      <c r="HR50" s="133"/>
      <c r="HS50" s="133"/>
      <c r="HT50" s="133"/>
      <c r="HU50" s="133"/>
      <c r="HV50" s="133"/>
      <c r="HW50" s="133"/>
      <c r="HX50" s="133"/>
      <c r="HY50" s="133"/>
      <c r="HZ50" s="133"/>
      <c r="IA50" s="133"/>
      <c r="IB50" s="133"/>
      <c r="IC50" s="133"/>
      <c r="ID50" s="106">
        <v>7.5</v>
      </c>
      <c r="IE50" s="106">
        <v>7.5</v>
      </c>
      <c r="IF50" s="106">
        <v>7.5</v>
      </c>
      <c r="IG50" s="106">
        <v>7.5</v>
      </c>
      <c r="IH50" s="106">
        <v>7.5</v>
      </c>
      <c r="II50" s="106">
        <v>7.5</v>
      </c>
      <c r="IJ50" s="106">
        <v>7.5</v>
      </c>
      <c r="IK50" s="106">
        <v>7.5</v>
      </c>
      <c r="IL50" s="106">
        <v>7.5</v>
      </c>
      <c r="IM50" s="106">
        <v>7.5</v>
      </c>
      <c r="IN50" s="106">
        <v>7.5</v>
      </c>
      <c r="IO50" s="106"/>
      <c r="IP50" s="106"/>
      <c r="IQ50" s="106"/>
      <c r="IR50" s="106"/>
      <c r="IS50" s="141"/>
      <c r="IT50" s="142"/>
      <c r="IU50" s="150">
        <v>4</v>
      </c>
      <c r="IV50" s="150">
        <v>4</v>
      </c>
      <c r="IW50" s="150">
        <v>4</v>
      </c>
      <c r="IX50" s="150">
        <v>4</v>
      </c>
      <c r="IY50" s="61">
        <v>4</v>
      </c>
      <c r="IZ50" s="149">
        <v>4</v>
      </c>
      <c r="JA50" s="61">
        <v>4</v>
      </c>
      <c r="JB50" s="61">
        <v>5.5</v>
      </c>
      <c r="JC50" s="61">
        <v>5.5</v>
      </c>
      <c r="JD50" s="61">
        <v>5.5</v>
      </c>
      <c r="JE50" s="61">
        <v>5.5</v>
      </c>
      <c r="JF50" s="149">
        <v>5.5</v>
      </c>
      <c r="JG50" s="525">
        <v>5.5</v>
      </c>
      <c r="JH50" s="61"/>
      <c r="JI50" s="61"/>
      <c r="JJ50" s="59">
        <v>5.5</v>
      </c>
      <c r="JK50" s="59"/>
    </row>
    <row r="51" spans="1:271" ht="15" customHeight="1">
      <c r="A51" s="58"/>
      <c r="B51" s="74" t="s">
        <v>62</v>
      </c>
      <c r="C51" s="59"/>
      <c r="D51" s="59"/>
      <c r="E51" s="59"/>
      <c r="F51" s="59"/>
      <c r="G51" s="59"/>
      <c r="H51" s="59"/>
      <c r="I51" s="59"/>
      <c r="J51" s="59"/>
      <c r="K51" s="137"/>
      <c r="L51" s="137"/>
      <c r="M51" s="137"/>
      <c r="N51" s="137"/>
      <c r="O51" s="137"/>
      <c r="P51" s="137"/>
      <c r="Q51" s="137"/>
      <c r="R51" s="137"/>
      <c r="S51" s="137"/>
      <c r="T51" s="137"/>
      <c r="U51" s="137"/>
      <c r="V51" s="137"/>
      <c r="W51" s="137"/>
      <c r="X51" s="137"/>
      <c r="Y51" s="137"/>
      <c r="Z51" s="137"/>
      <c r="AA51" s="137"/>
      <c r="AB51" s="137"/>
      <c r="AC51" s="137"/>
      <c r="AD51" s="137"/>
      <c r="AE51" s="137"/>
      <c r="AF51" s="137"/>
      <c r="AG51" s="137"/>
      <c r="AH51" s="137"/>
      <c r="AI51" s="137"/>
      <c r="AJ51" s="137"/>
      <c r="AK51" s="137"/>
      <c r="AL51" s="137"/>
      <c r="AM51" s="137"/>
      <c r="AN51" s="137"/>
      <c r="AO51" s="137"/>
      <c r="AP51" s="137"/>
      <c r="AQ51" s="137"/>
      <c r="AR51" s="160"/>
      <c r="AS51" s="160"/>
      <c r="AT51" s="160"/>
      <c r="AU51" s="160"/>
      <c r="AV51" s="160"/>
      <c r="AW51" s="79"/>
      <c r="AX51" s="160"/>
      <c r="AY51" s="160"/>
      <c r="AZ51" s="160"/>
      <c r="BA51" s="160"/>
      <c r="BB51" s="160"/>
      <c r="BC51" s="160"/>
      <c r="BD51" s="160"/>
      <c r="BE51" s="160"/>
      <c r="BF51" s="160"/>
      <c r="BG51" s="160"/>
      <c r="BH51" s="160"/>
      <c r="BI51" s="160"/>
      <c r="BJ51" s="160"/>
      <c r="BK51" s="160"/>
      <c r="BL51" s="160"/>
      <c r="BM51" s="160"/>
      <c r="BN51" s="59"/>
      <c r="BO51" s="59"/>
      <c r="BP51" s="59"/>
      <c r="BQ51" s="59"/>
      <c r="BR51" s="59"/>
      <c r="BS51" s="59"/>
      <c r="BT51" s="59"/>
      <c r="BU51" s="59"/>
      <c r="BV51" s="59"/>
      <c r="BW51" s="59"/>
      <c r="BX51" s="59"/>
      <c r="BY51" s="66">
        <v>5.5</v>
      </c>
      <c r="BZ51" s="59">
        <v>5.17</v>
      </c>
      <c r="CA51" s="59">
        <v>5.0999999999999996</v>
      </c>
      <c r="CB51" s="61">
        <v>5.25</v>
      </c>
      <c r="CC51" s="59"/>
      <c r="CD51" s="59"/>
      <c r="CE51" s="59">
        <v>7</v>
      </c>
      <c r="CF51" s="59">
        <v>7.4</v>
      </c>
      <c r="CG51" s="59">
        <v>7.5</v>
      </c>
      <c r="CH51" s="59">
        <v>7.5</v>
      </c>
      <c r="CI51" s="59">
        <v>7.5</v>
      </c>
      <c r="CJ51" s="61">
        <v>6</v>
      </c>
      <c r="CK51" s="61">
        <v>7.5</v>
      </c>
      <c r="CL51" s="61">
        <v>7.5</v>
      </c>
      <c r="CM51" s="61">
        <v>7.5</v>
      </c>
      <c r="CN51" s="61">
        <v>7.5</v>
      </c>
      <c r="CO51" s="66">
        <v>7.45</v>
      </c>
      <c r="CP51" s="61">
        <v>7.5</v>
      </c>
      <c r="CQ51" s="61">
        <v>7.5</v>
      </c>
      <c r="CR51" s="61">
        <v>7.2</v>
      </c>
      <c r="CS51" s="66">
        <v>7.25</v>
      </c>
      <c r="CT51" s="66">
        <v>6.5</v>
      </c>
      <c r="CU51" s="66">
        <v>5.75</v>
      </c>
      <c r="CV51" s="66">
        <v>5.95</v>
      </c>
      <c r="CW51" s="66">
        <v>5.3</v>
      </c>
      <c r="CX51" s="66">
        <v>5.3</v>
      </c>
      <c r="CY51" s="66">
        <v>5</v>
      </c>
      <c r="CZ51" s="66">
        <v>5</v>
      </c>
      <c r="DA51" s="66">
        <v>4.75</v>
      </c>
      <c r="DB51" s="66">
        <v>5</v>
      </c>
      <c r="DC51" s="66">
        <v>5</v>
      </c>
      <c r="DD51" s="102">
        <v>4.95</v>
      </c>
      <c r="DE51" s="102">
        <v>4.75</v>
      </c>
      <c r="DF51" s="102">
        <v>5</v>
      </c>
      <c r="DG51" s="59">
        <v>5.15</v>
      </c>
      <c r="DH51" s="59">
        <v>5.3</v>
      </c>
      <c r="DI51" s="59">
        <v>6.95</v>
      </c>
      <c r="DJ51" s="59">
        <v>4.95</v>
      </c>
      <c r="DK51" s="66">
        <v>4.9000000000000004</v>
      </c>
      <c r="DL51" s="66">
        <v>4.8</v>
      </c>
      <c r="DM51" s="66">
        <v>6.55</v>
      </c>
      <c r="DN51" s="66" t="s">
        <v>46</v>
      </c>
      <c r="DO51" s="66"/>
      <c r="DP51" s="66">
        <v>4.9000000000000004</v>
      </c>
      <c r="DQ51" s="66">
        <v>4.9000000000000004</v>
      </c>
      <c r="DR51" s="66">
        <v>4.95</v>
      </c>
      <c r="DS51" s="66">
        <v>4.9000000000000004</v>
      </c>
      <c r="DT51" s="66">
        <v>4.7</v>
      </c>
      <c r="DU51" s="161">
        <v>5</v>
      </c>
      <c r="DV51" s="161">
        <v>5</v>
      </c>
      <c r="DW51" s="161">
        <v>4.8499999999999996</v>
      </c>
      <c r="DX51" s="162">
        <v>5</v>
      </c>
      <c r="DY51" s="162">
        <v>5</v>
      </c>
      <c r="DZ51" s="162">
        <v>5</v>
      </c>
      <c r="EA51" s="162">
        <v>5</v>
      </c>
      <c r="EB51" s="162">
        <v>5</v>
      </c>
      <c r="EC51" s="162">
        <v>5</v>
      </c>
      <c r="ED51" s="162">
        <v>5</v>
      </c>
      <c r="EE51" s="162">
        <v>5</v>
      </c>
      <c r="EF51" s="103">
        <v>5</v>
      </c>
      <c r="EG51" s="103">
        <v>5</v>
      </c>
      <c r="EH51" s="103">
        <v>5</v>
      </c>
      <c r="EI51" s="104">
        <v>5</v>
      </c>
      <c r="EJ51" s="61">
        <v>5</v>
      </c>
      <c r="EK51" s="105">
        <v>4.95</v>
      </c>
      <c r="EL51" s="104">
        <v>4.8</v>
      </c>
      <c r="EM51" s="105">
        <v>4.6500000000000004</v>
      </c>
      <c r="EN51" s="105">
        <v>4.5</v>
      </c>
      <c r="EO51" s="105">
        <v>4.25</v>
      </c>
      <c r="EP51" s="105">
        <v>4.3499999999999996</v>
      </c>
      <c r="EQ51" s="105">
        <v>4.3</v>
      </c>
      <c r="ER51" s="105"/>
      <c r="ES51" s="105"/>
      <c r="ET51" s="105"/>
      <c r="EU51" s="105"/>
      <c r="EV51" s="105"/>
      <c r="EW51" s="105"/>
      <c r="EX51" s="105"/>
      <c r="EY51" s="105"/>
      <c r="EZ51" s="105"/>
      <c r="FA51" s="105"/>
      <c r="FB51" s="105"/>
      <c r="FC51" s="105"/>
      <c r="FD51" s="105"/>
      <c r="FE51" s="104">
        <v>1.5</v>
      </c>
      <c r="FF51" s="104"/>
      <c r="FG51" s="104"/>
      <c r="FH51" s="104"/>
      <c r="FI51" s="104"/>
      <c r="FJ51" s="104"/>
      <c r="FK51" s="104">
        <v>1.5</v>
      </c>
      <c r="FL51" s="104">
        <v>1.5</v>
      </c>
      <c r="FM51" s="104">
        <v>1.5</v>
      </c>
      <c r="FN51" s="104">
        <v>1.5</v>
      </c>
      <c r="FO51" s="104">
        <v>1.5</v>
      </c>
      <c r="FP51" s="59"/>
      <c r="FQ51" s="59"/>
      <c r="FR51" s="59"/>
      <c r="FS51" s="59"/>
      <c r="FT51" s="59"/>
      <c r="FU51" s="59"/>
      <c r="FV51" s="59"/>
      <c r="FW51" s="59"/>
      <c r="FX51" s="59"/>
      <c r="FY51" s="152"/>
      <c r="FZ51" s="152"/>
      <c r="GA51" s="152"/>
      <c r="GB51" s="152"/>
      <c r="GC51" s="152"/>
      <c r="GD51" s="152"/>
      <c r="GE51" s="152"/>
      <c r="GF51" s="152"/>
      <c r="GG51" s="152"/>
      <c r="GH51" s="152"/>
      <c r="GI51" s="152"/>
      <c r="GJ51" s="152"/>
      <c r="GK51" s="152"/>
      <c r="GL51" s="152"/>
      <c r="GM51" s="152"/>
      <c r="GN51" s="152"/>
      <c r="GO51" s="152"/>
      <c r="GP51" s="152"/>
      <c r="GQ51" s="152"/>
      <c r="GR51" s="152"/>
      <c r="GS51" s="152"/>
      <c r="GT51" s="152"/>
      <c r="GU51" s="152"/>
      <c r="GV51" s="152"/>
      <c r="GW51" s="152"/>
      <c r="GX51" s="152"/>
      <c r="GY51" s="152"/>
      <c r="GZ51" s="152"/>
      <c r="HA51" s="152"/>
      <c r="HB51" s="152"/>
      <c r="HC51" s="152"/>
      <c r="HD51" s="152"/>
      <c r="HE51" s="152"/>
      <c r="HF51" s="152"/>
      <c r="HG51" s="152"/>
      <c r="HH51" s="152"/>
      <c r="HI51" s="152"/>
      <c r="HJ51" s="152"/>
      <c r="HK51" s="152"/>
      <c r="HL51" s="152"/>
      <c r="HM51" s="152"/>
      <c r="HN51" s="152"/>
      <c r="HO51" s="152"/>
      <c r="HP51" s="152"/>
      <c r="HQ51" s="152"/>
      <c r="HR51" s="152"/>
      <c r="HS51" s="152"/>
      <c r="HT51" s="152"/>
      <c r="HU51" s="152"/>
      <c r="HV51" s="152"/>
      <c r="HW51" s="152"/>
      <c r="HX51" s="59">
        <v>4.5999999999999996</v>
      </c>
      <c r="HY51" s="59"/>
      <c r="HZ51" s="59"/>
      <c r="IA51" s="59"/>
      <c r="IB51" s="59"/>
      <c r="IC51" s="59"/>
      <c r="ID51" s="59"/>
      <c r="IE51" s="59"/>
      <c r="IF51" s="59"/>
      <c r="IG51" s="59"/>
      <c r="IH51" s="59"/>
      <c r="II51" s="59"/>
      <c r="IJ51" s="59"/>
      <c r="IK51" s="59"/>
      <c r="IL51" s="59"/>
      <c r="IM51" s="59"/>
      <c r="IN51" s="59"/>
      <c r="IO51" s="59"/>
      <c r="IP51" s="59"/>
      <c r="IQ51" s="59"/>
      <c r="IR51" s="59"/>
      <c r="IS51" s="138"/>
      <c r="IT51" s="139"/>
      <c r="IU51" s="139"/>
      <c r="IV51" s="139"/>
      <c r="IW51" s="139"/>
      <c r="IX51" s="139"/>
      <c r="IY51" s="59"/>
      <c r="IZ51" s="138"/>
      <c r="JA51" s="59"/>
      <c r="JB51" s="59"/>
      <c r="JC51" s="59"/>
      <c r="JD51" s="59"/>
      <c r="JE51" s="59"/>
      <c r="JF51" s="138"/>
      <c r="JG51" s="521"/>
      <c r="JH51" s="59"/>
      <c r="JI51" s="59"/>
      <c r="JJ51" s="59"/>
      <c r="JK51" s="59"/>
    </row>
    <row r="52" spans="1:271" ht="15" customHeight="1">
      <c r="A52" s="58"/>
      <c r="B52" s="163" t="s">
        <v>63</v>
      </c>
      <c r="C52" s="59"/>
      <c r="D52" s="59"/>
      <c r="E52" s="59"/>
      <c r="F52" s="59"/>
      <c r="G52" s="59"/>
      <c r="H52" s="59"/>
      <c r="I52" s="59"/>
      <c r="J52" s="59"/>
      <c r="K52" s="137"/>
      <c r="L52" s="137"/>
      <c r="M52" s="137"/>
      <c r="N52" s="137"/>
      <c r="O52" s="137"/>
      <c r="P52" s="137"/>
      <c r="Q52" s="137"/>
      <c r="R52" s="137"/>
      <c r="S52" s="137"/>
      <c r="T52" s="137"/>
      <c r="U52" s="137"/>
      <c r="V52" s="137"/>
      <c r="W52" s="137"/>
      <c r="X52" s="137"/>
      <c r="Y52" s="137"/>
      <c r="Z52" s="137"/>
      <c r="AA52" s="137"/>
      <c r="AB52" s="137"/>
      <c r="AC52" s="137"/>
      <c r="AD52" s="160"/>
      <c r="AE52" s="160"/>
      <c r="AF52" s="160"/>
      <c r="AG52" s="160"/>
      <c r="AH52" s="65"/>
      <c r="AI52" s="151">
        <v>7.3</v>
      </c>
      <c r="AJ52" s="151">
        <v>9.15</v>
      </c>
      <c r="AK52" s="151">
        <v>9.77</v>
      </c>
      <c r="AL52" s="160">
        <v>14</v>
      </c>
      <c r="AM52" s="65">
        <v>15</v>
      </c>
      <c r="AN52" s="160">
        <v>21</v>
      </c>
      <c r="AO52" s="65">
        <v>21.5</v>
      </c>
      <c r="AP52" s="65">
        <v>22</v>
      </c>
      <c r="AQ52" s="65">
        <v>21</v>
      </c>
      <c r="AR52" s="65">
        <v>21</v>
      </c>
      <c r="AS52" s="65">
        <v>21</v>
      </c>
      <c r="AT52" s="65">
        <v>21</v>
      </c>
      <c r="AU52" s="65">
        <v>21</v>
      </c>
      <c r="AV52" s="65">
        <v>20.5</v>
      </c>
      <c r="AW52" s="63">
        <v>21</v>
      </c>
      <c r="AX52" s="65">
        <v>21</v>
      </c>
      <c r="AY52" s="65">
        <v>21</v>
      </c>
      <c r="AZ52" s="65">
        <v>21</v>
      </c>
      <c r="BA52" s="65">
        <v>21</v>
      </c>
      <c r="BB52" s="65">
        <v>20</v>
      </c>
      <c r="BC52" s="65">
        <v>18.5</v>
      </c>
      <c r="BD52" s="65">
        <v>18</v>
      </c>
      <c r="BE52" s="65">
        <v>17.899999999999999</v>
      </c>
      <c r="BF52" s="65">
        <v>16.5</v>
      </c>
      <c r="BG52" s="65">
        <v>15.95</v>
      </c>
      <c r="BH52" s="65">
        <v>15.95</v>
      </c>
      <c r="BI52" s="65">
        <v>15.95</v>
      </c>
      <c r="BJ52" s="65">
        <v>15.5</v>
      </c>
      <c r="BK52" s="65">
        <v>0</v>
      </c>
      <c r="BL52" s="151">
        <v>13.5</v>
      </c>
      <c r="BM52" s="151">
        <v>13.8</v>
      </c>
      <c r="BN52" s="151">
        <v>11.5</v>
      </c>
      <c r="BO52" s="151">
        <v>8.17</v>
      </c>
      <c r="BP52" s="65">
        <v>5.5</v>
      </c>
      <c r="BQ52" s="151">
        <v>5.05</v>
      </c>
      <c r="BR52" s="151">
        <v>4.75</v>
      </c>
      <c r="BS52" s="65">
        <v>5.5</v>
      </c>
      <c r="BT52" s="151">
        <v>5.25</v>
      </c>
      <c r="BU52" s="151">
        <v>5.25</v>
      </c>
      <c r="BV52" s="151">
        <v>5.45</v>
      </c>
      <c r="BW52" s="65">
        <v>5.5</v>
      </c>
      <c r="BX52" s="151">
        <v>5.75</v>
      </c>
      <c r="BY52" s="151">
        <v>5.5</v>
      </c>
      <c r="BZ52" s="151"/>
      <c r="CA52" s="59"/>
      <c r="CB52" s="59"/>
      <c r="CC52" s="61"/>
      <c r="CD52" s="61"/>
      <c r="CE52" s="61"/>
      <c r="CF52" s="61"/>
      <c r="CG52" s="61"/>
      <c r="CH52" s="61"/>
      <c r="CI52" s="61"/>
      <c r="CJ52" s="61"/>
      <c r="CK52" s="61"/>
      <c r="CL52" s="61"/>
      <c r="CM52" s="61"/>
      <c r="CN52" s="61"/>
      <c r="CO52" s="61"/>
      <c r="CP52" s="61"/>
      <c r="CQ52" s="61"/>
      <c r="CR52" s="61"/>
      <c r="CS52" s="61"/>
      <c r="CT52" s="61"/>
      <c r="CU52" s="61"/>
      <c r="CV52" s="61"/>
      <c r="CW52" s="61"/>
      <c r="CX52" s="61"/>
      <c r="CY52" s="61"/>
      <c r="CZ52" s="61"/>
      <c r="DA52" s="61"/>
      <c r="DB52" s="61"/>
      <c r="DC52" s="61"/>
      <c r="DD52" s="61"/>
      <c r="DE52" s="61"/>
      <c r="DF52" s="61"/>
      <c r="DG52" s="61"/>
      <c r="DH52" s="61"/>
      <c r="DI52" s="61"/>
      <c r="DJ52" s="61"/>
      <c r="DK52" s="61"/>
      <c r="DL52" s="61"/>
      <c r="DM52" s="61"/>
      <c r="DN52" s="61"/>
      <c r="DO52" s="61"/>
      <c r="DP52" s="61"/>
      <c r="DQ52" s="61"/>
      <c r="DR52" s="61"/>
      <c r="DS52" s="61"/>
      <c r="DT52" s="61"/>
      <c r="DU52" s="61"/>
      <c r="DV52" s="61"/>
      <c r="DW52" s="61"/>
      <c r="DX52" s="61"/>
      <c r="DY52" s="61"/>
      <c r="DZ52" s="61"/>
      <c r="EA52" s="61"/>
      <c r="EB52" s="61"/>
      <c r="EC52" s="61"/>
      <c r="ED52" s="61"/>
      <c r="EE52" s="61"/>
      <c r="EF52" s="61"/>
      <c r="EG52" s="61"/>
      <c r="EH52" s="61"/>
      <c r="EI52" s="61"/>
      <c r="EJ52" s="61"/>
      <c r="EK52" s="61"/>
      <c r="EL52" s="61"/>
      <c r="EM52" s="61"/>
      <c r="EN52" s="61"/>
      <c r="EO52" s="61"/>
      <c r="EP52" s="61"/>
      <c r="EQ52" s="61"/>
      <c r="ER52" s="61"/>
      <c r="ES52" s="61"/>
      <c r="ET52" s="61"/>
      <c r="EU52" s="61"/>
      <c r="EV52" s="61"/>
      <c r="EW52" s="61"/>
      <c r="EX52" s="61"/>
      <c r="EY52" s="61"/>
      <c r="EZ52" s="61">
        <v>2.5</v>
      </c>
      <c r="FA52" s="61">
        <v>2.5</v>
      </c>
      <c r="FB52" s="61"/>
      <c r="FC52" s="61"/>
      <c r="FD52" s="61">
        <v>2.5</v>
      </c>
      <c r="FE52" s="61"/>
      <c r="FF52" s="61"/>
      <c r="FG52" s="61">
        <v>2.5</v>
      </c>
      <c r="FH52" s="61"/>
      <c r="FI52" s="61">
        <v>2.5</v>
      </c>
      <c r="FJ52" s="61">
        <v>2.5</v>
      </c>
      <c r="FK52" s="61">
        <v>2.5</v>
      </c>
      <c r="FL52" s="61">
        <v>2.5</v>
      </c>
      <c r="FM52" s="61">
        <v>2.5</v>
      </c>
      <c r="FN52" s="61">
        <v>2.5</v>
      </c>
      <c r="FO52" s="61">
        <v>2.5</v>
      </c>
      <c r="FP52" s="59"/>
      <c r="FQ52" s="59"/>
      <c r="FR52" s="59"/>
      <c r="FS52" s="59"/>
      <c r="FT52" s="59"/>
      <c r="FU52" s="59"/>
      <c r="FV52" s="59"/>
      <c r="FW52" s="59"/>
      <c r="FX52" s="59">
        <v>2.5</v>
      </c>
      <c r="FY52" s="59"/>
      <c r="FZ52" s="59">
        <v>2.5</v>
      </c>
      <c r="GA52" s="59"/>
      <c r="GB52" s="59">
        <v>2.5</v>
      </c>
      <c r="GC52" s="59"/>
      <c r="GD52" s="59">
        <v>2.5</v>
      </c>
      <c r="GE52" s="59"/>
      <c r="GF52" s="59">
        <v>2.5</v>
      </c>
      <c r="GG52" s="59"/>
      <c r="GH52" s="59">
        <v>2.5</v>
      </c>
      <c r="GI52" s="59"/>
      <c r="GJ52" s="59">
        <v>2.5</v>
      </c>
      <c r="GK52" s="59"/>
      <c r="GL52" s="59">
        <v>2.5</v>
      </c>
      <c r="GM52" s="59"/>
      <c r="GN52" s="59">
        <v>2.5</v>
      </c>
      <c r="GO52" s="59"/>
      <c r="GP52" s="59">
        <v>2.5</v>
      </c>
      <c r="GQ52" s="59"/>
      <c r="GR52" s="59">
        <v>2.5</v>
      </c>
      <c r="GS52" s="59"/>
      <c r="GT52" s="59"/>
      <c r="GU52" s="59"/>
      <c r="GV52" s="59"/>
      <c r="GW52" s="59"/>
      <c r="GX52" s="59"/>
      <c r="GY52" s="59"/>
      <c r="GZ52" s="59"/>
      <c r="HA52" s="59"/>
      <c r="HB52" s="59"/>
      <c r="HC52" s="59"/>
      <c r="HD52" s="59"/>
      <c r="HE52" s="59"/>
      <c r="HF52" s="59"/>
      <c r="HG52" s="59"/>
      <c r="HH52" s="59"/>
      <c r="HI52" s="59"/>
      <c r="HJ52" s="59"/>
      <c r="HK52" s="59"/>
      <c r="HL52" s="59"/>
      <c r="HM52" s="59"/>
      <c r="HN52" s="59"/>
      <c r="HO52" s="59"/>
      <c r="HP52" s="59"/>
      <c r="HQ52" s="61">
        <v>3</v>
      </c>
      <c r="HR52" s="61">
        <v>3</v>
      </c>
      <c r="HS52" s="61">
        <v>3</v>
      </c>
      <c r="HT52" s="61">
        <v>3</v>
      </c>
      <c r="HU52" s="61">
        <v>3</v>
      </c>
      <c r="HV52" s="61">
        <v>3</v>
      </c>
      <c r="HW52" s="61">
        <v>3</v>
      </c>
      <c r="HX52" s="61"/>
      <c r="HY52" s="61">
        <v>6</v>
      </c>
      <c r="HZ52" s="61">
        <v>6</v>
      </c>
      <c r="IA52" s="61"/>
      <c r="IB52" s="61"/>
      <c r="IC52" s="61"/>
      <c r="ID52" s="61"/>
      <c r="IE52" s="61"/>
      <c r="IF52" s="61"/>
      <c r="IG52" s="61"/>
      <c r="IH52" s="61"/>
      <c r="II52" s="61"/>
      <c r="IJ52" s="61"/>
      <c r="IK52" s="61"/>
      <c r="IL52" s="61"/>
      <c r="IM52" s="61"/>
      <c r="IN52" s="61"/>
      <c r="IO52" s="61"/>
      <c r="IP52" s="61"/>
      <c r="IQ52" s="61"/>
      <c r="IR52" s="61"/>
      <c r="IS52" s="149"/>
      <c r="IT52" s="150"/>
      <c r="IU52" s="150"/>
      <c r="IV52" s="150"/>
      <c r="IW52" s="150"/>
      <c r="IX52" s="150">
        <v>5.5</v>
      </c>
      <c r="IY52" s="61"/>
      <c r="IZ52" s="149"/>
      <c r="JA52" s="61"/>
      <c r="JB52" s="61"/>
      <c r="JC52" s="61"/>
      <c r="JD52" s="61"/>
      <c r="JE52" s="61"/>
      <c r="JF52" s="149"/>
      <c r="JG52" s="525"/>
      <c r="JH52" s="59"/>
      <c r="JI52" s="59"/>
      <c r="JJ52" s="59"/>
      <c r="JK52" s="59"/>
    </row>
    <row r="53" spans="1:271" ht="15" customHeight="1">
      <c r="A53" s="58"/>
      <c r="B53" s="163" t="s">
        <v>64</v>
      </c>
      <c r="C53" s="59"/>
      <c r="D53" s="59"/>
      <c r="E53" s="59"/>
      <c r="F53" s="59"/>
      <c r="G53" s="59"/>
      <c r="H53" s="59"/>
      <c r="I53" s="59"/>
      <c r="J53" s="59"/>
      <c r="K53" s="137"/>
      <c r="L53" s="137"/>
      <c r="M53" s="137"/>
      <c r="N53" s="137"/>
      <c r="O53" s="137"/>
      <c r="P53" s="137"/>
      <c r="Q53" s="137"/>
      <c r="R53" s="137"/>
      <c r="S53" s="137"/>
      <c r="T53" s="137"/>
      <c r="U53" s="137"/>
      <c r="V53" s="137"/>
      <c r="W53" s="137"/>
      <c r="X53" s="137"/>
      <c r="Y53" s="137"/>
      <c r="Z53" s="137"/>
      <c r="AA53" s="137"/>
      <c r="AB53" s="137"/>
      <c r="AC53" s="137"/>
      <c r="AD53" s="160"/>
      <c r="AE53" s="160"/>
      <c r="AF53" s="160"/>
      <c r="AG53" s="160"/>
      <c r="AH53" s="65"/>
      <c r="AI53" s="151"/>
      <c r="AJ53" s="151"/>
      <c r="AK53" s="151"/>
      <c r="AL53" s="160"/>
      <c r="AM53" s="65"/>
      <c r="AN53" s="160"/>
      <c r="AO53" s="65"/>
      <c r="AP53" s="65"/>
      <c r="AQ53" s="65"/>
      <c r="AR53" s="65"/>
      <c r="AS53" s="65"/>
      <c r="AT53" s="65"/>
      <c r="AU53" s="65"/>
      <c r="AV53" s="65"/>
      <c r="AW53" s="63"/>
      <c r="AX53" s="65"/>
      <c r="AY53" s="65"/>
      <c r="AZ53" s="65"/>
      <c r="BA53" s="65"/>
      <c r="BB53" s="65"/>
      <c r="BC53" s="65"/>
      <c r="BD53" s="65"/>
      <c r="BE53" s="65"/>
      <c r="BF53" s="65"/>
      <c r="BG53" s="65"/>
      <c r="BH53" s="65"/>
      <c r="BI53" s="65"/>
      <c r="BJ53" s="65"/>
      <c r="BK53" s="65"/>
      <c r="BL53" s="151"/>
      <c r="BM53" s="151"/>
      <c r="BN53" s="151"/>
      <c r="BO53" s="151"/>
      <c r="BP53" s="65"/>
      <c r="BQ53" s="151"/>
      <c r="BR53" s="151"/>
      <c r="BS53" s="65"/>
      <c r="BT53" s="151"/>
      <c r="BU53" s="151"/>
      <c r="BV53" s="151"/>
      <c r="BW53" s="65"/>
      <c r="BX53" s="151"/>
      <c r="BY53" s="151"/>
      <c r="BZ53" s="151"/>
      <c r="CA53" s="59"/>
      <c r="CB53" s="59"/>
      <c r="CC53" s="61"/>
      <c r="CD53" s="61"/>
      <c r="CE53" s="61"/>
      <c r="CF53" s="61"/>
      <c r="CG53" s="61"/>
      <c r="CH53" s="61"/>
      <c r="CI53" s="61"/>
      <c r="CJ53" s="61"/>
      <c r="CK53" s="61"/>
      <c r="CL53" s="61"/>
      <c r="CM53" s="61"/>
      <c r="CN53" s="61"/>
      <c r="CO53" s="61"/>
      <c r="CP53" s="61"/>
      <c r="CQ53" s="61"/>
      <c r="CR53" s="61"/>
      <c r="CS53" s="61"/>
      <c r="CT53" s="61"/>
      <c r="CU53" s="61"/>
      <c r="CV53" s="61"/>
      <c r="CW53" s="61"/>
      <c r="CX53" s="61"/>
      <c r="CY53" s="61"/>
      <c r="CZ53" s="61"/>
      <c r="DA53" s="61"/>
      <c r="DB53" s="61"/>
      <c r="DC53" s="61"/>
      <c r="DD53" s="61"/>
      <c r="DE53" s="61"/>
      <c r="DF53" s="61"/>
      <c r="DG53" s="61"/>
      <c r="DH53" s="61"/>
      <c r="DI53" s="61"/>
      <c r="DJ53" s="61"/>
      <c r="DK53" s="61"/>
      <c r="DL53" s="61"/>
      <c r="DM53" s="61"/>
      <c r="DN53" s="61"/>
      <c r="DO53" s="61"/>
      <c r="DP53" s="61"/>
      <c r="DQ53" s="61"/>
      <c r="DR53" s="61"/>
      <c r="DS53" s="61"/>
      <c r="DT53" s="61"/>
      <c r="DU53" s="61"/>
      <c r="DV53" s="61"/>
      <c r="DW53" s="61"/>
      <c r="DX53" s="61"/>
      <c r="DY53" s="61"/>
      <c r="DZ53" s="61"/>
      <c r="EA53" s="61"/>
      <c r="EB53" s="61"/>
      <c r="EC53" s="61"/>
      <c r="ED53" s="61"/>
      <c r="EE53" s="61"/>
      <c r="EF53" s="61"/>
      <c r="EG53" s="61"/>
      <c r="EH53" s="61"/>
      <c r="EI53" s="61"/>
      <c r="EJ53" s="61"/>
      <c r="EK53" s="61"/>
      <c r="EL53" s="61"/>
      <c r="EM53" s="61"/>
      <c r="EN53" s="61"/>
      <c r="EO53" s="61"/>
      <c r="EP53" s="61"/>
      <c r="EQ53" s="61"/>
      <c r="ER53" s="61"/>
      <c r="ES53" s="61"/>
      <c r="ET53" s="61"/>
      <c r="EU53" s="61"/>
      <c r="EV53" s="61"/>
      <c r="EW53" s="61"/>
      <c r="EX53" s="61"/>
      <c r="EY53" s="61"/>
      <c r="EZ53" s="61"/>
      <c r="FA53" s="61"/>
      <c r="FB53" s="61"/>
      <c r="FC53" s="61"/>
      <c r="FD53" s="61"/>
      <c r="FE53" s="61"/>
      <c r="FF53" s="61"/>
      <c r="FG53" s="61"/>
      <c r="FH53" s="61"/>
      <c r="FI53" s="61"/>
      <c r="FJ53" s="61"/>
      <c r="FK53" s="61"/>
      <c r="FL53" s="61"/>
      <c r="FM53" s="61"/>
      <c r="FN53" s="61"/>
      <c r="FO53" s="61"/>
      <c r="FP53" s="59"/>
      <c r="FQ53" s="59"/>
      <c r="FR53" s="59"/>
      <c r="FS53" s="59"/>
      <c r="FT53" s="59"/>
      <c r="FU53" s="59"/>
      <c r="FV53" s="59"/>
      <c r="FW53" s="59"/>
      <c r="FX53" s="59"/>
      <c r="FY53" s="59"/>
      <c r="FZ53" s="59"/>
      <c r="GA53" s="59"/>
      <c r="GB53" s="59"/>
      <c r="GC53" s="59"/>
      <c r="GD53" s="59"/>
      <c r="GE53" s="59"/>
      <c r="GF53" s="61">
        <v>2</v>
      </c>
      <c r="GG53" s="61"/>
      <c r="GH53" s="61"/>
      <c r="GI53" s="61"/>
      <c r="GJ53" s="61"/>
      <c r="GK53" s="61"/>
      <c r="GL53" s="61"/>
      <c r="GM53" s="61"/>
      <c r="GN53" s="61"/>
      <c r="GO53" s="61"/>
      <c r="GP53" s="61"/>
      <c r="GQ53" s="61"/>
      <c r="GR53" s="61"/>
      <c r="GS53" s="61"/>
      <c r="GT53" s="61"/>
      <c r="GU53" s="61"/>
      <c r="GV53" s="61"/>
      <c r="GW53" s="61"/>
      <c r="GX53" s="61"/>
      <c r="GY53" s="61"/>
      <c r="GZ53" s="61"/>
      <c r="HA53" s="61"/>
      <c r="HB53" s="61"/>
      <c r="HC53" s="61"/>
      <c r="HD53" s="61"/>
      <c r="HE53" s="61"/>
      <c r="HF53" s="61"/>
      <c r="HG53" s="61"/>
      <c r="HH53" s="61"/>
      <c r="HI53" s="61"/>
      <c r="HJ53" s="61"/>
      <c r="HK53" s="61"/>
      <c r="HL53" s="61"/>
      <c r="HM53" s="61"/>
      <c r="HN53" s="61"/>
      <c r="HO53" s="61"/>
      <c r="HP53" s="61"/>
      <c r="HQ53" s="61"/>
      <c r="HR53" s="61"/>
      <c r="HS53" s="61"/>
      <c r="HT53" s="61"/>
      <c r="HU53" s="61"/>
      <c r="HV53" s="61"/>
      <c r="HW53" s="61"/>
      <c r="HX53" s="61"/>
      <c r="HY53" s="61"/>
      <c r="HZ53" s="61"/>
      <c r="IA53" s="61"/>
      <c r="IB53" s="61"/>
      <c r="IC53" s="61"/>
      <c r="ID53" s="61"/>
      <c r="IE53" s="61"/>
      <c r="IF53" s="61"/>
      <c r="IG53" s="61"/>
      <c r="IH53" s="61"/>
      <c r="II53" s="61"/>
      <c r="IJ53" s="61"/>
      <c r="IK53" s="61"/>
      <c r="IL53" s="61"/>
      <c r="IM53" s="61"/>
      <c r="IN53" s="61"/>
      <c r="IO53" s="61"/>
      <c r="IP53" s="61"/>
      <c r="IQ53" s="61"/>
      <c r="IR53" s="61"/>
      <c r="IS53" s="149"/>
      <c r="IT53" s="150"/>
      <c r="IU53" s="150"/>
      <c r="IV53" s="150"/>
      <c r="IW53" s="150"/>
      <c r="IX53" s="150"/>
      <c r="IY53" s="61"/>
      <c r="IZ53" s="149"/>
      <c r="JA53" s="61"/>
      <c r="JB53" s="61"/>
      <c r="JC53" s="61"/>
      <c r="JD53" s="61"/>
      <c r="JE53" s="61"/>
      <c r="JF53" s="149"/>
      <c r="JG53" s="525"/>
      <c r="JH53" s="59"/>
      <c r="JI53" s="59"/>
      <c r="JJ53" s="59"/>
      <c r="JK53" s="59"/>
    </row>
    <row r="54" spans="1:271" ht="15" customHeight="1">
      <c r="A54" s="58"/>
      <c r="B54" s="163" t="s">
        <v>65</v>
      </c>
      <c r="C54" s="59"/>
      <c r="D54" s="59"/>
      <c r="E54" s="59"/>
      <c r="F54" s="59"/>
      <c r="G54" s="59"/>
      <c r="H54" s="59"/>
      <c r="I54" s="59"/>
      <c r="J54" s="59"/>
      <c r="K54" s="137"/>
      <c r="L54" s="137"/>
      <c r="M54" s="137"/>
      <c r="N54" s="137"/>
      <c r="O54" s="137"/>
      <c r="P54" s="137"/>
      <c r="Q54" s="137"/>
      <c r="R54" s="137"/>
      <c r="S54" s="137"/>
      <c r="T54" s="137"/>
      <c r="U54" s="137"/>
      <c r="V54" s="137"/>
      <c r="W54" s="137"/>
      <c r="X54" s="137"/>
      <c r="Y54" s="137"/>
      <c r="Z54" s="137"/>
      <c r="AA54" s="137"/>
      <c r="AB54" s="137"/>
      <c r="AC54" s="137"/>
      <c r="AD54" s="160"/>
      <c r="AE54" s="160"/>
      <c r="AF54" s="160"/>
      <c r="AG54" s="160"/>
      <c r="AH54" s="65"/>
      <c r="AI54" s="151"/>
      <c r="AJ54" s="151"/>
      <c r="AK54" s="151"/>
      <c r="AL54" s="160"/>
      <c r="AM54" s="65"/>
      <c r="AN54" s="160"/>
      <c r="AO54" s="65"/>
      <c r="AP54" s="65"/>
      <c r="AQ54" s="65"/>
      <c r="AR54" s="65"/>
      <c r="AS54" s="65"/>
      <c r="AT54" s="65"/>
      <c r="AU54" s="65"/>
      <c r="AV54" s="65"/>
      <c r="AW54" s="63"/>
      <c r="AX54" s="65"/>
      <c r="AY54" s="65"/>
      <c r="AZ54" s="65"/>
      <c r="BA54" s="65"/>
      <c r="BB54" s="65"/>
      <c r="BC54" s="65"/>
      <c r="BD54" s="65"/>
      <c r="BE54" s="65"/>
      <c r="BF54" s="65"/>
      <c r="BG54" s="65"/>
      <c r="BH54" s="65"/>
      <c r="BI54" s="65"/>
      <c r="BJ54" s="65"/>
      <c r="BK54" s="65"/>
      <c r="BL54" s="151"/>
      <c r="BM54" s="151"/>
      <c r="BN54" s="151"/>
      <c r="BO54" s="151"/>
      <c r="BP54" s="65"/>
      <c r="BQ54" s="151"/>
      <c r="BR54" s="151"/>
      <c r="BS54" s="65"/>
      <c r="BT54" s="151"/>
      <c r="BU54" s="151"/>
      <c r="BV54" s="151"/>
      <c r="BW54" s="65"/>
      <c r="BX54" s="151"/>
      <c r="BY54" s="151"/>
      <c r="BZ54" s="151"/>
      <c r="CA54" s="59"/>
      <c r="CB54" s="59"/>
      <c r="CC54" s="61"/>
      <c r="CD54" s="61"/>
      <c r="CE54" s="61"/>
      <c r="CF54" s="61"/>
      <c r="CG54" s="61"/>
      <c r="CH54" s="61"/>
      <c r="CI54" s="61"/>
      <c r="CJ54" s="61"/>
      <c r="CK54" s="61"/>
      <c r="CL54" s="61"/>
      <c r="CM54" s="61"/>
      <c r="CN54" s="61"/>
      <c r="CO54" s="61"/>
      <c r="CP54" s="61"/>
      <c r="CQ54" s="61"/>
      <c r="CR54" s="61"/>
      <c r="CS54" s="61"/>
      <c r="CT54" s="61"/>
      <c r="CU54" s="61"/>
      <c r="CV54" s="61"/>
      <c r="CW54" s="61"/>
      <c r="CX54" s="61"/>
      <c r="CY54" s="61"/>
      <c r="CZ54" s="61"/>
      <c r="DA54" s="61"/>
      <c r="DB54" s="61"/>
      <c r="DC54" s="61"/>
      <c r="DD54" s="61"/>
      <c r="DE54" s="61"/>
      <c r="DF54" s="61"/>
      <c r="DG54" s="61"/>
      <c r="DH54" s="61"/>
      <c r="DI54" s="61"/>
      <c r="DJ54" s="61"/>
      <c r="DK54" s="61"/>
      <c r="DL54" s="61"/>
      <c r="DM54" s="61"/>
      <c r="DN54" s="61"/>
      <c r="DO54" s="61"/>
      <c r="DP54" s="61"/>
      <c r="DQ54" s="61"/>
      <c r="DR54" s="61"/>
      <c r="DS54" s="61"/>
      <c r="DT54" s="61"/>
      <c r="DU54" s="61"/>
      <c r="DV54" s="61"/>
      <c r="DW54" s="61"/>
      <c r="DX54" s="61"/>
      <c r="DY54" s="61"/>
      <c r="DZ54" s="61"/>
      <c r="EA54" s="61"/>
      <c r="EB54" s="61"/>
      <c r="EC54" s="61"/>
      <c r="ED54" s="61"/>
      <c r="EE54" s="61"/>
      <c r="EF54" s="61"/>
      <c r="EG54" s="61"/>
      <c r="EH54" s="61"/>
      <c r="EI54" s="61"/>
      <c r="EJ54" s="61"/>
      <c r="EK54" s="61"/>
      <c r="EL54" s="61"/>
      <c r="EM54" s="61"/>
      <c r="EN54" s="61"/>
      <c r="EO54" s="61"/>
      <c r="EP54" s="61"/>
      <c r="EQ54" s="61"/>
      <c r="ER54" s="61"/>
      <c r="ES54" s="61"/>
      <c r="ET54" s="61"/>
      <c r="EU54" s="61"/>
      <c r="EV54" s="61"/>
      <c r="EW54" s="61"/>
      <c r="EX54" s="61"/>
      <c r="EY54" s="61"/>
      <c r="EZ54" s="61"/>
      <c r="FA54" s="61"/>
      <c r="FB54" s="61"/>
      <c r="FC54" s="61"/>
      <c r="FD54" s="61"/>
      <c r="FE54" s="61"/>
      <c r="FF54" s="61"/>
      <c r="FG54" s="61"/>
      <c r="FH54" s="61"/>
      <c r="FI54" s="61"/>
      <c r="FJ54" s="61"/>
      <c r="FK54" s="61"/>
      <c r="FL54" s="61"/>
      <c r="FM54" s="61"/>
      <c r="FN54" s="61"/>
      <c r="FO54" s="61"/>
      <c r="FP54" s="59"/>
      <c r="FQ54" s="59"/>
      <c r="FR54" s="59"/>
      <c r="FS54" s="59"/>
      <c r="FT54" s="59"/>
      <c r="FU54" s="59"/>
      <c r="FV54" s="59"/>
      <c r="FW54" s="59"/>
      <c r="FX54" s="59"/>
      <c r="FY54" s="59">
        <v>2.9</v>
      </c>
      <c r="FZ54" s="59"/>
      <c r="GA54" s="59">
        <v>2.9</v>
      </c>
      <c r="GB54" s="59"/>
      <c r="GC54" s="59"/>
      <c r="GD54" s="59"/>
      <c r="GE54" s="59"/>
      <c r="GF54" s="59"/>
      <c r="GG54" s="59"/>
      <c r="GH54" s="59"/>
      <c r="GI54" s="59">
        <v>2.9</v>
      </c>
      <c r="GJ54" s="59"/>
      <c r="GK54" s="61">
        <v>3</v>
      </c>
      <c r="GL54" s="59"/>
      <c r="GM54" s="61">
        <v>3</v>
      </c>
      <c r="GN54" s="61"/>
      <c r="GO54" s="61">
        <v>3</v>
      </c>
      <c r="GP54" s="61"/>
      <c r="GQ54" s="61"/>
      <c r="GR54" s="61"/>
      <c r="GS54" s="61"/>
      <c r="GT54" s="61"/>
      <c r="GU54" s="61"/>
      <c r="GV54" s="61"/>
      <c r="GW54" s="61"/>
      <c r="GX54" s="61"/>
      <c r="GY54" s="61"/>
      <c r="GZ54" s="61"/>
      <c r="HA54" s="61"/>
      <c r="HB54" s="61"/>
      <c r="HC54" s="61"/>
      <c r="HD54" s="61"/>
      <c r="HE54" s="61"/>
      <c r="HF54" s="61"/>
      <c r="HG54" s="61"/>
      <c r="HH54" s="61"/>
      <c r="HI54" s="61"/>
      <c r="HJ54" s="61"/>
      <c r="HK54" s="61"/>
      <c r="HL54" s="61"/>
      <c r="HM54" s="61"/>
      <c r="HN54" s="61"/>
      <c r="HO54" s="61"/>
      <c r="HP54" s="61"/>
      <c r="HQ54" s="61">
        <v>3.5</v>
      </c>
      <c r="HR54" s="61">
        <v>3.5</v>
      </c>
      <c r="HS54" s="61">
        <v>3.5</v>
      </c>
      <c r="HT54" s="61">
        <v>3.5</v>
      </c>
      <c r="HU54" s="61">
        <v>3.5</v>
      </c>
      <c r="HV54" s="61"/>
      <c r="HW54" s="61">
        <v>3.5</v>
      </c>
      <c r="HX54" s="61"/>
      <c r="HY54" s="61"/>
      <c r="HZ54" s="61"/>
      <c r="IA54" s="61"/>
      <c r="IB54" s="61"/>
      <c r="IC54" s="61"/>
      <c r="ID54" s="61"/>
      <c r="IE54" s="61"/>
      <c r="IF54" s="61"/>
      <c r="IG54" s="61"/>
      <c r="IH54" s="61"/>
      <c r="II54" s="61"/>
      <c r="IJ54" s="61"/>
      <c r="IK54" s="61"/>
      <c r="IL54" s="61"/>
      <c r="IM54" s="61"/>
      <c r="IN54" s="61"/>
      <c r="IO54" s="61"/>
      <c r="IP54" s="61"/>
      <c r="IQ54" s="61"/>
      <c r="IR54" s="61"/>
      <c r="IS54" s="149"/>
      <c r="IT54" s="150"/>
      <c r="IU54" s="150"/>
      <c r="IV54" s="150"/>
      <c r="IW54" s="150"/>
      <c r="IX54" s="150"/>
      <c r="IY54" s="61"/>
      <c r="IZ54" s="149"/>
      <c r="JA54" s="61"/>
      <c r="JB54" s="61"/>
      <c r="JC54" s="61"/>
      <c r="JD54" s="61"/>
      <c r="JE54" s="61"/>
      <c r="JF54" s="149"/>
      <c r="JG54" s="525"/>
      <c r="JH54" s="59"/>
      <c r="JI54" s="59"/>
      <c r="JJ54" s="59"/>
      <c r="JK54" s="59"/>
    </row>
    <row r="55" spans="1:271" ht="15" customHeight="1">
      <c r="A55" s="58"/>
      <c r="B55" s="163" t="s">
        <v>66</v>
      </c>
      <c r="C55" s="59"/>
      <c r="D55" s="59"/>
      <c r="E55" s="59"/>
      <c r="F55" s="59"/>
      <c r="G55" s="59"/>
      <c r="H55" s="59"/>
      <c r="I55" s="59"/>
      <c r="J55" s="59"/>
      <c r="K55" s="137"/>
      <c r="L55" s="137"/>
      <c r="M55" s="137"/>
      <c r="N55" s="137"/>
      <c r="O55" s="137"/>
      <c r="P55" s="137"/>
      <c r="Q55" s="137"/>
      <c r="R55" s="137"/>
      <c r="S55" s="137"/>
      <c r="T55" s="137"/>
      <c r="U55" s="137"/>
      <c r="V55" s="137"/>
      <c r="W55" s="137"/>
      <c r="X55" s="137"/>
      <c r="Y55" s="137"/>
      <c r="Z55" s="137"/>
      <c r="AA55" s="137"/>
      <c r="AB55" s="137"/>
      <c r="AC55" s="137"/>
      <c r="AD55" s="160"/>
      <c r="AE55" s="160"/>
      <c r="AF55" s="160"/>
      <c r="AG55" s="160"/>
      <c r="AH55" s="65"/>
      <c r="AI55" s="151"/>
      <c r="AJ55" s="151"/>
      <c r="AK55" s="151"/>
      <c r="AL55" s="160"/>
      <c r="AM55" s="65"/>
      <c r="AN55" s="160"/>
      <c r="AO55" s="65"/>
      <c r="AP55" s="65"/>
      <c r="AQ55" s="65"/>
      <c r="AR55" s="65"/>
      <c r="AS55" s="65"/>
      <c r="AT55" s="65"/>
      <c r="AU55" s="65"/>
      <c r="AV55" s="65"/>
      <c r="AW55" s="63"/>
      <c r="AX55" s="65"/>
      <c r="AY55" s="65"/>
      <c r="AZ55" s="65"/>
      <c r="BA55" s="65"/>
      <c r="BB55" s="65"/>
      <c r="BC55" s="65"/>
      <c r="BD55" s="65"/>
      <c r="BE55" s="65"/>
      <c r="BF55" s="65"/>
      <c r="BG55" s="65"/>
      <c r="BH55" s="65"/>
      <c r="BI55" s="65"/>
      <c r="BJ55" s="65"/>
      <c r="BK55" s="65"/>
      <c r="BL55" s="151"/>
      <c r="BM55" s="151"/>
      <c r="BN55" s="151"/>
      <c r="BO55" s="151"/>
      <c r="BP55" s="65"/>
      <c r="BQ55" s="151"/>
      <c r="BR55" s="151"/>
      <c r="BS55" s="65"/>
      <c r="BT55" s="151"/>
      <c r="BU55" s="151"/>
      <c r="BV55" s="151"/>
      <c r="BW55" s="65"/>
      <c r="BX55" s="151"/>
      <c r="BY55" s="151"/>
      <c r="BZ55" s="151"/>
      <c r="CA55" s="59"/>
      <c r="CB55" s="59"/>
      <c r="CC55" s="61"/>
      <c r="CD55" s="61"/>
      <c r="CE55" s="61"/>
      <c r="CF55" s="61"/>
      <c r="CG55" s="61"/>
      <c r="CH55" s="61"/>
      <c r="CI55" s="61"/>
      <c r="CJ55" s="61"/>
      <c r="CK55" s="61"/>
      <c r="CL55" s="61"/>
      <c r="CM55" s="61"/>
      <c r="CN55" s="61"/>
      <c r="CO55" s="61"/>
      <c r="CP55" s="61"/>
      <c r="CQ55" s="61"/>
      <c r="CR55" s="61"/>
      <c r="CS55" s="61"/>
      <c r="CT55" s="61"/>
      <c r="CU55" s="61"/>
      <c r="CV55" s="61"/>
      <c r="CW55" s="61"/>
      <c r="CX55" s="61"/>
      <c r="CY55" s="61"/>
      <c r="CZ55" s="61"/>
      <c r="DA55" s="61"/>
      <c r="DB55" s="61"/>
      <c r="DC55" s="61"/>
      <c r="DD55" s="61"/>
      <c r="DE55" s="61"/>
      <c r="DF55" s="61"/>
      <c r="DG55" s="61"/>
      <c r="DH55" s="61"/>
      <c r="DI55" s="61"/>
      <c r="DJ55" s="61"/>
      <c r="DK55" s="61"/>
      <c r="DL55" s="61"/>
      <c r="DM55" s="61"/>
      <c r="DN55" s="61"/>
      <c r="DO55" s="61"/>
      <c r="DP55" s="61"/>
      <c r="DQ55" s="61"/>
      <c r="DR55" s="61"/>
      <c r="DS55" s="61"/>
      <c r="DT55" s="61"/>
      <c r="DU55" s="61"/>
      <c r="DV55" s="61"/>
      <c r="DW55" s="61"/>
      <c r="DX55" s="61"/>
      <c r="DY55" s="61"/>
      <c r="DZ55" s="61"/>
      <c r="EA55" s="61"/>
      <c r="EB55" s="61"/>
      <c r="EC55" s="61"/>
      <c r="ED55" s="61"/>
      <c r="EE55" s="61"/>
      <c r="EF55" s="61"/>
      <c r="EG55" s="61"/>
      <c r="EH55" s="61"/>
      <c r="EI55" s="61"/>
      <c r="EJ55" s="61"/>
      <c r="EK55" s="61"/>
      <c r="EL55" s="61"/>
      <c r="EM55" s="61"/>
      <c r="EN55" s="61"/>
      <c r="EO55" s="61"/>
      <c r="EP55" s="61"/>
      <c r="EQ55" s="61"/>
      <c r="ER55" s="61"/>
      <c r="ES55" s="61"/>
      <c r="ET55" s="61"/>
      <c r="EU55" s="61"/>
      <c r="EV55" s="61"/>
      <c r="EW55" s="61"/>
      <c r="EX55" s="61"/>
      <c r="EY55" s="61"/>
      <c r="EZ55" s="61"/>
      <c r="FA55" s="61"/>
      <c r="FB55" s="61"/>
      <c r="FC55" s="61"/>
      <c r="FD55" s="61"/>
      <c r="FE55" s="61"/>
      <c r="FF55" s="61"/>
      <c r="FG55" s="61"/>
      <c r="FH55" s="61"/>
      <c r="FI55" s="61"/>
      <c r="FJ55" s="61"/>
      <c r="FK55" s="61"/>
      <c r="FL55" s="61"/>
      <c r="FM55" s="61"/>
      <c r="FN55" s="61"/>
      <c r="FO55" s="61"/>
      <c r="FP55" s="59"/>
      <c r="FQ55" s="59"/>
      <c r="FR55" s="59"/>
      <c r="FS55" s="59"/>
      <c r="FT55" s="59"/>
      <c r="FU55" s="59"/>
      <c r="FV55" s="59"/>
      <c r="FW55" s="59"/>
      <c r="FX55" s="59"/>
      <c r="FY55" s="59"/>
      <c r="FZ55" s="59"/>
      <c r="GA55" s="59"/>
      <c r="GB55" s="59"/>
      <c r="GC55" s="59">
        <v>1.5</v>
      </c>
      <c r="GD55" s="59"/>
      <c r="GE55" s="59"/>
      <c r="GF55" s="59"/>
      <c r="GG55" s="59"/>
      <c r="GH55" s="59"/>
      <c r="GI55" s="59"/>
      <c r="GJ55" s="59"/>
      <c r="GK55" s="59"/>
      <c r="GL55" s="59"/>
      <c r="GM55" s="59"/>
      <c r="GN55" s="59"/>
      <c r="GO55" s="59"/>
      <c r="GP55" s="59"/>
      <c r="GQ55" s="59"/>
      <c r="GR55" s="59"/>
      <c r="GS55" s="59"/>
      <c r="GT55" s="59"/>
      <c r="GU55" s="59"/>
      <c r="GV55" s="59"/>
      <c r="GW55" s="59"/>
      <c r="GX55" s="59"/>
      <c r="GY55" s="59"/>
      <c r="GZ55" s="59"/>
      <c r="HA55" s="59"/>
      <c r="HB55" s="59"/>
      <c r="HC55" s="59"/>
      <c r="HD55" s="59"/>
      <c r="HE55" s="59"/>
      <c r="HF55" s="59"/>
      <c r="HG55" s="59"/>
      <c r="HH55" s="59"/>
      <c r="HI55" s="59"/>
      <c r="HJ55" s="59"/>
      <c r="HK55" s="59"/>
      <c r="HL55" s="59"/>
      <c r="HM55" s="59"/>
      <c r="HN55" s="59"/>
      <c r="HO55" s="59"/>
      <c r="HP55" s="59"/>
      <c r="HQ55" s="59"/>
      <c r="HR55" s="59"/>
      <c r="HS55" s="59"/>
      <c r="HT55" s="59"/>
      <c r="HU55" s="59"/>
      <c r="HV55" s="59"/>
      <c r="HW55" s="59"/>
      <c r="HX55" s="59"/>
      <c r="HY55" s="59"/>
      <c r="HZ55" s="59"/>
      <c r="IA55" s="59"/>
      <c r="IB55" s="59"/>
      <c r="IC55" s="59"/>
      <c r="ID55" s="59"/>
      <c r="IE55" s="59"/>
      <c r="IF55" s="59"/>
      <c r="IG55" s="59"/>
      <c r="IH55" s="59"/>
      <c r="II55" s="59"/>
      <c r="IJ55" s="59"/>
      <c r="IK55" s="59"/>
      <c r="IL55" s="59"/>
      <c r="IM55" s="59"/>
      <c r="IN55" s="59"/>
      <c r="IO55" s="59"/>
      <c r="IP55" s="59"/>
      <c r="IQ55" s="59"/>
      <c r="IR55" s="59"/>
      <c r="IS55" s="138"/>
      <c r="IT55" s="139"/>
      <c r="IU55" s="139"/>
      <c r="IV55" s="139"/>
      <c r="IW55" s="139"/>
      <c r="IX55" s="139"/>
      <c r="IY55" s="59"/>
      <c r="IZ55" s="138"/>
      <c r="JA55" s="59"/>
      <c r="JB55" s="59"/>
      <c r="JC55" s="59"/>
      <c r="JD55" s="59"/>
      <c r="JE55" s="59"/>
      <c r="JF55" s="138"/>
      <c r="JG55" s="521"/>
      <c r="JH55" s="59"/>
      <c r="JI55" s="59"/>
      <c r="JJ55" s="59"/>
      <c r="JK55" s="59"/>
    </row>
    <row r="56" spans="1:271" ht="15" customHeight="1">
      <c r="A56" s="58"/>
      <c r="B56" s="30" t="s">
        <v>67</v>
      </c>
      <c r="C56" s="60"/>
      <c r="D56" s="60"/>
      <c r="E56" s="60"/>
      <c r="F56" s="60"/>
      <c r="G56" s="60"/>
      <c r="H56" s="60"/>
      <c r="I56" s="60"/>
      <c r="J56" s="60"/>
      <c r="K56" s="60"/>
      <c r="L56" s="60"/>
      <c r="M56" s="60"/>
      <c r="N56" s="60"/>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59"/>
      <c r="AO56" s="59"/>
      <c r="AP56" s="59"/>
      <c r="AQ56" s="59"/>
      <c r="AR56" s="78"/>
      <c r="AS56" s="78"/>
      <c r="AT56" s="78"/>
      <c r="AU56" s="78"/>
      <c r="AV56" s="78"/>
      <c r="AW56" s="89"/>
      <c r="AX56" s="78"/>
      <c r="AY56" s="78"/>
      <c r="AZ56" s="78"/>
      <c r="BA56" s="78"/>
      <c r="BB56" s="78"/>
      <c r="BC56" s="78"/>
      <c r="BD56" s="78"/>
      <c r="BE56" s="78"/>
      <c r="BF56" s="78"/>
      <c r="BG56" s="78"/>
      <c r="BH56" s="78"/>
      <c r="BI56" s="78"/>
      <c r="BJ56" s="78"/>
      <c r="BK56" s="78"/>
      <c r="BL56" s="78"/>
      <c r="BM56" s="78"/>
      <c r="BN56" s="78"/>
      <c r="BO56" s="78"/>
      <c r="BP56" s="78"/>
      <c r="BQ56" s="78"/>
      <c r="BR56" s="78"/>
      <c r="BS56" s="78"/>
      <c r="BT56" s="78"/>
      <c r="BU56" s="78"/>
      <c r="BV56" s="78"/>
      <c r="BW56" s="78"/>
      <c r="BX56" s="78"/>
      <c r="BY56" s="78"/>
      <c r="BZ56" s="78"/>
      <c r="CA56" s="59"/>
      <c r="CB56" s="59"/>
      <c r="CC56" s="59"/>
      <c r="CD56" s="59"/>
      <c r="CE56" s="59"/>
      <c r="CF56" s="59"/>
      <c r="CG56" s="59"/>
      <c r="CH56" s="59"/>
      <c r="CI56" s="59"/>
      <c r="CJ56" s="59"/>
      <c r="CK56" s="59"/>
      <c r="CL56" s="59"/>
      <c r="CM56" s="59"/>
      <c r="CN56" s="59"/>
      <c r="CO56" s="59"/>
      <c r="CP56" s="59"/>
      <c r="CQ56" s="59"/>
      <c r="CR56" s="59"/>
      <c r="CS56" s="59"/>
      <c r="CT56" s="59"/>
      <c r="CU56" s="59"/>
      <c r="CV56" s="59"/>
      <c r="CW56" s="59"/>
      <c r="CX56" s="59"/>
      <c r="CY56" s="59"/>
      <c r="CZ56" s="59"/>
      <c r="DA56" s="59"/>
      <c r="DB56" s="59"/>
      <c r="DC56" s="59"/>
      <c r="DD56" s="59"/>
      <c r="DE56" s="59"/>
      <c r="DF56" s="59"/>
      <c r="DG56" s="59"/>
      <c r="DH56" s="59"/>
      <c r="DI56" s="59"/>
      <c r="DJ56" s="59"/>
      <c r="DK56" s="59"/>
      <c r="DL56" s="59"/>
      <c r="DM56" s="59"/>
      <c r="DN56" s="59"/>
      <c r="DO56" s="59"/>
      <c r="DP56" s="59"/>
      <c r="DQ56" s="59"/>
      <c r="DR56" s="59"/>
      <c r="DS56" s="59"/>
      <c r="DT56" s="59"/>
      <c r="DU56" s="59"/>
      <c r="DV56" s="59"/>
      <c r="DW56" s="59"/>
      <c r="DX56" s="59"/>
      <c r="DY56" s="59"/>
      <c r="DZ56" s="59"/>
      <c r="EA56" s="59"/>
      <c r="EB56" s="59"/>
      <c r="EC56" s="59"/>
      <c r="ED56" s="59"/>
      <c r="EE56" s="59"/>
      <c r="EF56" s="148"/>
      <c r="EG56" s="148"/>
      <c r="EH56" s="148"/>
      <c r="EI56" s="148"/>
      <c r="EJ56" s="148"/>
      <c r="EK56" s="148"/>
      <c r="EL56" s="148"/>
      <c r="EM56" s="148"/>
      <c r="EN56" s="148"/>
      <c r="EO56" s="148"/>
      <c r="EP56" s="148"/>
      <c r="EQ56" s="148"/>
      <c r="ER56" s="148"/>
      <c r="ES56" s="148"/>
      <c r="ET56" s="148"/>
      <c r="EU56" s="148"/>
      <c r="EV56" s="148"/>
      <c r="EW56" s="148"/>
      <c r="EX56" s="148"/>
      <c r="EY56" s="148"/>
      <c r="EZ56" s="148"/>
      <c r="FA56" s="148"/>
      <c r="FB56" s="148"/>
      <c r="FC56" s="148"/>
      <c r="FD56" s="148"/>
      <c r="FE56" s="148"/>
      <c r="FF56" s="148"/>
      <c r="FG56" s="148"/>
      <c r="FH56" s="148"/>
      <c r="FI56" s="148"/>
      <c r="FJ56" s="148"/>
      <c r="FK56" s="148"/>
      <c r="FL56" s="148"/>
      <c r="FM56" s="148"/>
      <c r="FN56" s="148"/>
      <c r="FO56" s="148"/>
      <c r="FP56" s="59"/>
      <c r="FQ56" s="59"/>
      <c r="FR56" s="59"/>
      <c r="FS56" s="59"/>
      <c r="FT56" s="59"/>
      <c r="FU56" s="106"/>
      <c r="FV56" s="106"/>
      <c r="FW56" s="106"/>
      <c r="FX56" s="106"/>
      <c r="FY56" s="133"/>
      <c r="FZ56" s="133"/>
      <c r="GA56" s="133"/>
      <c r="GB56" s="133"/>
      <c r="GC56" s="133"/>
      <c r="GD56" s="133"/>
      <c r="GE56" s="133"/>
      <c r="GF56" s="133"/>
      <c r="GG56" s="133"/>
      <c r="GH56" s="133"/>
      <c r="GI56" s="133"/>
      <c r="GJ56" s="133"/>
      <c r="GK56" s="133"/>
      <c r="GL56" s="133"/>
      <c r="GM56" s="133"/>
      <c r="GN56" s="133"/>
      <c r="GO56" s="133"/>
      <c r="GP56" s="133"/>
      <c r="GQ56" s="133"/>
      <c r="GR56" s="133"/>
      <c r="GS56" s="133"/>
      <c r="GT56" s="133"/>
      <c r="GU56" s="133"/>
      <c r="GV56" s="133"/>
      <c r="GW56" s="133"/>
      <c r="GX56" s="133"/>
      <c r="GY56" s="133"/>
      <c r="GZ56" s="133"/>
      <c r="HA56" s="133"/>
      <c r="HB56" s="133"/>
      <c r="HC56" s="133"/>
      <c r="HD56" s="133"/>
      <c r="HE56" s="133"/>
      <c r="HF56" s="133"/>
      <c r="HG56" s="133"/>
      <c r="HH56" s="133"/>
      <c r="HI56" s="133"/>
      <c r="HJ56" s="133"/>
      <c r="HK56" s="133"/>
      <c r="HL56" s="133"/>
      <c r="HM56" s="133"/>
      <c r="HN56" s="133"/>
      <c r="HO56" s="133"/>
      <c r="HP56" s="133"/>
      <c r="HQ56" s="133"/>
      <c r="HR56" s="133"/>
      <c r="HS56" s="133"/>
      <c r="HT56" s="133"/>
      <c r="HU56" s="133"/>
      <c r="HV56" s="133"/>
      <c r="HW56" s="133"/>
      <c r="HX56" s="133"/>
      <c r="HY56" s="133"/>
      <c r="HZ56" s="133"/>
      <c r="IA56" s="133"/>
      <c r="IB56" s="133"/>
      <c r="IC56" s="133"/>
      <c r="ID56" s="133"/>
      <c r="IE56" s="133"/>
      <c r="IF56" s="133"/>
      <c r="IG56" s="61"/>
      <c r="IH56" s="61"/>
      <c r="II56" s="61"/>
      <c r="IJ56" s="61"/>
      <c r="IK56" s="61"/>
      <c r="IL56" s="61"/>
      <c r="IM56" s="61"/>
      <c r="IN56" s="61"/>
      <c r="IO56" s="61"/>
      <c r="IP56" s="61"/>
      <c r="IQ56" s="61"/>
      <c r="IR56" s="61"/>
      <c r="IS56" s="149"/>
      <c r="IT56" s="150"/>
      <c r="IU56" s="150"/>
      <c r="IV56" s="150"/>
      <c r="IW56" s="150"/>
      <c r="IX56" s="150"/>
      <c r="IY56" s="61"/>
      <c r="IZ56" s="149"/>
      <c r="JA56" s="61"/>
      <c r="JB56" s="61"/>
      <c r="JC56" s="61"/>
      <c r="JD56" s="61"/>
      <c r="JE56" s="61"/>
      <c r="JF56" s="149"/>
      <c r="JG56" s="525"/>
      <c r="JH56" s="59"/>
      <c r="JI56" s="59"/>
      <c r="JJ56" s="59"/>
      <c r="JK56" s="59"/>
    </row>
    <row r="57" spans="1:271" ht="15" customHeight="1">
      <c r="A57" s="58"/>
      <c r="B57" s="59" t="s">
        <v>68</v>
      </c>
      <c r="C57" s="60">
        <v>9</v>
      </c>
      <c r="D57" s="60">
        <v>9</v>
      </c>
      <c r="E57" s="60">
        <v>9</v>
      </c>
      <c r="F57" s="60">
        <v>8.39</v>
      </c>
      <c r="G57" s="60">
        <v>8</v>
      </c>
      <c r="H57" s="60">
        <v>8</v>
      </c>
      <c r="I57" s="60">
        <v>7.98</v>
      </c>
      <c r="J57" s="60">
        <v>7.98</v>
      </c>
      <c r="K57" s="60">
        <v>7.98</v>
      </c>
      <c r="L57" s="60">
        <v>8.1</v>
      </c>
      <c r="M57" s="60">
        <v>8</v>
      </c>
      <c r="N57" s="60">
        <v>8</v>
      </c>
      <c r="O57" s="59">
        <v>8</v>
      </c>
      <c r="P57" s="66">
        <v>7.6</v>
      </c>
      <c r="Q57" s="66">
        <v>7.4</v>
      </c>
      <c r="R57" s="164">
        <v>7.4</v>
      </c>
      <c r="S57" s="164">
        <v>7.3</v>
      </c>
      <c r="T57" s="164">
        <v>7.3</v>
      </c>
      <c r="U57" s="66">
        <v>7.1</v>
      </c>
      <c r="V57" s="66">
        <v>7</v>
      </c>
      <c r="W57" s="66">
        <v>7.3</v>
      </c>
      <c r="X57" s="66">
        <v>7.2</v>
      </c>
      <c r="Y57" s="66">
        <v>7.2</v>
      </c>
      <c r="Z57" s="66">
        <v>7.3</v>
      </c>
      <c r="AA57" s="66">
        <v>7.1</v>
      </c>
      <c r="AB57" s="66">
        <v>7.2</v>
      </c>
      <c r="AC57" s="66">
        <v>7.1</v>
      </c>
      <c r="AD57" s="164">
        <v>7.1</v>
      </c>
      <c r="AE57" s="66">
        <v>7</v>
      </c>
      <c r="AF57" s="66">
        <v>7.3</v>
      </c>
      <c r="AG57" s="66">
        <v>7.1</v>
      </c>
      <c r="AH57" s="66">
        <v>7.1</v>
      </c>
      <c r="AI57" s="66">
        <v>7.3</v>
      </c>
      <c r="AJ57" s="66">
        <v>7.3</v>
      </c>
      <c r="AK57" s="66">
        <v>7.5</v>
      </c>
      <c r="AL57" s="66">
        <v>7.5</v>
      </c>
      <c r="AM57" s="66">
        <v>7.7</v>
      </c>
      <c r="AN57" s="66">
        <v>8.9</v>
      </c>
      <c r="AO57" s="66">
        <v>9.3000000000000007</v>
      </c>
      <c r="AP57" s="66">
        <v>11</v>
      </c>
      <c r="AQ57" s="66">
        <v>11.6</v>
      </c>
      <c r="AR57" s="105">
        <v>11.8</v>
      </c>
      <c r="AS57" s="105">
        <v>11.8</v>
      </c>
      <c r="AT57" s="105">
        <v>11.3</v>
      </c>
      <c r="AU57" s="105">
        <v>11.7</v>
      </c>
      <c r="AV57" s="105">
        <v>11.9</v>
      </c>
      <c r="AW57" s="105">
        <v>12.2</v>
      </c>
      <c r="AX57" s="105">
        <v>11.8</v>
      </c>
      <c r="AY57" s="105">
        <v>12.3</v>
      </c>
      <c r="AZ57" s="105">
        <v>12.35</v>
      </c>
      <c r="BA57" s="105">
        <v>12.4</v>
      </c>
      <c r="BB57" s="105">
        <v>12.6</v>
      </c>
      <c r="BC57" s="105">
        <v>12.2</v>
      </c>
      <c r="BD57" s="105">
        <v>12.3</v>
      </c>
      <c r="BE57" s="105">
        <v>12.1</v>
      </c>
      <c r="BF57" s="105">
        <v>11.9</v>
      </c>
      <c r="BG57" s="105">
        <v>11.9</v>
      </c>
      <c r="BH57" s="105">
        <v>11.6</v>
      </c>
      <c r="BI57" s="105">
        <v>11.2</v>
      </c>
      <c r="BJ57" s="105">
        <v>10.9</v>
      </c>
      <c r="BK57" s="105">
        <v>11.1</v>
      </c>
      <c r="BL57" s="105">
        <v>10.59</v>
      </c>
      <c r="BM57" s="105">
        <v>10.52</v>
      </c>
      <c r="BN57" s="105">
        <v>9.25</v>
      </c>
      <c r="BO57" s="105">
        <v>8.89</v>
      </c>
      <c r="BP57" s="105">
        <v>8.68</v>
      </c>
      <c r="BQ57" s="105">
        <v>8.59</v>
      </c>
      <c r="BR57" s="105">
        <v>8.5299999999999994</v>
      </c>
      <c r="BS57" s="105">
        <v>8.42</v>
      </c>
      <c r="BT57" s="105">
        <v>8.26</v>
      </c>
      <c r="BU57" s="105">
        <v>8.19</v>
      </c>
      <c r="BV57" s="105">
        <v>8.01</v>
      </c>
      <c r="BW57" s="105">
        <v>8.01</v>
      </c>
      <c r="BX57" s="105">
        <v>7.47</v>
      </c>
      <c r="BY57" s="105">
        <v>7.47</v>
      </c>
      <c r="BZ57" s="105">
        <v>7.43</v>
      </c>
      <c r="CA57" s="105">
        <v>7.18</v>
      </c>
      <c r="CB57" s="165">
        <v>7.19</v>
      </c>
      <c r="CC57" s="165">
        <v>7.19</v>
      </c>
      <c r="CD57" s="165">
        <v>7.19</v>
      </c>
      <c r="CE57" s="66">
        <v>7.13</v>
      </c>
      <c r="CF57" s="66">
        <v>7.03</v>
      </c>
      <c r="CG57" s="66">
        <v>7</v>
      </c>
      <c r="CH57" s="66">
        <v>7</v>
      </c>
      <c r="CI57" s="66">
        <v>6.77</v>
      </c>
      <c r="CJ57" s="66">
        <v>6.85</v>
      </c>
      <c r="CK57" s="66">
        <v>6.82</v>
      </c>
      <c r="CL57" s="66">
        <v>6.89</v>
      </c>
      <c r="CM57" s="66">
        <v>6.89</v>
      </c>
      <c r="CN57" s="66">
        <v>6.89</v>
      </c>
      <c r="CO57" s="66">
        <v>6.9</v>
      </c>
      <c r="CP57" s="66">
        <v>6.9</v>
      </c>
      <c r="CQ57" s="66">
        <v>6.92</v>
      </c>
      <c r="CR57" s="66">
        <v>6.92</v>
      </c>
      <c r="CS57" s="66">
        <v>6.95</v>
      </c>
      <c r="CT57" s="66">
        <v>6.95</v>
      </c>
      <c r="CU57" s="66">
        <v>6.95</v>
      </c>
      <c r="CV57" s="66">
        <v>6.86</v>
      </c>
      <c r="CW57" s="66">
        <v>6.8</v>
      </c>
      <c r="CX57" s="66">
        <v>6.82</v>
      </c>
      <c r="CY57" s="66">
        <v>6.8</v>
      </c>
      <c r="CZ57" s="66">
        <v>6.8</v>
      </c>
      <c r="DA57" s="66">
        <v>6.73</v>
      </c>
      <c r="DB57" s="66">
        <v>6.73</v>
      </c>
      <c r="DC57" s="66">
        <v>6.7</v>
      </c>
      <c r="DD57" s="66">
        <v>6.77</v>
      </c>
      <c r="DE57" s="66">
        <v>6.78</v>
      </c>
      <c r="DF57" s="59">
        <v>6.78</v>
      </c>
      <c r="DG57" s="66">
        <v>6.78</v>
      </c>
      <c r="DH57" s="66">
        <v>6.77</v>
      </c>
      <c r="DI57" s="59">
        <v>6.71</v>
      </c>
      <c r="DJ57" s="59">
        <v>6.64</v>
      </c>
      <c r="DK57" s="59">
        <v>6.64</v>
      </c>
      <c r="DL57" s="59">
        <v>6.66</v>
      </c>
      <c r="DM57" s="59">
        <v>6.57</v>
      </c>
      <c r="DN57" s="59">
        <v>6.57</v>
      </c>
      <c r="DO57" s="59">
        <v>6.52</v>
      </c>
      <c r="DP57" s="59">
        <v>6.74</v>
      </c>
      <c r="DQ57" s="59">
        <v>6.58</v>
      </c>
      <c r="DR57" s="59">
        <v>6.47</v>
      </c>
      <c r="DS57" s="66">
        <v>6.4</v>
      </c>
      <c r="DT57" s="105">
        <v>6.24</v>
      </c>
      <c r="DU57" s="105">
        <v>6.2</v>
      </c>
      <c r="DV57" s="105">
        <v>6.33</v>
      </c>
      <c r="DW57" s="105">
        <v>6.33</v>
      </c>
      <c r="DX57" s="105">
        <v>6.24</v>
      </c>
      <c r="DY57" s="105">
        <v>6.03</v>
      </c>
      <c r="DZ57" s="105">
        <v>5.77</v>
      </c>
      <c r="EA57" s="105">
        <v>5.77</v>
      </c>
      <c r="EB57" s="105">
        <v>5.86</v>
      </c>
      <c r="EC57" s="105">
        <v>5.7</v>
      </c>
      <c r="ED57" s="105">
        <v>5.85</v>
      </c>
      <c r="EE57" s="105">
        <v>5.9</v>
      </c>
      <c r="EF57" s="59">
        <v>5.82</v>
      </c>
      <c r="EG57" s="59">
        <v>5.82</v>
      </c>
      <c r="EH57" s="59">
        <v>5.75</v>
      </c>
      <c r="EI57" s="105">
        <v>5.73</v>
      </c>
      <c r="EJ57" s="105">
        <v>5.79</v>
      </c>
      <c r="EK57" s="105">
        <v>5.78</v>
      </c>
      <c r="EL57" s="105">
        <v>5.81</v>
      </c>
      <c r="EM57" s="105">
        <v>5.75</v>
      </c>
      <c r="EN57" s="105">
        <v>5.65</v>
      </c>
      <c r="EO57" s="105">
        <v>5.71</v>
      </c>
      <c r="EP57" s="105">
        <v>5.78</v>
      </c>
      <c r="EQ57" s="59">
        <v>5.71</v>
      </c>
      <c r="ER57" s="66">
        <v>5.6</v>
      </c>
      <c r="ES57" s="105">
        <v>5.57</v>
      </c>
      <c r="ET57" s="59">
        <v>5.73</v>
      </c>
      <c r="EU57" s="66">
        <v>5.6</v>
      </c>
      <c r="EV57" s="59">
        <v>5.56</v>
      </c>
      <c r="EW57" s="59">
        <v>5.61</v>
      </c>
      <c r="EX57" s="59">
        <v>5.61</v>
      </c>
      <c r="EY57" s="59">
        <v>5.66</v>
      </c>
      <c r="EZ57" s="59">
        <v>5.65</v>
      </c>
      <c r="FA57" s="59">
        <v>5.73</v>
      </c>
      <c r="FB57" s="59">
        <v>5.73</v>
      </c>
      <c r="FC57" s="59">
        <v>5.75</v>
      </c>
      <c r="FD57" s="59">
        <v>5.71</v>
      </c>
      <c r="FE57" s="59">
        <v>5.68</v>
      </c>
      <c r="FF57" s="59">
        <v>5.59</v>
      </c>
      <c r="FG57" s="59">
        <v>5.52</v>
      </c>
      <c r="FH57" s="66">
        <v>5.2</v>
      </c>
      <c r="FI57" s="59">
        <v>5.49</v>
      </c>
      <c r="FJ57" s="66">
        <v>5.51</v>
      </c>
      <c r="FK57" s="59">
        <v>5.44</v>
      </c>
      <c r="FL57" s="59">
        <v>5.45</v>
      </c>
      <c r="FM57" s="59">
        <v>5.52</v>
      </c>
      <c r="FN57" s="59">
        <v>5.33</v>
      </c>
      <c r="FO57" s="59">
        <v>5.46</v>
      </c>
      <c r="FP57" s="59">
        <v>5.32</v>
      </c>
      <c r="FQ57" s="59">
        <v>5.38</v>
      </c>
      <c r="FR57" s="66">
        <v>5.3</v>
      </c>
      <c r="FS57" s="59">
        <v>5.29</v>
      </c>
      <c r="FT57" s="59">
        <v>5.29</v>
      </c>
      <c r="FU57" s="59">
        <v>5.29</v>
      </c>
      <c r="FV57" s="59">
        <v>5.29</v>
      </c>
      <c r="FW57" s="59">
        <v>5.29</v>
      </c>
      <c r="FX57" s="59">
        <v>5.35</v>
      </c>
      <c r="FY57" s="59">
        <v>5.29</v>
      </c>
      <c r="FZ57" s="59">
        <v>5.24</v>
      </c>
      <c r="GA57" s="59">
        <v>5.17</v>
      </c>
      <c r="GB57" s="59">
        <v>5.15</v>
      </c>
      <c r="GC57" s="66">
        <v>5.1100000000000003</v>
      </c>
      <c r="GD57" s="66">
        <v>5.1100000000000003</v>
      </c>
      <c r="GE57" s="66">
        <v>5.0999999999999996</v>
      </c>
      <c r="GF57" s="59">
        <v>4.99</v>
      </c>
      <c r="GG57" s="59">
        <v>5.17</v>
      </c>
      <c r="GH57" s="59">
        <v>5.19</v>
      </c>
      <c r="GI57" s="59">
        <v>5.19</v>
      </c>
      <c r="GJ57" s="59">
        <v>5.19</v>
      </c>
      <c r="GK57" s="59">
        <v>5.19</v>
      </c>
      <c r="GL57" s="59">
        <v>5.19</v>
      </c>
      <c r="GM57" s="59">
        <v>5.19</v>
      </c>
      <c r="GN57" s="156">
        <v>5.23</v>
      </c>
      <c r="GO57" s="156">
        <v>5.23</v>
      </c>
      <c r="GP57" s="59">
        <v>5.23</v>
      </c>
      <c r="GQ57" s="59">
        <v>5.08</v>
      </c>
      <c r="GR57" s="59">
        <v>5.24</v>
      </c>
      <c r="GS57" s="59">
        <v>5.21</v>
      </c>
      <c r="GT57" s="59">
        <v>5.21</v>
      </c>
      <c r="GU57" s="59">
        <v>5.21</v>
      </c>
      <c r="GV57" s="59">
        <v>5.22</v>
      </c>
      <c r="GW57" s="59">
        <v>5.22</v>
      </c>
      <c r="GX57" s="66">
        <v>4.9000000000000004</v>
      </c>
      <c r="GY57" s="59">
        <v>4.88</v>
      </c>
      <c r="GZ57" s="59">
        <v>4.71</v>
      </c>
      <c r="HA57" s="59">
        <v>4.71</v>
      </c>
      <c r="HB57" s="59">
        <v>4.7300000000000004</v>
      </c>
      <c r="HC57" s="59">
        <v>4.62</v>
      </c>
      <c r="HD57" s="59">
        <v>4.6100000000000003</v>
      </c>
      <c r="HE57" s="59">
        <v>4.68</v>
      </c>
      <c r="HF57" s="59">
        <v>4.6900000000000004</v>
      </c>
      <c r="HG57" s="59">
        <v>4.6900000000000004</v>
      </c>
      <c r="HH57" s="59">
        <v>4.6900000000000004</v>
      </c>
      <c r="HI57" s="59">
        <v>4.6900000000000004</v>
      </c>
      <c r="HJ57" s="156">
        <v>4.71</v>
      </c>
      <c r="HK57" s="156">
        <v>4.8899999999999997</v>
      </c>
      <c r="HL57" s="156">
        <v>4.95</v>
      </c>
      <c r="HM57" s="156">
        <v>4.95</v>
      </c>
      <c r="HN57" s="156">
        <v>4.95</v>
      </c>
      <c r="HO57" s="156">
        <v>5.18</v>
      </c>
      <c r="HP57" s="156">
        <v>5.16</v>
      </c>
      <c r="HQ57" s="156">
        <v>5.16</v>
      </c>
      <c r="HR57" s="156">
        <v>5.16</v>
      </c>
      <c r="HS57" s="156">
        <v>5.22</v>
      </c>
      <c r="HT57" s="156">
        <v>5.1100000000000003</v>
      </c>
      <c r="HU57" s="156">
        <v>5.1100000000000003</v>
      </c>
      <c r="HV57" s="156">
        <v>5.1100000000000003</v>
      </c>
      <c r="HW57" s="59">
        <v>5.04</v>
      </c>
      <c r="HX57" s="59">
        <v>4.99</v>
      </c>
      <c r="HY57" s="156">
        <v>4.99</v>
      </c>
      <c r="HZ57" s="166">
        <v>5</v>
      </c>
      <c r="IA57" s="156">
        <v>4.92</v>
      </c>
      <c r="IB57" s="156">
        <v>4.92</v>
      </c>
      <c r="IC57" s="156">
        <v>4.93</v>
      </c>
      <c r="ID57" s="156">
        <v>4.93</v>
      </c>
      <c r="IE57" s="156">
        <v>4.93</v>
      </c>
      <c r="IF57" s="156">
        <v>4.8600000000000003</v>
      </c>
      <c r="IG57" s="66">
        <v>4.8600000000000003</v>
      </c>
      <c r="IH57" s="66">
        <v>4.8600000000000003</v>
      </c>
      <c r="II57" s="66">
        <v>4.92</v>
      </c>
      <c r="IJ57" s="66">
        <v>4.8899999999999997</v>
      </c>
      <c r="IK57" s="66">
        <v>4.8499999999999996</v>
      </c>
      <c r="IL57" s="66">
        <v>4</v>
      </c>
      <c r="IM57" s="66">
        <v>4</v>
      </c>
      <c r="IN57" s="66">
        <v>4.3</v>
      </c>
      <c r="IO57" s="66">
        <v>4</v>
      </c>
      <c r="IP57" s="66">
        <v>3.6</v>
      </c>
      <c r="IQ57" s="66">
        <v>3.7</v>
      </c>
      <c r="IR57" s="66">
        <v>3.6</v>
      </c>
      <c r="IS57" s="167">
        <v>4.0999999999999996</v>
      </c>
      <c r="IT57" s="492">
        <v>3.7</v>
      </c>
      <c r="IU57" s="492">
        <v>3.6</v>
      </c>
      <c r="IV57" s="492">
        <v>3.5</v>
      </c>
      <c r="IW57" s="492">
        <v>3.7</v>
      </c>
      <c r="IX57" s="492">
        <v>3.6</v>
      </c>
      <c r="IY57" s="66">
        <v>3.6</v>
      </c>
      <c r="IZ57" s="167">
        <v>3.6</v>
      </c>
      <c r="JA57" s="66">
        <v>3.6</v>
      </c>
      <c r="JB57" s="66">
        <v>3.63</v>
      </c>
      <c r="JC57" s="66">
        <v>3.64</v>
      </c>
      <c r="JD57" s="66">
        <v>3.63</v>
      </c>
      <c r="JE57" s="66"/>
      <c r="JF57" s="167"/>
      <c r="JG57" s="528"/>
      <c r="JH57" s="59"/>
      <c r="JI57" s="59"/>
      <c r="JJ57" s="59"/>
      <c r="JK57" s="59"/>
    </row>
    <row r="58" spans="1:271" ht="15" customHeight="1">
      <c r="A58" s="58"/>
      <c r="B58" s="59" t="s">
        <v>69</v>
      </c>
      <c r="C58" s="60" t="s">
        <v>70</v>
      </c>
      <c r="D58" s="60" t="s">
        <v>70</v>
      </c>
      <c r="E58" s="60" t="s">
        <v>70</v>
      </c>
      <c r="F58" s="60" t="s">
        <v>70</v>
      </c>
      <c r="G58" s="60">
        <v>4.5</v>
      </c>
      <c r="H58" s="60">
        <v>4</v>
      </c>
      <c r="I58" s="60">
        <v>3.8</v>
      </c>
      <c r="J58" s="60">
        <v>4</v>
      </c>
      <c r="K58" s="60">
        <v>4</v>
      </c>
      <c r="L58" s="60">
        <v>4.7</v>
      </c>
      <c r="M58" s="60">
        <v>4.2</v>
      </c>
      <c r="N58" s="60">
        <v>4</v>
      </c>
      <c r="O58" s="66">
        <v>4.0999999999999996</v>
      </c>
      <c r="P58" s="66">
        <v>3.8</v>
      </c>
      <c r="Q58" s="66">
        <v>3.8</v>
      </c>
      <c r="R58" s="164">
        <v>3.7</v>
      </c>
      <c r="S58" s="164">
        <v>3.7</v>
      </c>
      <c r="T58" s="164">
        <v>3.8</v>
      </c>
      <c r="U58" s="66">
        <v>3.8</v>
      </c>
      <c r="V58" s="66">
        <v>3.8</v>
      </c>
      <c r="W58" s="66">
        <v>3.8</v>
      </c>
      <c r="X58" s="66">
        <v>4.0999999999999996</v>
      </c>
      <c r="Y58" s="66">
        <v>4.5999999999999996</v>
      </c>
      <c r="Z58" s="66">
        <v>3.8</v>
      </c>
      <c r="AA58" s="66">
        <v>3.7</v>
      </c>
      <c r="AB58" s="66">
        <v>3.9</v>
      </c>
      <c r="AC58" s="66">
        <v>3.9</v>
      </c>
      <c r="AD58" s="164">
        <v>3.9</v>
      </c>
      <c r="AE58" s="66">
        <v>3.7</v>
      </c>
      <c r="AF58" s="66">
        <v>4.0999999999999996</v>
      </c>
      <c r="AG58" s="66">
        <v>4.0999999999999996</v>
      </c>
      <c r="AH58" s="66">
        <v>4.0999999999999996</v>
      </c>
      <c r="AI58" s="66">
        <v>4.2</v>
      </c>
      <c r="AJ58" s="66">
        <v>4.2</v>
      </c>
      <c r="AK58" s="66">
        <v>4.2</v>
      </c>
      <c r="AL58" s="66">
        <v>4.2</v>
      </c>
      <c r="AM58" s="66">
        <v>4.2</v>
      </c>
      <c r="AN58" s="66">
        <v>4.7</v>
      </c>
      <c r="AO58" s="66">
        <v>4.9000000000000004</v>
      </c>
      <c r="AP58" s="66">
        <v>4.9000000000000004</v>
      </c>
      <c r="AQ58" s="66">
        <v>5.2</v>
      </c>
      <c r="AR58" s="168">
        <v>5.2</v>
      </c>
      <c r="AS58" s="168">
        <v>5.0999999999999996</v>
      </c>
      <c r="AT58" s="168">
        <v>5.0999999999999996</v>
      </c>
      <c r="AU58" s="168">
        <v>4.7</v>
      </c>
      <c r="AV58" s="168">
        <v>4.7</v>
      </c>
      <c r="AW58" s="105">
        <v>4.8</v>
      </c>
      <c r="AX58" s="105">
        <v>5.0999999999999996</v>
      </c>
      <c r="AY58" s="105">
        <v>4.7</v>
      </c>
      <c r="AZ58" s="105">
        <v>4.7</v>
      </c>
      <c r="BA58" s="105">
        <v>4.9000000000000004</v>
      </c>
      <c r="BB58" s="105">
        <v>4.5</v>
      </c>
      <c r="BC58" s="105">
        <v>4.9000000000000004</v>
      </c>
      <c r="BD58" s="105">
        <v>4.7</v>
      </c>
      <c r="BE58" s="105">
        <v>4.5999999999999996</v>
      </c>
      <c r="BF58" s="105">
        <v>4.7</v>
      </c>
      <c r="BG58" s="105">
        <v>4.7</v>
      </c>
      <c r="BH58" s="105">
        <v>5.4</v>
      </c>
      <c r="BI58" s="105">
        <v>4.7</v>
      </c>
      <c r="BJ58" s="105">
        <v>4.5999999999999996</v>
      </c>
      <c r="BK58" s="105">
        <v>4.7</v>
      </c>
      <c r="BL58" s="105">
        <v>4.08</v>
      </c>
      <c r="BM58" s="105">
        <v>4.0999999999999996</v>
      </c>
      <c r="BN58" s="105">
        <v>3.95</v>
      </c>
      <c r="BO58" s="105">
        <v>3.92</v>
      </c>
      <c r="BP58" s="105">
        <v>3.88</v>
      </c>
      <c r="BQ58" s="105">
        <v>3.88</v>
      </c>
      <c r="BR58" s="105">
        <v>3.84</v>
      </c>
      <c r="BS58" s="105">
        <v>3.84</v>
      </c>
      <c r="BT58" s="105">
        <v>4.0199999999999996</v>
      </c>
      <c r="BU58" s="105">
        <v>3.95</v>
      </c>
      <c r="BV58" s="105">
        <v>3.91</v>
      </c>
      <c r="BW58" s="105">
        <v>3.93</v>
      </c>
      <c r="BX58" s="105">
        <v>3.62</v>
      </c>
      <c r="BY58" s="105">
        <v>3.62</v>
      </c>
      <c r="BZ58" s="105">
        <v>3.6</v>
      </c>
      <c r="CA58" s="105">
        <v>3.43</v>
      </c>
      <c r="CB58" s="165">
        <v>3.42</v>
      </c>
      <c r="CC58" s="165">
        <v>3.42</v>
      </c>
      <c r="CD58" s="165">
        <v>3.42</v>
      </c>
      <c r="CE58" s="66">
        <v>3.42</v>
      </c>
      <c r="CF58" s="66">
        <v>3.38</v>
      </c>
      <c r="CG58" s="66">
        <v>3.38</v>
      </c>
      <c r="CH58" s="66">
        <v>3.38</v>
      </c>
      <c r="CI58" s="66">
        <v>3.38</v>
      </c>
      <c r="CJ58" s="66">
        <v>3.35</v>
      </c>
      <c r="CK58" s="66">
        <v>3.38</v>
      </c>
      <c r="CL58" s="66">
        <v>3.42</v>
      </c>
      <c r="CM58" s="66">
        <v>3.42</v>
      </c>
      <c r="CN58" s="66">
        <v>3.44</v>
      </c>
      <c r="CO58" s="66">
        <v>3.58</v>
      </c>
      <c r="CP58" s="66">
        <v>3.58</v>
      </c>
      <c r="CQ58" s="66">
        <v>3.58</v>
      </c>
      <c r="CR58" s="66">
        <v>3.58</v>
      </c>
      <c r="CS58" s="66">
        <v>3.62</v>
      </c>
      <c r="CT58" s="66">
        <v>3.62</v>
      </c>
      <c r="CU58" s="66">
        <v>3.62</v>
      </c>
      <c r="CV58" s="66">
        <v>3.63</v>
      </c>
      <c r="CW58" s="66">
        <v>3.65</v>
      </c>
      <c r="CX58" s="66">
        <v>3.67</v>
      </c>
      <c r="CY58" s="66">
        <v>3.64</v>
      </c>
      <c r="CZ58" s="66">
        <v>3.6</v>
      </c>
      <c r="DA58" s="66">
        <v>3.69</v>
      </c>
      <c r="DB58" s="66">
        <v>3.69</v>
      </c>
      <c r="DC58" s="66">
        <v>3.55</v>
      </c>
      <c r="DD58" s="66">
        <v>3.71</v>
      </c>
      <c r="DE58" s="66">
        <v>3.71</v>
      </c>
      <c r="DF58" s="59">
        <v>3.71</v>
      </c>
      <c r="DG58" s="66">
        <v>3.71</v>
      </c>
      <c r="DH58" s="66">
        <v>3.79</v>
      </c>
      <c r="DI58" s="59">
        <v>3.71</v>
      </c>
      <c r="DJ58" s="59">
        <v>3.61</v>
      </c>
      <c r="DK58" s="59">
        <v>3.61</v>
      </c>
      <c r="DL58" s="59">
        <v>3.65</v>
      </c>
      <c r="DM58" s="59">
        <v>3.62</v>
      </c>
      <c r="DN58" s="59">
        <v>3.61</v>
      </c>
      <c r="DO58" s="59">
        <v>3.61</v>
      </c>
      <c r="DP58" s="59">
        <v>3.56</v>
      </c>
      <c r="DQ58" s="59">
        <v>3.54</v>
      </c>
      <c r="DR58" s="59">
        <v>3.85</v>
      </c>
      <c r="DS58" s="66">
        <v>3.6</v>
      </c>
      <c r="DT58" s="105">
        <v>3.56</v>
      </c>
      <c r="DU58" s="105">
        <v>3.54</v>
      </c>
      <c r="DV58" s="105">
        <v>3.54</v>
      </c>
      <c r="DW58" s="105">
        <v>3.5</v>
      </c>
      <c r="DX58" s="105">
        <v>3.52</v>
      </c>
      <c r="DY58" s="105">
        <v>3.43</v>
      </c>
      <c r="DZ58" s="105">
        <v>3.46</v>
      </c>
      <c r="EA58" s="105">
        <v>3.47</v>
      </c>
      <c r="EB58" s="105">
        <v>3.4</v>
      </c>
      <c r="EC58" s="105">
        <v>3.29</v>
      </c>
      <c r="ED58" s="105">
        <v>3.38</v>
      </c>
      <c r="EE58" s="105">
        <v>3.22</v>
      </c>
      <c r="EF58" s="59">
        <v>3.48</v>
      </c>
      <c r="EG58" s="105">
        <v>3.49</v>
      </c>
      <c r="EH58" s="59">
        <v>3.51</v>
      </c>
      <c r="EI58" s="105">
        <v>3.47</v>
      </c>
      <c r="EJ58" s="105">
        <v>3.53</v>
      </c>
      <c r="EK58" s="105">
        <v>3.48</v>
      </c>
      <c r="EL58" s="105">
        <v>3.56</v>
      </c>
      <c r="EM58" s="105">
        <v>3.56</v>
      </c>
      <c r="EN58" s="105">
        <v>3.5</v>
      </c>
      <c r="EO58" s="105">
        <v>3.55</v>
      </c>
      <c r="EP58" s="105">
        <v>3.54</v>
      </c>
      <c r="EQ58" s="59">
        <v>3.54</v>
      </c>
      <c r="ER58" s="59">
        <v>3.43</v>
      </c>
      <c r="ES58" s="105">
        <v>3.59</v>
      </c>
      <c r="ET58" s="59">
        <v>3.57</v>
      </c>
      <c r="EU58" s="59">
        <v>3.33</v>
      </c>
      <c r="EV58" s="59">
        <v>3.33</v>
      </c>
      <c r="EW58" s="59">
        <v>3.31</v>
      </c>
      <c r="EX58" s="59">
        <v>3.31</v>
      </c>
      <c r="EY58" s="59">
        <v>3.34</v>
      </c>
      <c r="EZ58" s="59">
        <v>3.44</v>
      </c>
      <c r="FA58" s="59">
        <v>3.44</v>
      </c>
      <c r="FB58" s="59">
        <v>3.44</v>
      </c>
      <c r="FC58" s="59">
        <v>3.44</v>
      </c>
      <c r="FD58" s="59">
        <v>3.41</v>
      </c>
      <c r="FE58" s="59">
        <v>3.41</v>
      </c>
      <c r="FF58" s="59">
        <v>3.44</v>
      </c>
      <c r="FG58" s="59">
        <v>3.38</v>
      </c>
      <c r="FH58" s="59">
        <v>3.36</v>
      </c>
      <c r="FI58" s="59">
        <v>3.34</v>
      </c>
      <c r="FJ58" s="59">
        <v>3.34</v>
      </c>
      <c r="FK58" s="59">
        <v>3.34</v>
      </c>
      <c r="FL58" s="59">
        <v>3.34</v>
      </c>
      <c r="FM58" s="59">
        <v>3.34</v>
      </c>
      <c r="FN58" s="59">
        <v>3.32</v>
      </c>
      <c r="FO58" s="59">
        <v>3.33</v>
      </c>
      <c r="FP58" s="66">
        <v>3.28</v>
      </c>
      <c r="FQ58" s="66">
        <v>3.3</v>
      </c>
      <c r="FR58" s="59">
        <v>3.26</v>
      </c>
      <c r="FS58" s="59">
        <v>3.26</v>
      </c>
      <c r="FT58" s="59">
        <v>3.19</v>
      </c>
      <c r="FU58" s="59">
        <v>3.16</v>
      </c>
      <c r="FV58" s="59">
        <v>3.16</v>
      </c>
      <c r="FW58" s="59">
        <v>3.16</v>
      </c>
      <c r="FX58" s="59">
        <v>3.11</v>
      </c>
      <c r="FY58" s="59">
        <v>3.16</v>
      </c>
      <c r="FZ58" s="59">
        <v>3.06</v>
      </c>
      <c r="GA58" s="59">
        <v>3.04</v>
      </c>
      <c r="GB58" s="59">
        <v>3.22</v>
      </c>
      <c r="GC58" s="66">
        <v>3.18</v>
      </c>
      <c r="GD58" s="59">
        <v>3.18</v>
      </c>
      <c r="GE58" s="59">
        <v>3.18</v>
      </c>
      <c r="GF58" s="59">
        <v>3.12</v>
      </c>
      <c r="GG58" s="59">
        <v>3.22</v>
      </c>
      <c r="GH58" s="59">
        <v>3.22</v>
      </c>
      <c r="GI58" s="59">
        <v>3.22</v>
      </c>
      <c r="GJ58" s="59">
        <v>3.19</v>
      </c>
      <c r="GK58" s="59">
        <v>3.22</v>
      </c>
      <c r="GL58" s="59">
        <v>3.19</v>
      </c>
      <c r="GM58" s="59">
        <v>3.19</v>
      </c>
      <c r="GN58" s="156">
        <v>3.49</v>
      </c>
      <c r="GO58" s="156">
        <v>3.23</v>
      </c>
      <c r="GP58" s="66">
        <v>3.2</v>
      </c>
      <c r="GQ58" s="66">
        <v>3.2</v>
      </c>
      <c r="GR58" s="59">
        <v>3.21</v>
      </c>
      <c r="GS58" s="59">
        <v>3.17</v>
      </c>
      <c r="GT58" s="59">
        <v>3.17</v>
      </c>
      <c r="GU58" s="59">
        <v>3.17</v>
      </c>
      <c r="GV58" s="59">
        <v>3.17</v>
      </c>
      <c r="GW58" s="59">
        <v>3.17</v>
      </c>
      <c r="GX58" s="59">
        <v>2.91</v>
      </c>
      <c r="GY58" s="59">
        <v>2.91</v>
      </c>
      <c r="GZ58" s="66">
        <v>2.9</v>
      </c>
      <c r="HA58" s="66">
        <v>2.9</v>
      </c>
      <c r="HB58" s="66">
        <v>2.7</v>
      </c>
      <c r="HC58" s="66">
        <v>2.68</v>
      </c>
      <c r="HD58" s="66">
        <v>2.68</v>
      </c>
      <c r="HE58" s="66">
        <v>2.75</v>
      </c>
      <c r="HF58" s="66">
        <v>2.75</v>
      </c>
      <c r="HG58" s="66">
        <v>2.75</v>
      </c>
      <c r="HH58" s="66">
        <v>2.75</v>
      </c>
      <c r="HI58" s="66">
        <v>2.75</v>
      </c>
      <c r="HJ58" s="66">
        <v>2.78</v>
      </c>
      <c r="HK58" s="66">
        <v>2.88</v>
      </c>
      <c r="HL58" s="166">
        <v>2.9</v>
      </c>
      <c r="HM58" s="166">
        <v>2.88</v>
      </c>
      <c r="HN58" s="166">
        <v>2.88</v>
      </c>
      <c r="HO58" s="166">
        <v>2.86</v>
      </c>
      <c r="HP58" s="156">
        <v>2.86</v>
      </c>
      <c r="HQ58" s="156">
        <v>2.86</v>
      </c>
      <c r="HR58" s="59">
        <v>2.93</v>
      </c>
      <c r="HS58" s="156">
        <v>2.93</v>
      </c>
      <c r="HT58" s="166">
        <v>2.9</v>
      </c>
      <c r="HU58" s="166">
        <v>2.9</v>
      </c>
      <c r="HV58" s="166">
        <v>2.9</v>
      </c>
      <c r="HW58" s="66">
        <v>2.9</v>
      </c>
      <c r="HX58" s="66">
        <v>2.81</v>
      </c>
      <c r="HY58" s="66">
        <v>2.83</v>
      </c>
      <c r="HZ58" s="166">
        <v>2.91</v>
      </c>
      <c r="IA58" s="66">
        <v>2.89</v>
      </c>
      <c r="IB58" s="66">
        <v>2.89</v>
      </c>
      <c r="IC58" s="66">
        <v>2.91</v>
      </c>
      <c r="ID58" s="66">
        <v>2.91</v>
      </c>
      <c r="IE58" s="66">
        <v>2.87</v>
      </c>
      <c r="IF58" s="66">
        <v>2.81</v>
      </c>
      <c r="IG58" s="66">
        <v>2.81</v>
      </c>
      <c r="IH58" s="66">
        <v>2.81</v>
      </c>
      <c r="II58" s="66">
        <v>2.73</v>
      </c>
      <c r="IJ58" s="66">
        <v>2.78</v>
      </c>
      <c r="IK58" s="66">
        <v>2.77</v>
      </c>
      <c r="IL58" s="66">
        <v>2</v>
      </c>
      <c r="IM58" s="66">
        <v>2.9</v>
      </c>
      <c r="IN58" s="66">
        <v>2.5</v>
      </c>
      <c r="IO58" s="66">
        <v>3</v>
      </c>
      <c r="IP58" s="66">
        <v>2.6</v>
      </c>
      <c r="IQ58" s="66">
        <v>2.2999999999999998</v>
      </c>
      <c r="IR58" s="66">
        <v>2.1</v>
      </c>
      <c r="IS58" s="167">
        <v>2.1</v>
      </c>
      <c r="IT58" s="492">
        <v>3</v>
      </c>
      <c r="IU58" s="492">
        <v>3</v>
      </c>
      <c r="IV58" s="492">
        <v>1.5</v>
      </c>
      <c r="IW58" s="492">
        <v>2.52</v>
      </c>
      <c r="IX58" s="492">
        <v>1.63</v>
      </c>
      <c r="IY58" s="66">
        <v>2.7</v>
      </c>
      <c r="IZ58" s="167">
        <v>2.5</v>
      </c>
      <c r="JA58" s="66">
        <v>2.5</v>
      </c>
      <c r="JB58" s="66">
        <v>2.58</v>
      </c>
      <c r="JC58" s="66">
        <v>2.56</v>
      </c>
      <c r="JD58" s="66">
        <v>2.41</v>
      </c>
      <c r="JE58" s="66"/>
      <c r="JF58" s="167"/>
      <c r="JG58" s="528"/>
      <c r="JH58" s="59"/>
      <c r="JI58" s="59"/>
      <c r="JJ58" s="59"/>
      <c r="JK58" s="59"/>
    </row>
    <row r="59" spans="1:271" ht="15" customHeight="1">
      <c r="A59" s="58"/>
      <c r="B59" s="59" t="s">
        <v>71</v>
      </c>
      <c r="C59" s="60">
        <v>15</v>
      </c>
      <c r="D59" s="60">
        <v>15</v>
      </c>
      <c r="E59" s="60">
        <v>15</v>
      </c>
      <c r="F59" s="60">
        <v>13.16</v>
      </c>
      <c r="G59" s="60">
        <v>13.5</v>
      </c>
      <c r="H59" s="60">
        <v>12.25</v>
      </c>
      <c r="I59" s="60">
        <v>12.8</v>
      </c>
      <c r="J59" s="60">
        <v>12.8</v>
      </c>
      <c r="K59" s="60">
        <v>13</v>
      </c>
      <c r="L59" s="60">
        <v>13</v>
      </c>
      <c r="M59" s="60">
        <v>13</v>
      </c>
      <c r="N59" s="60">
        <v>13</v>
      </c>
      <c r="O59" s="66">
        <v>12.9</v>
      </c>
      <c r="P59" s="66">
        <v>13.6</v>
      </c>
      <c r="Q59" s="66">
        <v>13.2</v>
      </c>
      <c r="R59" s="164">
        <v>13.7</v>
      </c>
      <c r="S59" s="164">
        <v>13.6</v>
      </c>
      <c r="T59" s="164">
        <v>13.7</v>
      </c>
      <c r="U59" s="66">
        <v>13.8</v>
      </c>
      <c r="V59" s="66">
        <v>13.5</v>
      </c>
      <c r="W59" s="66">
        <v>13.8</v>
      </c>
      <c r="X59" s="66">
        <v>13.92</v>
      </c>
      <c r="Y59" s="66">
        <v>13.2</v>
      </c>
      <c r="Z59" s="66">
        <v>13.8</v>
      </c>
      <c r="AA59" s="66">
        <v>14</v>
      </c>
      <c r="AB59" s="66">
        <v>14.3</v>
      </c>
      <c r="AC59" s="66">
        <v>14.1</v>
      </c>
      <c r="AD59" s="164">
        <v>13.9</v>
      </c>
      <c r="AE59" s="66">
        <v>13.8</v>
      </c>
      <c r="AF59" s="66">
        <v>14.3</v>
      </c>
      <c r="AG59" s="66">
        <v>14.3</v>
      </c>
      <c r="AH59" s="66">
        <v>14.3</v>
      </c>
      <c r="AI59" s="66">
        <v>14.6</v>
      </c>
      <c r="AJ59" s="66">
        <v>14.7</v>
      </c>
      <c r="AK59" s="165">
        <v>14.9</v>
      </c>
      <c r="AL59" s="165">
        <v>14.9</v>
      </c>
      <c r="AM59" s="165">
        <v>15.7</v>
      </c>
      <c r="AN59" s="165">
        <v>16.600000000000001</v>
      </c>
      <c r="AO59" s="165">
        <v>16.2</v>
      </c>
      <c r="AP59" s="165">
        <v>18.399999999999999</v>
      </c>
      <c r="AQ59" s="165">
        <v>19</v>
      </c>
      <c r="AR59" s="105">
        <v>19.399999999999999</v>
      </c>
      <c r="AS59" s="105">
        <v>20.100000000000001</v>
      </c>
      <c r="AT59" s="105">
        <v>20.100000000000001</v>
      </c>
      <c r="AU59" s="105">
        <v>20.6</v>
      </c>
      <c r="AV59" s="105">
        <v>20.8</v>
      </c>
      <c r="AW59" s="105">
        <v>20.6</v>
      </c>
      <c r="AX59" s="105">
        <v>20</v>
      </c>
      <c r="AY59" s="105">
        <v>21.8</v>
      </c>
      <c r="AZ59" s="105">
        <v>21.44</v>
      </c>
      <c r="BA59" s="105">
        <v>21.5</v>
      </c>
      <c r="BB59" s="105">
        <v>20.8</v>
      </c>
      <c r="BC59" s="105">
        <v>20.2</v>
      </c>
      <c r="BD59" s="105">
        <v>20.2</v>
      </c>
      <c r="BE59" s="105">
        <v>19.399999999999999</v>
      </c>
      <c r="BF59" s="105">
        <v>18.7</v>
      </c>
      <c r="BG59" s="105">
        <v>18.600000000000001</v>
      </c>
      <c r="BH59" s="105">
        <v>18.5</v>
      </c>
      <c r="BI59" s="105">
        <v>18.600000000000001</v>
      </c>
      <c r="BJ59" s="105">
        <v>18.2</v>
      </c>
      <c r="BK59" s="105">
        <v>17.8</v>
      </c>
      <c r="BL59" s="105">
        <v>17.690000000000001</v>
      </c>
      <c r="BM59" s="105">
        <v>17.14</v>
      </c>
      <c r="BN59" s="105">
        <v>16.260000000000002</v>
      </c>
      <c r="BO59" s="105">
        <v>16.059999999999999</v>
      </c>
      <c r="BP59" s="105">
        <v>15.88</v>
      </c>
      <c r="BQ59" s="105">
        <v>15.5</v>
      </c>
      <c r="BR59" s="105">
        <v>15.31</v>
      </c>
      <c r="BS59" s="105">
        <v>14.97</v>
      </c>
      <c r="BT59" s="105">
        <v>15.03</v>
      </c>
      <c r="BU59" s="105">
        <v>14.76</v>
      </c>
      <c r="BV59" s="105">
        <v>14.55</v>
      </c>
      <c r="BW59" s="105">
        <v>14.39</v>
      </c>
      <c r="BX59" s="105">
        <v>13.81</v>
      </c>
      <c r="BY59" s="105">
        <v>13.81</v>
      </c>
      <c r="BZ59" s="105">
        <v>13.82</v>
      </c>
      <c r="CA59" s="105">
        <v>13.13</v>
      </c>
      <c r="CB59" s="105">
        <v>13.13</v>
      </c>
      <c r="CC59" s="105">
        <v>13.13</v>
      </c>
      <c r="CD59" s="105">
        <v>13.13</v>
      </c>
      <c r="CE59" s="66">
        <v>13.19</v>
      </c>
      <c r="CF59" s="66">
        <v>13.19</v>
      </c>
      <c r="CG59" s="66">
        <v>13.19</v>
      </c>
      <c r="CH59" s="66">
        <v>13.19</v>
      </c>
      <c r="CI59" s="66">
        <v>13.19</v>
      </c>
      <c r="CJ59" s="66">
        <v>13.25</v>
      </c>
      <c r="CK59" s="66">
        <v>13.38</v>
      </c>
      <c r="CL59" s="66">
        <v>13.38</v>
      </c>
      <c r="CM59" s="66">
        <v>13.52</v>
      </c>
      <c r="CN59" s="66">
        <v>13.45</v>
      </c>
      <c r="CO59" s="66">
        <v>13.45</v>
      </c>
      <c r="CP59" s="66">
        <v>13.78</v>
      </c>
      <c r="CQ59" s="66">
        <v>13.7</v>
      </c>
      <c r="CR59" s="66">
        <v>13.7</v>
      </c>
      <c r="CS59" s="66">
        <v>13.74</v>
      </c>
      <c r="CT59" s="66">
        <v>13.74</v>
      </c>
      <c r="CU59" s="66">
        <v>13.74</v>
      </c>
      <c r="CV59" s="66">
        <v>13.24</v>
      </c>
      <c r="CW59" s="66">
        <v>13.35</v>
      </c>
      <c r="CX59" s="66">
        <v>13.24</v>
      </c>
      <c r="CY59" s="66">
        <v>13.24</v>
      </c>
      <c r="CZ59" s="66">
        <v>13.24</v>
      </c>
      <c r="DA59" s="66">
        <v>12.9</v>
      </c>
      <c r="DB59" s="66">
        <v>12.9</v>
      </c>
      <c r="DC59" s="66">
        <v>12.86</v>
      </c>
      <c r="DD59" s="66">
        <v>12.86</v>
      </c>
      <c r="DE59" s="66">
        <v>12.86</v>
      </c>
      <c r="DF59" s="66">
        <v>12.86</v>
      </c>
      <c r="DG59" s="66">
        <v>12.86</v>
      </c>
      <c r="DH59" s="66">
        <v>13.15</v>
      </c>
      <c r="DI59" s="66">
        <v>13.07</v>
      </c>
      <c r="DJ59" s="66">
        <v>13.15</v>
      </c>
      <c r="DK59" s="59">
        <v>13.15</v>
      </c>
      <c r="DL59" s="66">
        <v>13.15</v>
      </c>
      <c r="DM59" s="59">
        <v>13.06</v>
      </c>
      <c r="DN59" s="66">
        <v>13.15</v>
      </c>
      <c r="DO59" s="59">
        <v>13.15</v>
      </c>
      <c r="DP59" s="66">
        <v>13.1</v>
      </c>
      <c r="DQ59" s="59">
        <v>13.15</v>
      </c>
      <c r="DR59" s="66">
        <v>13.22</v>
      </c>
      <c r="DS59" s="66">
        <v>13.01</v>
      </c>
      <c r="DT59" s="105">
        <v>12.56</v>
      </c>
      <c r="DU59" s="105">
        <v>12.56</v>
      </c>
      <c r="DV59" s="105">
        <v>12.36</v>
      </c>
      <c r="DW59" s="105">
        <v>12.36</v>
      </c>
      <c r="DX59" s="105">
        <v>12.3</v>
      </c>
      <c r="DY59" s="105">
        <v>12.43</v>
      </c>
      <c r="DZ59" s="105">
        <v>12.45</v>
      </c>
      <c r="EA59" s="105">
        <v>12.21</v>
      </c>
      <c r="EB59" s="105">
        <v>12.27</v>
      </c>
      <c r="EC59" s="105">
        <v>12.35</v>
      </c>
      <c r="ED59" s="105">
        <v>12.3</v>
      </c>
      <c r="EE59" s="105">
        <v>12.3</v>
      </c>
      <c r="EF59" s="66">
        <v>12.28</v>
      </c>
      <c r="EG59" s="66">
        <v>12.28</v>
      </c>
      <c r="EH59" s="66">
        <v>12.32</v>
      </c>
      <c r="EI59" s="105">
        <v>12.36</v>
      </c>
      <c r="EJ59" s="105">
        <v>12.33</v>
      </c>
      <c r="EK59" s="105">
        <v>12.47</v>
      </c>
      <c r="EL59" s="105">
        <v>12.12</v>
      </c>
      <c r="EM59" s="105">
        <v>12.08</v>
      </c>
      <c r="EN59" s="105">
        <v>12.08</v>
      </c>
      <c r="EO59" s="105">
        <v>12.41</v>
      </c>
      <c r="EP59" s="105">
        <v>12.35</v>
      </c>
      <c r="EQ59" s="59">
        <v>12.27</v>
      </c>
      <c r="ER59" s="66">
        <v>12.3</v>
      </c>
      <c r="ES59" s="105">
        <v>12.3</v>
      </c>
      <c r="ET59" s="59">
        <v>12.16</v>
      </c>
      <c r="EU59" s="59">
        <v>12.48</v>
      </c>
      <c r="EV59" s="59">
        <v>12.32</v>
      </c>
      <c r="EW59" s="59">
        <v>12.24</v>
      </c>
      <c r="EX59" s="59">
        <v>12.24</v>
      </c>
      <c r="EY59" s="59">
        <v>12.34</v>
      </c>
      <c r="EZ59" s="59">
        <v>12.39</v>
      </c>
      <c r="FA59" s="59">
        <v>12.31</v>
      </c>
      <c r="FB59" s="59">
        <v>12.31</v>
      </c>
      <c r="FC59" s="59">
        <v>12.24</v>
      </c>
      <c r="FD59" s="59">
        <v>12.24</v>
      </c>
      <c r="FE59" s="59">
        <v>12.24</v>
      </c>
      <c r="FF59" s="59">
        <v>12.46</v>
      </c>
      <c r="FG59" s="59">
        <v>12.46</v>
      </c>
      <c r="FH59" s="59">
        <v>12.52</v>
      </c>
      <c r="FI59" s="66">
        <v>12.5</v>
      </c>
      <c r="FJ59" s="66">
        <v>12.5</v>
      </c>
      <c r="FK59" s="59">
        <v>12.48</v>
      </c>
      <c r="FL59" s="66">
        <v>12.5</v>
      </c>
      <c r="FM59" s="59">
        <v>12.52</v>
      </c>
      <c r="FN59" s="66">
        <v>12.38</v>
      </c>
      <c r="FO59" s="59">
        <v>12.38</v>
      </c>
      <c r="FP59" s="59">
        <v>12.02</v>
      </c>
      <c r="FQ59" s="59">
        <v>12.21</v>
      </c>
      <c r="FR59" s="59">
        <v>12.33</v>
      </c>
      <c r="FS59" s="59">
        <v>12.21</v>
      </c>
      <c r="FT59" s="59">
        <v>12.43</v>
      </c>
      <c r="FU59" s="66">
        <v>12.2</v>
      </c>
      <c r="FV59" s="59">
        <v>12.16</v>
      </c>
      <c r="FW59" s="59">
        <v>12.28</v>
      </c>
      <c r="FX59" s="59">
        <v>12.14</v>
      </c>
      <c r="FY59" s="59">
        <v>12.28</v>
      </c>
      <c r="FZ59" s="59">
        <v>12.07</v>
      </c>
      <c r="GA59" s="59">
        <v>11.97</v>
      </c>
      <c r="GB59" s="59">
        <v>11.75</v>
      </c>
      <c r="GC59" s="66">
        <v>11.87</v>
      </c>
      <c r="GD59" s="59">
        <v>11.87</v>
      </c>
      <c r="GE59" s="59">
        <v>11.87</v>
      </c>
      <c r="GF59" s="59">
        <v>11.83</v>
      </c>
      <c r="GG59" s="59">
        <v>11.87</v>
      </c>
      <c r="GH59" s="59">
        <v>11.87</v>
      </c>
      <c r="GI59" s="59">
        <v>11.87</v>
      </c>
      <c r="GJ59" s="59">
        <v>11.87</v>
      </c>
      <c r="GK59" s="59">
        <v>11.87</v>
      </c>
      <c r="GL59" s="59">
        <v>11.87</v>
      </c>
      <c r="GM59" s="59">
        <v>11.87</v>
      </c>
      <c r="GN59" s="66">
        <v>11.8</v>
      </c>
      <c r="GO59" s="66">
        <v>11.8</v>
      </c>
      <c r="GP59" s="66">
        <v>11.8</v>
      </c>
      <c r="GQ59" s="59">
        <v>11.75</v>
      </c>
      <c r="GR59" s="59">
        <v>11.82</v>
      </c>
      <c r="GS59" s="59">
        <v>11.82</v>
      </c>
      <c r="GT59" s="59">
        <v>11.82</v>
      </c>
      <c r="GU59" s="66">
        <v>11.9</v>
      </c>
      <c r="GV59" s="66">
        <v>11.9</v>
      </c>
      <c r="GW59" s="66">
        <v>11.9</v>
      </c>
      <c r="GX59" s="66">
        <v>12.1</v>
      </c>
      <c r="GY59" s="66">
        <v>12.1</v>
      </c>
      <c r="GZ59" s="66">
        <v>11.94</v>
      </c>
      <c r="HA59" s="66">
        <v>11.94</v>
      </c>
      <c r="HB59" s="66">
        <v>11.67</v>
      </c>
      <c r="HC59" s="66">
        <v>11.52</v>
      </c>
      <c r="HD59" s="59">
        <v>11.52</v>
      </c>
      <c r="HE59" s="59">
        <v>11.44</v>
      </c>
      <c r="HF59" s="59">
        <v>11.48</v>
      </c>
      <c r="HG59" s="59">
        <v>11.48</v>
      </c>
      <c r="HH59" s="156">
        <v>11.48</v>
      </c>
      <c r="HI59" s="156">
        <v>11.33</v>
      </c>
      <c r="HJ59" s="156">
        <v>11.33</v>
      </c>
      <c r="HK59" s="156">
        <v>11.33</v>
      </c>
      <c r="HL59" s="156">
        <v>11.06</v>
      </c>
      <c r="HM59" s="156">
        <v>11.06</v>
      </c>
      <c r="HN59" s="156">
        <v>11.06</v>
      </c>
      <c r="HO59" s="156">
        <v>11.17</v>
      </c>
      <c r="HP59" s="156">
        <v>11.17</v>
      </c>
      <c r="HQ59" s="156">
        <v>11.17</v>
      </c>
      <c r="HR59" s="156">
        <v>11.17</v>
      </c>
      <c r="HS59" s="156">
        <v>11.21</v>
      </c>
      <c r="HT59" s="156">
        <v>11.22</v>
      </c>
      <c r="HU59" s="156">
        <v>11.23</v>
      </c>
      <c r="HV59" s="156">
        <v>11.24</v>
      </c>
      <c r="HW59" s="59">
        <v>10.81</v>
      </c>
      <c r="HX59" s="59">
        <v>11.19</v>
      </c>
      <c r="HY59" s="156">
        <v>11.06</v>
      </c>
      <c r="HZ59" s="156">
        <v>11.22</v>
      </c>
      <c r="IA59" s="156">
        <v>11.22</v>
      </c>
      <c r="IB59" s="156">
        <v>11.22</v>
      </c>
      <c r="IC59" s="156">
        <v>11.22</v>
      </c>
      <c r="ID59" s="156">
        <v>11.22</v>
      </c>
      <c r="IE59" s="156">
        <v>11.22</v>
      </c>
      <c r="IF59" s="156">
        <v>11.22</v>
      </c>
      <c r="IG59" s="66">
        <v>11.22</v>
      </c>
      <c r="IH59" s="66">
        <v>11.22</v>
      </c>
      <c r="II59" s="66">
        <v>11.14</v>
      </c>
      <c r="IJ59" s="66">
        <v>10.77</v>
      </c>
      <c r="IK59" s="66">
        <v>10.77</v>
      </c>
      <c r="IL59" s="66">
        <v>9.1</v>
      </c>
      <c r="IM59" s="66">
        <v>8.6999999999999993</v>
      </c>
      <c r="IN59" s="66">
        <v>8.8000000000000007</v>
      </c>
      <c r="IO59" s="66">
        <v>8.8000000000000007</v>
      </c>
      <c r="IP59" s="66">
        <v>8.8000000000000007</v>
      </c>
      <c r="IQ59" s="66">
        <v>6</v>
      </c>
      <c r="IR59" s="66">
        <v>8.6</v>
      </c>
      <c r="IS59" s="167">
        <v>8.8000000000000007</v>
      </c>
      <c r="IT59" s="492">
        <v>7.5</v>
      </c>
      <c r="IU59" s="492">
        <v>8.1999999999999993</v>
      </c>
      <c r="IV59" s="492">
        <v>9.1999999999999993</v>
      </c>
      <c r="IW59" s="492">
        <v>9.3000000000000007</v>
      </c>
      <c r="IX59" s="492">
        <v>9.1</v>
      </c>
      <c r="IY59" s="66">
        <v>7.3</v>
      </c>
      <c r="IZ59" s="167">
        <v>7.8</v>
      </c>
      <c r="JA59" s="66">
        <v>7.8</v>
      </c>
      <c r="JB59" s="66">
        <v>8.93</v>
      </c>
      <c r="JC59" s="66">
        <v>7.9</v>
      </c>
      <c r="JD59" s="66">
        <v>8.07</v>
      </c>
      <c r="JE59" s="66"/>
      <c r="JF59" s="167"/>
      <c r="JG59" s="528"/>
      <c r="JH59" s="59"/>
      <c r="JI59" s="59"/>
      <c r="JJ59" s="59"/>
      <c r="JK59" s="59"/>
    </row>
    <row r="60" spans="1:271" ht="15" customHeight="1">
      <c r="A60" s="58"/>
      <c r="B60" s="59" t="s">
        <v>72</v>
      </c>
      <c r="C60" s="60" t="s">
        <v>70</v>
      </c>
      <c r="D60" s="60" t="s">
        <v>70</v>
      </c>
      <c r="E60" s="60" t="s">
        <v>70</v>
      </c>
      <c r="F60" s="60" t="s">
        <v>70</v>
      </c>
      <c r="G60" s="60">
        <v>8.8000000000000007</v>
      </c>
      <c r="H60" s="60">
        <v>9</v>
      </c>
      <c r="I60" s="60">
        <v>8.75</v>
      </c>
      <c r="J60" s="60">
        <v>8.75</v>
      </c>
      <c r="K60" s="60">
        <v>9.1300000000000008</v>
      </c>
      <c r="L60" s="60">
        <v>8.6</v>
      </c>
      <c r="M60" s="60">
        <v>8.3000000000000007</v>
      </c>
      <c r="N60" s="60">
        <v>8.5</v>
      </c>
      <c r="O60" s="66">
        <v>8.6</v>
      </c>
      <c r="P60" s="66">
        <v>9</v>
      </c>
      <c r="Q60" s="66">
        <v>9.4</v>
      </c>
      <c r="R60" s="66">
        <v>8.1</v>
      </c>
      <c r="S60" s="66">
        <v>8.1999999999999993</v>
      </c>
      <c r="T60" s="66">
        <v>9.5</v>
      </c>
      <c r="U60" s="66">
        <v>10</v>
      </c>
      <c r="V60" s="66">
        <v>9.9</v>
      </c>
      <c r="W60" s="66">
        <v>10</v>
      </c>
      <c r="X60" s="66">
        <v>11</v>
      </c>
      <c r="Y60" s="66">
        <v>10.1</v>
      </c>
      <c r="Z60" s="66">
        <v>11</v>
      </c>
      <c r="AA60" s="66">
        <v>10.9</v>
      </c>
      <c r="AB60" s="66">
        <v>11</v>
      </c>
      <c r="AC60" s="66">
        <v>11.8</v>
      </c>
      <c r="AD60" s="164">
        <v>11.9</v>
      </c>
      <c r="AE60" s="66">
        <v>12</v>
      </c>
      <c r="AF60" s="66">
        <v>11.9</v>
      </c>
      <c r="AG60" s="66">
        <v>11.7</v>
      </c>
      <c r="AH60" s="66">
        <v>11.7</v>
      </c>
      <c r="AI60" s="66">
        <v>12.6</v>
      </c>
      <c r="AJ60" s="66">
        <v>13</v>
      </c>
      <c r="AK60" s="66">
        <v>13.2</v>
      </c>
      <c r="AL60" s="164">
        <v>12.7</v>
      </c>
      <c r="AM60" s="164">
        <v>11.9</v>
      </c>
      <c r="AN60" s="164">
        <v>12.6</v>
      </c>
      <c r="AO60" s="164">
        <v>13.2</v>
      </c>
      <c r="AP60" s="164">
        <v>14</v>
      </c>
      <c r="AQ60" s="164">
        <v>15.2</v>
      </c>
      <c r="AR60" s="169">
        <v>15.2</v>
      </c>
      <c r="AS60" s="170">
        <v>15.9</v>
      </c>
      <c r="AT60" s="170">
        <v>14.5</v>
      </c>
      <c r="AU60" s="151">
        <v>15</v>
      </c>
      <c r="AV60" s="151">
        <v>15.8</v>
      </c>
      <c r="AW60" s="64">
        <v>16.100000000000001</v>
      </c>
      <c r="AX60" s="151">
        <v>15.7</v>
      </c>
      <c r="AY60" s="151">
        <v>16.399999999999999</v>
      </c>
      <c r="AZ60" s="151">
        <v>15.42</v>
      </c>
      <c r="BA60" s="151">
        <v>16.2</v>
      </c>
      <c r="BB60" s="151">
        <v>16</v>
      </c>
      <c r="BC60" s="151">
        <v>16.579999999999998</v>
      </c>
      <c r="BD60" s="151">
        <v>16.3</v>
      </c>
      <c r="BE60" s="151">
        <v>16.3</v>
      </c>
      <c r="BF60" s="151">
        <v>16.3</v>
      </c>
      <c r="BG60" s="151">
        <v>16.2</v>
      </c>
      <c r="BH60" s="151">
        <v>16.100000000000001</v>
      </c>
      <c r="BI60" s="151">
        <v>16.100000000000001</v>
      </c>
      <c r="BJ60" s="151">
        <v>15.8</v>
      </c>
      <c r="BK60" s="151">
        <v>15.8</v>
      </c>
      <c r="BL60" s="151">
        <v>15.47</v>
      </c>
      <c r="BM60" s="151">
        <v>15.47</v>
      </c>
      <c r="BN60" s="151">
        <v>15</v>
      </c>
      <c r="BO60" s="151">
        <v>14.78</v>
      </c>
      <c r="BP60" s="151">
        <v>13.97</v>
      </c>
      <c r="BQ60" s="151">
        <v>13.83</v>
      </c>
      <c r="BR60" s="151">
        <v>13.73</v>
      </c>
      <c r="BS60" s="151">
        <v>13.87</v>
      </c>
      <c r="BT60" s="151">
        <v>14.24</v>
      </c>
      <c r="BU60" s="151">
        <v>14.06</v>
      </c>
      <c r="BV60" s="151">
        <v>14.06</v>
      </c>
      <c r="BW60" s="151">
        <v>14.06</v>
      </c>
      <c r="BX60" s="151">
        <v>13.23</v>
      </c>
      <c r="BY60" s="151">
        <v>13.23</v>
      </c>
      <c r="BZ60" s="165">
        <v>13.37</v>
      </c>
      <c r="CA60" s="105">
        <v>12.77</v>
      </c>
      <c r="CB60" s="105">
        <v>12.77</v>
      </c>
      <c r="CC60" s="105">
        <v>12.77</v>
      </c>
      <c r="CD60" s="105">
        <v>12.77</v>
      </c>
      <c r="CE60" s="66">
        <v>12.83</v>
      </c>
      <c r="CF60" s="66">
        <v>12.82</v>
      </c>
      <c r="CG60" s="66">
        <v>12.82</v>
      </c>
      <c r="CH60" s="66">
        <v>12.82</v>
      </c>
      <c r="CI60" s="66">
        <v>12.82</v>
      </c>
      <c r="CJ60" s="66">
        <v>13.13</v>
      </c>
      <c r="CK60" s="66">
        <v>13.06</v>
      </c>
      <c r="CL60" s="66">
        <v>12.87</v>
      </c>
      <c r="CM60" s="66">
        <v>13.25</v>
      </c>
      <c r="CN60" s="66">
        <v>13.33</v>
      </c>
      <c r="CO60" s="66">
        <v>13.22</v>
      </c>
      <c r="CP60" s="66">
        <v>13.18</v>
      </c>
      <c r="CQ60" s="66">
        <v>13.18</v>
      </c>
      <c r="CR60" s="66">
        <v>13.18</v>
      </c>
      <c r="CS60" s="66">
        <v>13.18</v>
      </c>
      <c r="CT60" s="66">
        <v>13.18</v>
      </c>
      <c r="CU60" s="66">
        <v>13.12</v>
      </c>
      <c r="CV60" s="66">
        <v>13.09</v>
      </c>
      <c r="CW60" s="66">
        <v>12.81</v>
      </c>
      <c r="CX60" s="66">
        <v>13.09</v>
      </c>
      <c r="CY60" s="66">
        <v>13.22</v>
      </c>
      <c r="CZ60" s="66">
        <v>13.22</v>
      </c>
      <c r="DA60" s="66">
        <v>12.97</v>
      </c>
      <c r="DB60" s="66">
        <v>12.97</v>
      </c>
      <c r="DC60" s="66">
        <v>13.03</v>
      </c>
      <c r="DD60" s="66">
        <v>13.03</v>
      </c>
      <c r="DE60" s="66">
        <v>13.03</v>
      </c>
      <c r="DF60" s="59">
        <v>12.91</v>
      </c>
      <c r="DG60" s="66">
        <v>12.97</v>
      </c>
      <c r="DH60" s="66">
        <v>12.91</v>
      </c>
      <c r="DI60" s="59">
        <v>12.97</v>
      </c>
      <c r="DJ60" s="59">
        <v>13.14</v>
      </c>
      <c r="DK60" s="59">
        <v>13.03</v>
      </c>
      <c r="DL60" s="59">
        <v>13.03</v>
      </c>
      <c r="DM60" s="59">
        <v>12.92</v>
      </c>
      <c r="DN60" s="59">
        <v>12.97</v>
      </c>
      <c r="DO60" s="59">
        <v>12.92</v>
      </c>
      <c r="DP60" s="59">
        <v>13.03</v>
      </c>
      <c r="DQ60" s="59">
        <v>12.97</v>
      </c>
      <c r="DR60" s="59">
        <v>12.76</v>
      </c>
      <c r="DS60" s="66">
        <v>12.14</v>
      </c>
      <c r="DT60" s="105">
        <v>11.58</v>
      </c>
      <c r="DU60" s="105">
        <v>11.63</v>
      </c>
      <c r="DV60" s="105">
        <v>11.58</v>
      </c>
      <c r="DW60" s="105">
        <v>11.49</v>
      </c>
      <c r="DX60" s="105">
        <v>11.76</v>
      </c>
      <c r="DY60" s="105">
        <v>11.66</v>
      </c>
      <c r="DZ60" s="105">
        <v>11.88</v>
      </c>
      <c r="EA60" s="105">
        <v>12.09</v>
      </c>
      <c r="EB60" s="105">
        <v>12.27</v>
      </c>
      <c r="EC60" s="105">
        <v>11.83</v>
      </c>
      <c r="ED60" s="105">
        <v>11.72</v>
      </c>
      <c r="EE60" s="105">
        <v>11.53</v>
      </c>
      <c r="EF60" s="66">
        <v>12.02</v>
      </c>
      <c r="EG60" s="105">
        <v>11.42</v>
      </c>
      <c r="EH60" s="105">
        <v>11.83</v>
      </c>
      <c r="EI60" s="105">
        <v>12.35</v>
      </c>
      <c r="EJ60" s="105">
        <v>12.09</v>
      </c>
      <c r="EK60" s="105">
        <v>11.63</v>
      </c>
      <c r="EL60" s="105">
        <v>11.52</v>
      </c>
      <c r="EM60" s="105">
        <v>11.41</v>
      </c>
      <c r="EN60" s="105">
        <v>11.41</v>
      </c>
      <c r="EO60" s="105">
        <v>11.7</v>
      </c>
      <c r="EP60" s="105">
        <v>11.54</v>
      </c>
      <c r="EQ60" s="66">
        <v>11.4</v>
      </c>
      <c r="ER60" s="59">
        <v>11.57</v>
      </c>
      <c r="ES60" s="105">
        <v>11.46</v>
      </c>
      <c r="ET60" s="59">
        <v>11.27</v>
      </c>
      <c r="EU60" s="59">
        <v>11.62</v>
      </c>
      <c r="EV60" s="59">
        <v>11.51</v>
      </c>
      <c r="EW60" s="59">
        <v>11.55</v>
      </c>
      <c r="EX60" s="59">
        <v>11.48</v>
      </c>
      <c r="EY60" s="66">
        <v>11.58</v>
      </c>
      <c r="EZ60" s="59">
        <v>11.58</v>
      </c>
      <c r="FA60" s="59">
        <v>11.58</v>
      </c>
      <c r="FB60" s="59">
        <v>11.58</v>
      </c>
      <c r="FC60" s="59">
        <v>11.53</v>
      </c>
      <c r="FD60" s="66">
        <v>11.46</v>
      </c>
      <c r="FE60" s="59">
        <v>11.38</v>
      </c>
      <c r="FF60" s="59">
        <v>11.45</v>
      </c>
      <c r="FG60" s="59">
        <v>11.45</v>
      </c>
      <c r="FH60" s="59">
        <v>11.45</v>
      </c>
      <c r="FI60" s="59">
        <v>11.35</v>
      </c>
      <c r="FJ60" s="59">
        <v>11.48</v>
      </c>
      <c r="FK60" s="59">
        <v>11.48</v>
      </c>
      <c r="FL60" s="59">
        <v>11.48</v>
      </c>
      <c r="FM60" s="59">
        <v>11.25</v>
      </c>
      <c r="FN60" s="102">
        <v>11.24</v>
      </c>
      <c r="FO60" s="102">
        <v>11.32</v>
      </c>
      <c r="FP60" s="102">
        <v>11.6</v>
      </c>
      <c r="FQ60" s="102">
        <v>11.55</v>
      </c>
      <c r="FR60" s="102">
        <v>11.36</v>
      </c>
      <c r="FS60" s="102">
        <v>11.52</v>
      </c>
      <c r="FT60" s="59">
        <v>11.69</v>
      </c>
      <c r="FU60" s="102">
        <v>11.61</v>
      </c>
      <c r="FV60" s="66">
        <v>11.6</v>
      </c>
      <c r="FW60" s="66">
        <v>11.61</v>
      </c>
      <c r="FX60" s="66">
        <v>11.61</v>
      </c>
      <c r="FY60" s="66">
        <v>11.61</v>
      </c>
      <c r="FZ60" s="66">
        <v>11.45</v>
      </c>
      <c r="GA60" s="66">
        <v>11.36</v>
      </c>
      <c r="GB60" s="66">
        <v>11.43</v>
      </c>
      <c r="GC60" s="66">
        <v>11.72</v>
      </c>
      <c r="GD60" s="66">
        <v>11.46</v>
      </c>
      <c r="GE60" s="66">
        <v>11.72</v>
      </c>
      <c r="GF60" s="66">
        <v>11.63</v>
      </c>
      <c r="GG60" s="66">
        <v>11.72</v>
      </c>
      <c r="GH60" s="66">
        <v>11.72</v>
      </c>
      <c r="GI60" s="66">
        <v>11.72</v>
      </c>
      <c r="GJ60" s="66">
        <v>11.72</v>
      </c>
      <c r="GK60" s="66">
        <v>11.72</v>
      </c>
      <c r="GL60" s="66">
        <v>11.72</v>
      </c>
      <c r="GM60" s="66">
        <v>11.61</v>
      </c>
      <c r="GN60" s="66">
        <v>11.5</v>
      </c>
      <c r="GO60" s="166">
        <v>11.56</v>
      </c>
      <c r="GP60" s="66">
        <v>11.62</v>
      </c>
      <c r="GQ60" s="59">
        <v>11.62</v>
      </c>
      <c r="GR60" s="66">
        <v>11.69</v>
      </c>
      <c r="GS60" s="59">
        <v>11.69</v>
      </c>
      <c r="GT60" s="66">
        <v>11.65</v>
      </c>
      <c r="GU60" s="66">
        <v>11.67</v>
      </c>
      <c r="GV60" s="66">
        <v>11.67</v>
      </c>
      <c r="GW60" s="66">
        <v>11.67</v>
      </c>
      <c r="GX60" s="66">
        <v>11.51</v>
      </c>
      <c r="GY60" s="66">
        <v>11.51</v>
      </c>
      <c r="GZ60" s="66">
        <v>11.46</v>
      </c>
      <c r="HA60" s="66">
        <v>11.46</v>
      </c>
      <c r="HB60" s="66">
        <v>11.46</v>
      </c>
      <c r="HC60" s="66">
        <v>11.5</v>
      </c>
      <c r="HD60" s="66">
        <v>11.5</v>
      </c>
      <c r="HE60" s="66">
        <v>11.42</v>
      </c>
      <c r="HF60" s="66">
        <v>11.32</v>
      </c>
      <c r="HG60" s="66">
        <v>11.32</v>
      </c>
      <c r="HH60" s="166">
        <v>11.32</v>
      </c>
      <c r="HI60" s="166">
        <v>11.26</v>
      </c>
      <c r="HJ60" s="166">
        <v>11.26</v>
      </c>
      <c r="HK60" s="166">
        <v>11.26</v>
      </c>
      <c r="HL60" s="166">
        <v>11.03</v>
      </c>
      <c r="HM60" s="166">
        <v>11.03</v>
      </c>
      <c r="HN60" s="166">
        <v>11.03</v>
      </c>
      <c r="HO60" s="166">
        <v>11.05</v>
      </c>
      <c r="HP60" s="166">
        <v>11.05</v>
      </c>
      <c r="HQ60" s="166">
        <v>11.05</v>
      </c>
      <c r="HR60" s="166">
        <v>11.05</v>
      </c>
      <c r="HS60" s="166">
        <v>11.05</v>
      </c>
      <c r="HT60" s="166">
        <v>10.89</v>
      </c>
      <c r="HU60" s="166">
        <v>10.89</v>
      </c>
      <c r="HV60" s="166">
        <v>10.89</v>
      </c>
      <c r="HW60" s="66">
        <v>11.05</v>
      </c>
      <c r="HX60" s="66">
        <v>11.24</v>
      </c>
      <c r="HY60" s="66">
        <v>11.03</v>
      </c>
      <c r="HZ60" s="66">
        <v>11.03</v>
      </c>
      <c r="IA60" s="66">
        <v>11.03</v>
      </c>
      <c r="IB60" s="66">
        <v>10.81</v>
      </c>
      <c r="IC60" s="66">
        <v>10.81</v>
      </c>
      <c r="ID60" s="66">
        <v>10.81</v>
      </c>
      <c r="IE60" s="66">
        <v>10.81</v>
      </c>
      <c r="IF60" s="66">
        <v>11</v>
      </c>
      <c r="IG60" s="66">
        <v>11</v>
      </c>
      <c r="IH60" s="66">
        <v>11</v>
      </c>
      <c r="II60" s="66">
        <v>10.75</v>
      </c>
      <c r="IJ60" s="66">
        <v>10.17</v>
      </c>
      <c r="IK60" s="66">
        <v>10.17</v>
      </c>
      <c r="IL60" s="66">
        <v>6.2</v>
      </c>
      <c r="IM60" s="66">
        <v>6.3</v>
      </c>
      <c r="IN60" s="66">
        <v>6.3</v>
      </c>
      <c r="IO60" s="66">
        <v>6.3</v>
      </c>
      <c r="IP60" s="66">
        <v>4.5</v>
      </c>
      <c r="IQ60" s="66">
        <v>4.5</v>
      </c>
      <c r="IR60" s="66">
        <v>5.7</v>
      </c>
      <c r="IS60" s="167">
        <v>5.7</v>
      </c>
      <c r="IT60" s="492">
        <v>5.8</v>
      </c>
      <c r="IU60" s="492">
        <v>5.8</v>
      </c>
      <c r="IV60" s="492">
        <v>8.44</v>
      </c>
      <c r="IW60" s="492">
        <v>8.3000000000000007</v>
      </c>
      <c r="IX60" s="492">
        <v>8.24</v>
      </c>
      <c r="IY60" s="66">
        <v>6.5</v>
      </c>
      <c r="IZ60" s="167">
        <v>6.9</v>
      </c>
      <c r="JA60" s="66">
        <v>6.8</v>
      </c>
      <c r="JB60" s="66">
        <v>6.6</v>
      </c>
      <c r="JC60" s="66">
        <v>7.05</v>
      </c>
      <c r="JD60" s="66">
        <v>6.85</v>
      </c>
      <c r="JE60" s="66"/>
      <c r="JF60" s="167"/>
      <c r="JG60" s="528"/>
      <c r="JH60" s="59"/>
      <c r="JI60" s="59"/>
      <c r="JJ60" s="59"/>
      <c r="JK60" s="59"/>
    </row>
    <row r="61" spans="1:271" ht="15" customHeight="1">
      <c r="A61" s="58"/>
      <c r="B61" s="59"/>
      <c r="C61" s="60"/>
      <c r="D61" s="60"/>
      <c r="E61" s="60"/>
      <c r="F61" s="60"/>
      <c r="G61" s="60"/>
      <c r="H61" s="60"/>
      <c r="I61" s="60"/>
      <c r="J61" s="60"/>
      <c r="K61" s="60"/>
      <c r="L61" s="60"/>
      <c r="M61" s="60"/>
      <c r="N61" s="60"/>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171"/>
      <c r="BA61" s="171"/>
      <c r="BB61" s="171"/>
      <c r="BC61" s="171"/>
      <c r="BD61" s="171"/>
      <c r="BE61" s="171"/>
      <c r="BF61" s="171"/>
      <c r="BG61" s="171"/>
      <c r="BH61" s="171"/>
      <c r="BI61" s="171"/>
      <c r="BJ61" s="171"/>
      <c r="BK61" s="171"/>
      <c r="BL61" s="171"/>
      <c r="BM61" s="171"/>
      <c r="BN61" s="171"/>
      <c r="BO61" s="171"/>
      <c r="BP61" s="171"/>
      <c r="BQ61" s="171"/>
      <c r="BR61" s="171"/>
      <c r="BS61" s="171"/>
      <c r="BT61" s="171"/>
      <c r="BU61" s="171"/>
      <c r="BV61" s="171"/>
      <c r="BW61" s="171"/>
      <c r="BX61" s="171"/>
      <c r="BY61" s="171"/>
      <c r="BZ61" s="171"/>
      <c r="CA61" s="171"/>
      <c r="CB61" s="171"/>
      <c r="CC61" s="171"/>
      <c r="CD61" s="171"/>
      <c r="CE61" s="171"/>
      <c r="CF61" s="171"/>
      <c r="CG61" s="171"/>
      <c r="CH61" s="171"/>
      <c r="CI61" s="171"/>
      <c r="CJ61" s="171"/>
      <c r="CK61" s="171"/>
      <c r="CL61" s="171"/>
      <c r="CM61" s="171"/>
      <c r="CN61" s="171"/>
      <c r="CO61" s="171"/>
      <c r="CP61" s="171"/>
      <c r="CQ61" s="171"/>
      <c r="CR61" s="171"/>
      <c r="CS61" s="171"/>
      <c r="CT61" s="171"/>
      <c r="CU61" s="171"/>
      <c r="CV61" s="171"/>
      <c r="CW61" s="171"/>
      <c r="CX61" s="171"/>
      <c r="CY61" s="171"/>
      <c r="CZ61" s="171"/>
      <c r="DA61" s="171"/>
      <c r="DB61" s="171"/>
      <c r="DC61" s="171"/>
      <c r="DD61" s="171"/>
      <c r="DE61" s="171"/>
      <c r="DF61" s="171"/>
      <c r="DG61" s="171"/>
      <c r="DH61" s="171"/>
      <c r="DI61" s="171"/>
      <c r="DJ61" s="171"/>
      <c r="DK61" s="171"/>
      <c r="DL61" s="171"/>
      <c r="DM61" s="171"/>
      <c r="DN61" s="171"/>
      <c r="DO61" s="171"/>
      <c r="DP61" s="171"/>
      <c r="DQ61" s="171"/>
      <c r="DR61" s="171"/>
      <c r="DS61" s="171"/>
      <c r="DT61" s="171"/>
      <c r="DU61" s="171"/>
      <c r="DV61" s="171"/>
      <c r="DW61" s="171"/>
      <c r="DX61" s="171"/>
      <c r="DY61" s="171"/>
      <c r="DZ61" s="171"/>
      <c r="EA61" s="171"/>
      <c r="EB61" s="171"/>
      <c r="EC61" s="171"/>
      <c r="ED61" s="171"/>
      <c r="EE61" s="171"/>
      <c r="EF61" s="171"/>
      <c r="EG61" s="171"/>
      <c r="EH61" s="171"/>
      <c r="EI61" s="171"/>
      <c r="EJ61" s="171"/>
      <c r="EK61" s="171"/>
      <c r="EL61" s="171"/>
      <c r="EM61" s="171"/>
      <c r="EN61" s="171"/>
      <c r="EO61" s="171"/>
      <c r="EP61" s="171"/>
      <c r="EQ61" s="171"/>
      <c r="ER61" s="171"/>
      <c r="ES61" s="171"/>
      <c r="ET61" s="171"/>
      <c r="EU61" s="171"/>
      <c r="EV61" s="171"/>
      <c r="EW61" s="171"/>
      <c r="EX61" s="171"/>
      <c r="EY61" s="171"/>
      <c r="EZ61" s="171"/>
      <c r="FA61" s="171"/>
      <c r="FB61" s="171"/>
      <c r="FC61" s="171"/>
      <c r="FD61" s="171"/>
      <c r="FE61" s="171"/>
      <c r="FF61" s="171"/>
      <c r="FG61" s="171"/>
      <c r="FH61" s="171"/>
      <c r="FI61" s="171"/>
      <c r="FJ61" s="171"/>
      <c r="FK61" s="171"/>
      <c r="FL61" s="171"/>
      <c r="FM61" s="171"/>
      <c r="FN61" s="171"/>
      <c r="FO61" s="171"/>
      <c r="FP61" s="171"/>
      <c r="FQ61" s="171"/>
      <c r="FR61" s="171"/>
      <c r="FS61" s="171"/>
      <c r="FT61" s="171"/>
      <c r="FU61" s="171"/>
      <c r="FV61" s="171"/>
      <c r="FW61" s="171"/>
      <c r="FX61" s="171"/>
      <c r="FY61" s="171"/>
      <c r="FZ61" s="171"/>
      <c r="GA61" s="171"/>
      <c r="GB61" s="171"/>
      <c r="GC61" s="172"/>
      <c r="GD61" s="172"/>
      <c r="GE61" s="172"/>
      <c r="GF61" s="172"/>
      <c r="GG61" s="172"/>
      <c r="GH61" s="171"/>
      <c r="GI61" s="172"/>
      <c r="GJ61" s="172"/>
      <c r="GK61" s="172"/>
      <c r="GL61" s="172"/>
      <c r="GM61" s="173"/>
      <c r="GN61" s="173"/>
      <c r="GO61" s="173"/>
      <c r="GP61" s="174"/>
      <c r="GQ61" s="174"/>
      <c r="GR61" s="173"/>
      <c r="GS61" s="173"/>
      <c r="GT61" s="173"/>
      <c r="GU61" s="173"/>
      <c r="GV61" s="173"/>
      <c r="GW61" s="173"/>
      <c r="GX61" s="173"/>
      <c r="GY61" s="173"/>
      <c r="GZ61" s="173"/>
      <c r="HA61" s="173"/>
      <c r="HB61" s="173"/>
      <c r="HC61" s="173"/>
      <c r="HD61" s="173"/>
      <c r="HE61" s="173"/>
      <c r="HF61" s="173"/>
      <c r="HG61" s="173"/>
      <c r="HH61" s="173"/>
      <c r="HI61" s="173"/>
      <c r="HJ61" s="173"/>
      <c r="HK61" s="173"/>
      <c r="HL61" s="175"/>
      <c r="HM61" s="173"/>
      <c r="HN61" s="172"/>
      <c r="HO61" s="172"/>
      <c r="HP61" s="173"/>
      <c r="HQ61" s="173"/>
      <c r="HR61" s="176"/>
      <c r="HS61" s="173"/>
      <c r="HT61" s="173"/>
      <c r="HU61" s="173"/>
      <c r="HV61" s="176"/>
      <c r="HW61" s="175"/>
      <c r="HX61" s="173"/>
      <c r="HY61" s="173"/>
      <c r="HZ61" s="173"/>
      <c r="IA61" s="173"/>
      <c r="IB61" s="173"/>
      <c r="IC61" s="173"/>
      <c r="ID61" s="173"/>
      <c r="IE61" s="173"/>
      <c r="IF61" s="173"/>
      <c r="IG61" s="61"/>
      <c r="IH61" s="61"/>
      <c r="II61" s="61"/>
      <c r="IJ61" s="61"/>
      <c r="IK61" s="61"/>
      <c r="IL61" s="61"/>
      <c r="IM61" s="61"/>
      <c r="IN61" s="61"/>
      <c r="IO61" s="61"/>
      <c r="IP61" s="61"/>
      <c r="IQ61" s="61"/>
      <c r="IR61" s="61"/>
      <c r="IS61" s="149"/>
      <c r="IT61" s="150"/>
      <c r="IU61" s="150"/>
      <c r="IV61" s="150"/>
      <c r="IW61" s="150"/>
      <c r="IX61" s="150"/>
      <c r="IY61" s="61"/>
      <c r="IZ61" s="149"/>
      <c r="JA61" s="61"/>
      <c r="JB61" s="61"/>
      <c r="JC61" s="61"/>
      <c r="JD61" s="61"/>
      <c r="JE61" s="61"/>
      <c r="JF61" s="149"/>
      <c r="JG61" s="525"/>
      <c r="JH61" s="59"/>
      <c r="JI61" s="59"/>
      <c r="JJ61" s="59"/>
      <c r="JK61" s="59"/>
    </row>
    <row r="62" spans="1:271" s="15" customFormat="1" ht="15" customHeight="1">
      <c r="A62" s="58" t="s">
        <v>73</v>
      </c>
      <c r="B62" s="177" t="s">
        <v>74</v>
      </c>
      <c r="C62" s="178">
        <f t="shared" ref="C62:BN62" si="0">C63</f>
        <v>6708</v>
      </c>
      <c r="D62" s="178">
        <f t="shared" si="0"/>
        <v>7148</v>
      </c>
      <c r="E62" s="178">
        <f t="shared" si="0"/>
        <v>7341</v>
      </c>
      <c r="F62" s="178">
        <f t="shared" si="0"/>
        <v>7371</v>
      </c>
      <c r="G62" s="178">
        <f t="shared" si="0"/>
        <v>7827</v>
      </c>
      <c r="H62" s="178">
        <f t="shared" si="0"/>
        <v>8351</v>
      </c>
      <c r="I62" s="178">
        <f t="shared" si="0"/>
        <v>9042</v>
      </c>
      <c r="J62" s="178">
        <f t="shared" si="0"/>
        <v>10493</v>
      </c>
      <c r="K62" s="178">
        <f t="shared" si="0"/>
        <v>10773</v>
      </c>
      <c r="L62" s="178">
        <f t="shared" si="0"/>
        <v>10843</v>
      </c>
      <c r="M62" s="178">
        <f t="shared" si="0"/>
        <v>10778</v>
      </c>
      <c r="N62" s="178">
        <f t="shared" si="0"/>
        <v>11567</v>
      </c>
      <c r="O62" s="178">
        <f t="shared" si="0"/>
        <v>12219</v>
      </c>
      <c r="P62" s="178">
        <f t="shared" si="0"/>
        <v>12905</v>
      </c>
      <c r="Q62" s="178">
        <f t="shared" si="0"/>
        <v>14064</v>
      </c>
      <c r="R62" s="178">
        <f t="shared" si="0"/>
        <v>13899.101000000001</v>
      </c>
      <c r="S62" s="178">
        <f t="shared" si="0"/>
        <v>13240.339</v>
      </c>
      <c r="T62" s="178">
        <f t="shared" si="0"/>
        <v>13303.898000000001</v>
      </c>
      <c r="U62" s="178">
        <f t="shared" si="0"/>
        <v>13836.813</v>
      </c>
      <c r="V62" s="178">
        <f t="shared" si="0"/>
        <v>13154</v>
      </c>
      <c r="W62" s="178">
        <f t="shared" si="0"/>
        <v>13020.849</v>
      </c>
      <c r="X62" s="178">
        <f t="shared" si="0"/>
        <v>13189</v>
      </c>
      <c r="Y62" s="178">
        <f t="shared" si="0"/>
        <v>13225</v>
      </c>
      <c r="Z62" s="178">
        <f t="shared" si="0"/>
        <v>13646</v>
      </c>
      <c r="AA62" s="178">
        <f t="shared" si="0"/>
        <v>13795</v>
      </c>
      <c r="AB62" s="178">
        <f t="shared" si="0"/>
        <v>13890</v>
      </c>
      <c r="AC62" s="178">
        <f t="shared" si="0"/>
        <v>14140</v>
      </c>
      <c r="AD62" s="178">
        <f t="shared" si="0"/>
        <v>14460</v>
      </c>
      <c r="AE62" s="178">
        <f t="shared" si="0"/>
        <v>14633</v>
      </c>
      <c r="AF62" s="178">
        <f t="shared" si="0"/>
        <v>15107</v>
      </c>
      <c r="AG62" s="178">
        <f t="shared" si="0"/>
        <v>15452</v>
      </c>
      <c r="AH62" s="178">
        <f t="shared" si="0"/>
        <v>15888</v>
      </c>
      <c r="AI62" s="178">
        <f t="shared" si="0"/>
        <v>15908</v>
      </c>
      <c r="AJ62" s="178">
        <f t="shared" si="0"/>
        <v>15747</v>
      </c>
      <c r="AK62" s="178">
        <f t="shared" si="0"/>
        <v>15876</v>
      </c>
      <c r="AL62" s="178">
        <f t="shared" si="0"/>
        <v>16471</v>
      </c>
      <c r="AM62" s="178">
        <f t="shared" si="0"/>
        <v>17521</v>
      </c>
      <c r="AN62" s="178">
        <f t="shared" si="0"/>
        <v>17718</v>
      </c>
      <c r="AO62" s="178">
        <f t="shared" si="0"/>
        <v>17154</v>
      </c>
      <c r="AP62" s="178">
        <f t="shared" si="0"/>
        <v>17643</v>
      </c>
      <c r="AQ62" s="178">
        <f t="shared" si="0"/>
        <v>18466</v>
      </c>
      <c r="AR62" s="178">
        <f t="shared" si="0"/>
        <v>19450</v>
      </c>
      <c r="AS62" s="178">
        <f t="shared" si="0"/>
        <v>20423</v>
      </c>
      <c r="AT62" s="178">
        <f t="shared" si="0"/>
        <v>19982</v>
      </c>
      <c r="AU62" s="178">
        <f t="shared" si="0"/>
        <v>20115</v>
      </c>
      <c r="AV62" s="178">
        <f t="shared" si="0"/>
        <v>25916</v>
      </c>
      <c r="AW62" s="178">
        <f t="shared" si="0"/>
        <v>26227</v>
      </c>
      <c r="AX62" s="178">
        <f t="shared" si="0"/>
        <v>27573</v>
      </c>
      <c r="AY62" s="178">
        <f t="shared" si="0"/>
        <v>28808</v>
      </c>
      <c r="AZ62" s="178">
        <f t="shared" si="0"/>
        <v>29873</v>
      </c>
      <c r="BA62" s="178">
        <f t="shared" si="0"/>
        <v>32544</v>
      </c>
      <c r="BB62" s="178">
        <f t="shared" si="0"/>
        <v>33401</v>
      </c>
      <c r="BC62" s="178">
        <f t="shared" si="0"/>
        <v>31606</v>
      </c>
      <c r="BD62" s="178">
        <f t="shared" si="0"/>
        <v>33091</v>
      </c>
      <c r="BE62" s="178">
        <f t="shared" si="0"/>
        <v>36517</v>
      </c>
      <c r="BF62" s="178">
        <f t="shared" si="0"/>
        <v>38347</v>
      </c>
      <c r="BG62" s="178">
        <f t="shared" si="0"/>
        <v>38482</v>
      </c>
      <c r="BH62" s="178">
        <f t="shared" si="0"/>
        <v>37031</v>
      </c>
      <c r="BI62" s="178">
        <f t="shared" si="0"/>
        <v>38565</v>
      </c>
      <c r="BJ62" s="178">
        <f t="shared" si="0"/>
        <v>39801</v>
      </c>
      <c r="BK62" s="178">
        <f t="shared" si="0"/>
        <v>42859</v>
      </c>
      <c r="BL62" s="178">
        <f t="shared" si="0"/>
        <v>42528</v>
      </c>
      <c r="BM62" s="178">
        <f t="shared" si="0"/>
        <v>42971</v>
      </c>
      <c r="BN62" s="178">
        <f t="shared" si="0"/>
        <v>42033</v>
      </c>
      <c r="BO62" s="178">
        <f t="shared" ref="BO62:DZ62" si="1">BO63</f>
        <v>42021</v>
      </c>
      <c r="BP62" s="178">
        <f t="shared" si="1"/>
        <v>41980</v>
      </c>
      <c r="BQ62" s="178">
        <f t="shared" si="1"/>
        <v>42151</v>
      </c>
      <c r="BR62" s="178">
        <f t="shared" si="1"/>
        <v>43445</v>
      </c>
      <c r="BS62" s="178">
        <f t="shared" si="1"/>
        <v>40951</v>
      </c>
      <c r="BT62" s="178">
        <f t="shared" si="1"/>
        <v>41555</v>
      </c>
      <c r="BU62" s="178">
        <f t="shared" si="1"/>
        <v>42594</v>
      </c>
      <c r="BV62" s="178">
        <f t="shared" si="1"/>
        <v>43645</v>
      </c>
      <c r="BW62" s="178">
        <f t="shared" si="1"/>
        <v>45270</v>
      </c>
      <c r="BX62" s="178">
        <f t="shared" si="1"/>
        <v>42799</v>
      </c>
      <c r="BY62" s="178">
        <f t="shared" si="1"/>
        <v>43054</v>
      </c>
      <c r="BZ62" s="179">
        <f t="shared" si="1"/>
        <v>40665</v>
      </c>
      <c r="CA62" s="179">
        <f t="shared" si="1"/>
        <v>40778</v>
      </c>
      <c r="CB62" s="179">
        <f t="shared" si="1"/>
        <v>42985</v>
      </c>
      <c r="CC62" s="179">
        <f t="shared" si="1"/>
        <v>44856</v>
      </c>
      <c r="CD62" s="179">
        <f t="shared" si="1"/>
        <v>45177</v>
      </c>
      <c r="CE62" s="179">
        <f t="shared" si="1"/>
        <v>45920</v>
      </c>
      <c r="CF62" s="179">
        <f t="shared" si="1"/>
        <v>46316</v>
      </c>
      <c r="CG62" s="179">
        <f t="shared" si="1"/>
        <v>46825</v>
      </c>
      <c r="CH62" s="179">
        <f t="shared" si="1"/>
        <v>48327</v>
      </c>
      <c r="CI62" s="179">
        <f t="shared" si="1"/>
        <v>53810</v>
      </c>
      <c r="CJ62" s="179">
        <f t="shared" si="1"/>
        <v>51742</v>
      </c>
      <c r="CK62" s="180">
        <f t="shared" si="1"/>
        <v>49924</v>
      </c>
      <c r="CL62" s="180">
        <f t="shared" si="1"/>
        <v>48369</v>
      </c>
      <c r="CM62" s="180">
        <f t="shared" si="1"/>
        <v>53014</v>
      </c>
      <c r="CN62" s="180">
        <f t="shared" si="1"/>
        <v>52572</v>
      </c>
      <c r="CO62" s="180">
        <f t="shared" si="1"/>
        <v>53295</v>
      </c>
      <c r="CP62" s="180">
        <f t="shared" si="1"/>
        <v>54630</v>
      </c>
      <c r="CQ62" s="180">
        <f t="shared" si="1"/>
        <v>55350</v>
      </c>
      <c r="CR62" s="180">
        <f t="shared" si="1"/>
        <v>55240</v>
      </c>
      <c r="CS62" s="180">
        <f t="shared" si="1"/>
        <v>56950</v>
      </c>
      <c r="CT62" s="180">
        <f t="shared" si="1"/>
        <v>58228</v>
      </c>
      <c r="CU62" s="180">
        <f t="shared" si="1"/>
        <v>58698</v>
      </c>
      <c r="CV62" s="180">
        <f t="shared" si="1"/>
        <v>61585.397742741465</v>
      </c>
      <c r="CW62" s="180">
        <f t="shared" si="1"/>
        <v>62033.90827743688</v>
      </c>
      <c r="CX62" s="180">
        <f t="shared" si="1"/>
        <v>62825.459575346365</v>
      </c>
      <c r="CY62" s="180">
        <f t="shared" si="1"/>
        <v>66148.820799845926</v>
      </c>
      <c r="CZ62" s="180">
        <f t="shared" si="1"/>
        <v>66003.634400526047</v>
      </c>
      <c r="DA62" s="180">
        <f t="shared" si="1"/>
        <v>67238.002624351531</v>
      </c>
      <c r="DB62" s="180">
        <f t="shared" si="1"/>
        <v>66236.663224184449</v>
      </c>
      <c r="DC62" s="180">
        <f t="shared" si="1"/>
        <v>66843.316294151038</v>
      </c>
      <c r="DD62" s="178">
        <f t="shared" si="1"/>
        <v>65530.69401293344</v>
      </c>
      <c r="DE62" s="178">
        <f t="shared" si="1"/>
        <v>66342.430861300963</v>
      </c>
      <c r="DF62" s="178">
        <f t="shared" si="1"/>
        <v>67978.141621076356</v>
      </c>
      <c r="DG62" s="178">
        <f t="shared" si="1"/>
        <v>70501.405300036859</v>
      </c>
      <c r="DH62" s="178">
        <f t="shared" si="1"/>
        <v>70491.107680051122</v>
      </c>
      <c r="DI62" s="178">
        <f t="shared" si="1"/>
        <v>73134.761110431835</v>
      </c>
      <c r="DJ62" s="178">
        <f t="shared" si="1"/>
        <v>74048.503285661267</v>
      </c>
      <c r="DK62" s="178">
        <f t="shared" si="1"/>
        <v>76090.987056434969</v>
      </c>
      <c r="DL62" s="178">
        <f t="shared" si="1"/>
        <v>77953.285028602215</v>
      </c>
      <c r="DM62" s="181">
        <f t="shared" si="1"/>
        <v>77749.368689031049</v>
      </c>
      <c r="DN62" s="181">
        <f t="shared" si="1"/>
        <v>77748.137914851482</v>
      </c>
      <c r="DO62" s="181">
        <f t="shared" si="1"/>
        <v>78862.911322500615</v>
      </c>
      <c r="DP62" s="181">
        <f t="shared" si="1"/>
        <v>79795.358068375092</v>
      </c>
      <c r="DQ62" s="181">
        <f t="shared" si="1"/>
        <v>78735.670372063469</v>
      </c>
      <c r="DR62" s="181">
        <f t="shared" si="1"/>
        <v>79496.487502844044</v>
      </c>
      <c r="DS62" s="181">
        <f t="shared" si="1"/>
        <v>82804.882625061495</v>
      </c>
      <c r="DT62" s="181">
        <f t="shared" si="1"/>
        <v>82010.662498992431</v>
      </c>
      <c r="DU62" s="181">
        <f t="shared" si="1"/>
        <v>80756.089372480812</v>
      </c>
      <c r="DV62" s="93">
        <f t="shared" si="1"/>
        <v>79349.427035092958</v>
      </c>
      <c r="DW62" s="181">
        <f t="shared" si="1"/>
        <v>77072.289064269644</v>
      </c>
      <c r="DX62" s="181">
        <f t="shared" si="1"/>
        <v>73989.894489172206</v>
      </c>
      <c r="DY62" s="181">
        <f t="shared" si="1"/>
        <v>73309</v>
      </c>
      <c r="DZ62" s="181">
        <f t="shared" si="1"/>
        <v>73409.190668821422</v>
      </c>
      <c r="EA62" s="181">
        <f t="shared" ref="EA62:GL62" si="2">EA63</f>
        <v>71206</v>
      </c>
      <c r="EB62" s="181">
        <f t="shared" si="2"/>
        <v>72482</v>
      </c>
      <c r="EC62" s="181">
        <f t="shared" si="2"/>
        <v>71409</v>
      </c>
      <c r="ED62" s="181">
        <f t="shared" si="2"/>
        <v>70832.787412312289</v>
      </c>
      <c r="EE62" s="93">
        <f t="shared" si="2"/>
        <v>71528.132390747298</v>
      </c>
      <c r="EF62" s="181">
        <f t="shared" si="2"/>
        <v>66104</v>
      </c>
      <c r="EG62" s="178">
        <f t="shared" si="2"/>
        <v>67238</v>
      </c>
      <c r="EH62" s="178">
        <f t="shared" si="2"/>
        <v>71100</v>
      </c>
      <c r="EI62" s="178">
        <f t="shared" si="2"/>
        <v>71012</v>
      </c>
      <c r="EJ62" s="93">
        <f t="shared" si="2"/>
        <v>71122</v>
      </c>
      <c r="EK62" s="93">
        <f t="shared" si="2"/>
        <v>69497</v>
      </c>
      <c r="EL62" s="93">
        <f t="shared" si="2"/>
        <v>66467</v>
      </c>
      <c r="EM62" s="93">
        <f t="shared" si="2"/>
        <v>64483</v>
      </c>
      <c r="EN62" s="93">
        <f t="shared" si="2"/>
        <v>64643</v>
      </c>
      <c r="EO62" s="93">
        <f t="shared" si="2"/>
        <v>63924</v>
      </c>
      <c r="EP62" s="93">
        <f t="shared" si="2"/>
        <v>63342</v>
      </c>
      <c r="EQ62" s="93">
        <f t="shared" si="2"/>
        <v>63049</v>
      </c>
      <c r="ER62" s="93">
        <f t="shared" si="2"/>
        <v>61566</v>
      </c>
      <c r="ES62" s="93">
        <f t="shared" si="2"/>
        <v>62799</v>
      </c>
      <c r="ET62" s="93">
        <f t="shared" si="2"/>
        <v>64644</v>
      </c>
      <c r="EU62" s="93">
        <f t="shared" si="2"/>
        <v>65287</v>
      </c>
      <c r="EV62" s="93">
        <f t="shared" si="2"/>
        <v>65581</v>
      </c>
      <c r="EW62" s="93">
        <f t="shared" si="2"/>
        <v>65572</v>
      </c>
      <c r="EX62" s="93">
        <f t="shared" si="2"/>
        <v>66111</v>
      </c>
      <c r="EY62" s="93">
        <f t="shared" si="2"/>
        <v>66371</v>
      </c>
      <c r="EZ62" s="93">
        <f t="shared" si="2"/>
        <v>67408</v>
      </c>
      <c r="FA62" s="93">
        <f t="shared" si="2"/>
        <v>68184</v>
      </c>
      <c r="FB62" s="93">
        <f t="shared" si="2"/>
        <v>67948</v>
      </c>
      <c r="FC62" s="93">
        <f t="shared" si="2"/>
        <v>68716.878482108383</v>
      </c>
      <c r="FD62" s="93">
        <f t="shared" si="2"/>
        <v>67760.956423023206</v>
      </c>
      <c r="FE62" s="93">
        <f t="shared" si="2"/>
        <v>66911</v>
      </c>
      <c r="FF62" s="93">
        <f t="shared" si="2"/>
        <v>65668</v>
      </c>
      <c r="FG62" s="93">
        <f t="shared" si="2"/>
        <v>63577</v>
      </c>
      <c r="FH62" s="93">
        <f t="shared" si="2"/>
        <v>63930</v>
      </c>
      <c r="FI62" s="93">
        <f t="shared" si="2"/>
        <v>64694</v>
      </c>
      <c r="FJ62" s="93">
        <f t="shared" si="2"/>
        <v>64000</v>
      </c>
      <c r="FK62" s="178">
        <f t="shared" si="2"/>
        <v>63584</v>
      </c>
      <c r="FL62" s="178">
        <f t="shared" si="2"/>
        <v>63812.257055643859</v>
      </c>
      <c r="FM62" s="178">
        <f t="shared" si="2"/>
        <v>62603</v>
      </c>
      <c r="FN62" s="178">
        <f t="shared" si="2"/>
        <v>62490.189045619984</v>
      </c>
      <c r="FO62" s="178">
        <f t="shared" si="2"/>
        <v>65691</v>
      </c>
      <c r="FP62" s="178">
        <f t="shared" si="2"/>
        <v>63461</v>
      </c>
      <c r="FQ62" s="178">
        <f t="shared" si="2"/>
        <v>62268.397204805777</v>
      </c>
      <c r="FR62" s="178">
        <f t="shared" si="2"/>
        <v>61750</v>
      </c>
      <c r="FS62" s="178">
        <f t="shared" si="2"/>
        <v>61156</v>
      </c>
      <c r="FT62" s="178">
        <f t="shared" si="2"/>
        <v>62011</v>
      </c>
      <c r="FU62" s="178">
        <f t="shared" si="2"/>
        <v>63409.120267250037</v>
      </c>
      <c r="FV62" s="178">
        <f t="shared" si="2"/>
        <v>64680.4685195614</v>
      </c>
      <c r="FW62" s="93">
        <f t="shared" si="2"/>
        <v>66135.622154375204</v>
      </c>
      <c r="FX62" s="93">
        <f t="shared" si="2"/>
        <v>67384.911636321238</v>
      </c>
      <c r="FY62" s="93">
        <f t="shared" si="2"/>
        <v>67103.889038431196</v>
      </c>
      <c r="FZ62" s="93">
        <f t="shared" si="2"/>
        <v>67797.857509977723</v>
      </c>
      <c r="GA62" s="93">
        <f t="shared" si="2"/>
        <v>67161.376719823878</v>
      </c>
      <c r="GB62" s="93">
        <f t="shared" si="2"/>
        <v>66876.17484514747</v>
      </c>
      <c r="GC62" s="93">
        <f t="shared" si="2"/>
        <v>67360.341566245508</v>
      </c>
      <c r="GD62" s="93">
        <f t="shared" si="2"/>
        <v>68505.638305377564</v>
      </c>
      <c r="GE62" s="93">
        <f t="shared" si="2"/>
        <v>71412.380044185993</v>
      </c>
      <c r="GF62" s="93">
        <f t="shared" si="2"/>
        <v>71834.576704298059</v>
      </c>
      <c r="GG62" s="182">
        <f t="shared" si="2"/>
        <v>73474.611254564195</v>
      </c>
      <c r="GH62" s="182">
        <f t="shared" si="2"/>
        <v>74544.164785391768</v>
      </c>
      <c r="GI62" s="182">
        <f t="shared" si="2"/>
        <v>76071.431146956165</v>
      </c>
      <c r="GJ62" s="182">
        <f t="shared" si="2"/>
        <v>74232.939524730697</v>
      </c>
      <c r="GK62" s="182">
        <f t="shared" si="2"/>
        <v>75104.951452694746</v>
      </c>
      <c r="GL62" s="182">
        <f t="shared" si="2"/>
        <v>77250</v>
      </c>
      <c r="GM62" s="182">
        <f t="shared" ref="GM62:JG62" si="3">GM63</f>
        <v>78253</v>
      </c>
      <c r="GN62" s="182">
        <f t="shared" si="3"/>
        <v>74774</v>
      </c>
      <c r="GO62" s="183">
        <f>GO63</f>
        <v>74431</v>
      </c>
      <c r="GP62" s="182">
        <f t="shared" si="3"/>
        <v>78294</v>
      </c>
      <c r="GQ62" s="182">
        <f t="shared" si="3"/>
        <v>80005</v>
      </c>
      <c r="GR62" s="182">
        <f t="shared" si="3"/>
        <v>79147</v>
      </c>
      <c r="GS62" s="182">
        <f t="shared" si="3"/>
        <v>81744</v>
      </c>
      <c r="GT62" s="182">
        <f t="shared" si="3"/>
        <v>84462</v>
      </c>
      <c r="GU62" s="182">
        <f t="shared" si="3"/>
        <v>84949</v>
      </c>
      <c r="GV62" s="182">
        <f t="shared" si="3"/>
        <v>80702</v>
      </c>
      <c r="GW62" s="182">
        <f t="shared" si="3"/>
        <v>80415</v>
      </c>
      <c r="GX62" s="182">
        <f t="shared" si="3"/>
        <v>83550</v>
      </c>
      <c r="GY62" s="182">
        <f t="shared" si="3"/>
        <v>88861</v>
      </c>
      <c r="GZ62" s="182">
        <f t="shared" si="3"/>
        <v>92237</v>
      </c>
      <c r="HA62" s="182">
        <f>HA63</f>
        <v>95548</v>
      </c>
      <c r="HB62" s="182">
        <f t="shared" si="3"/>
        <v>99436</v>
      </c>
      <c r="HC62" s="182">
        <f t="shared" si="3"/>
        <v>100922</v>
      </c>
      <c r="HD62" s="182">
        <f t="shared" si="3"/>
        <v>102094</v>
      </c>
      <c r="HE62" s="182">
        <f t="shared" si="3"/>
        <v>100449</v>
      </c>
      <c r="HF62" s="182">
        <f t="shared" si="3"/>
        <v>101531</v>
      </c>
      <c r="HG62" s="182">
        <f t="shared" si="3"/>
        <v>104223</v>
      </c>
      <c r="HH62" s="182">
        <f t="shared" si="3"/>
        <v>103962</v>
      </c>
      <c r="HI62" s="182">
        <f t="shared" si="3"/>
        <v>105937</v>
      </c>
      <c r="HJ62" s="182">
        <f t="shared" si="3"/>
        <v>106923</v>
      </c>
      <c r="HK62" s="182">
        <f t="shared" si="3"/>
        <v>110137</v>
      </c>
      <c r="HL62" s="183">
        <f t="shared" si="3"/>
        <v>111139</v>
      </c>
      <c r="HM62" s="183">
        <f t="shared" si="3"/>
        <v>111798</v>
      </c>
      <c r="HN62" s="183">
        <f t="shared" si="3"/>
        <v>114403</v>
      </c>
      <c r="HO62" s="183">
        <f t="shared" si="3"/>
        <v>114738</v>
      </c>
      <c r="HP62" s="183">
        <f t="shared" si="3"/>
        <v>117863</v>
      </c>
      <c r="HQ62" s="183">
        <f t="shared" si="3"/>
        <v>118490</v>
      </c>
      <c r="HR62" s="183">
        <f t="shared" si="3"/>
        <v>121065</v>
      </c>
      <c r="HS62" s="183">
        <f t="shared" si="3"/>
        <v>122159</v>
      </c>
      <c r="HT62" s="183">
        <f>HT63</f>
        <v>121648</v>
      </c>
      <c r="HU62" s="183">
        <f t="shared" si="3"/>
        <v>124699</v>
      </c>
      <c r="HV62" s="183">
        <f t="shared" si="3"/>
        <v>129344</v>
      </c>
      <c r="HW62" s="183">
        <f t="shared" si="3"/>
        <v>145242</v>
      </c>
      <c r="HX62" s="183">
        <f t="shared" si="3"/>
        <v>149052</v>
      </c>
      <c r="HY62" s="183">
        <f>HY63</f>
        <v>150021</v>
      </c>
      <c r="HZ62" s="183">
        <f t="shared" si="3"/>
        <v>152727</v>
      </c>
      <c r="IA62" s="183">
        <f>IA63</f>
        <v>153331</v>
      </c>
      <c r="IB62" s="183">
        <f t="shared" si="3"/>
        <v>155604</v>
      </c>
      <c r="IC62" s="183">
        <f t="shared" si="3"/>
        <v>156141</v>
      </c>
      <c r="ID62" s="183">
        <f t="shared" si="3"/>
        <v>147706</v>
      </c>
      <c r="IE62" s="183">
        <f t="shared" si="3"/>
        <v>149788</v>
      </c>
      <c r="IF62" s="183">
        <f t="shared" si="3"/>
        <v>155669</v>
      </c>
      <c r="IG62" s="183">
        <f t="shared" si="3"/>
        <v>163754</v>
      </c>
      <c r="IH62" s="183">
        <f t="shared" si="3"/>
        <v>156538</v>
      </c>
      <c r="II62" s="183">
        <f t="shared" si="3"/>
        <v>165156</v>
      </c>
      <c r="IJ62" s="183">
        <f t="shared" si="3"/>
        <v>149483</v>
      </c>
      <c r="IK62" s="183">
        <f>IK63</f>
        <v>145272</v>
      </c>
      <c r="IL62" s="183">
        <f>IL63</f>
        <v>144667</v>
      </c>
      <c r="IM62" s="183">
        <f t="shared" si="3"/>
        <v>143060</v>
      </c>
      <c r="IN62" s="183">
        <f t="shared" si="3"/>
        <v>145408</v>
      </c>
      <c r="IO62" s="183">
        <f t="shared" si="3"/>
        <v>155674</v>
      </c>
      <c r="IP62" s="183">
        <f t="shared" si="3"/>
        <v>156234</v>
      </c>
      <c r="IQ62" s="183">
        <f t="shared" si="3"/>
        <v>155010</v>
      </c>
      <c r="IR62" s="183">
        <f t="shared" si="3"/>
        <v>150828</v>
      </c>
      <c r="IS62" s="184">
        <f t="shared" si="3"/>
        <v>147114</v>
      </c>
      <c r="IT62" s="184">
        <f t="shared" si="3"/>
        <v>140744</v>
      </c>
      <c r="IU62" s="184">
        <f t="shared" si="3"/>
        <v>142320.20396874999</v>
      </c>
      <c r="IV62" s="184">
        <f t="shared" si="3"/>
        <v>136875</v>
      </c>
      <c r="IW62" s="184">
        <f t="shared" si="3"/>
        <v>135377</v>
      </c>
      <c r="IX62" s="184">
        <f t="shared" si="3"/>
        <v>136925</v>
      </c>
      <c r="IY62" s="183">
        <f t="shared" si="3"/>
        <v>131802</v>
      </c>
      <c r="IZ62" s="184">
        <f t="shared" si="3"/>
        <v>130151</v>
      </c>
      <c r="JA62" s="183">
        <f t="shared" si="3"/>
        <v>132943</v>
      </c>
      <c r="JB62" s="183">
        <f t="shared" si="3"/>
        <v>130213</v>
      </c>
      <c r="JC62" s="183">
        <f t="shared" si="3"/>
        <v>129679</v>
      </c>
      <c r="JD62" s="183">
        <f>JD63</f>
        <v>128323</v>
      </c>
      <c r="JE62" s="183">
        <f t="shared" si="3"/>
        <v>130968</v>
      </c>
      <c r="JF62" s="184">
        <f t="shared" si="3"/>
        <v>129363</v>
      </c>
      <c r="JG62" s="561">
        <f t="shared" si="3"/>
        <v>132081</v>
      </c>
      <c r="JH62" s="548"/>
      <c r="JI62" s="30"/>
      <c r="JJ62" s="30"/>
      <c r="JK62" s="30"/>
    </row>
    <row r="63" spans="1:271" s="15" customFormat="1" ht="15" customHeight="1">
      <c r="A63" s="58"/>
      <c r="B63" s="177" t="s">
        <v>156</v>
      </c>
      <c r="C63" s="178">
        <f t="shared" ref="C63:AL63" si="4">C64+C73</f>
        <v>6708</v>
      </c>
      <c r="D63" s="178">
        <f t="shared" si="4"/>
        <v>7148</v>
      </c>
      <c r="E63" s="178">
        <f t="shared" si="4"/>
        <v>7341</v>
      </c>
      <c r="F63" s="178">
        <f t="shared" si="4"/>
        <v>7371</v>
      </c>
      <c r="G63" s="178">
        <f t="shared" si="4"/>
        <v>7827</v>
      </c>
      <c r="H63" s="178">
        <f t="shared" si="4"/>
        <v>8351</v>
      </c>
      <c r="I63" s="178">
        <f t="shared" si="4"/>
        <v>9042</v>
      </c>
      <c r="J63" s="178">
        <f t="shared" si="4"/>
        <v>10493</v>
      </c>
      <c r="K63" s="178">
        <f t="shared" si="4"/>
        <v>10773</v>
      </c>
      <c r="L63" s="178">
        <f t="shared" si="4"/>
        <v>10843</v>
      </c>
      <c r="M63" s="178">
        <f t="shared" si="4"/>
        <v>10778</v>
      </c>
      <c r="N63" s="178">
        <f t="shared" si="4"/>
        <v>11567</v>
      </c>
      <c r="O63" s="178">
        <f t="shared" si="4"/>
        <v>12219</v>
      </c>
      <c r="P63" s="178">
        <f t="shared" si="4"/>
        <v>12905</v>
      </c>
      <c r="Q63" s="178">
        <f t="shared" si="4"/>
        <v>14064</v>
      </c>
      <c r="R63" s="178">
        <f>R64+R73</f>
        <v>13899.101000000001</v>
      </c>
      <c r="S63" s="178">
        <f>S64+S73</f>
        <v>13240.339</v>
      </c>
      <c r="T63" s="178">
        <f t="shared" si="4"/>
        <v>13303.898000000001</v>
      </c>
      <c r="U63" s="178">
        <f t="shared" si="4"/>
        <v>13836.813</v>
      </c>
      <c r="V63" s="178">
        <f t="shared" si="4"/>
        <v>13154</v>
      </c>
      <c r="W63" s="178">
        <f t="shared" si="4"/>
        <v>13020.849</v>
      </c>
      <c r="X63" s="178">
        <f t="shared" si="4"/>
        <v>13189</v>
      </c>
      <c r="Y63" s="178">
        <f t="shared" si="4"/>
        <v>13225</v>
      </c>
      <c r="Z63" s="178">
        <f t="shared" si="4"/>
        <v>13646</v>
      </c>
      <c r="AA63" s="178">
        <f>AA64+AA73</f>
        <v>13795</v>
      </c>
      <c r="AB63" s="178">
        <f t="shared" si="4"/>
        <v>13890</v>
      </c>
      <c r="AC63" s="178">
        <f t="shared" si="4"/>
        <v>14140</v>
      </c>
      <c r="AD63" s="178">
        <f t="shared" si="4"/>
        <v>14460</v>
      </c>
      <c r="AE63" s="178">
        <f t="shared" si="4"/>
        <v>14633</v>
      </c>
      <c r="AF63" s="178">
        <f t="shared" si="4"/>
        <v>15107</v>
      </c>
      <c r="AG63" s="178">
        <f t="shared" si="4"/>
        <v>15452</v>
      </c>
      <c r="AH63" s="178">
        <f t="shared" si="4"/>
        <v>15888</v>
      </c>
      <c r="AI63" s="178">
        <f t="shared" si="4"/>
        <v>15908</v>
      </c>
      <c r="AJ63" s="178">
        <f t="shared" si="4"/>
        <v>15747</v>
      </c>
      <c r="AK63" s="178">
        <f t="shared" si="4"/>
        <v>15876</v>
      </c>
      <c r="AL63" s="178">
        <f t="shared" si="4"/>
        <v>16471</v>
      </c>
      <c r="AM63" s="178">
        <f>AM64+AM73</f>
        <v>17521</v>
      </c>
      <c r="AN63" s="178">
        <f t="shared" ref="AN63:CY63" si="5">AN64+AN73</f>
        <v>17718</v>
      </c>
      <c r="AO63" s="178">
        <f t="shared" si="5"/>
        <v>17154</v>
      </c>
      <c r="AP63" s="178">
        <f t="shared" si="5"/>
        <v>17643</v>
      </c>
      <c r="AQ63" s="178">
        <f t="shared" si="5"/>
        <v>18466</v>
      </c>
      <c r="AR63" s="178">
        <f t="shared" si="5"/>
        <v>19450</v>
      </c>
      <c r="AS63" s="178">
        <f t="shared" si="5"/>
        <v>20423</v>
      </c>
      <c r="AT63" s="178">
        <f t="shared" si="5"/>
        <v>19982</v>
      </c>
      <c r="AU63" s="178">
        <f t="shared" si="5"/>
        <v>20115</v>
      </c>
      <c r="AV63" s="178">
        <f t="shared" si="5"/>
        <v>25916</v>
      </c>
      <c r="AW63" s="178">
        <f t="shared" si="5"/>
        <v>26227</v>
      </c>
      <c r="AX63" s="178">
        <f t="shared" si="5"/>
        <v>27573</v>
      </c>
      <c r="AY63" s="178">
        <f t="shared" si="5"/>
        <v>28808</v>
      </c>
      <c r="AZ63" s="178">
        <f t="shared" si="5"/>
        <v>29873</v>
      </c>
      <c r="BA63" s="178">
        <f t="shared" si="5"/>
        <v>32544</v>
      </c>
      <c r="BB63" s="178">
        <f t="shared" si="5"/>
        <v>33401</v>
      </c>
      <c r="BC63" s="178">
        <f t="shared" si="5"/>
        <v>31606</v>
      </c>
      <c r="BD63" s="178">
        <f t="shared" si="5"/>
        <v>33091</v>
      </c>
      <c r="BE63" s="178">
        <f t="shared" si="5"/>
        <v>36517</v>
      </c>
      <c r="BF63" s="178">
        <f t="shared" si="5"/>
        <v>38347</v>
      </c>
      <c r="BG63" s="178">
        <f t="shared" si="5"/>
        <v>38482</v>
      </c>
      <c r="BH63" s="178">
        <f t="shared" si="5"/>
        <v>37031</v>
      </c>
      <c r="BI63" s="178">
        <f t="shared" si="5"/>
        <v>38565</v>
      </c>
      <c r="BJ63" s="178">
        <f t="shared" si="5"/>
        <v>39801</v>
      </c>
      <c r="BK63" s="178">
        <f t="shared" si="5"/>
        <v>42859</v>
      </c>
      <c r="BL63" s="178">
        <f t="shared" si="5"/>
        <v>42528</v>
      </c>
      <c r="BM63" s="178">
        <f t="shared" si="5"/>
        <v>42971</v>
      </c>
      <c r="BN63" s="178">
        <f t="shared" si="5"/>
        <v>42033</v>
      </c>
      <c r="BO63" s="178">
        <f t="shared" si="5"/>
        <v>42021</v>
      </c>
      <c r="BP63" s="178">
        <f t="shared" si="5"/>
        <v>41980</v>
      </c>
      <c r="BQ63" s="178">
        <f t="shared" si="5"/>
        <v>42151</v>
      </c>
      <c r="BR63" s="178">
        <f t="shared" si="5"/>
        <v>43445</v>
      </c>
      <c r="BS63" s="178">
        <f t="shared" si="5"/>
        <v>40951</v>
      </c>
      <c r="BT63" s="178">
        <f t="shared" si="5"/>
        <v>41555</v>
      </c>
      <c r="BU63" s="178">
        <f t="shared" si="5"/>
        <v>42594</v>
      </c>
      <c r="BV63" s="178">
        <f t="shared" si="5"/>
        <v>43645</v>
      </c>
      <c r="BW63" s="178">
        <f t="shared" si="5"/>
        <v>45270</v>
      </c>
      <c r="BX63" s="178">
        <f t="shared" si="5"/>
        <v>42799</v>
      </c>
      <c r="BY63" s="178">
        <f t="shared" si="5"/>
        <v>43054</v>
      </c>
      <c r="BZ63" s="179">
        <f t="shared" si="5"/>
        <v>40665</v>
      </c>
      <c r="CA63" s="179">
        <f t="shared" si="5"/>
        <v>40778</v>
      </c>
      <c r="CB63" s="179">
        <f t="shared" si="5"/>
        <v>42985</v>
      </c>
      <c r="CC63" s="179">
        <f t="shared" si="5"/>
        <v>44856</v>
      </c>
      <c r="CD63" s="179">
        <f t="shared" si="5"/>
        <v>45177</v>
      </c>
      <c r="CE63" s="179">
        <f t="shared" si="5"/>
        <v>45920</v>
      </c>
      <c r="CF63" s="179">
        <f t="shared" si="5"/>
        <v>46316</v>
      </c>
      <c r="CG63" s="179">
        <f t="shared" si="5"/>
        <v>46825</v>
      </c>
      <c r="CH63" s="179">
        <f t="shared" si="5"/>
        <v>48327</v>
      </c>
      <c r="CI63" s="179">
        <f t="shared" si="5"/>
        <v>53810</v>
      </c>
      <c r="CJ63" s="179">
        <f t="shared" si="5"/>
        <v>51742</v>
      </c>
      <c r="CK63" s="180">
        <f t="shared" si="5"/>
        <v>49924</v>
      </c>
      <c r="CL63" s="180">
        <f t="shared" si="5"/>
        <v>48369</v>
      </c>
      <c r="CM63" s="180">
        <f t="shared" si="5"/>
        <v>53014</v>
      </c>
      <c r="CN63" s="180">
        <f t="shared" si="5"/>
        <v>52572</v>
      </c>
      <c r="CO63" s="180">
        <f t="shared" si="5"/>
        <v>53295</v>
      </c>
      <c r="CP63" s="180">
        <f t="shared" si="5"/>
        <v>54630</v>
      </c>
      <c r="CQ63" s="180">
        <f t="shared" si="5"/>
        <v>55350</v>
      </c>
      <c r="CR63" s="180">
        <f t="shared" si="5"/>
        <v>55240</v>
      </c>
      <c r="CS63" s="180">
        <f t="shared" si="5"/>
        <v>56950</v>
      </c>
      <c r="CT63" s="180">
        <f t="shared" si="5"/>
        <v>58228</v>
      </c>
      <c r="CU63" s="180">
        <f t="shared" si="5"/>
        <v>58698</v>
      </c>
      <c r="CV63" s="180">
        <f t="shared" si="5"/>
        <v>61585.397742741465</v>
      </c>
      <c r="CW63" s="180">
        <f t="shared" si="5"/>
        <v>62033.90827743688</v>
      </c>
      <c r="CX63" s="180">
        <f t="shared" si="5"/>
        <v>62825.459575346365</v>
      </c>
      <c r="CY63" s="180">
        <f t="shared" si="5"/>
        <v>66148.820799845926</v>
      </c>
      <c r="CZ63" s="180">
        <f t="shared" ref="CZ63:FK63" si="6">CZ64+CZ73</f>
        <v>66003.634400526047</v>
      </c>
      <c r="DA63" s="180">
        <f t="shared" si="6"/>
        <v>67238.002624351531</v>
      </c>
      <c r="DB63" s="180">
        <f t="shared" si="6"/>
        <v>66236.663224184449</v>
      </c>
      <c r="DC63" s="180">
        <f t="shared" si="6"/>
        <v>66843.316294151038</v>
      </c>
      <c r="DD63" s="178">
        <f t="shared" si="6"/>
        <v>65530.69401293344</v>
      </c>
      <c r="DE63" s="178">
        <f t="shared" si="6"/>
        <v>66342.430861300963</v>
      </c>
      <c r="DF63" s="178">
        <f t="shared" si="6"/>
        <v>67978.141621076356</v>
      </c>
      <c r="DG63" s="178">
        <f t="shared" si="6"/>
        <v>70501.405300036859</v>
      </c>
      <c r="DH63" s="178">
        <f>DH64+DH73</f>
        <v>70491.107680051122</v>
      </c>
      <c r="DI63" s="178">
        <f t="shared" si="6"/>
        <v>73134.761110431835</v>
      </c>
      <c r="DJ63" s="178">
        <f t="shared" si="6"/>
        <v>74048.503285661267</v>
      </c>
      <c r="DK63" s="178">
        <f t="shared" si="6"/>
        <v>76090.987056434969</v>
      </c>
      <c r="DL63" s="178">
        <f t="shared" si="6"/>
        <v>77953.285028602215</v>
      </c>
      <c r="DM63" s="181">
        <f t="shared" si="6"/>
        <v>77749.368689031049</v>
      </c>
      <c r="DN63" s="181">
        <f t="shared" si="6"/>
        <v>77748.137914851482</v>
      </c>
      <c r="DO63" s="181">
        <f t="shared" si="6"/>
        <v>78862.911322500615</v>
      </c>
      <c r="DP63" s="181">
        <f t="shared" si="6"/>
        <v>79795.358068375092</v>
      </c>
      <c r="DQ63" s="181">
        <f t="shared" si="6"/>
        <v>78735.670372063469</v>
      </c>
      <c r="DR63" s="181">
        <f t="shared" si="6"/>
        <v>79496.487502844044</v>
      </c>
      <c r="DS63" s="181">
        <f t="shared" si="6"/>
        <v>82804.882625061495</v>
      </c>
      <c r="DT63" s="181">
        <f>DT64+DT73</f>
        <v>82010.662498992431</v>
      </c>
      <c r="DU63" s="181">
        <f t="shared" si="6"/>
        <v>80756.089372480812</v>
      </c>
      <c r="DV63" s="34">
        <f>DV64+DV73</f>
        <v>79349.427035092958</v>
      </c>
      <c r="DW63" s="181">
        <f t="shared" si="6"/>
        <v>77072.289064269644</v>
      </c>
      <c r="DX63" s="181">
        <f>DX64+DX73</f>
        <v>73989.894489172206</v>
      </c>
      <c r="DY63" s="181">
        <f t="shared" si="6"/>
        <v>73309</v>
      </c>
      <c r="DZ63" s="181">
        <f t="shared" si="6"/>
        <v>73409.190668821422</v>
      </c>
      <c r="EA63" s="181">
        <f t="shared" si="6"/>
        <v>71206</v>
      </c>
      <c r="EB63" s="181">
        <f>EB64+EB73</f>
        <v>72482</v>
      </c>
      <c r="EC63" s="181">
        <f t="shared" si="6"/>
        <v>71409</v>
      </c>
      <c r="ED63" s="181">
        <f t="shared" si="6"/>
        <v>70832.787412312289</v>
      </c>
      <c r="EE63" s="34">
        <f>EE64+EE73</f>
        <v>71528.132390747298</v>
      </c>
      <c r="EF63" s="181">
        <f t="shared" si="6"/>
        <v>66104</v>
      </c>
      <c r="EG63" s="178">
        <f t="shared" si="6"/>
        <v>67238</v>
      </c>
      <c r="EH63" s="178">
        <f t="shared" si="6"/>
        <v>71100</v>
      </c>
      <c r="EI63" s="178">
        <f t="shared" si="6"/>
        <v>71012</v>
      </c>
      <c r="EJ63" s="93">
        <f t="shared" si="6"/>
        <v>71122</v>
      </c>
      <c r="EK63" s="93">
        <f>EK64+EK73</f>
        <v>69497</v>
      </c>
      <c r="EL63" s="93">
        <f t="shared" si="6"/>
        <v>66467</v>
      </c>
      <c r="EM63" s="93">
        <f t="shared" si="6"/>
        <v>64483</v>
      </c>
      <c r="EN63" s="93">
        <f t="shared" si="6"/>
        <v>64643</v>
      </c>
      <c r="EO63" s="93">
        <f t="shared" si="6"/>
        <v>63924</v>
      </c>
      <c r="EP63" s="93">
        <f t="shared" si="6"/>
        <v>63342</v>
      </c>
      <c r="EQ63" s="93">
        <f t="shared" si="6"/>
        <v>63049</v>
      </c>
      <c r="ER63" s="93">
        <f t="shared" si="6"/>
        <v>61566</v>
      </c>
      <c r="ES63" s="93">
        <f t="shared" si="6"/>
        <v>62799</v>
      </c>
      <c r="ET63" s="93">
        <f t="shared" si="6"/>
        <v>64644</v>
      </c>
      <c r="EU63" s="93">
        <f t="shared" si="6"/>
        <v>65287</v>
      </c>
      <c r="EV63" s="93">
        <f t="shared" si="6"/>
        <v>65581</v>
      </c>
      <c r="EW63" s="93">
        <f t="shared" si="6"/>
        <v>65572</v>
      </c>
      <c r="EX63" s="93">
        <f t="shared" si="6"/>
        <v>66111</v>
      </c>
      <c r="EY63" s="93">
        <f t="shared" si="6"/>
        <v>66371</v>
      </c>
      <c r="EZ63" s="93">
        <f t="shared" si="6"/>
        <v>67408</v>
      </c>
      <c r="FA63" s="93">
        <f t="shared" si="6"/>
        <v>68184</v>
      </c>
      <c r="FB63" s="93">
        <f t="shared" si="6"/>
        <v>67948</v>
      </c>
      <c r="FC63" s="93">
        <f t="shared" si="6"/>
        <v>68716.878482108383</v>
      </c>
      <c r="FD63" s="93">
        <f t="shared" si="6"/>
        <v>67760.956423023206</v>
      </c>
      <c r="FE63" s="93">
        <f t="shared" si="6"/>
        <v>66911</v>
      </c>
      <c r="FF63" s="93">
        <f t="shared" si="6"/>
        <v>65668</v>
      </c>
      <c r="FG63" s="93">
        <f t="shared" si="6"/>
        <v>63577</v>
      </c>
      <c r="FH63" s="93">
        <f t="shared" si="6"/>
        <v>63930</v>
      </c>
      <c r="FI63" s="93">
        <f t="shared" si="6"/>
        <v>64694</v>
      </c>
      <c r="FJ63" s="93">
        <f t="shared" si="6"/>
        <v>64000</v>
      </c>
      <c r="FK63" s="178">
        <f t="shared" si="6"/>
        <v>63584</v>
      </c>
      <c r="FL63" s="178">
        <f t="shared" ref="FL63:HV63" si="7">FL64+FL73</f>
        <v>63812.257055643859</v>
      </c>
      <c r="FM63" s="178">
        <f t="shared" si="7"/>
        <v>62603</v>
      </c>
      <c r="FN63" s="178">
        <f t="shared" si="7"/>
        <v>62490.189045619984</v>
      </c>
      <c r="FO63" s="178">
        <f t="shared" si="7"/>
        <v>65691</v>
      </c>
      <c r="FP63" s="178">
        <f t="shared" si="7"/>
        <v>63461</v>
      </c>
      <c r="FQ63" s="178">
        <f t="shared" si="7"/>
        <v>62268.397204805777</v>
      </c>
      <c r="FR63" s="178">
        <f t="shared" si="7"/>
        <v>61750</v>
      </c>
      <c r="FS63" s="178">
        <f t="shared" si="7"/>
        <v>61156</v>
      </c>
      <c r="FT63" s="178">
        <f t="shared" si="7"/>
        <v>62011</v>
      </c>
      <c r="FU63" s="178">
        <f t="shared" si="7"/>
        <v>63409.120267250037</v>
      </c>
      <c r="FV63" s="178">
        <f t="shared" si="7"/>
        <v>64680.4685195614</v>
      </c>
      <c r="FW63" s="93">
        <f t="shared" si="7"/>
        <v>66135.622154375204</v>
      </c>
      <c r="FX63" s="93">
        <f t="shared" si="7"/>
        <v>67384.911636321238</v>
      </c>
      <c r="FY63" s="93">
        <f t="shared" si="7"/>
        <v>67103.889038431196</v>
      </c>
      <c r="FZ63" s="93">
        <f t="shared" si="7"/>
        <v>67797.857509977723</v>
      </c>
      <c r="GA63" s="93">
        <f t="shared" si="7"/>
        <v>67161.376719823878</v>
      </c>
      <c r="GB63" s="93">
        <f t="shared" si="7"/>
        <v>66876.17484514747</v>
      </c>
      <c r="GC63" s="93">
        <f t="shared" si="7"/>
        <v>67360.341566245508</v>
      </c>
      <c r="GD63" s="93">
        <f t="shared" si="7"/>
        <v>68505.638305377564</v>
      </c>
      <c r="GE63" s="93">
        <f t="shared" si="7"/>
        <v>71412.380044185993</v>
      </c>
      <c r="GF63" s="93">
        <f t="shared" si="7"/>
        <v>71834.576704298059</v>
      </c>
      <c r="GG63" s="182">
        <f t="shared" si="7"/>
        <v>73474.611254564195</v>
      </c>
      <c r="GH63" s="182">
        <f t="shared" si="7"/>
        <v>74544.164785391768</v>
      </c>
      <c r="GI63" s="182">
        <f t="shared" si="7"/>
        <v>76071.431146956165</v>
      </c>
      <c r="GJ63" s="182">
        <f t="shared" si="7"/>
        <v>74232.939524730697</v>
      </c>
      <c r="GK63" s="182">
        <f t="shared" si="7"/>
        <v>75104.951452694746</v>
      </c>
      <c r="GL63" s="182">
        <f t="shared" si="7"/>
        <v>77250</v>
      </c>
      <c r="GM63" s="182">
        <f t="shared" si="7"/>
        <v>78253</v>
      </c>
      <c r="GN63" s="182">
        <f t="shared" si="7"/>
        <v>74774</v>
      </c>
      <c r="GO63" s="182">
        <f t="shared" si="7"/>
        <v>74431</v>
      </c>
      <c r="GP63" s="182">
        <f t="shared" si="7"/>
        <v>78294</v>
      </c>
      <c r="GQ63" s="182">
        <f t="shared" si="7"/>
        <v>80005</v>
      </c>
      <c r="GR63" s="182">
        <f t="shared" si="7"/>
        <v>79147</v>
      </c>
      <c r="GS63" s="182">
        <f t="shared" si="7"/>
        <v>81744</v>
      </c>
      <c r="GT63" s="182">
        <f t="shared" si="7"/>
        <v>84462</v>
      </c>
      <c r="GU63" s="182">
        <f t="shared" si="7"/>
        <v>84949</v>
      </c>
      <c r="GV63" s="182">
        <f t="shared" si="7"/>
        <v>80702</v>
      </c>
      <c r="GW63" s="182">
        <f t="shared" si="7"/>
        <v>80415</v>
      </c>
      <c r="GX63" s="182">
        <f t="shared" si="7"/>
        <v>83550</v>
      </c>
      <c r="GY63" s="182">
        <f t="shared" si="7"/>
        <v>88861</v>
      </c>
      <c r="GZ63" s="182">
        <f t="shared" si="7"/>
        <v>92237</v>
      </c>
      <c r="HA63" s="182">
        <f>HA64+HA73</f>
        <v>95548</v>
      </c>
      <c r="HB63" s="182">
        <f t="shared" si="7"/>
        <v>99436</v>
      </c>
      <c r="HC63" s="182">
        <f t="shared" si="7"/>
        <v>100922</v>
      </c>
      <c r="HD63" s="182">
        <f t="shared" si="7"/>
        <v>102094</v>
      </c>
      <c r="HE63" s="182">
        <f t="shared" si="7"/>
        <v>100449</v>
      </c>
      <c r="HF63" s="182">
        <f t="shared" si="7"/>
        <v>101531</v>
      </c>
      <c r="HG63" s="182">
        <f t="shared" si="7"/>
        <v>104223</v>
      </c>
      <c r="HH63" s="182">
        <f t="shared" si="7"/>
        <v>103962</v>
      </c>
      <c r="HI63" s="182">
        <f t="shared" si="7"/>
        <v>105937</v>
      </c>
      <c r="HJ63" s="182">
        <f t="shared" si="7"/>
        <v>106923</v>
      </c>
      <c r="HK63" s="182">
        <f t="shared" si="7"/>
        <v>110137</v>
      </c>
      <c r="HL63" s="182">
        <f>HL64+HL73</f>
        <v>111139</v>
      </c>
      <c r="HM63" s="182">
        <f t="shared" si="7"/>
        <v>111798</v>
      </c>
      <c r="HN63" s="182">
        <f t="shared" si="7"/>
        <v>114403</v>
      </c>
      <c r="HO63" s="182">
        <f t="shared" si="7"/>
        <v>114738</v>
      </c>
      <c r="HP63" s="182">
        <f t="shared" si="7"/>
        <v>117863</v>
      </c>
      <c r="HQ63" s="182">
        <f t="shared" si="7"/>
        <v>118490</v>
      </c>
      <c r="HR63" s="182">
        <f t="shared" si="7"/>
        <v>121065</v>
      </c>
      <c r="HS63" s="182">
        <f t="shared" si="7"/>
        <v>122159</v>
      </c>
      <c r="HT63" s="182">
        <f>HT64+HT73</f>
        <v>121648</v>
      </c>
      <c r="HU63" s="182">
        <f t="shared" si="7"/>
        <v>124699</v>
      </c>
      <c r="HV63" s="182">
        <f t="shared" si="7"/>
        <v>129344</v>
      </c>
      <c r="HW63" s="182">
        <f>HW64+HW73</f>
        <v>145242</v>
      </c>
      <c r="HX63" s="182">
        <f t="shared" ref="HX63:IU63" si="8">HX64+HX73</f>
        <v>149052</v>
      </c>
      <c r="HY63" s="182">
        <f t="shared" si="8"/>
        <v>150021</v>
      </c>
      <c r="HZ63" s="182">
        <f t="shared" si="8"/>
        <v>152727</v>
      </c>
      <c r="IA63" s="182">
        <f>IA64+IA73</f>
        <v>153331</v>
      </c>
      <c r="IB63" s="182">
        <f t="shared" si="8"/>
        <v>155604</v>
      </c>
      <c r="IC63" s="182">
        <f>IC64+IC73</f>
        <v>156141</v>
      </c>
      <c r="ID63" s="182">
        <f t="shared" si="8"/>
        <v>147706</v>
      </c>
      <c r="IE63" s="182">
        <f t="shared" si="8"/>
        <v>149788</v>
      </c>
      <c r="IF63" s="182">
        <f t="shared" si="8"/>
        <v>155669</v>
      </c>
      <c r="IG63" s="182">
        <f t="shared" si="8"/>
        <v>163754</v>
      </c>
      <c r="IH63" s="182">
        <f t="shared" si="8"/>
        <v>156538</v>
      </c>
      <c r="II63" s="182">
        <f t="shared" si="8"/>
        <v>165156</v>
      </c>
      <c r="IJ63" s="182">
        <f t="shared" si="8"/>
        <v>149483</v>
      </c>
      <c r="IK63" s="182">
        <f>IK64+IK73</f>
        <v>145272</v>
      </c>
      <c r="IL63" s="182">
        <f t="shared" si="8"/>
        <v>144667</v>
      </c>
      <c r="IM63" s="182">
        <f t="shared" si="8"/>
        <v>143060</v>
      </c>
      <c r="IN63" s="182">
        <f t="shared" si="8"/>
        <v>145408</v>
      </c>
      <c r="IO63" s="182">
        <f t="shared" si="8"/>
        <v>155674</v>
      </c>
      <c r="IP63" s="182">
        <f t="shared" si="8"/>
        <v>156234</v>
      </c>
      <c r="IQ63" s="182">
        <f t="shared" si="8"/>
        <v>155010</v>
      </c>
      <c r="IR63" s="182">
        <f t="shared" si="8"/>
        <v>150828</v>
      </c>
      <c r="IS63" s="185">
        <f t="shared" si="8"/>
        <v>147114</v>
      </c>
      <c r="IT63" s="185">
        <f t="shared" si="8"/>
        <v>140744</v>
      </c>
      <c r="IU63" s="185">
        <f t="shared" si="8"/>
        <v>142320.20396874999</v>
      </c>
      <c r="IV63" s="185">
        <f t="shared" ref="IV63:IZ63" si="9">IV64+IV73</f>
        <v>136875</v>
      </c>
      <c r="IW63" s="185">
        <f t="shared" si="9"/>
        <v>135377</v>
      </c>
      <c r="IX63" s="185">
        <f t="shared" si="9"/>
        <v>136925</v>
      </c>
      <c r="IY63" s="182">
        <f t="shared" si="9"/>
        <v>131802</v>
      </c>
      <c r="IZ63" s="185">
        <f t="shared" si="9"/>
        <v>130151</v>
      </c>
      <c r="JA63" s="182">
        <f t="shared" ref="JA63" si="10">JA64+JA73</f>
        <v>132943</v>
      </c>
      <c r="JB63" s="182">
        <f t="shared" ref="JB63:JG63" si="11">JB64+JB73</f>
        <v>130213</v>
      </c>
      <c r="JC63" s="182">
        <f t="shared" si="11"/>
        <v>129679</v>
      </c>
      <c r="JD63" s="182">
        <f t="shared" si="11"/>
        <v>128323</v>
      </c>
      <c r="JE63" s="182">
        <f t="shared" si="11"/>
        <v>130968</v>
      </c>
      <c r="JF63" s="185">
        <f t="shared" si="11"/>
        <v>129363</v>
      </c>
      <c r="JG63" s="562">
        <f t="shared" si="11"/>
        <v>132081</v>
      </c>
      <c r="JH63" s="548"/>
      <c r="JI63" s="30"/>
      <c r="JJ63" s="30"/>
      <c r="JK63" s="30"/>
    </row>
    <row r="64" spans="1:271" s="15" customFormat="1" ht="15" customHeight="1">
      <c r="A64" s="58"/>
      <c r="B64" s="30" t="s">
        <v>75</v>
      </c>
      <c r="C64" s="178">
        <f t="shared" ref="C64:BN64" si="12">C66-C71</f>
        <v>1600</v>
      </c>
      <c r="D64" s="178">
        <f t="shared" si="12"/>
        <v>1887</v>
      </c>
      <c r="E64" s="178">
        <f t="shared" si="12"/>
        <v>2701</v>
      </c>
      <c r="F64" s="178">
        <f t="shared" si="12"/>
        <v>2353</v>
      </c>
      <c r="G64" s="178">
        <f t="shared" si="12"/>
        <v>3000</v>
      </c>
      <c r="H64" s="178">
        <f t="shared" si="12"/>
        <v>3892</v>
      </c>
      <c r="I64" s="178">
        <f t="shared" si="12"/>
        <v>4405</v>
      </c>
      <c r="J64" s="178">
        <f t="shared" si="12"/>
        <v>6188</v>
      </c>
      <c r="K64" s="178">
        <f t="shared" si="12"/>
        <v>6259</v>
      </c>
      <c r="L64" s="178">
        <f t="shared" si="12"/>
        <v>7292</v>
      </c>
      <c r="M64" s="178">
        <f t="shared" si="12"/>
        <v>6761</v>
      </c>
      <c r="N64" s="178">
        <f t="shared" si="12"/>
        <v>7502</v>
      </c>
      <c r="O64" s="178">
        <f t="shared" si="12"/>
        <v>9314.16</v>
      </c>
      <c r="P64" s="178">
        <f t="shared" si="12"/>
        <v>11306.916000000001</v>
      </c>
      <c r="Q64" s="178">
        <f t="shared" si="12"/>
        <v>12307.091</v>
      </c>
      <c r="R64" s="178">
        <f t="shared" si="12"/>
        <v>12827.727999999999</v>
      </c>
      <c r="S64" s="178">
        <f t="shared" si="12"/>
        <v>11356.321</v>
      </c>
      <c r="T64" s="178">
        <f t="shared" si="12"/>
        <v>12747.184000000001</v>
      </c>
      <c r="U64" s="178">
        <f t="shared" si="12"/>
        <v>12339.04</v>
      </c>
      <c r="V64" s="178">
        <f t="shared" si="12"/>
        <v>12354.11</v>
      </c>
      <c r="W64" s="178">
        <f t="shared" si="12"/>
        <v>11628.365000000002</v>
      </c>
      <c r="X64" s="178">
        <f t="shared" si="12"/>
        <v>12839.722</v>
      </c>
      <c r="Y64" s="178">
        <f t="shared" si="12"/>
        <v>14002.467999999999</v>
      </c>
      <c r="Z64" s="178">
        <f t="shared" si="12"/>
        <v>14936.071000000002</v>
      </c>
      <c r="AA64" s="178">
        <f t="shared" si="12"/>
        <v>17215.703000000001</v>
      </c>
      <c r="AB64" s="178">
        <f t="shared" si="12"/>
        <v>17705.723000000002</v>
      </c>
      <c r="AC64" s="178">
        <f t="shared" si="12"/>
        <v>18264.3</v>
      </c>
      <c r="AD64" s="178">
        <f t="shared" si="12"/>
        <v>18867.749</v>
      </c>
      <c r="AE64" s="178">
        <f t="shared" si="12"/>
        <v>19409.796999999999</v>
      </c>
      <c r="AF64" s="178">
        <f t="shared" si="12"/>
        <v>19238.413999999997</v>
      </c>
      <c r="AG64" s="178">
        <f t="shared" si="12"/>
        <v>18428.567999999999</v>
      </c>
      <c r="AH64" s="178">
        <f t="shared" si="12"/>
        <v>18618.91</v>
      </c>
      <c r="AI64" s="178">
        <f t="shared" si="12"/>
        <v>20442.044999999998</v>
      </c>
      <c r="AJ64" s="178">
        <f t="shared" si="12"/>
        <v>20845.774999999998</v>
      </c>
      <c r="AK64" s="178">
        <f t="shared" si="12"/>
        <v>21117.748</v>
      </c>
      <c r="AL64" s="178">
        <f t="shared" si="12"/>
        <v>19389.812000000002</v>
      </c>
      <c r="AM64" s="178">
        <f>AM66-AM71</f>
        <v>25561.735000000001</v>
      </c>
      <c r="AN64" s="178">
        <f t="shared" si="12"/>
        <v>24318.398000000001</v>
      </c>
      <c r="AO64" s="178">
        <f t="shared" si="12"/>
        <v>22124.478999999999</v>
      </c>
      <c r="AP64" s="178">
        <f t="shared" si="12"/>
        <v>22383.518</v>
      </c>
      <c r="AQ64" s="178">
        <f t="shared" si="12"/>
        <v>24657.826000000001</v>
      </c>
      <c r="AR64" s="178">
        <f t="shared" si="12"/>
        <v>25413.633999999998</v>
      </c>
      <c r="AS64" s="178">
        <f t="shared" si="12"/>
        <v>26233.662000000004</v>
      </c>
      <c r="AT64" s="178">
        <f t="shared" si="12"/>
        <v>28990.351999999999</v>
      </c>
      <c r="AU64" s="178">
        <f t="shared" si="12"/>
        <v>29328.392000000003</v>
      </c>
      <c r="AV64" s="178">
        <f t="shared" si="12"/>
        <v>28954.663</v>
      </c>
      <c r="AW64" s="178">
        <f t="shared" si="12"/>
        <v>30267.010999999995</v>
      </c>
      <c r="AX64" s="178">
        <f t="shared" si="12"/>
        <v>32469.252</v>
      </c>
      <c r="AY64" s="178">
        <f t="shared" si="12"/>
        <v>38374.985000000001</v>
      </c>
      <c r="AZ64" s="178">
        <f t="shared" si="12"/>
        <v>38678.173000000003</v>
      </c>
      <c r="BA64" s="178">
        <f t="shared" si="12"/>
        <v>39585.917000000001</v>
      </c>
      <c r="BB64" s="178">
        <f t="shared" si="12"/>
        <v>41889.561000000002</v>
      </c>
      <c r="BC64" s="178">
        <f t="shared" si="12"/>
        <v>42481.917000000009</v>
      </c>
      <c r="BD64" s="178">
        <f t="shared" si="12"/>
        <v>46188.530000000006</v>
      </c>
      <c r="BE64" s="178">
        <f t="shared" si="12"/>
        <v>46628.221000000005</v>
      </c>
      <c r="BF64" s="178">
        <f t="shared" si="12"/>
        <v>47859.714999999997</v>
      </c>
      <c r="BG64" s="178">
        <f t="shared" si="12"/>
        <v>46487.48</v>
      </c>
      <c r="BH64" s="178">
        <f t="shared" si="12"/>
        <v>52492.34</v>
      </c>
      <c r="BI64" s="178">
        <f t="shared" si="12"/>
        <v>50526.044000000002</v>
      </c>
      <c r="BJ64" s="178">
        <f t="shared" si="12"/>
        <v>53686.927000000003</v>
      </c>
      <c r="BK64" s="178">
        <f>BK66-BK71</f>
        <v>58958.271999999997</v>
      </c>
      <c r="BL64" s="178">
        <f t="shared" si="12"/>
        <v>54565.029999999992</v>
      </c>
      <c r="BM64" s="178">
        <f t="shared" si="12"/>
        <v>51043.766000000011</v>
      </c>
      <c r="BN64" s="178">
        <f t="shared" si="12"/>
        <v>49005.71</v>
      </c>
      <c r="BO64" s="178">
        <f t="shared" ref="BO64:CR64" si="13">BO66-BO71</f>
        <v>48487.283000000003</v>
      </c>
      <c r="BP64" s="178">
        <f t="shared" si="13"/>
        <v>47847.306000000004</v>
      </c>
      <c r="BQ64" s="178">
        <f t="shared" si="13"/>
        <v>48710.826000000008</v>
      </c>
      <c r="BR64" s="178">
        <f t="shared" si="13"/>
        <v>50804.451000000001</v>
      </c>
      <c r="BS64" s="178">
        <f t="shared" si="13"/>
        <v>49351.315000000002</v>
      </c>
      <c r="BT64" s="178">
        <f>BT66-BT71</f>
        <v>46959.936000000002</v>
      </c>
      <c r="BU64" s="178">
        <f t="shared" si="13"/>
        <v>48230.598000000005</v>
      </c>
      <c r="BV64" s="178">
        <f t="shared" si="13"/>
        <v>50513.932000000001</v>
      </c>
      <c r="BW64" s="178">
        <f t="shared" si="13"/>
        <v>50143.176999999996</v>
      </c>
      <c r="BX64" s="178">
        <f t="shared" si="13"/>
        <v>51147.031000000003</v>
      </c>
      <c r="BY64" s="178">
        <f t="shared" si="13"/>
        <v>49320.521999999997</v>
      </c>
      <c r="BZ64" s="178">
        <f t="shared" si="13"/>
        <v>48205.991000000002</v>
      </c>
      <c r="CA64" s="178">
        <f t="shared" si="13"/>
        <v>48788.501999999993</v>
      </c>
      <c r="CB64" s="178">
        <f t="shared" si="13"/>
        <v>46376.54</v>
      </c>
      <c r="CC64" s="178">
        <f t="shared" si="13"/>
        <v>47681.817000000003</v>
      </c>
      <c r="CD64" s="178">
        <f t="shared" si="13"/>
        <v>48080.593999999997</v>
      </c>
      <c r="CE64" s="178">
        <f t="shared" si="13"/>
        <v>48572.981999999996</v>
      </c>
      <c r="CF64" s="178">
        <f t="shared" si="13"/>
        <v>51962.818000000007</v>
      </c>
      <c r="CG64" s="178">
        <f t="shared" si="13"/>
        <v>52457.755999999994</v>
      </c>
      <c r="CH64" s="178">
        <f t="shared" si="13"/>
        <v>53657.152000000002</v>
      </c>
      <c r="CI64" s="178">
        <f>CI66-CI71</f>
        <v>57219.292000000001</v>
      </c>
      <c r="CJ64" s="178">
        <f t="shared" si="13"/>
        <v>58144.099000000002</v>
      </c>
      <c r="CK64" s="180">
        <f t="shared" si="13"/>
        <v>57138.535000000003</v>
      </c>
      <c r="CL64" s="180">
        <f t="shared" si="13"/>
        <v>56867.593000000001</v>
      </c>
      <c r="CM64" s="180">
        <f t="shared" si="13"/>
        <v>60636.429000000004</v>
      </c>
      <c r="CN64" s="186">
        <f t="shared" si="13"/>
        <v>61442.961000000003</v>
      </c>
      <c r="CO64" s="186">
        <f t="shared" si="13"/>
        <v>61466.885999999999</v>
      </c>
      <c r="CP64" s="186">
        <f t="shared" si="13"/>
        <v>60497.739000000001</v>
      </c>
      <c r="CQ64" s="186">
        <f t="shared" si="13"/>
        <v>64806.320999999996</v>
      </c>
      <c r="CR64" s="186">
        <f t="shared" si="13"/>
        <v>64511.338000000003</v>
      </c>
      <c r="CS64" s="186">
        <f>CS66-CS71</f>
        <v>65674.081000000006</v>
      </c>
      <c r="CT64" s="186">
        <f>CT66-CT71</f>
        <v>65505.206000000006</v>
      </c>
      <c r="CU64" s="186">
        <f>CU66-CU71</f>
        <v>69088.190999999992</v>
      </c>
      <c r="CV64" s="178">
        <f t="shared" ref="CV64:FG64" si="14">CV65-CV71</f>
        <v>71982.136900284459</v>
      </c>
      <c r="CW64" s="178">
        <f t="shared" si="14"/>
        <v>69934.896370205635</v>
      </c>
      <c r="CX64" s="178">
        <f t="shared" si="14"/>
        <v>68220.725077595023</v>
      </c>
      <c r="CY64" s="178">
        <f t="shared" si="14"/>
        <v>71904.077746007912</v>
      </c>
      <c r="CZ64" s="178">
        <f t="shared" si="14"/>
        <v>70027.76646276837</v>
      </c>
      <c r="DA64" s="178">
        <f t="shared" si="14"/>
        <v>76179.655164563912</v>
      </c>
      <c r="DB64" s="178">
        <f t="shared" si="14"/>
        <v>74632.468224073513</v>
      </c>
      <c r="DC64" s="178">
        <f t="shared" si="14"/>
        <v>74363.99228266417</v>
      </c>
      <c r="DD64" s="178">
        <f t="shared" si="14"/>
        <v>72273.78240337428</v>
      </c>
      <c r="DE64" s="178">
        <f t="shared" si="14"/>
        <v>80836.878295781105</v>
      </c>
      <c r="DF64" s="178">
        <f t="shared" si="14"/>
        <v>77187.023390139817</v>
      </c>
      <c r="DG64" s="178">
        <f t="shared" si="14"/>
        <v>81436.146274043334</v>
      </c>
      <c r="DH64" s="178">
        <f t="shared" si="14"/>
        <v>79069.272763959802</v>
      </c>
      <c r="DI64" s="178">
        <f t="shared" si="14"/>
        <v>83562.095917843821</v>
      </c>
      <c r="DJ64" s="178">
        <f t="shared" si="14"/>
        <v>79885.293743283066</v>
      </c>
      <c r="DK64" s="178">
        <f t="shared" si="14"/>
        <v>83101.213146716793</v>
      </c>
      <c r="DL64" s="178">
        <f t="shared" si="14"/>
        <v>84544.540622651315</v>
      </c>
      <c r="DM64" s="178">
        <f t="shared" si="14"/>
        <v>83816.752538028319</v>
      </c>
      <c r="DN64" s="178">
        <f t="shared" si="14"/>
        <v>83596.936556916873</v>
      </c>
      <c r="DO64" s="178">
        <f t="shared" si="14"/>
        <v>85312.173249879474</v>
      </c>
      <c r="DP64" s="178">
        <f t="shared" si="14"/>
        <v>89183.698636717105</v>
      </c>
      <c r="DQ64" s="178">
        <f t="shared" si="14"/>
        <v>89180.94076836016</v>
      </c>
      <c r="DR64" s="178">
        <f t="shared" si="14"/>
        <v>87238.952664572629</v>
      </c>
      <c r="DS64" s="178">
        <f t="shared" si="14"/>
        <v>91731.138655481191</v>
      </c>
      <c r="DT64" s="178">
        <f t="shared" si="14"/>
        <v>90292.067394277619</v>
      </c>
      <c r="DU64" s="178">
        <f t="shared" si="14"/>
        <v>90514.722026040617</v>
      </c>
      <c r="DV64" s="178">
        <f t="shared" si="14"/>
        <v>89234.162515768345</v>
      </c>
      <c r="DW64" s="178">
        <f t="shared" si="14"/>
        <v>87592.115229014104</v>
      </c>
      <c r="DX64" s="178">
        <f t="shared" si="14"/>
        <v>96327.125937680903</v>
      </c>
      <c r="DY64" s="178">
        <f t="shared" si="14"/>
        <v>93562.205538779395</v>
      </c>
      <c r="DZ64" s="178">
        <f t="shared" si="14"/>
        <v>89983.713454423894</v>
      </c>
      <c r="EA64" s="178">
        <f t="shared" si="14"/>
        <v>89275.7516100832</v>
      </c>
      <c r="EB64" s="178">
        <f t="shared" si="14"/>
        <v>86760.61246573877</v>
      </c>
      <c r="EC64" s="178">
        <f t="shared" si="14"/>
        <v>86269.869897497498</v>
      </c>
      <c r="ED64" s="178">
        <f t="shared" si="14"/>
        <v>85792.534614366392</v>
      </c>
      <c r="EE64" s="178">
        <f t="shared" si="14"/>
        <v>78601.575960809598</v>
      </c>
      <c r="EF64" s="178">
        <f t="shared" si="14"/>
        <v>79037.619414666318</v>
      </c>
      <c r="EG64" s="178">
        <f t="shared" si="14"/>
        <v>79554.190177271215</v>
      </c>
      <c r="EH64" s="178">
        <f t="shared" si="14"/>
        <v>80573.484461938831</v>
      </c>
      <c r="EI64" s="178">
        <f t="shared" si="14"/>
        <v>80550.248064353946</v>
      </c>
      <c r="EJ64" s="178">
        <f t="shared" si="14"/>
        <v>80054.325307623978</v>
      </c>
      <c r="EK64" s="178">
        <f t="shared" si="14"/>
        <v>76810.896590704215</v>
      </c>
      <c r="EL64" s="178">
        <f t="shared" si="14"/>
        <v>73438.67370870446</v>
      </c>
      <c r="EM64" s="178">
        <f t="shared" si="14"/>
        <v>72495.095020102133</v>
      </c>
      <c r="EN64" s="178">
        <f t="shared" si="14"/>
        <v>71469.194867609243</v>
      </c>
      <c r="EO64" s="178">
        <f t="shared" si="14"/>
        <v>68996.091697808501</v>
      </c>
      <c r="EP64" s="178">
        <f t="shared" si="14"/>
        <v>63393.066916531687</v>
      </c>
      <c r="EQ64" s="178">
        <f t="shared" si="14"/>
        <v>63741.295002648556</v>
      </c>
      <c r="ER64" s="178">
        <f t="shared" si="14"/>
        <v>60799.215845957573</v>
      </c>
      <c r="ES64" s="178">
        <f t="shared" si="14"/>
        <v>59580.440016698172</v>
      </c>
      <c r="ET64" s="178">
        <f t="shared" si="14"/>
        <v>59844.078665570451</v>
      </c>
      <c r="EU64" s="178">
        <f t="shared" si="14"/>
        <v>59567.544148405774</v>
      </c>
      <c r="EV64" s="178">
        <f t="shared" si="14"/>
        <v>58899.584145593537</v>
      </c>
      <c r="EW64" s="178">
        <f t="shared" si="14"/>
        <v>56954.385552374231</v>
      </c>
      <c r="EX64" s="178">
        <f t="shared" si="14"/>
        <v>57016.871946350991</v>
      </c>
      <c r="EY64" s="178">
        <f t="shared" si="14"/>
        <v>56964.383393565869</v>
      </c>
      <c r="EZ64" s="178">
        <f t="shared" si="14"/>
        <v>56106.342424844479</v>
      </c>
      <c r="FA64" s="178">
        <f t="shared" si="14"/>
        <v>54290.960812189544</v>
      </c>
      <c r="FB64" s="178">
        <f t="shared" si="14"/>
        <v>53118.738968874139</v>
      </c>
      <c r="FC64" s="178">
        <f t="shared" si="14"/>
        <v>53534.326446373234</v>
      </c>
      <c r="FD64" s="178">
        <f t="shared" si="14"/>
        <v>53462.191936191753</v>
      </c>
      <c r="FE64" s="178">
        <f t="shared" si="14"/>
        <v>54218.148428038046</v>
      </c>
      <c r="FF64" s="178">
        <f t="shared" si="14"/>
        <v>54184.893182045591</v>
      </c>
      <c r="FG64" s="178">
        <f t="shared" si="14"/>
        <v>54180.360883643494</v>
      </c>
      <c r="FH64" s="178">
        <f t="shared" ref="FH64:HR64" si="15">FH65-FH71</f>
        <v>54059.069922998606</v>
      </c>
      <c r="FI64" s="178">
        <f t="shared" si="15"/>
        <v>54684.919190476525</v>
      </c>
      <c r="FJ64" s="178">
        <f t="shared" si="15"/>
        <v>54135.298464195308</v>
      </c>
      <c r="FK64" s="178">
        <f t="shared" si="15"/>
        <v>55628.928677672091</v>
      </c>
      <c r="FL64" s="178">
        <f t="shared" si="15"/>
        <v>56064.91620924879</v>
      </c>
      <c r="FM64" s="178">
        <f t="shared" si="15"/>
        <v>56061.874271227549</v>
      </c>
      <c r="FN64" s="178">
        <f t="shared" si="15"/>
        <v>56730.939029899368</v>
      </c>
      <c r="FO64" s="178">
        <f t="shared" si="15"/>
        <v>58302.738089923783</v>
      </c>
      <c r="FP64" s="178">
        <f t="shared" si="15"/>
        <v>59485.888936114665</v>
      </c>
      <c r="FQ64" s="178">
        <f t="shared" si="15"/>
        <v>59457.023780252624</v>
      </c>
      <c r="FR64" s="178">
        <f t="shared" si="15"/>
        <v>60858.216980885183</v>
      </c>
      <c r="FS64" s="178">
        <f t="shared" si="15"/>
        <v>62735.550417974322</v>
      </c>
      <c r="FT64" s="178">
        <f t="shared" si="15"/>
        <v>63187.939410366671</v>
      </c>
      <c r="FU64" s="178">
        <f t="shared" si="15"/>
        <v>65336.533681697278</v>
      </c>
      <c r="FV64" s="178">
        <f t="shared" si="15"/>
        <v>67283.101459575279</v>
      </c>
      <c r="FW64" s="178">
        <f t="shared" si="15"/>
        <v>69294.454905330465</v>
      </c>
      <c r="FX64" s="178">
        <f t="shared" si="15"/>
        <v>69562.608146233877</v>
      </c>
      <c r="FY64" s="178">
        <f t="shared" si="15"/>
        <v>71989.416249150556</v>
      </c>
      <c r="FZ64" s="178">
        <f t="shared" si="15"/>
        <v>74360.221312476264</v>
      </c>
      <c r="GA64" s="178">
        <f t="shared" si="15"/>
        <v>76368.479158588496</v>
      </c>
      <c r="GB64" s="93">
        <f t="shared" si="15"/>
        <v>75723.10595111626</v>
      </c>
      <c r="GC64" s="93">
        <f t="shared" si="15"/>
        <v>77234.227570817646</v>
      </c>
      <c r="GD64" s="93">
        <f t="shared" si="15"/>
        <v>78133.037856423543</v>
      </c>
      <c r="GE64" s="93">
        <f t="shared" si="15"/>
        <v>77838.850170453006</v>
      </c>
      <c r="GF64" s="93">
        <f t="shared" si="15"/>
        <v>77665.807686376153</v>
      </c>
      <c r="GG64" s="182">
        <f t="shared" si="15"/>
        <v>79887.807686376153</v>
      </c>
      <c r="GH64" s="182">
        <f t="shared" si="15"/>
        <v>80440.463620629467</v>
      </c>
      <c r="GI64" s="182">
        <f t="shared" si="15"/>
        <v>81567.261528993316</v>
      </c>
      <c r="GJ64" s="182">
        <f t="shared" si="15"/>
        <v>80294.600678675313</v>
      </c>
      <c r="GK64" s="182">
        <f t="shared" si="15"/>
        <v>80892.231345614127</v>
      </c>
      <c r="GL64" s="187">
        <f t="shared" si="15"/>
        <v>80850.056598900308</v>
      </c>
      <c r="GM64" s="187">
        <f t="shared" si="15"/>
        <v>80361.997534585709</v>
      </c>
      <c r="GN64" s="187">
        <f>GN65-GN71</f>
        <v>78648.901834728051</v>
      </c>
      <c r="GO64" s="187">
        <f t="shared" si="15"/>
        <v>78501</v>
      </c>
      <c r="GP64" s="187">
        <f t="shared" si="15"/>
        <v>79867</v>
      </c>
      <c r="GQ64" s="187">
        <f t="shared" si="15"/>
        <v>80423</v>
      </c>
      <c r="GR64" s="187">
        <f t="shared" si="15"/>
        <v>79631</v>
      </c>
      <c r="GS64" s="187">
        <f t="shared" si="15"/>
        <v>77957</v>
      </c>
      <c r="GT64" s="187">
        <f t="shared" si="15"/>
        <v>76354</v>
      </c>
      <c r="GU64" s="187">
        <f t="shared" si="15"/>
        <v>74600</v>
      </c>
      <c r="GV64" s="187">
        <f t="shared" si="15"/>
        <v>70270</v>
      </c>
      <c r="GW64" s="187">
        <f t="shared" si="15"/>
        <v>68489</v>
      </c>
      <c r="GX64" s="187">
        <f t="shared" si="15"/>
        <v>65593</v>
      </c>
      <c r="GY64" s="187">
        <f t="shared" si="15"/>
        <v>78882</v>
      </c>
      <c r="GZ64" s="187">
        <f>GZ65-GZ71</f>
        <v>80660</v>
      </c>
      <c r="HA64" s="187">
        <f>HA65-HA71</f>
        <v>82197</v>
      </c>
      <c r="HB64" s="187">
        <f t="shared" si="15"/>
        <v>85358</v>
      </c>
      <c r="HC64" s="187">
        <f t="shared" si="15"/>
        <v>86941</v>
      </c>
      <c r="HD64" s="187">
        <f>HD65-HD71</f>
        <v>89212</v>
      </c>
      <c r="HE64" s="187">
        <f t="shared" si="15"/>
        <v>87596</v>
      </c>
      <c r="HF64" s="187">
        <f t="shared" si="15"/>
        <v>87659</v>
      </c>
      <c r="HG64" s="187">
        <f t="shared" si="15"/>
        <v>87356</v>
      </c>
      <c r="HH64" s="187">
        <f t="shared" si="15"/>
        <v>86979</v>
      </c>
      <c r="HI64" s="187">
        <f t="shared" si="15"/>
        <v>91556</v>
      </c>
      <c r="HJ64" s="187">
        <f t="shared" si="15"/>
        <v>92092</v>
      </c>
      <c r="HK64" s="187">
        <f t="shared" si="15"/>
        <v>93089</v>
      </c>
      <c r="HL64" s="187">
        <f t="shared" si="15"/>
        <v>91221</v>
      </c>
      <c r="HM64" s="188">
        <f t="shared" si="15"/>
        <v>95088</v>
      </c>
      <c r="HN64" s="188">
        <f t="shared" si="15"/>
        <v>97922</v>
      </c>
      <c r="HO64" s="188">
        <f t="shared" si="15"/>
        <v>102660</v>
      </c>
      <c r="HP64" s="188">
        <f t="shared" si="15"/>
        <v>109698</v>
      </c>
      <c r="HQ64" s="187">
        <f t="shared" si="15"/>
        <v>108986</v>
      </c>
      <c r="HR64" s="187">
        <f t="shared" si="15"/>
        <v>115489</v>
      </c>
      <c r="HS64" s="187">
        <f>HS65-HS71</f>
        <v>119248</v>
      </c>
      <c r="HT64" s="187">
        <f t="shared" ref="HT64:IB64" si="16">HT65-HT71</f>
        <v>121897</v>
      </c>
      <c r="HU64" s="187">
        <f t="shared" si="16"/>
        <v>127346</v>
      </c>
      <c r="HV64" s="187">
        <f t="shared" si="16"/>
        <v>134428</v>
      </c>
      <c r="HW64" s="187">
        <f>HW65-HW71</f>
        <v>140637</v>
      </c>
      <c r="HX64" s="187">
        <f>HX65-HX71</f>
        <v>148969</v>
      </c>
      <c r="HY64" s="187">
        <f t="shared" si="16"/>
        <v>134890</v>
      </c>
      <c r="HZ64" s="187">
        <f t="shared" si="16"/>
        <v>142346</v>
      </c>
      <c r="IA64" s="187">
        <f>IA65-IA71</f>
        <v>143371</v>
      </c>
      <c r="IB64" s="187">
        <f t="shared" si="16"/>
        <v>142394</v>
      </c>
      <c r="IC64" s="187">
        <f>IC65-IC71</f>
        <v>142603</v>
      </c>
      <c r="ID64" s="187">
        <f t="shared" ref="ID64:IE64" si="17">ID65-ID71</f>
        <v>142951</v>
      </c>
      <c r="IE64" s="187">
        <f t="shared" si="17"/>
        <v>143902</v>
      </c>
      <c r="IF64" s="187">
        <f>IF65-IF71</f>
        <v>144104</v>
      </c>
      <c r="IG64" s="187">
        <f>IG65-IG71</f>
        <v>147863</v>
      </c>
      <c r="IH64" s="187">
        <f t="shared" ref="IH64:IZ64" si="18">IH65-IH71</f>
        <v>147484</v>
      </c>
      <c r="II64" s="187">
        <f t="shared" si="18"/>
        <v>145639</v>
      </c>
      <c r="IJ64" s="187">
        <f t="shared" si="18"/>
        <v>140765</v>
      </c>
      <c r="IK64" s="187">
        <f t="shared" si="18"/>
        <v>139035</v>
      </c>
      <c r="IL64" s="187">
        <f t="shared" si="18"/>
        <v>142047</v>
      </c>
      <c r="IM64" s="187">
        <f t="shared" si="18"/>
        <v>142890</v>
      </c>
      <c r="IN64" s="187">
        <f t="shared" si="18"/>
        <v>142185</v>
      </c>
      <c r="IO64" s="187">
        <f t="shared" si="18"/>
        <v>142690</v>
      </c>
      <c r="IP64" s="187">
        <f t="shared" si="18"/>
        <v>142966</v>
      </c>
      <c r="IQ64" s="187">
        <f t="shared" si="18"/>
        <v>144434</v>
      </c>
      <c r="IR64" s="187">
        <f t="shared" si="18"/>
        <v>143348</v>
      </c>
      <c r="IS64" s="189">
        <f t="shared" si="18"/>
        <v>139308</v>
      </c>
      <c r="IT64" s="189">
        <f t="shared" si="18"/>
        <v>137093</v>
      </c>
      <c r="IU64" s="189">
        <f t="shared" si="18"/>
        <v>130808</v>
      </c>
      <c r="IV64" s="189">
        <f t="shared" si="18"/>
        <v>128967</v>
      </c>
      <c r="IW64" s="189">
        <f t="shared" si="18"/>
        <v>127464</v>
      </c>
      <c r="IX64" s="189">
        <f t="shared" si="18"/>
        <v>127819</v>
      </c>
      <c r="IY64" s="187">
        <f t="shared" si="18"/>
        <v>127754</v>
      </c>
      <c r="IZ64" s="189">
        <f t="shared" si="18"/>
        <v>126315</v>
      </c>
      <c r="JA64" s="187">
        <f t="shared" ref="JA64:JB64" si="19">JA65-JA71</f>
        <v>126159</v>
      </c>
      <c r="JB64" s="187">
        <f t="shared" si="19"/>
        <v>122939</v>
      </c>
      <c r="JC64" s="187">
        <f t="shared" ref="JC64" si="20">JC65-JC71</f>
        <v>123146</v>
      </c>
      <c r="JD64" s="187">
        <f t="shared" ref="JD64:JE64" si="21">JD65-JD71</f>
        <v>127993</v>
      </c>
      <c r="JE64" s="187">
        <f t="shared" si="21"/>
        <v>127296</v>
      </c>
      <c r="JF64" s="189">
        <f t="shared" ref="JF64:JG64" si="22">JF65-JF71</f>
        <v>127915</v>
      </c>
      <c r="JG64" s="563">
        <f t="shared" si="22"/>
        <v>127147</v>
      </c>
      <c r="JH64" s="549">
        <f t="shared" ref="JH64" si="23">JH65-JH71</f>
        <v>128508</v>
      </c>
      <c r="JI64" s="34">
        <f t="shared" ref="JI64" si="24">JI65-JI71</f>
        <v>131014</v>
      </c>
      <c r="JJ64" s="34">
        <f t="shared" ref="JJ64" si="25">JJ65-JJ71</f>
        <v>127551</v>
      </c>
      <c r="JK64" s="34">
        <f t="shared" ref="JK64" si="26">JK65-JK71</f>
        <v>128786</v>
      </c>
    </row>
    <row r="65" spans="1:271" s="15" customFormat="1" ht="15" customHeight="1">
      <c r="A65" s="58"/>
      <c r="B65" s="30" t="s">
        <v>76</v>
      </c>
      <c r="C65" s="178"/>
      <c r="D65" s="178"/>
      <c r="E65" s="178"/>
      <c r="F65" s="178"/>
      <c r="G65" s="178"/>
      <c r="H65" s="178"/>
      <c r="I65" s="178"/>
      <c r="J65" s="178"/>
      <c r="K65" s="178"/>
      <c r="L65" s="178"/>
      <c r="M65" s="178"/>
      <c r="N65" s="178"/>
      <c r="O65" s="178"/>
      <c r="P65" s="178"/>
      <c r="Q65" s="178"/>
      <c r="R65" s="178"/>
      <c r="S65" s="178"/>
      <c r="T65" s="178"/>
      <c r="U65" s="178"/>
      <c r="V65" s="178"/>
      <c r="W65" s="178"/>
      <c r="X65" s="178"/>
      <c r="Y65" s="178"/>
      <c r="Z65" s="178"/>
      <c r="AA65" s="178"/>
      <c r="AB65" s="178"/>
      <c r="AC65" s="178"/>
      <c r="AD65" s="178"/>
      <c r="AE65" s="178"/>
      <c r="AF65" s="178"/>
      <c r="AG65" s="178"/>
      <c r="AH65" s="178"/>
      <c r="AI65" s="178"/>
      <c r="AJ65" s="178"/>
      <c r="AK65" s="178"/>
      <c r="AL65" s="178"/>
      <c r="AM65" s="178"/>
      <c r="AN65" s="178"/>
      <c r="AO65" s="178"/>
      <c r="AP65" s="178"/>
      <c r="AQ65" s="178"/>
      <c r="AR65" s="178"/>
      <c r="AS65" s="178"/>
      <c r="AT65" s="178"/>
      <c r="AU65" s="178"/>
      <c r="AV65" s="178"/>
      <c r="AW65" s="178"/>
      <c r="AX65" s="178"/>
      <c r="AY65" s="178"/>
      <c r="AZ65" s="178"/>
      <c r="BA65" s="178"/>
      <c r="BB65" s="178"/>
      <c r="BC65" s="178"/>
      <c r="BD65" s="178"/>
      <c r="BE65" s="178"/>
      <c r="BF65" s="178"/>
      <c r="BG65" s="178"/>
      <c r="BH65" s="178"/>
      <c r="BI65" s="178"/>
      <c r="BJ65" s="178"/>
      <c r="BK65" s="178"/>
      <c r="BL65" s="178"/>
      <c r="BM65" s="178"/>
      <c r="BN65" s="178"/>
      <c r="BO65" s="178"/>
      <c r="BP65" s="178"/>
      <c r="BQ65" s="178"/>
      <c r="BR65" s="178"/>
      <c r="BS65" s="178"/>
      <c r="BT65" s="178"/>
      <c r="BU65" s="178"/>
      <c r="BV65" s="178"/>
      <c r="BW65" s="178"/>
      <c r="BX65" s="178"/>
      <c r="BY65" s="178"/>
      <c r="BZ65" s="178"/>
      <c r="CA65" s="178"/>
      <c r="CB65" s="178"/>
      <c r="CC65" s="178"/>
      <c r="CD65" s="178"/>
      <c r="CE65" s="178"/>
      <c r="CF65" s="178"/>
      <c r="CG65" s="178"/>
      <c r="CH65" s="178"/>
      <c r="CI65" s="178"/>
      <c r="CJ65" s="178"/>
      <c r="CK65" s="180"/>
      <c r="CL65" s="180"/>
      <c r="CM65" s="180"/>
      <c r="CN65" s="186"/>
      <c r="CO65" s="186"/>
      <c r="CP65" s="186"/>
      <c r="CQ65" s="186"/>
      <c r="CR65" s="186"/>
      <c r="CS65" s="186"/>
      <c r="CT65" s="186"/>
      <c r="CU65" s="186"/>
      <c r="CV65" s="186">
        <f>CV66+CV70</f>
        <v>77049.854653125774</v>
      </c>
      <c r="CW65" s="186">
        <f t="shared" ref="CW65:FH65" si="27">CW66+CW70</f>
        <v>70175.588575507834</v>
      </c>
      <c r="CX65" s="186">
        <f t="shared" si="27"/>
        <v>69774.177716833641</v>
      </c>
      <c r="CY65" s="186">
        <f t="shared" si="27"/>
        <v>72465.945407976644</v>
      </c>
      <c r="CZ65" s="186">
        <f t="shared" si="27"/>
        <v>70504.401670356136</v>
      </c>
      <c r="DA65" s="186">
        <f t="shared" si="27"/>
        <v>76188.723010784131</v>
      </c>
      <c r="DB65" s="186">
        <f t="shared" si="27"/>
        <v>74859.891323011601</v>
      </c>
      <c r="DC65" s="186">
        <f t="shared" si="27"/>
        <v>75796.175527495885</v>
      </c>
      <c r="DD65" s="186">
        <f t="shared" si="27"/>
        <v>73717.238215347257</v>
      </c>
      <c r="DE65" s="186">
        <f t="shared" si="27"/>
        <v>80846.002282310437</v>
      </c>
      <c r="DF65" s="186">
        <f t="shared" si="27"/>
        <v>78721.166506751193</v>
      </c>
      <c r="DG65" s="186">
        <f>DG66+DG70</f>
        <v>83031.338678329383</v>
      </c>
      <c r="DH65" s="186">
        <f t="shared" si="27"/>
        <v>79430.592640247269</v>
      </c>
      <c r="DI65" s="186">
        <f t="shared" si="27"/>
        <v>83572.68650393319</v>
      </c>
      <c r="DJ65" s="186">
        <f t="shared" si="27"/>
        <v>81422.517778965645</v>
      </c>
      <c r="DK65" s="186">
        <f t="shared" si="27"/>
        <v>83721.192174875585</v>
      </c>
      <c r="DL65" s="186">
        <f t="shared" si="27"/>
        <v>85706.822710572218</v>
      </c>
      <c r="DM65" s="186">
        <f t="shared" si="27"/>
        <v>84646.025992955183</v>
      </c>
      <c r="DN65" s="186">
        <f t="shared" si="27"/>
        <v>84219.286572442288</v>
      </c>
      <c r="DO65" s="186">
        <f t="shared" si="27"/>
        <v>85322.817042704643</v>
      </c>
      <c r="DP65" s="186">
        <f t="shared" si="27"/>
        <v>89194.787907589169</v>
      </c>
      <c r="DQ65" s="186">
        <f t="shared" si="27"/>
        <v>89192.481957372656</v>
      </c>
      <c r="DR65" s="186">
        <f t="shared" si="27"/>
        <v>87494.615502041037</v>
      </c>
      <c r="DS65" s="186">
        <f t="shared" si="27"/>
        <v>91826.998105682156</v>
      </c>
      <c r="DT65" s="186">
        <f t="shared" si="27"/>
        <v>90304.784588717914</v>
      </c>
      <c r="DU65" s="186">
        <f t="shared" si="27"/>
        <v>90796.779598075547</v>
      </c>
      <c r="DV65" s="186">
        <f t="shared" si="27"/>
        <v>96094.52927746647</v>
      </c>
      <c r="DW65" s="186">
        <f t="shared" si="27"/>
        <v>87604.832423454398</v>
      </c>
      <c r="DX65" s="186">
        <f t="shared" si="27"/>
        <v>96339.843128232271</v>
      </c>
      <c r="DY65" s="186">
        <f t="shared" si="27"/>
        <v>93574.86772933077</v>
      </c>
      <c r="DZ65" s="186">
        <f t="shared" si="27"/>
        <v>90349.795987723483</v>
      </c>
      <c r="EA65" s="186">
        <f t="shared" si="27"/>
        <v>89378.148857975946</v>
      </c>
      <c r="EB65" s="186">
        <f t="shared" si="27"/>
        <v>87304.108547407115</v>
      </c>
      <c r="EC65" s="186">
        <f t="shared" si="27"/>
        <v>94412.565117259524</v>
      </c>
      <c r="ED65" s="186">
        <f t="shared" si="27"/>
        <v>86558.795920994744</v>
      </c>
      <c r="EE65" s="186">
        <f t="shared" si="27"/>
        <v>78627.893753831362</v>
      </c>
      <c r="EF65" s="186">
        <f t="shared" si="27"/>
        <v>79153.384435539163</v>
      </c>
      <c r="EG65" s="186">
        <f t="shared" si="27"/>
        <v>79568.769978654513</v>
      </c>
      <c r="EH65" s="186">
        <f t="shared" si="27"/>
        <v>80588.034263322115</v>
      </c>
      <c r="EI65" s="186">
        <f t="shared" si="27"/>
        <v>86150.211164185734</v>
      </c>
      <c r="EJ65" s="186">
        <f t="shared" si="27"/>
        <v>80068.875109007262</v>
      </c>
      <c r="EK65" s="186">
        <f t="shared" si="27"/>
        <v>76825.446392087499</v>
      </c>
      <c r="EL65" s="186">
        <f t="shared" si="27"/>
        <v>73453.22351009355</v>
      </c>
      <c r="EM65" s="186">
        <f t="shared" si="27"/>
        <v>72552.49541694345</v>
      </c>
      <c r="EN65" s="186">
        <f t="shared" si="27"/>
        <v>71539.099170905596</v>
      </c>
      <c r="EO65" s="186">
        <f t="shared" si="27"/>
        <v>69527.798345146948</v>
      </c>
      <c r="EP65" s="186">
        <f t="shared" si="27"/>
        <v>63407.655948218977</v>
      </c>
      <c r="EQ65" s="186">
        <f t="shared" si="27"/>
        <v>63889.228710135299</v>
      </c>
      <c r="ER65" s="186">
        <f t="shared" si="27"/>
        <v>61241.549047873064</v>
      </c>
      <c r="ES65" s="186">
        <f t="shared" si="27"/>
        <v>59597.503332492561</v>
      </c>
      <c r="ET65" s="186">
        <f t="shared" si="27"/>
        <v>59861.141981364839</v>
      </c>
      <c r="EU65" s="186">
        <f t="shared" si="27"/>
        <v>59746.982301998207</v>
      </c>
      <c r="EV65" s="186">
        <f t="shared" si="27"/>
        <v>58945.08953686255</v>
      </c>
      <c r="EW65" s="186">
        <f t="shared" si="27"/>
        <v>57066.90189512902</v>
      </c>
      <c r="EX65" s="186">
        <f t="shared" si="27"/>
        <v>57096.631587020536</v>
      </c>
      <c r="EY65" s="186">
        <f t="shared" si="27"/>
        <v>56981.410869540057</v>
      </c>
      <c r="EZ65" s="186">
        <f t="shared" si="27"/>
        <v>56123.34990081867</v>
      </c>
      <c r="FA65" s="186">
        <f t="shared" si="27"/>
        <v>54636.837859872576</v>
      </c>
      <c r="FB65" s="186">
        <f t="shared" si="27"/>
        <v>53405.84659540945</v>
      </c>
      <c r="FC65" s="186">
        <f t="shared" si="27"/>
        <v>53551.313922347428</v>
      </c>
      <c r="FD65" s="186">
        <f t="shared" si="27"/>
        <v>54325.397381698742</v>
      </c>
      <c r="FE65" s="186">
        <f t="shared" si="27"/>
        <v>54287.182334794001</v>
      </c>
      <c r="FF65" s="186">
        <f t="shared" si="27"/>
        <v>54232.906425413799</v>
      </c>
      <c r="FG65" s="186">
        <f t="shared" si="27"/>
        <v>54197.197346297682</v>
      </c>
      <c r="FH65" s="186">
        <f t="shared" si="27"/>
        <v>54875.979354524155</v>
      </c>
      <c r="FI65" s="186">
        <f t="shared" ref="FI65:HP65" si="28">FI66+FI70</f>
        <v>54701.725653130714</v>
      </c>
      <c r="FJ65" s="186">
        <f t="shared" si="28"/>
        <v>54629.47179861302</v>
      </c>
      <c r="FK65" s="186">
        <f t="shared" si="28"/>
        <v>55645.735140323501</v>
      </c>
      <c r="FL65" s="186">
        <f t="shared" si="28"/>
        <v>56081.722671900199</v>
      </c>
      <c r="FM65" s="186">
        <f t="shared" si="28"/>
        <v>56382.492734081403</v>
      </c>
      <c r="FN65" s="186">
        <f t="shared" si="28"/>
        <v>56783.267186752899</v>
      </c>
      <c r="FO65" s="186">
        <f t="shared" si="28"/>
        <v>58364.992625343715</v>
      </c>
      <c r="FP65" s="186">
        <f t="shared" si="28"/>
        <v>59709.131116525474</v>
      </c>
      <c r="FQ65" s="186">
        <f t="shared" si="28"/>
        <v>59739.455970481438</v>
      </c>
      <c r="FR65" s="186">
        <f t="shared" si="28"/>
        <v>60920.247851722357</v>
      </c>
      <c r="FS65" s="186">
        <f t="shared" si="28"/>
        <v>62797.561288811492</v>
      </c>
      <c r="FT65" s="186">
        <f t="shared" si="28"/>
        <v>63249.95028120908</v>
      </c>
      <c r="FU65" s="186">
        <f t="shared" si="28"/>
        <v>65398.524552539689</v>
      </c>
      <c r="FV65" s="186">
        <f t="shared" si="28"/>
        <v>67345.09233041128</v>
      </c>
      <c r="FW65" s="186">
        <f t="shared" si="28"/>
        <v>69356.445776166438</v>
      </c>
      <c r="FX65" s="186">
        <f t="shared" si="28"/>
        <v>69624.59901706985</v>
      </c>
      <c r="FY65" s="186">
        <f t="shared" si="28"/>
        <v>72051.398443786529</v>
      </c>
      <c r="FZ65" s="186">
        <f t="shared" si="28"/>
        <v>74422.203507102138</v>
      </c>
      <c r="GA65" s="186">
        <f t="shared" si="28"/>
        <v>76481.186403295651</v>
      </c>
      <c r="GB65" s="93">
        <f>GB66+GB70</f>
        <v>75752.6389133333</v>
      </c>
      <c r="GC65" s="93">
        <f>GC66+GC70</f>
        <v>77262.943847225848</v>
      </c>
      <c r="GD65" s="93">
        <f t="shared" si="28"/>
        <v>78152.23017004905</v>
      </c>
      <c r="GE65" s="93">
        <f t="shared" si="28"/>
        <v>77858.042484076854</v>
      </c>
      <c r="GF65" s="93">
        <f t="shared" si="28"/>
        <v>77685</v>
      </c>
      <c r="GG65" s="182">
        <f t="shared" si="28"/>
        <v>79907</v>
      </c>
      <c r="GH65" s="182">
        <f t="shared" si="28"/>
        <v>80459.675934255996</v>
      </c>
      <c r="GI65" s="182">
        <f t="shared" si="28"/>
        <v>81586.473842615829</v>
      </c>
      <c r="GJ65" s="182">
        <f t="shared" si="28"/>
        <v>80618.775285994881</v>
      </c>
      <c r="GK65" s="182">
        <f t="shared" si="28"/>
        <v>80976.469713102531</v>
      </c>
      <c r="GL65" s="187">
        <f t="shared" si="28"/>
        <v>80870.056598900308</v>
      </c>
      <c r="GM65" s="187">
        <f t="shared" si="28"/>
        <v>80383.997534585709</v>
      </c>
      <c r="GN65" s="187">
        <f t="shared" si="28"/>
        <v>79838.901834728051</v>
      </c>
      <c r="GO65" s="187">
        <f t="shared" si="28"/>
        <v>79700</v>
      </c>
      <c r="GP65" s="187">
        <f t="shared" si="28"/>
        <v>80160</v>
      </c>
      <c r="GQ65" s="187">
        <f t="shared" si="28"/>
        <v>81265</v>
      </c>
      <c r="GR65" s="187">
        <f t="shared" si="28"/>
        <v>80032</v>
      </c>
      <c r="GS65" s="187">
        <f t="shared" si="28"/>
        <v>77981</v>
      </c>
      <c r="GT65" s="187">
        <f t="shared" si="28"/>
        <v>79047</v>
      </c>
      <c r="GU65" s="187">
        <f t="shared" si="28"/>
        <v>77277</v>
      </c>
      <c r="GV65" s="187">
        <f t="shared" si="28"/>
        <v>70290</v>
      </c>
      <c r="GW65" s="187">
        <f t="shared" si="28"/>
        <v>68509</v>
      </c>
      <c r="GX65" s="187">
        <f t="shared" si="28"/>
        <v>65613</v>
      </c>
      <c r="GY65" s="187">
        <f t="shared" si="28"/>
        <v>78888</v>
      </c>
      <c r="GZ65" s="187">
        <f>GZ66+GZ70</f>
        <v>80879</v>
      </c>
      <c r="HA65" s="187">
        <f>HA66+HA70</f>
        <v>82203</v>
      </c>
      <c r="HB65" s="187">
        <f t="shared" si="28"/>
        <v>85363</v>
      </c>
      <c r="HC65" s="187">
        <f t="shared" si="28"/>
        <v>86998</v>
      </c>
      <c r="HD65" s="187">
        <f t="shared" si="28"/>
        <v>89229</v>
      </c>
      <c r="HE65" s="187">
        <f t="shared" si="28"/>
        <v>87601</v>
      </c>
      <c r="HF65" s="187">
        <f t="shared" si="28"/>
        <v>87666</v>
      </c>
      <c r="HG65" s="187">
        <f t="shared" si="28"/>
        <v>87361</v>
      </c>
      <c r="HH65" s="187">
        <f t="shared" si="28"/>
        <v>86984</v>
      </c>
      <c r="HI65" s="187">
        <f t="shared" si="28"/>
        <v>91561</v>
      </c>
      <c r="HJ65" s="187">
        <f t="shared" si="28"/>
        <v>92097</v>
      </c>
      <c r="HK65" s="187">
        <f t="shared" si="28"/>
        <v>93094</v>
      </c>
      <c r="HL65" s="187">
        <f t="shared" si="28"/>
        <v>91226</v>
      </c>
      <c r="HM65" s="187">
        <f t="shared" si="28"/>
        <v>95093</v>
      </c>
      <c r="HN65" s="188">
        <f>HN66+HN70</f>
        <v>97927</v>
      </c>
      <c r="HO65" s="188">
        <f t="shared" si="28"/>
        <v>102665</v>
      </c>
      <c r="HP65" s="187">
        <f t="shared" si="28"/>
        <v>109703</v>
      </c>
      <c r="HQ65" s="187">
        <f>HQ66+HQ70</f>
        <v>108991</v>
      </c>
      <c r="HR65" s="187">
        <f>HR66+HR70</f>
        <v>115494</v>
      </c>
      <c r="HS65" s="187">
        <f>HS66+HS70</f>
        <v>119253</v>
      </c>
      <c r="HT65" s="187">
        <f>HT66+HT70</f>
        <v>121901</v>
      </c>
      <c r="HU65" s="187">
        <f>HU66+HU70</f>
        <v>127351</v>
      </c>
      <c r="HV65" s="187">
        <f t="shared" ref="HV65:IB65" si="29">HV66+HV70</f>
        <v>134458</v>
      </c>
      <c r="HW65" s="187">
        <f>HW66+HW70</f>
        <v>140642</v>
      </c>
      <c r="HX65" s="187">
        <f>HX66+HX70</f>
        <v>148974</v>
      </c>
      <c r="HY65" s="187">
        <f t="shared" si="29"/>
        <v>134895</v>
      </c>
      <c r="HZ65" s="187">
        <f>HZ66+HZ70</f>
        <v>142351</v>
      </c>
      <c r="IA65" s="187">
        <f>IA66+IA70</f>
        <v>143622</v>
      </c>
      <c r="IB65" s="187">
        <f t="shared" si="29"/>
        <v>142399</v>
      </c>
      <c r="IC65" s="187">
        <f>IC66+IC70</f>
        <v>142608</v>
      </c>
      <c r="ID65" s="187">
        <f t="shared" ref="ID65:IE65" si="30">ID66+ID70</f>
        <v>142956</v>
      </c>
      <c r="IE65" s="187">
        <f t="shared" si="30"/>
        <v>143907</v>
      </c>
      <c r="IF65" s="187">
        <f>IF66+IF70</f>
        <v>144109</v>
      </c>
      <c r="IG65" s="187">
        <f>IG66+IG70</f>
        <v>148820</v>
      </c>
      <c r="IH65" s="187">
        <f t="shared" ref="IH65:IM65" si="31">IH66+IH70</f>
        <v>147557</v>
      </c>
      <c r="II65" s="187">
        <f t="shared" si="31"/>
        <v>145762</v>
      </c>
      <c r="IJ65" s="187">
        <f t="shared" si="31"/>
        <v>141030</v>
      </c>
      <c r="IK65" s="187">
        <f t="shared" si="31"/>
        <v>139072</v>
      </c>
      <c r="IL65" s="187">
        <f t="shared" si="31"/>
        <v>142180</v>
      </c>
      <c r="IM65" s="187">
        <f t="shared" si="31"/>
        <v>143018</v>
      </c>
      <c r="IN65" s="187">
        <f>IN66+IN70</f>
        <v>142215</v>
      </c>
      <c r="IO65" s="187">
        <f>IO66+IO70</f>
        <v>142759</v>
      </c>
      <c r="IP65" s="187">
        <f t="shared" ref="IP65:IZ65" si="32">IP66+IP70</f>
        <v>145077</v>
      </c>
      <c r="IQ65" s="187">
        <f t="shared" si="32"/>
        <v>144462</v>
      </c>
      <c r="IR65" s="187">
        <f t="shared" si="32"/>
        <v>143457</v>
      </c>
      <c r="IS65" s="189">
        <f t="shared" si="32"/>
        <v>140188</v>
      </c>
      <c r="IT65" s="189">
        <f t="shared" si="32"/>
        <v>137372</v>
      </c>
      <c r="IU65" s="189">
        <f t="shared" si="32"/>
        <v>130839</v>
      </c>
      <c r="IV65" s="189">
        <f t="shared" si="32"/>
        <v>129373</v>
      </c>
      <c r="IW65" s="189">
        <f t="shared" si="32"/>
        <v>127692</v>
      </c>
      <c r="IX65" s="189">
        <f t="shared" si="32"/>
        <v>128015</v>
      </c>
      <c r="IY65" s="187">
        <f t="shared" si="32"/>
        <v>128026</v>
      </c>
      <c r="IZ65" s="189">
        <f t="shared" si="32"/>
        <v>126347</v>
      </c>
      <c r="JA65" s="187">
        <f t="shared" ref="JA65:JB65" si="33">JA66+JA70</f>
        <v>126641</v>
      </c>
      <c r="JB65" s="187">
        <f t="shared" si="33"/>
        <v>123639</v>
      </c>
      <c r="JC65" s="187">
        <f t="shared" ref="JC65" si="34">JC66+JC70</f>
        <v>123547</v>
      </c>
      <c r="JD65" s="187">
        <f t="shared" ref="JD65:JE65" si="35">JD66+JD70</f>
        <v>128116</v>
      </c>
      <c r="JE65" s="187">
        <f t="shared" si="35"/>
        <v>127369</v>
      </c>
      <c r="JF65" s="189">
        <f t="shared" ref="JF65:JG65" si="36">JF66+JF70</f>
        <v>128063</v>
      </c>
      <c r="JG65" s="563">
        <f t="shared" si="36"/>
        <v>127176</v>
      </c>
      <c r="JH65" s="549">
        <f t="shared" ref="JH65" si="37">JH66+JH70</f>
        <v>128537</v>
      </c>
      <c r="JI65" s="34">
        <f t="shared" ref="JI65" si="38">JI66+JI70</f>
        <v>131043</v>
      </c>
      <c r="JJ65" s="34">
        <f t="shared" ref="JJ65" si="39">JJ66+JJ70</f>
        <v>127580</v>
      </c>
      <c r="JK65" s="34">
        <f t="shared" ref="JK65" si="40">JK66+JK70</f>
        <v>128815</v>
      </c>
    </row>
    <row r="66" spans="1:271" s="15" customFormat="1" ht="15" customHeight="1">
      <c r="A66" s="58"/>
      <c r="B66" s="159" t="s">
        <v>77</v>
      </c>
      <c r="C66" s="190">
        <f>C67+C68+C69</f>
        <v>1916</v>
      </c>
      <c r="D66" s="190">
        <f t="shared" ref="D66:BL66" si="41">D67+D68+D69</f>
        <v>2134</v>
      </c>
      <c r="E66" s="190">
        <f t="shared" si="41"/>
        <v>2952</v>
      </c>
      <c r="F66" s="190">
        <f t="shared" si="41"/>
        <v>2606</v>
      </c>
      <c r="G66" s="190">
        <f t="shared" si="41"/>
        <v>3251</v>
      </c>
      <c r="H66" s="190">
        <f t="shared" si="41"/>
        <v>4150</v>
      </c>
      <c r="I66" s="190">
        <f t="shared" si="41"/>
        <v>4662</v>
      </c>
      <c r="J66" s="190">
        <f t="shared" si="41"/>
        <v>6444</v>
      </c>
      <c r="K66" s="190">
        <f t="shared" si="41"/>
        <v>6515</v>
      </c>
      <c r="L66" s="190">
        <f t="shared" si="41"/>
        <v>7439</v>
      </c>
      <c r="M66" s="190">
        <f t="shared" si="41"/>
        <v>6911</v>
      </c>
      <c r="N66" s="190">
        <f t="shared" si="41"/>
        <v>8292</v>
      </c>
      <c r="O66" s="190">
        <f t="shared" si="41"/>
        <v>10109.16</v>
      </c>
      <c r="P66" s="190">
        <f t="shared" si="41"/>
        <v>12098.916000000001</v>
      </c>
      <c r="Q66" s="190">
        <f t="shared" si="41"/>
        <v>13106.091</v>
      </c>
      <c r="R66" s="190">
        <f t="shared" si="41"/>
        <v>13625.727999999999</v>
      </c>
      <c r="S66" s="190">
        <f t="shared" si="41"/>
        <v>12154.321</v>
      </c>
      <c r="T66" s="190">
        <f t="shared" si="41"/>
        <v>13541.184000000001</v>
      </c>
      <c r="U66" s="190">
        <f t="shared" si="41"/>
        <v>12985.04</v>
      </c>
      <c r="V66" s="190">
        <f t="shared" si="41"/>
        <v>13000.11</v>
      </c>
      <c r="W66" s="190">
        <f t="shared" si="41"/>
        <v>12274.365000000002</v>
      </c>
      <c r="X66" s="190">
        <f t="shared" si="41"/>
        <v>13485.722</v>
      </c>
      <c r="Y66" s="190">
        <f t="shared" si="41"/>
        <v>14648.467999999999</v>
      </c>
      <c r="Z66" s="190">
        <f t="shared" si="41"/>
        <v>15582.071000000002</v>
      </c>
      <c r="AA66" s="190">
        <f>AA67+AA68+AA69</f>
        <v>17845.703000000001</v>
      </c>
      <c r="AB66" s="190">
        <f t="shared" si="41"/>
        <v>18335.723000000002</v>
      </c>
      <c r="AC66" s="190">
        <f t="shared" si="41"/>
        <v>18894.3</v>
      </c>
      <c r="AD66" s="190">
        <f t="shared" si="41"/>
        <v>19497.749</v>
      </c>
      <c r="AE66" s="190">
        <f t="shared" si="41"/>
        <v>20039.796999999999</v>
      </c>
      <c r="AF66" s="190">
        <f t="shared" si="41"/>
        <v>19868.413999999997</v>
      </c>
      <c r="AG66" s="190">
        <f t="shared" si="41"/>
        <v>19058.567999999999</v>
      </c>
      <c r="AH66" s="190">
        <f t="shared" si="41"/>
        <v>19248.91</v>
      </c>
      <c r="AI66" s="190">
        <f t="shared" si="41"/>
        <v>21072.044999999998</v>
      </c>
      <c r="AJ66" s="190">
        <f t="shared" si="41"/>
        <v>21475.774999999998</v>
      </c>
      <c r="AK66" s="190">
        <f t="shared" si="41"/>
        <v>21747.748</v>
      </c>
      <c r="AL66" s="190">
        <f t="shared" si="41"/>
        <v>20019.812000000002</v>
      </c>
      <c r="AM66" s="190">
        <f t="shared" si="41"/>
        <v>26157.735000000001</v>
      </c>
      <c r="AN66" s="191">
        <f t="shared" si="41"/>
        <v>24914.398000000001</v>
      </c>
      <c r="AO66" s="191">
        <f t="shared" si="41"/>
        <v>22720.478999999999</v>
      </c>
      <c r="AP66" s="191">
        <f t="shared" si="41"/>
        <v>22979.518</v>
      </c>
      <c r="AQ66" s="191">
        <f t="shared" si="41"/>
        <v>25253.826000000001</v>
      </c>
      <c r="AR66" s="191">
        <f t="shared" si="41"/>
        <v>26009.633999999998</v>
      </c>
      <c r="AS66" s="191">
        <f t="shared" si="41"/>
        <v>26829.662000000004</v>
      </c>
      <c r="AT66" s="191">
        <f t="shared" si="41"/>
        <v>29586.351999999999</v>
      </c>
      <c r="AU66" s="191">
        <f t="shared" si="41"/>
        <v>29924.392000000003</v>
      </c>
      <c r="AV66" s="191">
        <f t="shared" si="41"/>
        <v>29550.663</v>
      </c>
      <c r="AW66" s="186">
        <f t="shared" si="41"/>
        <v>30863.010999999995</v>
      </c>
      <c r="AX66" s="191">
        <f t="shared" si="41"/>
        <v>33065.252</v>
      </c>
      <c r="AY66" s="191">
        <f t="shared" si="41"/>
        <v>38375.008999999998</v>
      </c>
      <c r="AZ66" s="186">
        <f t="shared" si="41"/>
        <v>38678.197</v>
      </c>
      <c r="BA66" s="186">
        <f t="shared" si="41"/>
        <v>39585.940999999999</v>
      </c>
      <c r="BB66" s="186">
        <f t="shared" si="41"/>
        <v>41889.584999999999</v>
      </c>
      <c r="BC66" s="186">
        <f t="shared" si="41"/>
        <v>42481.941000000006</v>
      </c>
      <c r="BD66" s="186">
        <f t="shared" si="41"/>
        <v>46188.554000000004</v>
      </c>
      <c r="BE66" s="186">
        <f t="shared" si="41"/>
        <v>46628.245000000003</v>
      </c>
      <c r="BF66" s="186">
        <f t="shared" si="41"/>
        <v>47859.738999999994</v>
      </c>
      <c r="BG66" s="186">
        <f t="shared" si="41"/>
        <v>46487.504000000001</v>
      </c>
      <c r="BH66" s="186">
        <f t="shared" si="41"/>
        <v>52492.363999999994</v>
      </c>
      <c r="BI66" s="186">
        <f t="shared" si="41"/>
        <v>50526.067999999999</v>
      </c>
      <c r="BJ66" s="186">
        <f t="shared" si="41"/>
        <v>53686.951000000001</v>
      </c>
      <c r="BK66" s="186">
        <f>BK67+BK68+BK69</f>
        <v>58958.295999999995</v>
      </c>
      <c r="BL66" s="186">
        <f t="shared" si="41"/>
        <v>54565.053999999989</v>
      </c>
      <c r="BM66" s="186">
        <f>BM67+BM68+BM69</f>
        <v>51043.790000000008</v>
      </c>
      <c r="BN66" s="186">
        <f t="shared" ref="BN66:DY66" si="42">BN67+BN68+BN69</f>
        <v>49005.733999999997</v>
      </c>
      <c r="BO66" s="186">
        <f t="shared" si="42"/>
        <v>48487.307000000001</v>
      </c>
      <c r="BP66" s="186">
        <f t="shared" si="42"/>
        <v>47847.33</v>
      </c>
      <c r="BQ66" s="186">
        <f t="shared" si="42"/>
        <v>48710.848000000005</v>
      </c>
      <c r="BR66" s="186">
        <f t="shared" si="42"/>
        <v>50804.472999999998</v>
      </c>
      <c r="BS66" s="186">
        <f t="shared" si="42"/>
        <v>49351.337</v>
      </c>
      <c r="BT66" s="186">
        <f>BT67+BT68+BT69</f>
        <v>46959.957999999999</v>
      </c>
      <c r="BU66" s="186">
        <f t="shared" si="42"/>
        <v>50337.598000000005</v>
      </c>
      <c r="BV66" s="186">
        <f t="shared" si="42"/>
        <v>52652.932000000001</v>
      </c>
      <c r="BW66" s="186">
        <f t="shared" si="42"/>
        <v>52224.176999999996</v>
      </c>
      <c r="BX66" s="186">
        <f t="shared" si="42"/>
        <v>53210.031000000003</v>
      </c>
      <c r="BY66" s="186">
        <f t="shared" si="42"/>
        <v>51354.521999999997</v>
      </c>
      <c r="BZ66" s="186">
        <f t="shared" si="42"/>
        <v>50220.991000000002</v>
      </c>
      <c r="CA66" s="186">
        <f t="shared" si="42"/>
        <v>50790.501999999993</v>
      </c>
      <c r="CB66" s="186">
        <f t="shared" si="42"/>
        <v>48333.54</v>
      </c>
      <c r="CC66" s="186">
        <f t="shared" si="42"/>
        <v>49644.817000000003</v>
      </c>
      <c r="CD66" s="186">
        <f>CD67+CD68+CD69</f>
        <v>50100.593999999997</v>
      </c>
      <c r="CE66" s="186">
        <f t="shared" si="42"/>
        <v>50575.981999999996</v>
      </c>
      <c r="CF66" s="186">
        <f t="shared" si="42"/>
        <v>54028.818000000007</v>
      </c>
      <c r="CG66" s="186">
        <f t="shared" si="42"/>
        <v>54540.755999999994</v>
      </c>
      <c r="CH66" s="186">
        <f t="shared" si="42"/>
        <v>55682.152000000002</v>
      </c>
      <c r="CI66" s="186">
        <f t="shared" si="42"/>
        <v>59263.292000000001</v>
      </c>
      <c r="CJ66" s="186">
        <f t="shared" si="42"/>
        <v>60217.099000000002</v>
      </c>
      <c r="CK66" s="180">
        <f t="shared" si="42"/>
        <v>59226.535000000003</v>
      </c>
      <c r="CL66" s="180">
        <f t="shared" si="42"/>
        <v>58972.593000000001</v>
      </c>
      <c r="CM66" s="180">
        <f t="shared" si="42"/>
        <v>62788.429000000004</v>
      </c>
      <c r="CN66" s="186">
        <f t="shared" si="42"/>
        <v>63567.961000000003</v>
      </c>
      <c r="CO66" s="186">
        <f t="shared" si="42"/>
        <v>63590.885999999999</v>
      </c>
      <c r="CP66" s="186">
        <f t="shared" si="42"/>
        <v>62619.739000000001</v>
      </c>
      <c r="CQ66" s="186">
        <f t="shared" si="42"/>
        <v>66947.320999999996</v>
      </c>
      <c r="CR66" s="186">
        <f t="shared" si="42"/>
        <v>66591.338000000003</v>
      </c>
      <c r="CS66" s="186">
        <f t="shared" si="42"/>
        <v>67779.081000000006</v>
      </c>
      <c r="CT66" s="186">
        <f t="shared" si="42"/>
        <v>67565.206000000006</v>
      </c>
      <c r="CU66" s="186">
        <f t="shared" si="42"/>
        <v>71119.190999999992</v>
      </c>
      <c r="CV66" s="186">
        <f t="shared" si="42"/>
        <v>75370.480116823688</v>
      </c>
      <c r="CW66" s="186">
        <f t="shared" si="42"/>
        <v>68490.67069578798</v>
      </c>
      <c r="CX66" s="186">
        <f t="shared" si="42"/>
        <v>68052.092195942518</v>
      </c>
      <c r="CY66" s="186">
        <f t="shared" si="42"/>
        <v>70742.754432871792</v>
      </c>
      <c r="CZ66" s="186">
        <f t="shared" si="42"/>
        <v>68796.833797203944</v>
      </c>
      <c r="DA66" s="186">
        <f t="shared" si="42"/>
        <v>74480.947717298972</v>
      </c>
      <c r="DB66" s="186">
        <f t="shared" si="42"/>
        <v>73154.57496897837</v>
      </c>
      <c r="DC66" s="186">
        <f t="shared" si="42"/>
        <v>74085.796564534859</v>
      </c>
      <c r="DD66" s="178">
        <f t="shared" si="42"/>
        <v>71999.038348732734</v>
      </c>
      <c r="DE66" s="178">
        <f t="shared" si="42"/>
        <v>79127.043981581621</v>
      </c>
      <c r="DF66" s="178">
        <f t="shared" si="42"/>
        <v>77002.873061609513</v>
      </c>
      <c r="DG66" s="178">
        <f t="shared" si="42"/>
        <v>81312.072453933099</v>
      </c>
      <c r="DH66" s="178">
        <f t="shared" si="42"/>
        <v>77705.52072146791</v>
      </c>
      <c r="DI66" s="178">
        <f t="shared" si="42"/>
        <v>81855.823416184139</v>
      </c>
      <c r="DJ66" s="93">
        <f t="shared" si="42"/>
        <v>79712.030800872977</v>
      </c>
      <c r="DK66" s="93">
        <f t="shared" si="42"/>
        <v>82006.384499874475</v>
      </c>
      <c r="DL66" s="93">
        <f t="shared" si="42"/>
        <v>83995.119557212543</v>
      </c>
      <c r="DM66" s="93">
        <f t="shared" si="42"/>
        <v>82931.315468603643</v>
      </c>
      <c r="DN66" s="93">
        <f t="shared" si="42"/>
        <v>82500.929236597847</v>
      </c>
      <c r="DO66" s="93">
        <f t="shared" si="42"/>
        <v>83602.74170569233</v>
      </c>
      <c r="DP66" s="93">
        <f t="shared" si="42"/>
        <v>87471.218137867123</v>
      </c>
      <c r="DQ66" s="93">
        <f t="shared" si="42"/>
        <v>87467.153374262591</v>
      </c>
      <c r="DR66" s="93">
        <f t="shared" si="42"/>
        <v>85766.049476936401</v>
      </c>
      <c r="DS66" s="93">
        <f t="shared" si="42"/>
        <v>90097.21668555103</v>
      </c>
      <c r="DT66" s="93">
        <f t="shared" si="42"/>
        <v>88578.466473895285</v>
      </c>
      <c r="DU66" s="93">
        <f t="shared" si="42"/>
        <v>89068.859227257359</v>
      </c>
      <c r="DV66" s="93">
        <f>DV67+DV68+DV69</f>
        <v>94364.283929509402</v>
      </c>
      <c r="DW66" s="93">
        <f t="shared" si="42"/>
        <v>85873.97263261312</v>
      </c>
      <c r="DX66" s="93">
        <f t="shared" si="42"/>
        <v>94612.790562306225</v>
      </c>
      <c r="DY66" s="93">
        <f t="shared" si="42"/>
        <v>91846.850212792167</v>
      </c>
      <c r="DZ66" s="93">
        <f t="shared" ref="DZ66:GK66" si="43">DZ67+DZ68+DZ69</f>
        <v>88647.342087538913</v>
      </c>
      <c r="EA66" s="93">
        <f>EA67+EA68+EA69</f>
        <v>87681.504480656731</v>
      </c>
      <c r="EB66" s="93">
        <f t="shared" si="43"/>
        <v>85640.143819343532</v>
      </c>
      <c r="EC66" s="93">
        <f t="shared" si="43"/>
        <v>92748.317266048864</v>
      </c>
      <c r="ED66" s="93">
        <f t="shared" si="43"/>
        <v>84897.513119348092</v>
      </c>
      <c r="EE66" s="93">
        <f t="shared" si="43"/>
        <v>76972.722994388983</v>
      </c>
      <c r="EF66" s="93">
        <f t="shared" si="43"/>
        <v>77511.050865349258</v>
      </c>
      <c r="EG66" s="93">
        <f t="shared" si="43"/>
        <v>77926.732218803139</v>
      </c>
      <c r="EH66" s="192">
        <f t="shared" si="43"/>
        <v>78955.617013122624</v>
      </c>
      <c r="EI66" s="192">
        <f>EI67+EI68+EI69</f>
        <v>84509.716681954611</v>
      </c>
      <c r="EJ66" s="93">
        <f t="shared" si="43"/>
        <v>78433.042306663658</v>
      </c>
      <c r="EK66" s="93">
        <f t="shared" si="43"/>
        <v>75185.678940762227</v>
      </c>
      <c r="EL66" s="93">
        <f t="shared" si="43"/>
        <v>71816.459446107765</v>
      </c>
      <c r="EM66" s="93">
        <f t="shared" si="43"/>
        <v>70912.522624485995</v>
      </c>
      <c r="EN66" s="93">
        <f t="shared" si="43"/>
        <v>69899.311917510931</v>
      </c>
      <c r="EO66" s="93">
        <f t="shared" si="43"/>
        <v>69074.085938909295</v>
      </c>
      <c r="EP66" s="93">
        <f t="shared" si="43"/>
        <v>62962.878046519843</v>
      </c>
      <c r="EQ66" s="93">
        <f t="shared" si="43"/>
        <v>63434.707107311166</v>
      </c>
      <c r="ER66" s="93">
        <f t="shared" si="43"/>
        <v>60787.482253144946</v>
      </c>
      <c r="ES66" s="93">
        <f t="shared" si="43"/>
        <v>59143.862574733728</v>
      </c>
      <c r="ET66" s="93">
        <f t="shared" si="43"/>
        <v>59398.726952908313</v>
      </c>
      <c r="EU66" s="93">
        <f t="shared" si="43"/>
        <v>59284.916021069454</v>
      </c>
      <c r="EV66" s="93">
        <f t="shared" si="43"/>
        <v>58486.514462544023</v>
      </c>
      <c r="EW66" s="93">
        <f t="shared" si="43"/>
        <v>56608.245533513342</v>
      </c>
      <c r="EX66" s="93">
        <f t="shared" si="43"/>
        <v>56638.044145546737</v>
      </c>
      <c r="EY66" s="93">
        <f t="shared" si="43"/>
        <v>56522.410726666771</v>
      </c>
      <c r="EZ66" s="93">
        <f t="shared" si="43"/>
        <v>55662.524574667157</v>
      </c>
      <c r="FA66" s="93">
        <f t="shared" si="43"/>
        <v>54181.363003104678</v>
      </c>
      <c r="FB66" s="93">
        <f t="shared" si="43"/>
        <v>52956.635752474758</v>
      </c>
      <c r="FC66" s="93">
        <f t="shared" si="43"/>
        <v>53105.75723577242</v>
      </c>
      <c r="FD66" s="93">
        <f t="shared" si="43"/>
        <v>53871.371580929685</v>
      </c>
      <c r="FE66" s="178">
        <f t="shared" si="43"/>
        <v>53836.753316740251</v>
      </c>
      <c r="FF66" s="178">
        <f t="shared" si="43"/>
        <v>53779.911734170884</v>
      </c>
      <c r="FG66" s="178">
        <f t="shared" si="43"/>
        <v>53740.953213946479</v>
      </c>
      <c r="FH66" s="178">
        <f t="shared" si="43"/>
        <v>54414.796437863421</v>
      </c>
      <c r="FI66" s="178">
        <f t="shared" si="43"/>
        <v>54241.465398703564</v>
      </c>
      <c r="FJ66" s="178">
        <f t="shared" si="43"/>
        <v>54159.842048425213</v>
      </c>
      <c r="FK66" s="178">
        <f t="shared" si="43"/>
        <v>55172.921735214048</v>
      </c>
      <c r="FL66" s="178">
        <f t="shared" si="43"/>
        <v>55611.486473723475</v>
      </c>
      <c r="FM66" s="178">
        <f t="shared" si="43"/>
        <v>55915.309534145694</v>
      </c>
      <c r="FN66" s="178">
        <f t="shared" si="43"/>
        <v>56312.614638126339</v>
      </c>
      <c r="FO66" s="178">
        <f t="shared" si="43"/>
        <v>57892.790484442143</v>
      </c>
      <c r="FP66" s="178">
        <f t="shared" si="43"/>
        <v>59227.340741523622</v>
      </c>
      <c r="FQ66" s="178">
        <f t="shared" si="43"/>
        <v>59261.642896442172</v>
      </c>
      <c r="FR66" s="178">
        <f t="shared" si="43"/>
        <v>60440.650384185705</v>
      </c>
      <c r="FS66" s="178">
        <f t="shared" si="43"/>
        <v>62322.582735170596</v>
      </c>
      <c r="FT66" s="178">
        <f t="shared" si="43"/>
        <v>62780.345063428249</v>
      </c>
      <c r="FU66" s="178">
        <f t="shared" si="43"/>
        <v>64931.111136624182</v>
      </c>
      <c r="FV66" s="178">
        <f t="shared" si="43"/>
        <v>66875.187476393519</v>
      </c>
      <c r="FW66" s="178">
        <f t="shared" si="43"/>
        <v>68888.860378625977</v>
      </c>
      <c r="FX66" s="178">
        <f t="shared" si="43"/>
        <v>69159.083912333052</v>
      </c>
      <c r="FY66" s="178">
        <f t="shared" si="43"/>
        <v>71590.408867400838</v>
      </c>
      <c r="FZ66" s="178">
        <f t="shared" si="43"/>
        <v>73960.009450191195</v>
      </c>
      <c r="GA66" s="178">
        <f t="shared" si="43"/>
        <v>76017.209859106137</v>
      </c>
      <c r="GB66" s="178">
        <f t="shared" si="43"/>
        <v>75288.198777176498</v>
      </c>
      <c r="GC66" s="178">
        <f t="shared" si="43"/>
        <v>76799.943847225848</v>
      </c>
      <c r="GD66" s="178">
        <f t="shared" si="43"/>
        <v>77692.289761096545</v>
      </c>
      <c r="GE66" s="178">
        <f t="shared" si="43"/>
        <v>77398.66494340745</v>
      </c>
      <c r="GF66" s="178">
        <f t="shared" si="43"/>
        <v>77227</v>
      </c>
      <c r="GG66" s="187">
        <f t="shared" si="43"/>
        <v>79444</v>
      </c>
      <c r="GH66" s="187">
        <f t="shared" si="43"/>
        <v>80000.937510514588</v>
      </c>
      <c r="GI66" s="187">
        <f t="shared" si="43"/>
        <v>81128.631036029386</v>
      </c>
      <c r="GJ66" s="187">
        <f t="shared" si="43"/>
        <v>80157.943071115355</v>
      </c>
      <c r="GK66" s="187">
        <f t="shared" si="43"/>
        <v>80511.647760627762</v>
      </c>
      <c r="GL66" s="187">
        <f t="shared" ref="GL66:HT66" si="44">GL67+GL68+GL69</f>
        <v>80408.056598900308</v>
      </c>
      <c r="GM66" s="187">
        <f t="shared" si="44"/>
        <v>79917.997534585709</v>
      </c>
      <c r="GN66" s="187">
        <f t="shared" si="44"/>
        <v>79375.901834728051</v>
      </c>
      <c r="GO66" s="187">
        <f t="shared" si="44"/>
        <v>79238</v>
      </c>
      <c r="GP66" s="187">
        <f t="shared" si="44"/>
        <v>79698</v>
      </c>
      <c r="GQ66" s="187">
        <f t="shared" si="44"/>
        <v>80804</v>
      </c>
      <c r="GR66" s="187">
        <f t="shared" si="44"/>
        <v>79567</v>
      </c>
      <c r="GS66" s="187">
        <f t="shared" si="44"/>
        <v>77515</v>
      </c>
      <c r="GT66" s="187">
        <f t="shared" si="44"/>
        <v>78570</v>
      </c>
      <c r="GU66" s="187">
        <f t="shared" si="44"/>
        <v>76797</v>
      </c>
      <c r="GV66" s="187">
        <f t="shared" si="44"/>
        <v>69814</v>
      </c>
      <c r="GW66" s="187">
        <f t="shared" si="44"/>
        <v>68032</v>
      </c>
      <c r="GX66" s="187">
        <f t="shared" si="44"/>
        <v>65132</v>
      </c>
      <c r="GY66" s="187">
        <f t="shared" si="44"/>
        <v>78293</v>
      </c>
      <c r="GZ66" s="187">
        <f>GZ67+GZ68+GZ69</f>
        <v>80286</v>
      </c>
      <c r="HA66" s="187">
        <f>HA67+HA68+HA69</f>
        <v>81609</v>
      </c>
      <c r="HB66" s="187">
        <f t="shared" si="44"/>
        <v>84779</v>
      </c>
      <c r="HC66" s="187">
        <f t="shared" si="44"/>
        <v>86406</v>
      </c>
      <c r="HD66" s="187">
        <f t="shared" si="44"/>
        <v>88642</v>
      </c>
      <c r="HE66" s="187">
        <f t="shared" si="44"/>
        <v>87020</v>
      </c>
      <c r="HF66" s="187">
        <f t="shared" si="44"/>
        <v>87085</v>
      </c>
      <c r="HG66" s="187">
        <f t="shared" si="44"/>
        <v>86781</v>
      </c>
      <c r="HH66" s="187">
        <f>HH67+HH68+HH69</f>
        <v>86409</v>
      </c>
      <c r="HI66" s="187">
        <f t="shared" si="44"/>
        <v>90985</v>
      </c>
      <c r="HJ66" s="187">
        <f t="shared" si="44"/>
        <v>91526</v>
      </c>
      <c r="HK66" s="187">
        <f>HK67+HK68+HK69</f>
        <v>92526</v>
      </c>
      <c r="HL66" s="187">
        <f>HL67+HL68+HL69</f>
        <v>90658</v>
      </c>
      <c r="HM66" s="187">
        <f t="shared" si="44"/>
        <v>94525</v>
      </c>
      <c r="HN66" s="187">
        <f t="shared" si="44"/>
        <v>97361</v>
      </c>
      <c r="HO66" s="187">
        <f t="shared" si="44"/>
        <v>102112</v>
      </c>
      <c r="HP66" s="187">
        <f t="shared" si="44"/>
        <v>109145</v>
      </c>
      <c r="HQ66" s="187">
        <f t="shared" si="44"/>
        <v>108440</v>
      </c>
      <c r="HR66" s="187">
        <f>HR67+HR68+HR69</f>
        <v>114948</v>
      </c>
      <c r="HS66" s="187">
        <f t="shared" si="44"/>
        <v>118709</v>
      </c>
      <c r="HT66" s="187">
        <f t="shared" si="44"/>
        <v>121363</v>
      </c>
      <c r="HU66" s="187">
        <f>HU67+HU68+HU69</f>
        <v>126810</v>
      </c>
      <c r="HV66" s="187">
        <f>HV67+HV68+HV69</f>
        <v>133908</v>
      </c>
      <c r="HW66" s="187">
        <f>HW67+HW68+HW69</f>
        <v>140086</v>
      </c>
      <c r="HX66" s="187">
        <f>HX67+HX68+HX69</f>
        <v>148414</v>
      </c>
      <c r="HY66" s="187">
        <f t="shared" ref="HY66:IE66" si="45">HY67+HY68+HY69</f>
        <v>134397</v>
      </c>
      <c r="HZ66" s="187">
        <f t="shared" si="45"/>
        <v>141849</v>
      </c>
      <c r="IA66" s="187">
        <f>IA67+IA68+IA69</f>
        <v>143118</v>
      </c>
      <c r="IB66" s="187">
        <f t="shared" si="45"/>
        <v>141900</v>
      </c>
      <c r="IC66" s="187">
        <f t="shared" si="45"/>
        <v>142105</v>
      </c>
      <c r="ID66" s="187">
        <f t="shared" si="45"/>
        <v>142451</v>
      </c>
      <c r="IE66" s="187">
        <f t="shared" si="45"/>
        <v>143406</v>
      </c>
      <c r="IF66" s="187">
        <f>IF67+IF68+IF69</f>
        <v>143614</v>
      </c>
      <c r="IG66" s="187">
        <f t="shared" ref="IG66:IM66" si="46">IG67+IG68+IG69</f>
        <v>148323</v>
      </c>
      <c r="IH66" s="187">
        <f t="shared" si="46"/>
        <v>147055</v>
      </c>
      <c r="II66" s="187">
        <f t="shared" si="46"/>
        <v>145257</v>
      </c>
      <c r="IJ66" s="187">
        <f t="shared" si="46"/>
        <v>140529</v>
      </c>
      <c r="IK66" s="187">
        <f>IK67+IK68+IK69</f>
        <v>138572</v>
      </c>
      <c r="IL66" s="187">
        <f t="shared" si="46"/>
        <v>141693</v>
      </c>
      <c r="IM66" s="187">
        <f t="shared" si="46"/>
        <v>142533</v>
      </c>
      <c r="IN66" s="187">
        <f>IN67+IN68+IN69</f>
        <v>141728</v>
      </c>
      <c r="IO66" s="187">
        <f t="shared" ref="IO66:IZ66" si="47">IO67+IO68+IO69</f>
        <v>142274</v>
      </c>
      <c r="IP66" s="187">
        <f t="shared" si="47"/>
        <v>144577</v>
      </c>
      <c r="IQ66" s="187">
        <f t="shared" si="47"/>
        <v>143957</v>
      </c>
      <c r="IR66" s="187">
        <f t="shared" si="47"/>
        <v>142950</v>
      </c>
      <c r="IS66" s="189">
        <f t="shared" si="47"/>
        <v>139687</v>
      </c>
      <c r="IT66" s="189">
        <f t="shared" si="47"/>
        <v>136877</v>
      </c>
      <c r="IU66" s="189">
        <f t="shared" si="47"/>
        <v>130347</v>
      </c>
      <c r="IV66" s="189">
        <f t="shared" si="47"/>
        <v>128880</v>
      </c>
      <c r="IW66" s="189">
        <f t="shared" si="47"/>
        <v>127198</v>
      </c>
      <c r="IX66" s="189">
        <f t="shared" si="47"/>
        <v>127516</v>
      </c>
      <c r="IY66" s="187">
        <f t="shared" si="47"/>
        <v>127516</v>
      </c>
      <c r="IZ66" s="189">
        <f t="shared" si="47"/>
        <v>125839</v>
      </c>
      <c r="JA66" s="187">
        <f t="shared" ref="JA66:JE66" si="48">JA67+JA68+JA69</f>
        <v>126125</v>
      </c>
      <c r="JB66" s="187">
        <f t="shared" si="48"/>
        <v>123128</v>
      </c>
      <c r="JC66" s="187">
        <f t="shared" ref="JC66" si="49">JC67+JC68+JC69</f>
        <v>123033</v>
      </c>
      <c r="JD66" s="187">
        <f t="shared" si="48"/>
        <v>127601</v>
      </c>
      <c r="JE66" s="187">
        <f t="shared" si="48"/>
        <v>126857</v>
      </c>
      <c r="JF66" s="189">
        <f t="shared" ref="JF66:JG66" si="50">JF67+JF68+JF69</f>
        <v>127550</v>
      </c>
      <c r="JG66" s="563">
        <f t="shared" si="50"/>
        <v>126661</v>
      </c>
      <c r="JH66" s="549">
        <f t="shared" ref="JH66" si="51">JH67+JH68+JH69</f>
        <v>128022</v>
      </c>
      <c r="JI66" s="34">
        <f t="shared" ref="JI66" si="52">JI67+JI68+JI69</f>
        <v>130528</v>
      </c>
      <c r="JJ66" s="34">
        <f t="shared" ref="JJ66" si="53">JJ67+JJ68+JJ69</f>
        <v>127065</v>
      </c>
      <c r="JK66" s="34">
        <f t="shared" ref="JK66" si="54">JK67+JK68+JK69</f>
        <v>128300</v>
      </c>
    </row>
    <row r="67" spans="1:271" ht="15.75" customHeight="1">
      <c r="A67" s="58"/>
      <c r="B67" s="163" t="s">
        <v>162</v>
      </c>
      <c r="C67" s="160">
        <v>114</v>
      </c>
      <c r="D67" s="160">
        <v>88</v>
      </c>
      <c r="E67" s="160">
        <v>91</v>
      </c>
      <c r="F67" s="160">
        <v>91</v>
      </c>
      <c r="G67" s="160">
        <v>92</v>
      </c>
      <c r="H67" s="160">
        <v>94</v>
      </c>
      <c r="I67" s="160">
        <v>94</v>
      </c>
      <c r="J67" s="160">
        <v>105</v>
      </c>
      <c r="K67" s="160">
        <v>111</v>
      </c>
      <c r="L67" s="160">
        <v>114</v>
      </c>
      <c r="M67" s="160">
        <v>118</v>
      </c>
      <c r="N67" s="160">
        <v>511</v>
      </c>
      <c r="O67" s="160">
        <v>1176</v>
      </c>
      <c r="P67" s="160">
        <v>1158</v>
      </c>
      <c r="Q67" s="160">
        <v>1164</v>
      </c>
      <c r="R67" s="160">
        <v>1159</v>
      </c>
      <c r="S67" s="160">
        <v>1158</v>
      </c>
      <c r="T67" s="160">
        <v>1129</v>
      </c>
      <c r="U67" s="160">
        <v>1114</v>
      </c>
      <c r="V67" s="160">
        <v>1118</v>
      </c>
      <c r="W67" s="160">
        <v>1125</v>
      </c>
      <c r="X67" s="160">
        <v>1129</v>
      </c>
      <c r="Y67" s="160">
        <v>1123</v>
      </c>
      <c r="Z67" s="160">
        <v>1114</v>
      </c>
      <c r="AA67" s="160">
        <v>1122</v>
      </c>
      <c r="AB67" s="160">
        <v>1150</v>
      </c>
      <c r="AC67" s="160">
        <v>1139</v>
      </c>
      <c r="AD67" s="160">
        <v>1150</v>
      </c>
      <c r="AE67" s="160">
        <v>1188</v>
      </c>
      <c r="AF67" s="160">
        <v>1204</v>
      </c>
      <c r="AG67" s="160">
        <v>1184</v>
      </c>
      <c r="AH67" s="160">
        <v>1192</v>
      </c>
      <c r="AI67" s="160">
        <v>1190</v>
      </c>
      <c r="AJ67" s="160">
        <v>1174</v>
      </c>
      <c r="AK67" s="160">
        <v>1175</v>
      </c>
      <c r="AL67" s="89">
        <v>1178</v>
      </c>
      <c r="AM67" s="160">
        <v>1081</v>
      </c>
      <c r="AN67" s="193">
        <v>1049</v>
      </c>
      <c r="AO67" s="160">
        <v>1052</v>
      </c>
      <c r="AP67" s="160">
        <v>1047</v>
      </c>
      <c r="AQ67" s="160">
        <v>1053</v>
      </c>
      <c r="AR67" s="160">
        <v>1039</v>
      </c>
      <c r="AS67" s="160">
        <v>1027</v>
      </c>
      <c r="AT67" s="160">
        <v>1034</v>
      </c>
      <c r="AU67" s="160">
        <v>1030</v>
      </c>
      <c r="AV67" s="160">
        <v>1058</v>
      </c>
      <c r="AW67" s="79">
        <v>1076</v>
      </c>
      <c r="AX67" s="160">
        <v>1073</v>
      </c>
      <c r="AY67" s="160">
        <v>689</v>
      </c>
      <c r="AZ67" s="79">
        <v>711</v>
      </c>
      <c r="BA67" s="79">
        <v>726</v>
      </c>
      <c r="BB67" s="79">
        <v>729</v>
      </c>
      <c r="BC67" s="79">
        <v>711</v>
      </c>
      <c r="BD67" s="79">
        <v>714</v>
      </c>
      <c r="BE67" s="79">
        <v>727</v>
      </c>
      <c r="BF67" s="79">
        <v>717</v>
      </c>
      <c r="BG67" s="79">
        <v>675</v>
      </c>
      <c r="BH67" s="79">
        <v>680</v>
      </c>
      <c r="BI67" s="79">
        <v>627</v>
      </c>
      <c r="BJ67" s="79">
        <v>643</v>
      </c>
      <c r="BK67" s="79">
        <v>668</v>
      </c>
      <c r="BL67" s="79">
        <v>668</v>
      </c>
      <c r="BM67" s="79">
        <v>666</v>
      </c>
      <c r="BN67" s="79">
        <v>665</v>
      </c>
      <c r="BO67" s="59">
        <v>658</v>
      </c>
      <c r="BP67" s="59">
        <v>695</v>
      </c>
      <c r="BQ67" s="59">
        <v>686</v>
      </c>
      <c r="BR67" s="59">
        <v>687</v>
      </c>
      <c r="BS67" s="59">
        <v>696</v>
      </c>
      <c r="BT67" s="59">
        <v>710</v>
      </c>
      <c r="BU67" s="87">
        <v>2701</v>
      </c>
      <c r="BV67" s="87">
        <v>2769</v>
      </c>
      <c r="BW67" s="87">
        <v>2685</v>
      </c>
      <c r="BX67" s="87">
        <v>2658</v>
      </c>
      <c r="BY67" s="87">
        <v>2631</v>
      </c>
      <c r="BZ67" s="87">
        <v>2606</v>
      </c>
      <c r="CA67" s="87">
        <v>2604</v>
      </c>
      <c r="CB67" s="87">
        <v>2557</v>
      </c>
      <c r="CC67" s="87">
        <v>2572</v>
      </c>
      <c r="CD67" s="87">
        <v>2622</v>
      </c>
      <c r="CE67" s="87">
        <v>2618</v>
      </c>
      <c r="CF67" s="87">
        <v>2703</v>
      </c>
      <c r="CG67" s="87">
        <v>2732</v>
      </c>
      <c r="CH67" s="89">
        <v>2670</v>
      </c>
      <c r="CI67" s="77">
        <v>2695</v>
      </c>
      <c r="CJ67" s="87">
        <v>2710</v>
      </c>
      <c r="CK67" s="89">
        <v>2747</v>
      </c>
      <c r="CL67" s="89">
        <v>2763</v>
      </c>
      <c r="CM67" s="77">
        <v>2837</v>
      </c>
      <c r="CN67" s="87">
        <v>2807</v>
      </c>
      <c r="CO67" s="76">
        <v>2794</v>
      </c>
      <c r="CP67" s="194">
        <v>2818</v>
      </c>
      <c r="CQ67" s="194">
        <v>2873</v>
      </c>
      <c r="CR67" s="194">
        <v>2760</v>
      </c>
      <c r="CS67" s="194">
        <v>2812</v>
      </c>
      <c r="CT67" s="194">
        <v>2757</v>
      </c>
      <c r="CU67" s="194">
        <v>2687</v>
      </c>
      <c r="CV67" s="89">
        <v>2438.3360281456321</v>
      </c>
      <c r="CW67" s="89">
        <v>2450.5959253515921</v>
      </c>
      <c r="CX67" s="194">
        <v>2396.484767142847</v>
      </c>
      <c r="CY67" s="87">
        <v>2410.2441477821931</v>
      </c>
      <c r="CZ67" s="87">
        <v>2331.2630806229022</v>
      </c>
      <c r="DA67" s="194">
        <v>2340.6174863969268</v>
      </c>
      <c r="DB67" s="194">
        <v>2340.1508409322423</v>
      </c>
      <c r="DC67" s="194">
        <v>3834.8556669887848</v>
      </c>
      <c r="DD67" s="87">
        <v>4005.9190148238899</v>
      </c>
      <c r="DE67" s="87">
        <v>3940.1423963397101</v>
      </c>
      <c r="DF67" s="87">
        <v>4556.6935388699903</v>
      </c>
      <c r="DG67" s="87">
        <v>3869.0168612169691</v>
      </c>
      <c r="DH67" s="89">
        <v>3875.6360982598562</v>
      </c>
      <c r="DI67" s="89">
        <v>3750.7226809403192</v>
      </c>
      <c r="DJ67" s="89">
        <v>3741.2153004870761</v>
      </c>
      <c r="DK67" s="89">
        <v>3609.4405792965636</v>
      </c>
      <c r="DL67" s="89">
        <v>3505.3811986133219</v>
      </c>
      <c r="DM67" s="89">
        <v>3288.6074083639769</v>
      </c>
      <c r="DN67" s="89">
        <v>3437.507762057945</v>
      </c>
      <c r="DO67" s="89">
        <v>3525.960870888186</v>
      </c>
      <c r="DP67" s="89">
        <v>3340.1132330058972</v>
      </c>
      <c r="DQ67" s="89">
        <v>3357.7833939933521</v>
      </c>
      <c r="DR67" s="89">
        <v>3270.1558115373136</v>
      </c>
      <c r="DS67" s="89">
        <v>3712.1305319155567</v>
      </c>
      <c r="DT67" s="89">
        <v>4117.1965255444484</v>
      </c>
      <c r="DU67" s="89">
        <v>4263.9107427667368</v>
      </c>
      <c r="DV67" s="89">
        <v>5253.3037337968008</v>
      </c>
      <c r="DW67" s="89">
        <v>5826.0001973838025</v>
      </c>
      <c r="DX67" s="89">
        <v>5732.3672434784385</v>
      </c>
      <c r="DY67" s="89">
        <v>5820.7193594682803</v>
      </c>
      <c r="DZ67" s="89">
        <v>5606.7771749864141</v>
      </c>
      <c r="EA67" s="89">
        <v>5588.5339147394525</v>
      </c>
      <c r="EB67" s="89">
        <v>5197.2676807764155</v>
      </c>
      <c r="EC67" s="89">
        <v>4917.3991949329256</v>
      </c>
      <c r="ED67" s="89">
        <v>4965.7077597133302</v>
      </c>
      <c r="EE67" s="89">
        <v>4885.5118295430384</v>
      </c>
      <c r="EF67" s="89">
        <v>4969.979812470503</v>
      </c>
      <c r="EG67" s="89">
        <v>4814.7512893015655</v>
      </c>
      <c r="EH67" s="195">
        <v>4586.5358052437532</v>
      </c>
      <c r="EI67" s="195">
        <v>4477.874379762935</v>
      </c>
      <c r="EJ67" s="89">
        <v>4508.0889850187723</v>
      </c>
      <c r="EK67" s="89">
        <v>4384.2225632734226</v>
      </c>
      <c r="EL67" s="89">
        <v>4040.437095162752</v>
      </c>
      <c r="EM67" s="89">
        <v>4156.399577869508</v>
      </c>
      <c r="EN67" s="89">
        <v>4024.88826460979</v>
      </c>
      <c r="EO67" s="89">
        <v>4022.4262760774</v>
      </c>
      <c r="EP67" s="89">
        <v>3575.7384431741912</v>
      </c>
      <c r="EQ67" s="89">
        <v>3625.9199956857174</v>
      </c>
      <c r="ER67" s="89">
        <v>3795.0556377532425</v>
      </c>
      <c r="ES67" s="89">
        <v>4215.2493317696399</v>
      </c>
      <c r="ET67" s="89">
        <v>4222.4175426342608</v>
      </c>
      <c r="EU67" s="89">
        <v>4388.4810943312405</v>
      </c>
      <c r="EV67" s="89">
        <v>4137.4230423823601</v>
      </c>
      <c r="EW67" s="89">
        <v>4508.2926187801095</v>
      </c>
      <c r="EX67" s="89">
        <v>4580.8280858625521</v>
      </c>
      <c r="EY67" s="89">
        <v>4469.0381307119706</v>
      </c>
      <c r="EZ67" s="89">
        <v>4514.2661278339656</v>
      </c>
      <c r="FA67" s="87">
        <v>4341.8877237086317</v>
      </c>
      <c r="FB67" s="87">
        <v>4021.3662950478765</v>
      </c>
      <c r="FC67" s="87">
        <v>3956.5110538918025</v>
      </c>
      <c r="FD67" s="87">
        <v>4146.8172047931994</v>
      </c>
      <c r="FE67" s="87">
        <v>4293.1593686827637</v>
      </c>
      <c r="FF67" s="87">
        <v>4256.4028672385357</v>
      </c>
      <c r="FG67" s="87">
        <v>4330.2577910706532</v>
      </c>
      <c r="FH67" s="87">
        <v>4329.4029887114766</v>
      </c>
      <c r="FI67" s="87">
        <v>4247.5129227031812</v>
      </c>
      <c r="FJ67" s="87">
        <v>4334.0189214509919</v>
      </c>
      <c r="FK67" s="87">
        <v>4403.2579125435986</v>
      </c>
      <c r="FL67" s="87">
        <v>4387.1876281912382</v>
      </c>
      <c r="FM67" s="87">
        <v>4342.9088659863337</v>
      </c>
      <c r="FN67" s="87">
        <v>4377.2719208248845</v>
      </c>
      <c r="FO67" s="87">
        <v>4433.0050346426369</v>
      </c>
      <c r="FP67" s="87">
        <v>4599.0076527930614</v>
      </c>
      <c r="FQ67" s="171">
        <v>4506.0051561155915</v>
      </c>
      <c r="FR67" s="171">
        <v>4526.5204127356228</v>
      </c>
      <c r="FS67" s="171">
        <v>4490.1058322350618</v>
      </c>
      <c r="FT67" s="87">
        <v>4455.7257391062449</v>
      </c>
      <c r="FU67" s="87">
        <v>4268.3282265026646</v>
      </c>
      <c r="FV67" s="87">
        <v>4167.6319310235167</v>
      </c>
      <c r="FW67" s="87">
        <v>4104.4834067399761</v>
      </c>
      <c r="FX67" s="87">
        <v>4343.6336657490683</v>
      </c>
      <c r="FY67" s="87">
        <v>4444.9759715324499</v>
      </c>
      <c r="FZ67" s="87">
        <v>4454.4882457215035</v>
      </c>
      <c r="GA67" s="87">
        <v>4689.0023901516461</v>
      </c>
      <c r="GB67" s="87">
        <v>4841.1987771765034</v>
      </c>
      <c r="GC67" s="87">
        <v>4826.198652493772</v>
      </c>
      <c r="GD67" s="87">
        <v>4739.3076863437645</v>
      </c>
      <c r="GE67" s="89">
        <v>4691.3804586989081</v>
      </c>
      <c r="GF67" s="196">
        <v>4740</v>
      </c>
      <c r="GG67" s="196">
        <v>5155</v>
      </c>
      <c r="GH67" s="89">
        <v>5222.7873148374038</v>
      </c>
      <c r="GI67" s="89">
        <v>5591.753796362832</v>
      </c>
      <c r="GJ67" s="89">
        <v>5434.0695588442859</v>
      </c>
      <c r="GK67" s="89">
        <v>5527.9118022862976</v>
      </c>
      <c r="GL67" s="89">
        <v>5342.0565989003053</v>
      </c>
      <c r="GM67" s="89">
        <v>5571.9975345857056</v>
      </c>
      <c r="GN67" s="89">
        <v>5795.901834728058</v>
      </c>
      <c r="GO67" s="89">
        <v>5890</v>
      </c>
      <c r="GP67" s="89">
        <v>5886</v>
      </c>
      <c r="GQ67" s="89">
        <v>6230</v>
      </c>
      <c r="GR67" s="89">
        <v>6325</v>
      </c>
      <c r="GS67" s="89">
        <v>6469</v>
      </c>
      <c r="GT67" s="89">
        <v>7189</v>
      </c>
      <c r="GU67" s="89">
        <v>7161</v>
      </c>
      <c r="GV67" s="89">
        <v>6903</v>
      </c>
      <c r="GW67" s="89">
        <v>6885</v>
      </c>
      <c r="GX67" s="89">
        <v>6448</v>
      </c>
      <c r="GY67" s="89">
        <v>8487</v>
      </c>
      <c r="GZ67" s="197">
        <v>8365</v>
      </c>
      <c r="HA67" s="197">
        <v>7822</v>
      </c>
      <c r="HB67" s="197">
        <v>7590</v>
      </c>
      <c r="HC67" s="89">
        <v>7933</v>
      </c>
      <c r="HD67" s="89">
        <v>8527</v>
      </c>
      <c r="HE67" s="89">
        <v>7913</v>
      </c>
      <c r="HF67" s="89">
        <v>8194</v>
      </c>
      <c r="HG67" s="89">
        <v>8145</v>
      </c>
      <c r="HH67" s="89">
        <v>7822</v>
      </c>
      <c r="HI67" s="89">
        <v>7940</v>
      </c>
      <c r="HJ67" s="89">
        <v>8098</v>
      </c>
      <c r="HK67" s="89">
        <v>8169</v>
      </c>
      <c r="HL67" s="89">
        <v>8057</v>
      </c>
      <c r="HM67" s="89">
        <v>8572</v>
      </c>
      <c r="HN67" s="89">
        <v>8716</v>
      </c>
      <c r="HO67" s="89">
        <v>8578</v>
      </c>
      <c r="HP67" s="89">
        <v>8252</v>
      </c>
      <c r="HQ67" s="89">
        <v>11045</v>
      </c>
      <c r="HR67" s="89">
        <v>10660</v>
      </c>
      <c r="HS67" s="89">
        <v>10431</v>
      </c>
      <c r="HT67" s="89">
        <v>10163</v>
      </c>
      <c r="HU67" s="89">
        <v>9964</v>
      </c>
      <c r="HV67" s="89">
        <v>10660</v>
      </c>
      <c r="HW67" s="89">
        <v>11018</v>
      </c>
      <c r="HX67" s="89">
        <v>11696</v>
      </c>
      <c r="HY67" s="89">
        <v>9960</v>
      </c>
      <c r="HZ67" s="89">
        <v>10740</v>
      </c>
      <c r="IA67" s="89">
        <v>10849</v>
      </c>
      <c r="IB67" s="89">
        <v>10891</v>
      </c>
      <c r="IC67" s="89">
        <v>10653</v>
      </c>
      <c r="ID67" s="89">
        <v>10907</v>
      </c>
      <c r="IE67" s="89">
        <v>10955</v>
      </c>
      <c r="IF67" s="89">
        <v>10697</v>
      </c>
      <c r="IG67" s="89">
        <v>11818</v>
      </c>
      <c r="IH67" s="89">
        <v>12131</v>
      </c>
      <c r="II67" s="89">
        <v>12293</v>
      </c>
      <c r="IJ67" s="89">
        <v>12142</v>
      </c>
      <c r="IK67" s="89">
        <v>12438</v>
      </c>
      <c r="IL67" s="89">
        <v>13590</v>
      </c>
      <c r="IM67" s="89">
        <v>13913</v>
      </c>
      <c r="IN67" s="89">
        <v>14474</v>
      </c>
      <c r="IO67" s="89">
        <v>14724</v>
      </c>
      <c r="IP67" s="89">
        <v>15611</v>
      </c>
      <c r="IQ67" s="89">
        <v>15978</v>
      </c>
      <c r="IR67" s="89">
        <v>16817</v>
      </c>
      <c r="IS67" s="118">
        <v>18660</v>
      </c>
      <c r="IT67" s="198">
        <v>18036</v>
      </c>
      <c r="IU67" s="198">
        <v>17834</v>
      </c>
      <c r="IV67" s="198">
        <v>19039</v>
      </c>
      <c r="IW67" s="198">
        <v>19430</v>
      </c>
      <c r="IX67" s="198">
        <v>21228</v>
      </c>
      <c r="IY67" s="89">
        <v>22492</v>
      </c>
      <c r="IZ67" s="118">
        <v>22502</v>
      </c>
      <c r="JA67" s="89">
        <v>22817</v>
      </c>
      <c r="JB67" s="89">
        <v>23152</v>
      </c>
      <c r="JC67" s="89">
        <v>24614</v>
      </c>
      <c r="JD67" s="89">
        <v>27552</v>
      </c>
      <c r="JE67" s="89">
        <v>29208</v>
      </c>
      <c r="JF67" s="118">
        <v>30876</v>
      </c>
      <c r="JG67" s="535">
        <v>31488</v>
      </c>
      <c r="JH67" s="550">
        <v>36028</v>
      </c>
      <c r="JI67" s="78">
        <v>39375</v>
      </c>
      <c r="JJ67" s="78">
        <v>36695</v>
      </c>
      <c r="JK67" s="78">
        <v>38074</v>
      </c>
    </row>
    <row r="68" spans="1:271" s="204" customFormat="1" ht="15" customHeight="1">
      <c r="A68" s="199"/>
      <c r="B68" s="163" t="s">
        <v>163</v>
      </c>
      <c r="C68" s="79"/>
      <c r="D68" s="79"/>
      <c r="E68" s="79"/>
      <c r="F68" s="79"/>
      <c r="G68" s="79"/>
      <c r="H68" s="79"/>
      <c r="I68" s="79"/>
      <c r="J68" s="79"/>
      <c r="K68" s="79"/>
      <c r="L68" s="79">
        <v>1826</v>
      </c>
      <c r="M68" s="79">
        <v>3065</v>
      </c>
      <c r="N68" s="79">
        <v>5765</v>
      </c>
      <c r="O68" s="79">
        <v>6137.5560000000005</v>
      </c>
      <c r="P68" s="79">
        <v>7168.4380000000001</v>
      </c>
      <c r="Q68" s="79">
        <v>8685.6959999999999</v>
      </c>
      <c r="R68" s="79">
        <v>10476.222</v>
      </c>
      <c r="S68" s="79">
        <v>8961.7060000000001</v>
      </c>
      <c r="T68" s="79">
        <v>11831.854000000001</v>
      </c>
      <c r="U68" s="79">
        <v>9747.2430000000004</v>
      </c>
      <c r="V68" s="79">
        <v>10797.847000000002</v>
      </c>
      <c r="W68" s="79">
        <v>9921.8870000000006</v>
      </c>
      <c r="X68" s="79">
        <v>9214.027</v>
      </c>
      <c r="Y68" s="79">
        <v>11752.904999999999</v>
      </c>
      <c r="Z68" s="79">
        <v>11683.327000000001</v>
      </c>
      <c r="AA68" s="79">
        <v>12775.858</v>
      </c>
      <c r="AB68" s="79">
        <v>14390.583000000001</v>
      </c>
      <c r="AC68" s="79">
        <v>16360.011</v>
      </c>
      <c r="AD68" s="79">
        <v>16220.34</v>
      </c>
      <c r="AE68" s="79">
        <v>17777.055</v>
      </c>
      <c r="AF68" s="79">
        <v>16260.790999999999</v>
      </c>
      <c r="AG68" s="79">
        <v>16072.725999999999</v>
      </c>
      <c r="AH68" s="79">
        <v>16517.477999999999</v>
      </c>
      <c r="AI68" s="79">
        <v>17472.491999999998</v>
      </c>
      <c r="AJ68" s="79">
        <v>18903.547999999999</v>
      </c>
      <c r="AK68" s="79">
        <v>17883.361000000001</v>
      </c>
      <c r="AL68" s="89">
        <v>16704.629000000001</v>
      </c>
      <c r="AM68" s="79">
        <v>21170.424999999999</v>
      </c>
      <c r="AN68" s="200">
        <v>20382.173000000003</v>
      </c>
      <c r="AO68" s="79">
        <v>18629.220999999998</v>
      </c>
      <c r="AP68" s="79">
        <v>19258.322</v>
      </c>
      <c r="AQ68" s="79">
        <v>21763.633000000002</v>
      </c>
      <c r="AR68" s="79">
        <v>22828.845999999998</v>
      </c>
      <c r="AS68" s="79">
        <v>24032.887000000002</v>
      </c>
      <c r="AT68" s="79">
        <v>27021.714</v>
      </c>
      <c r="AU68" s="79">
        <v>27662.297000000002</v>
      </c>
      <c r="AV68" s="79">
        <v>26917.781999999999</v>
      </c>
      <c r="AW68" s="79">
        <v>28419.268999999997</v>
      </c>
      <c r="AX68" s="79">
        <v>30749.391000000003</v>
      </c>
      <c r="AY68" s="79">
        <v>36028.794000000002</v>
      </c>
      <c r="AZ68" s="79">
        <v>36493.222000000002</v>
      </c>
      <c r="BA68" s="79">
        <v>37518.447999999997</v>
      </c>
      <c r="BB68" s="79">
        <v>39942.133000000002</v>
      </c>
      <c r="BC68" s="79">
        <v>40849.215000000004</v>
      </c>
      <c r="BD68" s="79">
        <v>44664.697000000007</v>
      </c>
      <c r="BE68" s="79">
        <v>44868.086000000003</v>
      </c>
      <c r="BF68" s="79">
        <v>45441.468999999997</v>
      </c>
      <c r="BG68" s="79">
        <v>43884.248</v>
      </c>
      <c r="BH68" s="79">
        <v>50212.117999999995</v>
      </c>
      <c r="BI68" s="79">
        <v>48549.762999999999</v>
      </c>
      <c r="BJ68" s="79">
        <v>51526.156999999999</v>
      </c>
      <c r="BK68" s="79">
        <v>54472.184999999998</v>
      </c>
      <c r="BL68" s="79">
        <v>48554.372999999992</v>
      </c>
      <c r="BM68" s="79">
        <v>45081.324000000008</v>
      </c>
      <c r="BN68" s="79">
        <v>43931.055</v>
      </c>
      <c r="BO68" s="89">
        <v>43670.387999999999</v>
      </c>
      <c r="BP68" s="89">
        <v>43712.798000000003</v>
      </c>
      <c r="BQ68" s="89">
        <v>45190.520000000004</v>
      </c>
      <c r="BR68" s="89">
        <v>47601.120999999999</v>
      </c>
      <c r="BS68" s="89">
        <v>46337.540999999997</v>
      </c>
      <c r="BT68" s="89">
        <v>44091.517</v>
      </c>
      <c r="BU68" s="89">
        <v>45477.082000000002</v>
      </c>
      <c r="BV68" s="89">
        <v>47708.084999999999</v>
      </c>
      <c r="BW68" s="89">
        <v>47627.440999999999</v>
      </c>
      <c r="BX68" s="89">
        <v>48900.779000000002</v>
      </c>
      <c r="BY68" s="89">
        <v>47301.53</v>
      </c>
      <c r="BZ68" s="87">
        <v>46477.490000000005</v>
      </c>
      <c r="CA68" s="89">
        <v>46712.125999999997</v>
      </c>
      <c r="CB68" s="89">
        <v>44500.945</v>
      </c>
      <c r="CC68" s="89">
        <v>45432.262000000002</v>
      </c>
      <c r="CD68" s="89">
        <v>46259.71</v>
      </c>
      <c r="CE68" s="87">
        <v>46667.163999999997</v>
      </c>
      <c r="CF68" s="87">
        <v>49957.960000000006</v>
      </c>
      <c r="CG68" s="87">
        <v>50056.896999999997</v>
      </c>
      <c r="CH68" s="89">
        <v>51321.714</v>
      </c>
      <c r="CI68" s="194">
        <v>55035.214</v>
      </c>
      <c r="CJ68" s="87">
        <v>56144.47</v>
      </c>
      <c r="CK68" s="89">
        <v>55242.9</v>
      </c>
      <c r="CL68" s="89">
        <v>55167.41</v>
      </c>
      <c r="CM68" s="200">
        <v>58546.557000000001</v>
      </c>
      <c r="CN68" s="87">
        <v>59598.468000000001</v>
      </c>
      <c r="CO68" s="77">
        <v>59553.061999999998</v>
      </c>
      <c r="CP68" s="200">
        <v>58245.464</v>
      </c>
      <c r="CQ68" s="200">
        <v>62777.72</v>
      </c>
      <c r="CR68" s="200">
        <v>62859.789000000004</v>
      </c>
      <c r="CS68" s="194">
        <v>63773.925000000003</v>
      </c>
      <c r="CT68" s="194">
        <v>63403.705999999998</v>
      </c>
      <c r="CU68" s="194">
        <v>66886.687999999995</v>
      </c>
      <c r="CV68" s="89">
        <v>71368.674445640791</v>
      </c>
      <c r="CW68" s="89">
        <v>64732.274222564592</v>
      </c>
      <c r="CX68" s="194">
        <v>64066.479027628164</v>
      </c>
      <c r="CY68" s="194">
        <v>66357.81355687484</v>
      </c>
      <c r="CZ68" s="87">
        <v>64712.671869785416</v>
      </c>
      <c r="DA68" s="194">
        <v>70052.812914720096</v>
      </c>
      <c r="DB68" s="194">
        <v>69145.285533005808</v>
      </c>
      <c r="DC68" s="194">
        <v>67228.016094820705</v>
      </c>
      <c r="DD68" s="87">
        <v>66080.528779450455</v>
      </c>
      <c r="DE68" s="87">
        <v>73401.368076618426</v>
      </c>
      <c r="DF68" s="87">
        <v>69510.151121133065</v>
      </c>
      <c r="DG68" s="87">
        <v>75132.933187664399</v>
      </c>
      <c r="DH68" s="89">
        <v>71029.182879153683</v>
      </c>
      <c r="DI68" s="89">
        <v>75382.8456971204</v>
      </c>
      <c r="DJ68" s="89">
        <v>72810.457368633521</v>
      </c>
      <c r="DK68" s="89">
        <v>75394.636067974221</v>
      </c>
      <c r="DL68" s="89">
        <v>75868.003110760794</v>
      </c>
      <c r="DM68" s="89">
        <v>72896.507478930711</v>
      </c>
      <c r="DN68" s="89">
        <v>72621.025485571721</v>
      </c>
      <c r="DO68" s="89">
        <v>74334.701511241845</v>
      </c>
      <c r="DP68" s="89">
        <v>78294.122016171794</v>
      </c>
      <c r="DQ68" s="89">
        <v>78492.049865600173</v>
      </c>
      <c r="DR68" s="89">
        <v>77008.492093337743</v>
      </c>
      <c r="DS68" s="89">
        <v>81040.369324711603</v>
      </c>
      <c r="DT68" s="89">
        <v>79295.213404284936</v>
      </c>
      <c r="DU68" s="89">
        <v>78838.834400481253</v>
      </c>
      <c r="DV68" s="89">
        <v>81383.545880385165</v>
      </c>
      <c r="DW68" s="89">
        <v>73157.697326106296</v>
      </c>
      <c r="DX68" s="89">
        <v>81984.540173560643</v>
      </c>
      <c r="DY68" s="89">
        <v>79536.489621625326</v>
      </c>
      <c r="DZ68" s="89">
        <v>77487.474753774004</v>
      </c>
      <c r="EA68" s="89">
        <v>77755.677775470263</v>
      </c>
      <c r="EB68" s="89">
        <v>76600.935471047036</v>
      </c>
      <c r="EC68" s="89">
        <v>84218.395144150738</v>
      </c>
      <c r="ED68" s="89">
        <v>75016.789785871821</v>
      </c>
      <c r="EE68" s="89">
        <v>65903.693370464243</v>
      </c>
      <c r="EF68" s="89">
        <v>67057.725439233211</v>
      </c>
      <c r="EG68" s="89">
        <v>67947.246091342546</v>
      </c>
      <c r="EH68" s="195">
        <v>69676.536987551168</v>
      </c>
      <c r="EI68" s="195">
        <v>76238.428311029871</v>
      </c>
      <c r="EJ68" s="89">
        <v>71060.918579398305</v>
      </c>
      <c r="EK68" s="89">
        <v>69063.726408794057</v>
      </c>
      <c r="EL68" s="89">
        <v>67184.511112027132</v>
      </c>
      <c r="EM68" s="89">
        <v>66271.735827576398</v>
      </c>
      <c r="EN68" s="89">
        <v>64440.364931555858</v>
      </c>
      <c r="EO68" s="89">
        <v>62701.150889747245</v>
      </c>
      <c r="EP68" s="89">
        <v>56332.367936685012</v>
      </c>
      <c r="EQ68" s="89">
        <v>57590.438129041584</v>
      </c>
      <c r="ER68" s="89">
        <v>55135.90674298205</v>
      </c>
      <c r="ES68" s="89">
        <v>52535.235120685044</v>
      </c>
      <c r="ET68" s="89">
        <v>52733.44696878572</v>
      </c>
      <c r="EU68" s="89">
        <v>51827.189899392542</v>
      </c>
      <c r="EV68" s="89">
        <v>51913.144571002602</v>
      </c>
      <c r="EW68" s="89">
        <v>49166.268481274143</v>
      </c>
      <c r="EX68" s="89">
        <v>49036.230647442659</v>
      </c>
      <c r="EY68" s="89">
        <v>49231.997171823336</v>
      </c>
      <c r="EZ68" s="89">
        <v>48850.999231242262</v>
      </c>
      <c r="FA68" s="87">
        <v>47688.87077457548</v>
      </c>
      <c r="FB68" s="87">
        <v>46937.609190211719</v>
      </c>
      <c r="FC68" s="87">
        <v>46723.357026045756</v>
      </c>
      <c r="FD68" s="87">
        <v>47741.633284929019</v>
      </c>
      <c r="FE68" s="87">
        <v>47949.704640948163</v>
      </c>
      <c r="FF68" s="87">
        <v>47967.456737672073</v>
      </c>
      <c r="FG68" s="87">
        <v>48451.549743604657</v>
      </c>
      <c r="FH68" s="87">
        <v>48615.672958937204</v>
      </c>
      <c r="FI68" s="87">
        <v>48138.302370048812</v>
      </c>
      <c r="FJ68" s="87">
        <v>47896.992684452896</v>
      </c>
      <c r="FK68" s="87">
        <v>48840.471085406607</v>
      </c>
      <c r="FL68" s="87">
        <v>48939.911364989268</v>
      </c>
      <c r="FM68" s="87">
        <v>49213.064470937934</v>
      </c>
      <c r="FN68" s="87">
        <v>49386.558370979437</v>
      </c>
      <c r="FO68" s="87">
        <v>51625.8328112694</v>
      </c>
      <c r="FP68" s="171">
        <v>52814.334297982597</v>
      </c>
      <c r="FQ68" s="171">
        <v>52747.49667464658</v>
      </c>
      <c r="FR68" s="171">
        <v>53779.836646335141</v>
      </c>
      <c r="FS68" s="171">
        <v>55631.093491265492</v>
      </c>
      <c r="FT68" s="87">
        <v>56151.559145281055</v>
      </c>
      <c r="FU68" s="87">
        <v>58971.111674455577</v>
      </c>
      <c r="FV68" s="87">
        <v>60897.26747079812</v>
      </c>
      <c r="FW68" s="87">
        <v>62591.710765539487</v>
      </c>
      <c r="FX68" s="87">
        <v>62259.661221047958</v>
      </c>
      <c r="FY68" s="87">
        <v>64264.588413564677</v>
      </c>
      <c r="FZ68" s="201">
        <v>66270.056670617079</v>
      </c>
      <c r="GA68" s="201">
        <v>68875.275667952723</v>
      </c>
      <c r="GB68" s="201">
        <v>68154</v>
      </c>
      <c r="GC68" s="201">
        <v>69812</v>
      </c>
      <c r="GD68" s="87">
        <v>70351.67683875229</v>
      </c>
      <c r="GE68" s="89">
        <v>70290.382116512628</v>
      </c>
      <c r="GF68" s="89">
        <v>70170</v>
      </c>
      <c r="GG68" s="79">
        <v>71382</v>
      </c>
      <c r="GH68" s="89">
        <v>72090.984368185222</v>
      </c>
      <c r="GI68" s="89">
        <v>72910.08851377308</v>
      </c>
      <c r="GJ68" s="89">
        <v>71682.899084133445</v>
      </c>
      <c r="GK68" s="89">
        <v>72168.754691506387</v>
      </c>
      <c r="GL68" s="89">
        <v>73071</v>
      </c>
      <c r="GM68" s="89">
        <v>73184</v>
      </c>
      <c r="GN68" s="89">
        <v>72284</v>
      </c>
      <c r="GO68" s="89">
        <v>72344</v>
      </c>
      <c r="GP68" s="89">
        <v>72709</v>
      </c>
      <c r="GQ68" s="89">
        <v>73220</v>
      </c>
      <c r="GR68" s="89">
        <v>71502</v>
      </c>
      <c r="GS68" s="89">
        <v>67918</v>
      </c>
      <c r="GT68" s="89">
        <v>68019</v>
      </c>
      <c r="GU68" s="89">
        <v>66700</v>
      </c>
      <c r="GV68" s="89">
        <v>60535</v>
      </c>
      <c r="GW68" s="89">
        <v>59252</v>
      </c>
      <c r="GX68" s="89">
        <v>56709</v>
      </c>
      <c r="GY68" s="89">
        <v>64919</v>
      </c>
      <c r="GZ68" s="196">
        <v>67001</v>
      </c>
      <c r="HA68" s="197">
        <v>68816</v>
      </c>
      <c r="HB68" s="197">
        <v>72060</v>
      </c>
      <c r="HC68" s="89">
        <v>73898</v>
      </c>
      <c r="HD68" s="89">
        <v>76218</v>
      </c>
      <c r="HE68" s="89">
        <v>76386</v>
      </c>
      <c r="HF68" s="89">
        <v>76426</v>
      </c>
      <c r="HG68" s="89">
        <v>76425</v>
      </c>
      <c r="HH68" s="89">
        <v>75651</v>
      </c>
      <c r="HI68" s="89">
        <v>80005</v>
      </c>
      <c r="HJ68" s="89">
        <v>80621</v>
      </c>
      <c r="HK68" s="89">
        <v>81638</v>
      </c>
      <c r="HL68" s="89">
        <v>79936</v>
      </c>
      <c r="HM68" s="89">
        <v>83114</v>
      </c>
      <c r="HN68" s="89">
        <v>86713</v>
      </c>
      <c r="HO68" s="89">
        <v>91514</v>
      </c>
      <c r="HP68" s="89">
        <v>98628</v>
      </c>
      <c r="HQ68" s="89">
        <v>95795</v>
      </c>
      <c r="HR68" s="89">
        <v>102837</v>
      </c>
      <c r="HS68" s="89">
        <v>107350</v>
      </c>
      <c r="HT68" s="89">
        <v>109222</v>
      </c>
      <c r="HU68" s="89">
        <v>114633</v>
      </c>
      <c r="HV68" s="89">
        <v>121350</v>
      </c>
      <c r="HW68" s="89">
        <v>127383</v>
      </c>
      <c r="HX68" s="89">
        <v>135097</v>
      </c>
      <c r="HY68" s="89">
        <v>122559</v>
      </c>
      <c r="HZ68" s="89">
        <v>130351</v>
      </c>
      <c r="IA68" s="89">
        <v>131542</v>
      </c>
      <c r="IB68" s="89">
        <v>130529</v>
      </c>
      <c r="IC68" s="89">
        <v>130752</v>
      </c>
      <c r="ID68" s="89">
        <v>130486</v>
      </c>
      <c r="IE68" s="89">
        <v>132144</v>
      </c>
      <c r="IF68" s="89">
        <v>132682</v>
      </c>
      <c r="IG68" s="89">
        <v>136067</v>
      </c>
      <c r="IH68" s="89">
        <v>134481</v>
      </c>
      <c r="II68" s="89">
        <v>132641</v>
      </c>
      <c r="IJ68" s="89">
        <v>127363</v>
      </c>
      <c r="IK68" s="89">
        <v>125111</v>
      </c>
      <c r="IL68" s="89">
        <v>126909</v>
      </c>
      <c r="IM68" s="89">
        <v>126676</v>
      </c>
      <c r="IN68" s="89">
        <v>125427</v>
      </c>
      <c r="IO68" s="89">
        <v>125539</v>
      </c>
      <c r="IP68" s="89">
        <v>126783</v>
      </c>
      <c r="IQ68" s="89">
        <v>125597</v>
      </c>
      <c r="IR68" s="89">
        <v>123666</v>
      </c>
      <c r="IS68" s="118">
        <v>118441</v>
      </c>
      <c r="IT68" s="198">
        <v>116050</v>
      </c>
      <c r="IU68" s="198">
        <v>110421</v>
      </c>
      <c r="IV68" s="198">
        <v>107635</v>
      </c>
      <c r="IW68" s="198">
        <v>105490</v>
      </c>
      <c r="IX68" s="198">
        <v>104514</v>
      </c>
      <c r="IY68" s="202">
        <v>103706</v>
      </c>
      <c r="IZ68" s="203">
        <v>101895</v>
      </c>
      <c r="JA68" s="202">
        <v>102085</v>
      </c>
      <c r="JB68" s="202">
        <v>98617</v>
      </c>
      <c r="JC68" s="202">
        <v>96814</v>
      </c>
      <c r="JD68" s="202">
        <v>98308</v>
      </c>
      <c r="JE68" s="202">
        <v>96313</v>
      </c>
      <c r="JF68" s="203">
        <v>94984</v>
      </c>
      <c r="JG68" s="535">
        <v>93266</v>
      </c>
      <c r="JH68" s="551">
        <v>90353</v>
      </c>
      <c r="JI68" s="89">
        <v>89629</v>
      </c>
      <c r="JJ68" s="89">
        <v>89254</v>
      </c>
      <c r="JK68" s="89">
        <v>89221</v>
      </c>
    </row>
    <row r="69" spans="1:271" ht="15" customHeight="1">
      <c r="A69" s="58"/>
      <c r="B69" s="163" t="s">
        <v>78</v>
      </c>
      <c r="C69" s="196">
        <v>1802</v>
      </c>
      <c r="D69" s="196">
        <v>2046</v>
      </c>
      <c r="E69" s="196">
        <v>2861</v>
      </c>
      <c r="F69" s="196">
        <v>2515</v>
      </c>
      <c r="G69" s="196">
        <v>3159</v>
      </c>
      <c r="H69" s="196">
        <v>4056</v>
      </c>
      <c r="I69" s="196">
        <v>4568</v>
      </c>
      <c r="J69" s="196">
        <v>6339</v>
      </c>
      <c r="K69" s="196">
        <v>6404</v>
      </c>
      <c r="L69" s="196">
        <v>5499</v>
      </c>
      <c r="M69" s="196">
        <v>3728</v>
      </c>
      <c r="N69" s="196">
        <v>2016</v>
      </c>
      <c r="O69" s="196">
        <v>2795.6039999999998</v>
      </c>
      <c r="P69" s="196">
        <v>3772.4780000000001</v>
      </c>
      <c r="Q69" s="196">
        <v>3256.395</v>
      </c>
      <c r="R69" s="196">
        <v>1990.5060000000001</v>
      </c>
      <c r="S69" s="196">
        <v>2034.615</v>
      </c>
      <c r="T69" s="196">
        <v>580.33000000000004</v>
      </c>
      <c r="U69" s="196">
        <v>2123.797</v>
      </c>
      <c r="V69" s="196">
        <v>1084.2629999999999</v>
      </c>
      <c r="W69" s="196">
        <v>1227.4780000000001</v>
      </c>
      <c r="X69" s="196">
        <v>3142.6950000000002</v>
      </c>
      <c r="Y69" s="196">
        <v>1772.5630000000001</v>
      </c>
      <c r="Z69" s="196">
        <v>2784.7440000000001</v>
      </c>
      <c r="AA69" s="196">
        <v>3947.8449999999998</v>
      </c>
      <c r="AB69" s="196">
        <v>2795.14</v>
      </c>
      <c r="AC69" s="196">
        <v>1395.289</v>
      </c>
      <c r="AD69" s="196">
        <v>2127.4090000000001</v>
      </c>
      <c r="AE69" s="196">
        <v>1074.742</v>
      </c>
      <c r="AF69" s="196">
        <v>2403.623</v>
      </c>
      <c r="AG69" s="196">
        <v>1801.8420000000001</v>
      </c>
      <c r="AH69" s="196">
        <v>1539.432</v>
      </c>
      <c r="AI69" s="196">
        <v>2409.5529999999999</v>
      </c>
      <c r="AJ69" s="196">
        <v>1398.2270000000001</v>
      </c>
      <c r="AK69" s="196">
        <v>2689.3870000000002</v>
      </c>
      <c r="AL69" s="89">
        <v>2137.183</v>
      </c>
      <c r="AM69" s="196">
        <v>3906.31</v>
      </c>
      <c r="AN69" s="87">
        <v>3483.2249999999999</v>
      </c>
      <c r="AO69" s="196">
        <v>3039.2579999999998</v>
      </c>
      <c r="AP69" s="196">
        <v>2674.1959999999999</v>
      </c>
      <c r="AQ69" s="196">
        <v>2437.1930000000002</v>
      </c>
      <c r="AR69" s="160">
        <v>2141.788</v>
      </c>
      <c r="AS69" s="160">
        <v>1769.7750000000001</v>
      </c>
      <c r="AT69" s="160">
        <v>1530.6379999999999</v>
      </c>
      <c r="AU69" s="160">
        <v>1232.095</v>
      </c>
      <c r="AV69" s="160">
        <v>1574.8810000000001</v>
      </c>
      <c r="AW69" s="79">
        <v>1367.742</v>
      </c>
      <c r="AX69" s="160">
        <v>1242.8610000000001</v>
      </c>
      <c r="AY69" s="160">
        <v>1657.2149999999999</v>
      </c>
      <c r="AZ69" s="79">
        <v>1473.9749999999999</v>
      </c>
      <c r="BA69" s="79">
        <v>1341.4929999999999</v>
      </c>
      <c r="BB69" s="79">
        <v>1218.452</v>
      </c>
      <c r="BC69" s="77">
        <v>921.726</v>
      </c>
      <c r="BD69" s="79">
        <v>809.85699999999997</v>
      </c>
      <c r="BE69" s="79">
        <v>1033.1590000000001</v>
      </c>
      <c r="BF69" s="79">
        <v>1701.27</v>
      </c>
      <c r="BG69" s="79">
        <v>1928.2560000000001</v>
      </c>
      <c r="BH69" s="79">
        <v>1600.2460000000001</v>
      </c>
      <c r="BI69" s="79">
        <v>1349.3050000000001</v>
      </c>
      <c r="BJ69" s="79">
        <v>1517.7940000000001</v>
      </c>
      <c r="BK69" s="79">
        <v>3818.1109999999999</v>
      </c>
      <c r="BL69" s="79">
        <v>5342.6809999999996</v>
      </c>
      <c r="BM69" s="79">
        <v>5296.4660000000003</v>
      </c>
      <c r="BN69" s="79">
        <v>4409.6790000000001</v>
      </c>
      <c r="BO69" s="87">
        <v>4158.9189999999999</v>
      </c>
      <c r="BP69" s="87">
        <v>3439.5320000000002</v>
      </c>
      <c r="BQ69" s="87">
        <v>2834.328</v>
      </c>
      <c r="BR69" s="87">
        <v>2516.3519999999999</v>
      </c>
      <c r="BS69" s="87">
        <v>2317.7959999999998</v>
      </c>
      <c r="BT69" s="89">
        <v>2158.4409999999998</v>
      </c>
      <c r="BU69" s="87">
        <v>2159.5160000000001</v>
      </c>
      <c r="BV69" s="87">
        <v>2175.8470000000002</v>
      </c>
      <c r="BW69" s="87">
        <v>1911.7360000000001</v>
      </c>
      <c r="BX69" s="87">
        <v>1651.252</v>
      </c>
      <c r="BY69" s="87">
        <v>1421.992</v>
      </c>
      <c r="BZ69" s="87">
        <v>1137.501</v>
      </c>
      <c r="CA69" s="87">
        <v>1474.376</v>
      </c>
      <c r="CB69" s="87">
        <v>1275.595</v>
      </c>
      <c r="CC69" s="87">
        <v>1640.5550000000001</v>
      </c>
      <c r="CD69" s="87">
        <v>1218.884</v>
      </c>
      <c r="CE69" s="87">
        <v>1290.818</v>
      </c>
      <c r="CF69" s="87">
        <v>1367.8579999999999</v>
      </c>
      <c r="CG69" s="87">
        <v>1751.8589999999999</v>
      </c>
      <c r="CH69" s="89">
        <v>1690.4380000000001</v>
      </c>
      <c r="CI69" s="77">
        <v>1533.078</v>
      </c>
      <c r="CJ69" s="87">
        <v>1362.6289999999999</v>
      </c>
      <c r="CK69" s="89">
        <v>1236.635</v>
      </c>
      <c r="CL69" s="89">
        <v>1042.183</v>
      </c>
      <c r="CM69" s="200">
        <v>1404.8720000000001</v>
      </c>
      <c r="CN69" s="87">
        <v>1162.4929999999999</v>
      </c>
      <c r="CO69" s="76">
        <v>1243.8240000000001</v>
      </c>
      <c r="CP69" s="194">
        <v>1556.2750000000001</v>
      </c>
      <c r="CQ69" s="194">
        <v>1296.6010000000001</v>
      </c>
      <c r="CR69" s="194">
        <v>971.54899999999998</v>
      </c>
      <c r="CS69" s="194">
        <v>1193.1559999999999</v>
      </c>
      <c r="CT69" s="194">
        <v>1404.5</v>
      </c>
      <c r="CU69" s="194">
        <v>1545.5029999999999</v>
      </c>
      <c r="CV69" s="89">
        <v>1563.4696430372669</v>
      </c>
      <c r="CW69" s="89">
        <v>1307.800547871796</v>
      </c>
      <c r="CX69" s="194">
        <v>1589.1284011715011</v>
      </c>
      <c r="CY69" s="194">
        <v>1974.6967282147509</v>
      </c>
      <c r="CZ69" s="87">
        <v>1752.898846795619</v>
      </c>
      <c r="DA69" s="194">
        <v>2087.517316181948</v>
      </c>
      <c r="DB69" s="194">
        <v>1669.138595040323</v>
      </c>
      <c r="DC69" s="194">
        <v>3022.9248027253675</v>
      </c>
      <c r="DD69" s="87">
        <v>1912.5905544583879</v>
      </c>
      <c r="DE69" s="87">
        <v>1785.53350862348</v>
      </c>
      <c r="DF69" s="87">
        <v>2936.0284016064516</v>
      </c>
      <c r="DG69" s="87">
        <v>2310.122405051728</v>
      </c>
      <c r="DH69" s="89">
        <v>2800.7017440543641</v>
      </c>
      <c r="DI69" s="89">
        <v>2722.2550381234173</v>
      </c>
      <c r="DJ69" s="89">
        <v>3160.3581317523731</v>
      </c>
      <c r="DK69" s="89">
        <v>3002.3078526036811</v>
      </c>
      <c r="DL69" s="89">
        <v>4621.73524783842</v>
      </c>
      <c r="DM69" s="89">
        <v>6746.2005813089472</v>
      </c>
      <c r="DN69" s="89">
        <v>6442.395988968191</v>
      </c>
      <c r="DO69" s="89">
        <v>5742.079323562305</v>
      </c>
      <c r="DP69" s="89">
        <v>5836.9828886894311</v>
      </c>
      <c r="DQ69" s="89">
        <v>5617.3201146690635</v>
      </c>
      <c r="DR69" s="89">
        <v>5487.4015720613415</v>
      </c>
      <c r="DS69" s="89">
        <v>5344.7168289238753</v>
      </c>
      <c r="DT69" s="89">
        <v>5166.0565440659002</v>
      </c>
      <c r="DU69" s="89">
        <v>5966.1140840093749</v>
      </c>
      <c r="DV69" s="89">
        <v>7727.4343153274431</v>
      </c>
      <c r="DW69" s="89">
        <v>6890.2751091230102</v>
      </c>
      <c r="DX69" s="89">
        <v>6895.8831452671457</v>
      </c>
      <c r="DY69" s="89">
        <v>6489.6412316985643</v>
      </c>
      <c r="DZ69" s="89">
        <v>5553.0901587784829</v>
      </c>
      <c r="EA69" s="89">
        <v>4337.2927904470098</v>
      </c>
      <c r="EB69" s="89">
        <v>3841.9406675200712</v>
      </c>
      <c r="EC69" s="89">
        <v>3612.5229269652082</v>
      </c>
      <c r="ED69" s="89">
        <v>4915.0155737629384</v>
      </c>
      <c r="EE69" s="78">
        <v>6183.5177943817016</v>
      </c>
      <c r="EF69" s="87">
        <v>5483.3456136455543</v>
      </c>
      <c r="EG69" s="87">
        <v>5164.7348381590227</v>
      </c>
      <c r="EH69" s="195">
        <v>4692.5442203277007</v>
      </c>
      <c r="EI69" s="195">
        <v>3793.4139911618117</v>
      </c>
      <c r="EJ69" s="89">
        <v>2864.0347422465788</v>
      </c>
      <c r="EK69" s="89">
        <v>1737.7299686947531</v>
      </c>
      <c r="EL69" s="89">
        <v>591.51123891788495</v>
      </c>
      <c r="EM69" s="89">
        <v>484.38721904009299</v>
      </c>
      <c r="EN69" s="89">
        <v>1434.0587213452752</v>
      </c>
      <c r="EO69" s="89">
        <v>2350.5087730846431</v>
      </c>
      <c r="EP69" s="89">
        <v>3054.7716666606429</v>
      </c>
      <c r="EQ69" s="78">
        <v>2218.3489825838619</v>
      </c>
      <c r="ER69" s="89">
        <v>1856.519872409652</v>
      </c>
      <c r="ES69" s="89">
        <v>2393.3781222790408</v>
      </c>
      <c r="ET69" s="89">
        <v>2442.862441488332</v>
      </c>
      <c r="EU69" s="89">
        <v>3069.2450273456702</v>
      </c>
      <c r="EV69" s="89">
        <v>2435.9468491590569</v>
      </c>
      <c r="EW69" s="89">
        <v>2933.6844334590883</v>
      </c>
      <c r="EX69" s="89">
        <v>3020.985412241524</v>
      </c>
      <c r="EY69" s="89">
        <v>2821.3754241314709</v>
      </c>
      <c r="EZ69" s="89">
        <v>2297.259215590931</v>
      </c>
      <c r="FA69" s="87">
        <v>2150.6045048205633</v>
      </c>
      <c r="FB69" s="87">
        <v>1997.660267215163</v>
      </c>
      <c r="FC69" s="87">
        <v>2425.8891558348628</v>
      </c>
      <c r="FD69" s="87">
        <v>1982.9210912074641</v>
      </c>
      <c r="FE69" s="87">
        <v>1593.889307109328</v>
      </c>
      <c r="FF69" s="87">
        <v>1556.0521292602721</v>
      </c>
      <c r="FG69" s="87">
        <v>959.14567927116798</v>
      </c>
      <c r="FH69" s="87">
        <v>1469.720490214745</v>
      </c>
      <c r="FI69" s="87">
        <v>1855.6501059515749</v>
      </c>
      <c r="FJ69" s="87">
        <v>1928.830442521328</v>
      </c>
      <c r="FK69" s="87">
        <v>1929.1927372638402</v>
      </c>
      <c r="FL69" s="87">
        <v>2284.3874805429632</v>
      </c>
      <c r="FM69" s="87">
        <v>2359.3361972214229</v>
      </c>
      <c r="FN69" s="87">
        <v>2548.7843463220233</v>
      </c>
      <c r="FO69" s="87">
        <v>1833.9526385301092</v>
      </c>
      <c r="FP69" s="171">
        <v>1813.998790747959</v>
      </c>
      <c r="FQ69" s="171">
        <v>2008.1410656799972</v>
      </c>
      <c r="FR69" s="171">
        <v>2134.2933251149352</v>
      </c>
      <c r="FS69" s="171">
        <v>2201.3834116700427</v>
      </c>
      <c r="FT69" s="87">
        <v>2173.0601790409487</v>
      </c>
      <c r="FU69" s="87">
        <v>1691.67123566594</v>
      </c>
      <c r="FV69" s="87">
        <v>1810.288074571884</v>
      </c>
      <c r="FW69" s="87">
        <v>2192.6662063465187</v>
      </c>
      <c r="FX69" s="87">
        <v>2555.7890255360207</v>
      </c>
      <c r="FY69" s="87">
        <v>2880.8444823037139</v>
      </c>
      <c r="FZ69" s="87">
        <v>3235.464533852617</v>
      </c>
      <c r="GA69" s="87">
        <v>2452.9318010017741</v>
      </c>
      <c r="GB69" s="87">
        <v>2293</v>
      </c>
      <c r="GC69" s="87">
        <v>2161.7451947320769</v>
      </c>
      <c r="GD69" s="87">
        <v>2601.3052360004958</v>
      </c>
      <c r="GE69" s="89">
        <v>2416.902368195912</v>
      </c>
      <c r="GF69" s="78">
        <v>2317</v>
      </c>
      <c r="GG69" s="160">
        <v>2907</v>
      </c>
      <c r="GH69" s="89">
        <v>2687.1658274919678</v>
      </c>
      <c r="GI69" s="89">
        <v>2626.7887258934852</v>
      </c>
      <c r="GJ69" s="89">
        <v>3040.9744281376202</v>
      </c>
      <c r="GK69" s="89">
        <v>2814.9812668350801</v>
      </c>
      <c r="GL69" s="89">
        <v>1995</v>
      </c>
      <c r="GM69" s="89">
        <v>1162</v>
      </c>
      <c r="GN69" s="89">
        <v>1296</v>
      </c>
      <c r="GO69" s="89">
        <v>1004</v>
      </c>
      <c r="GP69" s="89">
        <v>1103</v>
      </c>
      <c r="GQ69" s="89">
        <v>1354</v>
      </c>
      <c r="GR69" s="89">
        <v>1740</v>
      </c>
      <c r="GS69" s="89">
        <v>3128</v>
      </c>
      <c r="GT69" s="89">
        <v>3362</v>
      </c>
      <c r="GU69" s="89">
        <v>2936</v>
      </c>
      <c r="GV69" s="89">
        <v>2376</v>
      </c>
      <c r="GW69" s="89">
        <v>1895</v>
      </c>
      <c r="GX69" s="89">
        <v>1975</v>
      </c>
      <c r="GY69" s="89">
        <v>4887</v>
      </c>
      <c r="GZ69" s="197">
        <v>4920</v>
      </c>
      <c r="HA69" s="197">
        <v>4971</v>
      </c>
      <c r="HB69" s="197">
        <v>5129</v>
      </c>
      <c r="HC69" s="89">
        <v>4575</v>
      </c>
      <c r="HD69" s="89">
        <v>3897</v>
      </c>
      <c r="HE69" s="89">
        <v>2721</v>
      </c>
      <c r="HF69" s="89">
        <v>2465</v>
      </c>
      <c r="HG69" s="89">
        <v>2211</v>
      </c>
      <c r="HH69" s="89">
        <v>2936</v>
      </c>
      <c r="HI69" s="89">
        <v>3040</v>
      </c>
      <c r="HJ69" s="89">
        <v>2807</v>
      </c>
      <c r="HK69" s="89">
        <v>2719</v>
      </c>
      <c r="HL69" s="89">
        <v>2665</v>
      </c>
      <c r="HM69" s="89">
        <v>2839</v>
      </c>
      <c r="HN69" s="89">
        <v>1932</v>
      </c>
      <c r="HO69" s="89">
        <v>2020</v>
      </c>
      <c r="HP69" s="89">
        <v>2265</v>
      </c>
      <c r="HQ69" s="89">
        <v>1600</v>
      </c>
      <c r="HR69" s="89">
        <v>1451</v>
      </c>
      <c r="HS69" s="89">
        <v>928</v>
      </c>
      <c r="HT69" s="89">
        <v>1978</v>
      </c>
      <c r="HU69" s="89">
        <v>2213</v>
      </c>
      <c r="HV69" s="89">
        <v>1898</v>
      </c>
      <c r="HW69" s="89">
        <v>1685</v>
      </c>
      <c r="HX69" s="89">
        <v>1621</v>
      </c>
      <c r="HY69" s="89">
        <v>1878</v>
      </c>
      <c r="HZ69" s="89">
        <v>758</v>
      </c>
      <c r="IA69" s="89">
        <v>727</v>
      </c>
      <c r="IB69" s="89">
        <v>480</v>
      </c>
      <c r="IC69" s="89">
        <v>700</v>
      </c>
      <c r="ID69" s="89">
        <v>1058</v>
      </c>
      <c r="IE69" s="89">
        <v>307</v>
      </c>
      <c r="IF69" s="89">
        <v>235</v>
      </c>
      <c r="IG69" s="89">
        <v>438</v>
      </c>
      <c r="IH69" s="89">
        <v>443</v>
      </c>
      <c r="II69" s="89">
        <v>323</v>
      </c>
      <c r="IJ69" s="89">
        <v>1024</v>
      </c>
      <c r="IK69" s="89">
        <v>1023</v>
      </c>
      <c r="IL69" s="89">
        <v>1194</v>
      </c>
      <c r="IM69" s="89">
        <v>1944</v>
      </c>
      <c r="IN69" s="89">
        <v>1827</v>
      </c>
      <c r="IO69" s="89">
        <v>2011</v>
      </c>
      <c r="IP69" s="89">
        <v>2183</v>
      </c>
      <c r="IQ69" s="89">
        <v>2382</v>
      </c>
      <c r="IR69" s="89">
        <v>2467</v>
      </c>
      <c r="IS69" s="118">
        <v>2586</v>
      </c>
      <c r="IT69" s="198">
        <v>2791</v>
      </c>
      <c r="IU69" s="198">
        <v>2092</v>
      </c>
      <c r="IV69" s="198">
        <v>2206</v>
      </c>
      <c r="IW69" s="198">
        <v>2278</v>
      </c>
      <c r="IX69" s="198">
        <v>1774</v>
      </c>
      <c r="IY69" s="89">
        <v>1318</v>
      </c>
      <c r="IZ69" s="118">
        <v>1442</v>
      </c>
      <c r="JA69" s="89">
        <v>1223</v>
      </c>
      <c r="JB69" s="89">
        <v>1359</v>
      </c>
      <c r="JC69" s="89">
        <v>1605</v>
      </c>
      <c r="JD69" s="89">
        <v>1741</v>
      </c>
      <c r="JE69" s="89">
        <v>1336</v>
      </c>
      <c r="JF69" s="118">
        <v>1690</v>
      </c>
      <c r="JG69" s="535">
        <v>1907</v>
      </c>
      <c r="JH69" s="551">
        <v>1641</v>
      </c>
      <c r="JI69" s="89">
        <v>1524</v>
      </c>
      <c r="JJ69" s="89">
        <v>1116</v>
      </c>
      <c r="JK69" s="89">
        <v>1005</v>
      </c>
    </row>
    <row r="70" spans="1:271" s="15" customFormat="1" ht="14.25" customHeight="1">
      <c r="A70" s="58"/>
      <c r="B70" s="205" t="s">
        <v>79</v>
      </c>
      <c r="C70" s="187"/>
      <c r="D70" s="187"/>
      <c r="E70" s="187"/>
      <c r="F70" s="187"/>
      <c r="G70" s="187"/>
      <c r="H70" s="187"/>
      <c r="I70" s="187"/>
      <c r="J70" s="187"/>
      <c r="K70" s="187"/>
      <c r="L70" s="187"/>
      <c r="M70" s="187"/>
      <c r="N70" s="187"/>
      <c r="O70" s="187"/>
      <c r="P70" s="187"/>
      <c r="Q70" s="187"/>
      <c r="R70" s="187"/>
      <c r="S70" s="187"/>
      <c r="T70" s="187"/>
      <c r="U70" s="187"/>
      <c r="V70" s="187"/>
      <c r="W70" s="187"/>
      <c r="X70" s="187"/>
      <c r="Y70" s="187"/>
      <c r="Z70" s="187"/>
      <c r="AA70" s="187"/>
      <c r="AB70" s="187"/>
      <c r="AC70" s="187"/>
      <c r="AD70" s="187"/>
      <c r="AE70" s="187"/>
      <c r="AF70" s="187"/>
      <c r="AG70" s="187"/>
      <c r="AH70" s="187"/>
      <c r="AI70" s="187"/>
      <c r="AJ70" s="187"/>
      <c r="AK70" s="187"/>
      <c r="AL70" s="93"/>
      <c r="AM70" s="187"/>
      <c r="AN70" s="178"/>
      <c r="AO70" s="187"/>
      <c r="AP70" s="187"/>
      <c r="AQ70" s="187"/>
      <c r="AR70" s="206"/>
      <c r="AS70" s="206"/>
      <c r="AT70" s="206"/>
      <c r="AU70" s="206"/>
      <c r="AV70" s="206"/>
      <c r="AW70" s="182"/>
      <c r="AX70" s="206"/>
      <c r="AY70" s="206"/>
      <c r="AZ70" s="182"/>
      <c r="BA70" s="182"/>
      <c r="BB70" s="182"/>
      <c r="BC70" s="179"/>
      <c r="BD70" s="182"/>
      <c r="BE70" s="182"/>
      <c r="BF70" s="182"/>
      <c r="BG70" s="182"/>
      <c r="BH70" s="182"/>
      <c r="BI70" s="182"/>
      <c r="BJ70" s="182"/>
      <c r="BK70" s="182"/>
      <c r="BL70" s="182"/>
      <c r="BM70" s="182"/>
      <c r="BN70" s="182"/>
      <c r="BO70" s="178"/>
      <c r="BP70" s="178"/>
      <c r="BQ70" s="178"/>
      <c r="BR70" s="178"/>
      <c r="BS70" s="178"/>
      <c r="BT70" s="93"/>
      <c r="BU70" s="178"/>
      <c r="BV70" s="178"/>
      <c r="BW70" s="178"/>
      <c r="BX70" s="178"/>
      <c r="BY70" s="178"/>
      <c r="BZ70" s="178"/>
      <c r="CA70" s="178"/>
      <c r="CB70" s="178"/>
      <c r="CC70" s="178"/>
      <c r="CD70" s="178"/>
      <c r="CE70" s="178"/>
      <c r="CF70" s="178"/>
      <c r="CG70" s="178"/>
      <c r="CH70" s="93"/>
      <c r="CI70" s="179"/>
      <c r="CJ70" s="178"/>
      <c r="CK70" s="93"/>
      <c r="CL70" s="93"/>
      <c r="CM70" s="180"/>
      <c r="CN70" s="178"/>
      <c r="CO70" s="190"/>
      <c r="CP70" s="186"/>
      <c r="CQ70" s="186"/>
      <c r="CR70" s="186"/>
      <c r="CS70" s="186"/>
      <c r="CT70" s="186"/>
      <c r="CU70" s="186"/>
      <c r="CV70" s="93">
        <v>1679.3745363020921</v>
      </c>
      <c r="CW70" s="93">
        <v>1684.9178797198481</v>
      </c>
      <c r="CX70" s="186">
        <v>1722.0855208911282</v>
      </c>
      <c r="CY70" s="186">
        <v>1723.190975104849</v>
      </c>
      <c r="CZ70" s="178">
        <v>1707.5678731521941</v>
      </c>
      <c r="DA70" s="186">
        <v>1707.775293485154</v>
      </c>
      <c r="DB70" s="186">
        <v>1705.3163540332271</v>
      </c>
      <c r="DC70" s="186">
        <v>1710.3789629610251</v>
      </c>
      <c r="DD70" s="178">
        <v>1718.1998666145298</v>
      </c>
      <c r="DE70" s="178">
        <v>1718.958300728817</v>
      </c>
      <c r="DF70" s="178">
        <v>1718.2934451416741</v>
      </c>
      <c r="DG70" s="178">
        <v>1719.266224396283</v>
      </c>
      <c r="DH70" s="93">
        <v>1725.0719187793632</v>
      </c>
      <c r="DI70" s="93">
        <v>1716.863087749055</v>
      </c>
      <c r="DJ70" s="93">
        <v>1710.486978092669</v>
      </c>
      <c r="DK70" s="93">
        <v>1714.8076750011091</v>
      </c>
      <c r="DL70" s="93">
        <v>1711.703153359673</v>
      </c>
      <c r="DM70" s="93">
        <v>1714.7105243515339</v>
      </c>
      <c r="DN70" s="93">
        <v>1718.357335844446</v>
      </c>
      <c r="DO70" s="93">
        <v>1720.0753370123111</v>
      </c>
      <c r="DP70" s="93">
        <v>1723.569769722051</v>
      </c>
      <c r="DQ70" s="93">
        <v>1725.3285831100691</v>
      </c>
      <c r="DR70" s="93">
        <v>1728.5660251046399</v>
      </c>
      <c r="DS70" s="93">
        <v>1729.7814201311289</v>
      </c>
      <c r="DT70" s="93">
        <v>1726.3181148226329</v>
      </c>
      <c r="DU70" s="93">
        <v>1727.9203708181919</v>
      </c>
      <c r="DV70" s="93">
        <v>1730.2453479570752</v>
      </c>
      <c r="DW70" s="93">
        <v>1730.8597908412789</v>
      </c>
      <c r="DX70" s="93">
        <v>1727.0525659260511</v>
      </c>
      <c r="DY70" s="93">
        <v>1728.0175165386031</v>
      </c>
      <c r="DZ70" s="93">
        <v>1702.453900184576</v>
      </c>
      <c r="EA70" s="93">
        <v>1696.6443773192191</v>
      </c>
      <c r="EB70" s="93">
        <v>1663.9647280635829</v>
      </c>
      <c r="EC70" s="93">
        <v>1664.247851210665</v>
      </c>
      <c r="ED70" s="93">
        <v>1661.2828016466551</v>
      </c>
      <c r="EE70" s="34">
        <v>1655.1707594423822</v>
      </c>
      <c r="EF70" s="178">
        <v>1642.3335701899121</v>
      </c>
      <c r="EG70" s="178">
        <v>1642.037759851379</v>
      </c>
      <c r="EH70" s="192">
        <v>1632.4172501994949</v>
      </c>
      <c r="EI70" s="192">
        <v>1640.4944822311231</v>
      </c>
      <c r="EJ70" s="93">
        <v>1635.8328023436081</v>
      </c>
      <c r="EK70" s="93">
        <v>1639.7674513252721</v>
      </c>
      <c r="EL70" s="93">
        <v>1636.764063985783</v>
      </c>
      <c r="EM70" s="93">
        <v>1639.9727924574611</v>
      </c>
      <c r="EN70" s="93">
        <v>1639.787253394662</v>
      </c>
      <c r="EO70" s="93">
        <v>453.71240623764902</v>
      </c>
      <c r="EP70" s="93">
        <v>444.77790169913294</v>
      </c>
      <c r="EQ70" s="34">
        <v>454.52160282413405</v>
      </c>
      <c r="ER70" s="93">
        <v>454.06679472811902</v>
      </c>
      <c r="ES70" s="93">
        <v>453.64075775883197</v>
      </c>
      <c r="ET70" s="93">
        <v>462.41502845652695</v>
      </c>
      <c r="EU70" s="93">
        <v>462.06628092875297</v>
      </c>
      <c r="EV70" s="93">
        <v>458.575074318524</v>
      </c>
      <c r="EW70" s="93">
        <v>458.65636161567699</v>
      </c>
      <c r="EX70" s="93">
        <v>458.58744147379599</v>
      </c>
      <c r="EY70" s="93">
        <v>459.00014287328503</v>
      </c>
      <c r="EZ70" s="93">
        <v>460.82532615151302</v>
      </c>
      <c r="FA70" s="178">
        <v>455.47485676789643</v>
      </c>
      <c r="FB70" s="178">
        <v>449.21084293469198</v>
      </c>
      <c r="FC70" s="178">
        <v>445.55668657500803</v>
      </c>
      <c r="FD70" s="178">
        <v>454.025800769054</v>
      </c>
      <c r="FE70" s="178">
        <v>450.429018053748</v>
      </c>
      <c r="FF70" s="178">
        <v>452.99469124291392</v>
      </c>
      <c r="FG70" s="178">
        <v>456.24413235120596</v>
      </c>
      <c r="FH70" s="178">
        <v>461.182916660736</v>
      </c>
      <c r="FI70" s="178">
        <v>460.26025442714695</v>
      </c>
      <c r="FJ70" s="178">
        <v>469.629750187806</v>
      </c>
      <c r="FK70" s="178">
        <v>472.81340510945</v>
      </c>
      <c r="FL70" s="178">
        <v>470.23619817672596</v>
      </c>
      <c r="FM70" s="178">
        <v>467.18319993570594</v>
      </c>
      <c r="FN70" s="178">
        <v>470.65254862656093</v>
      </c>
      <c r="FO70" s="178">
        <v>472.20214090157498</v>
      </c>
      <c r="FP70" s="181">
        <v>481.79037500185001</v>
      </c>
      <c r="FQ70" s="181">
        <v>477.81307403926502</v>
      </c>
      <c r="FR70" s="181">
        <v>479.59746753665002</v>
      </c>
      <c r="FS70" s="181">
        <v>474.97855364089804</v>
      </c>
      <c r="FT70" s="178">
        <v>469.60521778083006</v>
      </c>
      <c r="FU70" s="178">
        <v>467.41341591550508</v>
      </c>
      <c r="FV70" s="178">
        <v>469.90485401776101</v>
      </c>
      <c r="FW70" s="178">
        <v>467.58539754045904</v>
      </c>
      <c r="FX70" s="178">
        <v>465.51510473680406</v>
      </c>
      <c r="FY70" s="178">
        <v>460.98957638568402</v>
      </c>
      <c r="FZ70" s="178">
        <v>462.19405691094005</v>
      </c>
      <c r="GA70" s="178">
        <v>463.97654418951601</v>
      </c>
      <c r="GB70" s="178">
        <v>464.44013615679506</v>
      </c>
      <c r="GC70" s="178">
        <v>463</v>
      </c>
      <c r="GD70" s="178">
        <v>459.94040895249901</v>
      </c>
      <c r="GE70" s="93">
        <v>459.37754066939902</v>
      </c>
      <c r="GF70" s="93">
        <v>458</v>
      </c>
      <c r="GG70" s="182">
        <v>463</v>
      </c>
      <c r="GH70" s="93">
        <v>458.73842374140804</v>
      </c>
      <c r="GI70" s="93">
        <v>457.84280658644695</v>
      </c>
      <c r="GJ70" s="93">
        <v>460.83221487953102</v>
      </c>
      <c r="GK70" s="93">
        <v>464.82195247477</v>
      </c>
      <c r="GL70" s="93">
        <v>462</v>
      </c>
      <c r="GM70" s="93">
        <v>466</v>
      </c>
      <c r="GN70" s="93">
        <v>463</v>
      </c>
      <c r="GO70" s="93">
        <v>462</v>
      </c>
      <c r="GP70" s="93">
        <v>462</v>
      </c>
      <c r="GQ70" s="93">
        <v>461</v>
      </c>
      <c r="GR70" s="93">
        <v>465</v>
      </c>
      <c r="GS70" s="93">
        <v>466</v>
      </c>
      <c r="GT70" s="93">
        <v>477</v>
      </c>
      <c r="GU70" s="93">
        <v>480</v>
      </c>
      <c r="GV70" s="93">
        <v>476</v>
      </c>
      <c r="GW70" s="93">
        <v>477</v>
      </c>
      <c r="GX70" s="93">
        <v>481</v>
      </c>
      <c r="GY70" s="93">
        <v>595</v>
      </c>
      <c r="GZ70" s="93">
        <v>593</v>
      </c>
      <c r="HA70" s="93">
        <v>594</v>
      </c>
      <c r="HB70" s="93">
        <v>584</v>
      </c>
      <c r="HC70" s="93">
        <v>592</v>
      </c>
      <c r="HD70" s="93">
        <v>587</v>
      </c>
      <c r="HE70" s="93">
        <v>581</v>
      </c>
      <c r="HF70" s="93">
        <v>581</v>
      </c>
      <c r="HG70" s="93">
        <v>580</v>
      </c>
      <c r="HH70" s="93">
        <v>575</v>
      </c>
      <c r="HI70" s="93">
        <v>576</v>
      </c>
      <c r="HJ70" s="93">
        <v>571</v>
      </c>
      <c r="HK70" s="93">
        <v>568</v>
      </c>
      <c r="HL70" s="93">
        <v>568</v>
      </c>
      <c r="HM70" s="93">
        <v>568</v>
      </c>
      <c r="HN70" s="93">
        <v>566</v>
      </c>
      <c r="HO70" s="93">
        <v>553</v>
      </c>
      <c r="HP70" s="93">
        <v>558</v>
      </c>
      <c r="HQ70" s="93">
        <v>551</v>
      </c>
      <c r="HR70" s="93">
        <v>546</v>
      </c>
      <c r="HS70" s="93">
        <v>544</v>
      </c>
      <c r="HT70" s="93">
        <v>538</v>
      </c>
      <c r="HU70" s="93">
        <v>541</v>
      </c>
      <c r="HV70" s="93">
        <v>550</v>
      </c>
      <c r="HW70" s="93">
        <v>556</v>
      </c>
      <c r="HX70" s="93">
        <v>560</v>
      </c>
      <c r="HY70" s="93">
        <v>498</v>
      </c>
      <c r="HZ70" s="93">
        <v>502</v>
      </c>
      <c r="IA70" s="93">
        <v>504</v>
      </c>
      <c r="IB70" s="93">
        <v>499</v>
      </c>
      <c r="IC70" s="93">
        <v>503</v>
      </c>
      <c r="ID70" s="93">
        <v>505</v>
      </c>
      <c r="IE70" s="93">
        <v>501</v>
      </c>
      <c r="IF70" s="93">
        <v>495</v>
      </c>
      <c r="IG70" s="93">
        <v>497</v>
      </c>
      <c r="IH70" s="93">
        <v>502</v>
      </c>
      <c r="II70" s="93">
        <v>505</v>
      </c>
      <c r="IJ70" s="93">
        <v>501</v>
      </c>
      <c r="IK70" s="93">
        <v>500</v>
      </c>
      <c r="IL70" s="93">
        <v>487</v>
      </c>
      <c r="IM70" s="93">
        <v>485</v>
      </c>
      <c r="IN70" s="93">
        <v>487</v>
      </c>
      <c r="IO70" s="93">
        <v>485</v>
      </c>
      <c r="IP70" s="93">
        <v>500</v>
      </c>
      <c r="IQ70" s="93">
        <v>505</v>
      </c>
      <c r="IR70" s="93">
        <v>507</v>
      </c>
      <c r="IS70" s="207">
        <v>501</v>
      </c>
      <c r="IT70" s="207">
        <v>495</v>
      </c>
      <c r="IU70" s="208">
        <v>492</v>
      </c>
      <c r="IV70" s="208">
        <v>493</v>
      </c>
      <c r="IW70" s="208">
        <v>494</v>
      </c>
      <c r="IX70" s="208">
        <v>499</v>
      </c>
      <c r="IY70" s="209">
        <v>510</v>
      </c>
      <c r="IZ70" s="210">
        <v>508</v>
      </c>
      <c r="JA70" s="209">
        <v>516</v>
      </c>
      <c r="JB70" s="209">
        <v>511</v>
      </c>
      <c r="JC70" s="209">
        <v>514</v>
      </c>
      <c r="JD70" s="209">
        <v>515</v>
      </c>
      <c r="JE70" s="209">
        <v>512</v>
      </c>
      <c r="JF70" s="210">
        <v>513</v>
      </c>
      <c r="JG70" s="536">
        <v>515</v>
      </c>
      <c r="JH70" s="552">
        <v>515</v>
      </c>
      <c r="JI70" s="552">
        <v>515</v>
      </c>
      <c r="JJ70" s="552">
        <v>515</v>
      </c>
      <c r="JK70" s="552">
        <v>515</v>
      </c>
    </row>
    <row r="71" spans="1:271" s="226" customFormat="1" ht="15" customHeight="1">
      <c r="A71" s="211"/>
      <c r="B71" s="212" t="s">
        <v>164</v>
      </c>
      <c r="C71" s="213">
        <f t="shared" ref="C71:BN71" si="55">SUM(C72)</f>
        <v>316</v>
      </c>
      <c r="D71" s="213">
        <f t="shared" si="55"/>
        <v>247</v>
      </c>
      <c r="E71" s="213">
        <f t="shared" si="55"/>
        <v>251</v>
      </c>
      <c r="F71" s="213">
        <f t="shared" si="55"/>
        <v>253</v>
      </c>
      <c r="G71" s="213">
        <f t="shared" si="55"/>
        <v>251</v>
      </c>
      <c r="H71" s="213">
        <f t="shared" si="55"/>
        <v>258</v>
      </c>
      <c r="I71" s="213">
        <f t="shared" si="55"/>
        <v>257</v>
      </c>
      <c r="J71" s="213">
        <f t="shared" si="55"/>
        <v>256</v>
      </c>
      <c r="K71" s="213">
        <f t="shared" si="55"/>
        <v>256</v>
      </c>
      <c r="L71" s="213">
        <f t="shared" si="55"/>
        <v>147</v>
      </c>
      <c r="M71" s="213">
        <f t="shared" si="55"/>
        <v>150</v>
      </c>
      <c r="N71" s="213">
        <f t="shared" si="55"/>
        <v>790</v>
      </c>
      <c r="O71" s="213">
        <f t="shared" si="55"/>
        <v>795</v>
      </c>
      <c r="P71" s="213">
        <f t="shared" si="55"/>
        <v>792</v>
      </c>
      <c r="Q71" s="213">
        <f t="shared" si="55"/>
        <v>799</v>
      </c>
      <c r="R71" s="213">
        <f t="shared" si="55"/>
        <v>798</v>
      </c>
      <c r="S71" s="213">
        <f t="shared" si="55"/>
        <v>798</v>
      </c>
      <c r="T71" s="213">
        <f t="shared" si="55"/>
        <v>794</v>
      </c>
      <c r="U71" s="213">
        <f t="shared" si="55"/>
        <v>646</v>
      </c>
      <c r="V71" s="213">
        <f t="shared" si="55"/>
        <v>646</v>
      </c>
      <c r="W71" s="213">
        <f t="shared" si="55"/>
        <v>646</v>
      </c>
      <c r="X71" s="213">
        <f t="shared" si="55"/>
        <v>646</v>
      </c>
      <c r="Y71" s="213">
        <f t="shared" si="55"/>
        <v>646</v>
      </c>
      <c r="Z71" s="213">
        <f t="shared" si="55"/>
        <v>646</v>
      </c>
      <c r="AA71" s="213">
        <f t="shared" si="55"/>
        <v>630</v>
      </c>
      <c r="AB71" s="213">
        <f t="shared" si="55"/>
        <v>630</v>
      </c>
      <c r="AC71" s="213">
        <f t="shared" si="55"/>
        <v>630</v>
      </c>
      <c r="AD71" s="213">
        <f t="shared" si="55"/>
        <v>630</v>
      </c>
      <c r="AE71" s="213">
        <f t="shared" si="55"/>
        <v>630</v>
      </c>
      <c r="AF71" s="213">
        <f t="shared" si="55"/>
        <v>630</v>
      </c>
      <c r="AG71" s="214">
        <f t="shared" si="55"/>
        <v>630</v>
      </c>
      <c r="AH71" s="214">
        <f t="shared" si="55"/>
        <v>630</v>
      </c>
      <c r="AI71" s="214">
        <f t="shared" si="55"/>
        <v>630</v>
      </c>
      <c r="AJ71" s="214">
        <f t="shared" si="55"/>
        <v>630</v>
      </c>
      <c r="AK71" s="214">
        <f t="shared" si="55"/>
        <v>630</v>
      </c>
      <c r="AL71" s="214">
        <f t="shared" si="55"/>
        <v>630</v>
      </c>
      <c r="AM71" s="214">
        <f t="shared" si="55"/>
        <v>596</v>
      </c>
      <c r="AN71" s="215">
        <f t="shared" si="55"/>
        <v>596</v>
      </c>
      <c r="AO71" s="215">
        <f t="shared" si="55"/>
        <v>596</v>
      </c>
      <c r="AP71" s="215">
        <f t="shared" si="55"/>
        <v>596</v>
      </c>
      <c r="AQ71" s="215">
        <f t="shared" si="55"/>
        <v>596</v>
      </c>
      <c r="AR71" s="215">
        <f t="shared" si="55"/>
        <v>596</v>
      </c>
      <c r="AS71" s="215">
        <f t="shared" si="55"/>
        <v>596</v>
      </c>
      <c r="AT71" s="215">
        <f t="shared" si="55"/>
        <v>596</v>
      </c>
      <c r="AU71" s="215">
        <f t="shared" si="55"/>
        <v>596</v>
      </c>
      <c r="AV71" s="215">
        <f t="shared" si="55"/>
        <v>596</v>
      </c>
      <c r="AW71" s="215">
        <f t="shared" si="55"/>
        <v>596</v>
      </c>
      <c r="AX71" s="215">
        <f t="shared" si="55"/>
        <v>596</v>
      </c>
      <c r="AY71" s="216">
        <f t="shared" si="55"/>
        <v>2.4E-2</v>
      </c>
      <c r="AZ71" s="216">
        <f t="shared" si="55"/>
        <v>2.4E-2</v>
      </c>
      <c r="BA71" s="216">
        <f t="shared" si="55"/>
        <v>2.4E-2</v>
      </c>
      <c r="BB71" s="216">
        <f t="shared" si="55"/>
        <v>2.4E-2</v>
      </c>
      <c r="BC71" s="216">
        <f t="shared" si="55"/>
        <v>2.4E-2</v>
      </c>
      <c r="BD71" s="216">
        <f t="shared" si="55"/>
        <v>2.4E-2</v>
      </c>
      <c r="BE71" s="216">
        <f t="shared" si="55"/>
        <v>2.4E-2</v>
      </c>
      <c r="BF71" s="216">
        <f t="shared" si="55"/>
        <v>2.4E-2</v>
      </c>
      <c r="BG71" s="216">
        <f t="shared" si="55"/>
        <v>2.4E-2</v>
      </c>
      <c r="BH71" s="216">
        <f t="shared" si="55"/>
        <v>2.4E-2</v>
      </c>
      <c r="BI71" s="216">
        <f t="shared" si="55"/>
        <v>2.4E-2</v>
      </c>
      <c r="BJ71" s="216">
        <f t="shared" si="55"/>
        <v>2.4E-2</v>
      </c>
      <c r="BK71" s="216">
        <f t="shared" si="55"/>
        <v>2.4E-2</v>
      </c>
      <c r="BL71" s="216">
        <f t="shared" si="55"/>
        <v>2.4E-2</v>
      </c>
      <c r="BM71" s="216">
        <f t="shared" si="55"/>
        <v>2.4E-2</v>
      </c>
      <c r="BN71" s="216">
        <f t="shared" si="55"/>
        <v>2.4E-2</v>
      </c>
      <c r="BO71" s="216">
        <f t="shared" ref="BO71:DZ71" si="56">SUM(BO72)</f>
        <v>2.4E-2</v>
      </c>
      <c r="BP71" s="216">
        <f t="shared" si="56"/>
        <v>2.4E-2</v>
      </c>
      <c r="BQ71" s="216">
        <f t="shared" si="56"/>
        <v>2.1999999999999999E-2</v>
      </c>
      <c r="BR71" s="216">
        <f t="shared" si="56"/>
        <v>2.1999999999999999E-2</v>
      </c>
      <c r="BS71" s="216">
        <f t="shared" si="56"/>
        <v>2.1999999999999999E-2</v>
      </c>
      <c r="BT71" s="216">
        <f t="shared" si="56"/>
        <v>2.1999999999999999E-2</v>
      </c>
      <c r="BU71" s="215">
        <f t="shared" si="56"/>
        <v>2107</v>
      </c>
      <c r="BV71" s="215">
        <f t="shared" si="56"/>
        <v>2139</v>
      </c>
      <c r="BW71" s="215">
        <f t="shared" si="56"/>
        <v>2081</v>
      </c>
      <c r="BX71" s="215">
        <f t="shared" si="56"/>
        <v>2063</v>
      </c>
      <c r="BY71" s="215">
        <f t="shared" si="56"/>
        <v>2034</v>
      </c>
      <c r="BZ71" s="215">
        <f t="shared" si="56"/>
        <v>2015</v>
      </c>
      <c r="CA71" s="215">
        <f t="shared" si="56"/>
        <v>2002</v>
      </c>
      <c r="CB71" s="215">
        <f t="shared" si="56"/>
        <v>1957</v>
      </c>
      <c r="CC71" s="215">
        <f t="shared" si="56"/>
        <v>1963</v>
      </c>
      <c r="CD71" s="215">
        <f t="shared" si="56"/>
        <v>2020</v>
      </c>
      <c r="CE71" s="215">
        <f t="shared" si="56"/>
        <v>2003</v>
      </c>
      <c r="CF71" s="215">
        <f t="shared" si="56"/>
        <v>2066</v>
      </c>
      <c r="CG71" s="215">
        <f t="shared" si="56"/>
        <v>2083</v>
      </c>
      <c r="CH71" s="215">
        <f t="shared" si="56"/>
        <v>2025</v>
      </c>
      <c r="CI71" s="215">
        <f t="shared" si="56"/>
        <v>2044</v>
      </c>
      <c r="CJ71" s="215">
        <f t="shared" si="56"/>
        <v>2073</v>
      </c>
      <c r="CK71" s="217">
        <f t="shared" si="56"/>
        <v>2088</v>
      </c>
      <c r="CL71" s="217">
        <f t="shared" si="56"/>
        <v>2105</v>
      </c>
      <c r="CM71" s="217">
        <f t="shared" si="56"/>
        <v>2152</v>
      </c>
      <c r="CN71" s="218">
        <f t="shared" si="56"/>
        <v>2125</v>
      </c>
      <c r="CO71" s="218">
        <f>SUM(CO72)</f>
        <v>2124</v>
      </c>
      <c r="CP71" s="218">
        <f t="shared" si="56"/>
        <v>2122</v>
      </c>
      <c r="CQ71" s="218">
        <f t="shared" si="56"/>
        <v>2141</v>
      </c>
      <c r="CR71" s="218">
        <f t="shared" si="56"/>
        <v>2080</v>
      </c>
      <c r="CS71" s="218">
        <f t="shared" si="56"/>
        <v>2105</v>
      </c>
      <c r="CT71" s="218">
        <f t="shared" si="56"/>
        <v>2060</v>
      </c>
      <c r="CU71" s="218">
        <f t="shared" si="56"/>
        <v>2031</v>
      </c>
      <c r="CV71" s="218">
        <f t="shared" si="56"/>
        <v>5067.7177528413131</v>
      </c>
      <c r="CW71" s="218">
        <f t="shared" si="56"/>
        <v>240.69220530219303</v>
      </c>
      <c r="CX71" s="218">
        <f t="shared" si="56"/>
        <v>1553.4526392386131</v>
      </c>
      <c r="CY71" s="218">
        <f t="shared" si="56"/>
        <v>561.86766196873305</v>
      </c>
      <c r="CZ71" s="218">
        <f t="shared" si="56"/>
        <v>476.63520758777304</v>
      </c>
      <c r="DA71" s="218">
        <f t="shared" si="56"/>
        <v>9.0678462202129992</v>
      </c>
      <c r="DB71" s="218">
        <f t="shared" si="56"/>
        <v>227.42309893809002</v>
      </c>
      <c r="DC71" s="218">
        <f t="shared" si="56"/>
        <v>1432.1832448317132</v>
      </c>
      <c r="DD71" s="218">
        <f t="shared" si="56"/>
        <v>1443.4558119729729</v>
      </c>
      <c r="DE71" s="218">
        <f t="shared" si="56"/>
        <v>9.1239865293329991</v>
      </c>
      <c r="DF71" s="218">
        <f t="shared" si="56"/>
        <v>1534.1431166113732</v>
      </c>
      <c r="DG71" s="218">
        <f t="shared" si="56"/>
        <v>1595.1924042860533</v>
      </c>
      <c r="DH71" s="218">
        <f t="shared" si="56"/>
        <v>361.31987628747299</v>
      </c>
      <c r="DI71" s="218">
        <f t="shared" si="56"/>
        <v>10.590586089373001</v>
      </c>
      <c r="DJ71" s="218">
        <f t="shared" si="56"/>
        <v>1537.2240356825803</v>
      </c>
      <c r="DK71" s="218">
        <f t="shared" si="56"/>
        <v>619.97902815879604</v>
      </c>
      <c r="DL71" s="218">
        <f t="shared" si="56"/>
        <v>1162.2820879209</v>
      </c>
      <c r="DM71" s="218">
        <f t="shared" si="56"/>
        <v>829.27345492685993</v>
      </c>
      <c r="DN71" s="218">
        <f t="shared" si="56"/>
        <v>622.35001552542008</v>
      </c>
      <c r="DO71" s="218">
        <f t="shared" si="56"/>
        <v>10.643792825167999</v>
      </c>
      <c r="DP71" s="218">
        <f t="shared" si="56"/>
        <v>11.089270872061</v>
      </c>
      <c r="DQ71" s="218">
        <f t="shared" si="56"/>
        <v>11.541189012501</v>
      </c>
      <c r="DR71" s="218">
        <f t="shared" si="56"/>
        <v>255.66283746840099</v>
      </c>
      <c r="DS71" s="217">
        <f t="shared" si="56"/>
        <v>95.859450200967999</v>
      </c>
      <c r="DT71" s="217">
        <f t="shared" si="56"/>
        <v>12.717194440287999</v>
      </c>
      <c r="DU71" s="217">
        <f t="shared" si="56"/>
        <v>282.05757203492806</v>
      </c>
      <c r="DV71" s="217">
        <f t="shared" si="56"/>
        <v>6860.3667616981274</v>
      </c>
      <c r="DW71" s="217">
        <f t="shared" si="56"/>
        <v>12.717194440287999</v>
      </c>
      <c r="DX71" s="217">
        <f>SUM(DX72)</f>
        <v>12.717190551370999</v>
      </c>
      <c r="DY71" s="217">
        <f t="shared" si="56"/>
        <v>12.662190551370999</v>
      </c>
      <c r="DZ71" s="217">
        <f t="shared" si="56"/>
        <v>366.08253329959098</v>
      </c>
      <c r="EA71" s="217">
        <f t="shared" ref="EA71:GL71" si="57">SUM(EA72)</f>
        <v>102.397247892751</v>
      </c>
      <c r="EB71" s="217">
        <f t="shared" si="57"/>
        <v>543.49608166835105</v>
      </c>
      <c r="EC71" s="217">
        <f t="shared" si="57"/>
        <v>8142.6952197620312</v>
      </c>
      <c r="ED71" s="217">
        <f t="shared" si="57"/>
        <v>766.26130662835794</v>
      </c>
      <c r="EE71" s="219">
        <f t="shared" si="57"/>
        <v>26.317793021771003</v>
      </c>
      <c r="EF71" s="220">
        <f t="shared" si="57"/>
        <v>115.765020872851</v>
      </c>
      <c r="EG71" s="221">
        <f t="shared" si="57"/>
        <v>14.579801383291001</v>
      </c>
      <c r="EH71" s="222">
        <f t="shared" si="57"/>
        <v>14.549801383291001</v>
      </c>
      <c r="EI71" s="222">
        <f t="shared" si="57"/>
        <v>5599.9630998317916</v>
      </c>
      <c r="EJ71" s="221">
        <f t="shared" si="57"/>
        <v>14.549801383291001</v>
      </c>
      <c r="EK71" s="221">
        <f t="shared" si="57"/>
        <v>14.549801383291001</v>
      </c>
      <c r="EL71" s="221">
        <f t="shared" si="57"/>
        <v>14.549801389091002</v>
      </c>
      <c r="EM71" s="221">
        <f t="shared" si="57"/>
        <v>57.400396841311007</v>
      </c>
      <c r="EN71" s="221">
        <f t="shared" si="57"/>
        <v>69.904303296351003</v>
      </c>
      <c r="EO71" s="221">
        <f t="shared" si="57"/>
        <v>531.70664733844501</v>
      </c>
      <c r="EP71" s="221">
        <f t="shared" si="57"/>
        <v>14.589031687291001</v>
      </c>
      <c r="EQ71" s="221">
        <f t="shared" si="57"/>
        <v>147.933707486744</v>
      </c>
      <c r="ER71" s="221">
        <f t="shared" si="57"/>
        <v>442.33320191549097</v>
      </c>
      <c r="ES71" s="221">
        <f t="shared" si="57"/>
        <v>17.063315794390999</v>
      </c>
      <c r="ET71" s="221">
        <f t="shared" si="57"/>
        <v>17.063315794390999</v>
      </c>
      <c r="EU71" s="221">
        <f t="shared" si="57"/>
        <v>179.43815359243101</v>
      </c>
      <c r="EV71" s="221">
        <f t="shared" si="57"/>
        <v>45.505391269011</v>
      </c>
      <c r="EW71" s="221">
        <f t="shared" si="57"/>
        <v>112.51634275479101</v>
      </c>
      <c r="EX71" s="221">
        <f t="shared" si="57"/>
        <v>79.759640669547011</v>
      </c>
      <c r="EY71" s="221">
        <f t="shared" si="57"/>
        <v>17.027475974190999</v>
      </c>
      <c r="EZ71" s="221">
        <f t="shared" si="57"/>
        <v>17.007475974190999</v>
      </c>
      <c r="FA71" s="221">
        <f t="shared" si="57"/>
        <v>345.87704768303104</v>
      </c>
      <c r="FB71" s="221">
        <f t="shared" si="57"/>
        <v>287.107626535311</v>
      </c>
      <c r="FC71" s="221">
        <f t="shared" si="57"/>
        <v>16.987475974191</v>
      </c>
      <c r="FD71" s="221">
        <f t="shared" si="57"/>
        <v>863.20544550699105</v>
      </c>
      <c r="FE71" s="221">
        <f t="shared" si="57"/>
        <v>69.033906755951008</v>
      </c>
      <c r="FF71" s="221">
        <f t="shared" si="57"/>
        <v>48.013243368206993</v>
      </c>
      <c r="FG71" s="221">
        <f t="shared" si="57"/>
        <v>16.836462654190999</v>
      </c>
      <c r="FH71" s="221">
        <f t="shared" si="57"/>
        <v>816.90943152555099</v>
      </c>
      <c r="FI71" s="221">
        <f t="shared" si="57"/>
        <v>16.806462654191002</v>
      </c>
      <c r="FJ71" s="221">
        <f t="shared" si="57"/>
        <v>494.17333441771103</v>
      </c>
      <c r="FK71" s="221">
        <f t="shared" si="57"/>
        <v>16.806462651411</v>
      </c>
      <c r="FL71" s="221">
        <f t="shared" si="57"/>
        <v>16.806462651411</v>
      </c>
      <c r="FM71" s="221">
        <f t="shared" si="57"/>
        <v>320.61846285385099</v>
      </c>
      <c r="FN71" s="221">
        <f t="shared" si="57"/>
        <v>52.328156853530999</v>
      </c>
      <c r="FO71" s="221">
        <f t="shared" si="57"/>
        <v>62.254535419930995</v>
      </c>
      <c r="FP71" s="221">
        <f t="shared" si="57"/>
        <v>223.24218041081096</v>
      </c>
      <c r="FQ71" s="221">
        <f t="shared" si="57"/>
        <v>282.43219022881101</v>
      </c>
      <c r="FR71" s="221">
        <f t="shared" si="57"/>
        <v>62.030870837170994</v>
      </c>
      <c r="FS71" s="221">
        <f t="shared" si="57"/>
        <v>62.010870837170998</v>
      </c>
      <c r="FT71" s="221">
        <f t="shared" si="57"/>
        <v>62.010870842410995</v>
      </c>
      <c r="FU71" s="221">
        <f t="shared" si="57"/>
        <v>61.990870842410999</v>
      </c>
      <c r="FV71" s="221">
        <f t="shared" si="57"/>
        <v>61.990870836000994</v>
      </c>
      <c r="FW71" s="221">
        <f t="shared" si="57"/>
        <v>61.990870835970995</v>
      </c>
      <c r="FX71" s="221">
        <f t="shared" si="57"/>
        <v>61.990870835970995</v>
      </c>
      <c r="FY71" s="221">
        <f t="shared" si="57"/>
        <v>61.982194635970998</v>
      </c>
      <c r="FZ71" s="221">
        <f t="shared" si="57"/>
        <v>61.982194625870996</v>
      </c>
      <c r="GA71" s="221">
        <f t="shared" si="57"/>
        <v>112.70724470715101</v>
      </c>
      <c r="GB71" s="221">
        <f t="shared" si="57"/>
        <v>29.532962217043</v>
      </c>
      <c r="GC71" s="221">
        <f t="shared" si="57"/>
        <v>28.716276408198997</v>
      </c>
      <c r="GD71" s="221">
        <f t="shared" si="57"/>
        <v>19.192313625511002</v>
      </c>
      <c r="GE71" s="221">
        <f t="shared" si="57"/>
        <v>19.192313623851</v>
      </c>
      <c r="GF71" s="221">
        <f t="shared" si="57"/>
        <v>19.192313623851</v>
      </c>
      <c r="GG71" s="220">
        <f t="shared" si="57"/>
        <v>19.192313623851</v>
      </c>
      <c r="GH71" s="220">
        <f t="shared" si="57"/>
        <v>19.212313626530999</v>
      </c>
      <c r="GI71" s="220">
        <f t="shared" si="57"/>
        <v>19.212313622510997</v>
      </c>
      <c r="GJ71" s="220">
        <f t="shared" si="57"/>
        <v>324.17460731957101</v>
      </c>
      <c r="GK71" s="220">
        <f t="shared" si="57"/>
        <v>84.238367488411015</v>
      </c>
      <c r="GL71" s="220">
        <f t="shared" si="57"/>
        <v>20</v>
      </c>
      <c r="GM71" s="220">
        <f>SUM(GM72)</f>
        <v>22</v>
      </c>
      <c r="GN71" s="220">
        <f t="shared" ref="GN71:JG71" si="58">SUM(GN72)</f>
        <v>1190</v>
      </c>
      <c r="GO71" s="220">
        <f t="shared" si="58"/>
        <v>1199</v>
      </c>
      <c r="GP71" s="220">
        <f t="shared" si="58"/>
        <v>293</v>
      </c>
      <c r="GQ71" s="220">
        <f t="shared" si="58"/>
        <v>842</v>
      </c>
      <c r="GR71" s="220">
        <f t="shared" si="58"/>
        <v>401</v>
      </c>
      <c r="GS71" s="220">
        <f t="shared" si="58"/>
        <v>24</v>
      </c>
      <c r="GT71" s="220">
        <f t="shared" si="58"/>
        <v>2693</v>
      </c>
      <c r="GU71" s="220">
        <f t="shared" si="58"/>
        <v>2677</v>
      </c>
      <c r="GV71" s="220">
        <f t="shared" si="58"/>
        <v>20</v>
      </c>
      <c r="GW71" s="220">
        <f t="shared" si="58"/>
        <v>20</v>
      </c>
      <c r="GX71" s="220">
        <f>SUM(GX72)</f>
        <v>20</v>
      </c>
      <c r="GY71" s="220">
        <f t="shared" si="58"/>
        <v>6</v>
      </c>
      <c r="GZ71" s="220">
        <f t="shared" si="58"/>
        <v>219</v>
      </c>
      <c r="HA71" s="220">
        <f t="shared" si="58"/>
        <v>6</v>
      </c>
      <c r="HB71" s="220">
        <f t="shared" si="58"/>
        <v>5</v>
      </c>
      <c r="HC71" s="220">
        <f t="shared" si="58"/>
        <v>57</v>
      </c>
      <c r="HD71" s="220">
        <f t="shared" si="58"/>
        <v>17</v>
      </c>
      <c r="HE71" s="220">
        <f t="shared" si="58"/>
        <v>5</v>
      </c>
      <c r="HF71" s="220">
        <f t="shared" si="58"/>
        <v>7</v>
      </c>
      <c r="HG71" s="220">
        <f t="shared" si="58"/>
        <v>5</v>
      </c>
      <c r="HH71" s="220">
        <f t="shared" si="58"/>
        <v>5</v>
      </c>
      <c r="HI71" s="220">
        <f t="shared" si="58"/>
        <v>5</v>
      </c>
      <c r="HJ71" s="220">
        <f t="shared" si="58"/>
        <v>5</v>
      </c>
      <c r="HK71" s="220">
        <f t="shared" si="58"/>
        <v>5</v>
      </c>
      <c r="HL71" s="220">
        <f t="shared" si="58"/>
        <v>5</v>
      </c>
      <c r="HM71" s="220">
        <f t="shared" si="58"/>
        <v>5</v>
      </c>
      <c r="HN71" s="220">
        <f t="shared" si="58"/>
        <v>5</v>
      </c>
      <c r="HO71" s="220">
        <f t="shared" si="58"/>
        <v>5</v>
      </c>
      <c r="HP71" s="220">
        <f t="shared" si="58"/>
        <v>5</v>
      </c>
      <c r="HQ71" s="220">
        <f t="shared" si="58"/>
        <v>5</v>
      </c>
      <c r="HR71" s="220">
        <f t="shared" si="58"/>
        <v>5</v>
      </c>
      <c r="HS71" s="220">
        <f t="shared" si="58"/>
        <v>5</v>
      </c>
      <c r="HT71" s="220">
        <f t="shared" si="58"/>
        <v>4</v>
      </c>
      <c r="HU71" s="220">
        <f t="shared" si="58"/>
        <v>5</v>
      </c>
      <c r="HV71" s="220">
        <f t="shared" si="58"/>
        <v>30</v>
      </c>
      <c r="HW71" s="220">
        <f t="shared" si="58"/>
        <v>5</v>
      </c>
      <c r="HX71" s="220">
        <f t="shared" si="58"/>
        <v>5</v>
      </c>
      <c r="HY71" s="220">
        <f t="shared" si="58"/>
        <v>5</v>
      </c>
      <c r="HZ71" s="220">
        <f t="shared" si="58"/>
        <v>5</v>
      </c>
      <c r="IA71" s="220">
        <f t="shared" si="58"/>
        <v>251</v>
      </c>
      <c r="IB71" s="220">
        <f t="shared" si="58"/>
        <v>5</v>
      </c>
      <c r="IC71" s="220">
        <f t="shared" si="58"/>
        <v>5</v>
      </c>
      <c r="ID71" s="220">
        <f t="shared" si="58"/>
        <v>5</v>
      </c>
      <c r="IE71" s="220">
        <f t="shared" si="58"/>
        <v>5</v>
      </c>
      <c r="IF71" s="220">
        <f t="shared" si="58"/>
        <v>5</v>
      </c>
      <c r="IG71" s="220">
        <f t="shared" si="58"/>
        <v>957</v>
      </c>
      <c r="IH71" s="220">
        <f t="shared" si="58"/>
        <v>73</v>
      </c>
      <c r="II71" s="220">
        <f t="shared" si="58"/>
        <v>123</v>
      </c>
      <c r="IJ71" s="220">
        <f t="shared" si="58"/>
        <v>265</v>
      </c>
      <c r="IK71" s="220">
        <f t="shared" si="58"/>
        <v>37</v>
      </c>
      <c r="IL71" s="220">
        <f t="shared" si="58"/>
        <v>133</v>
      </c>
      <c r="IM71" s="220">
        <f t="shared" si="58"/>
        <v>128</v>
      </c>
      <c r="IN71" s="220">
        <f t="shared" si="58"/>
        <v>30</v>
      </c>
      <c r="IO71" s="220">
        <f t="shared" si="58"/>
        <v>69</v>
      </c>
      <c r="IP71" s="220">
        <f t="shared" si="58"/>
        <v>2111</v>
      </c>
      <c r="IQ71" s="220">
        <f t="shared" si="58"/>
        <v>28</v>
      </c>
      <c r="IR71" s="220">
        <f t="shared" si="58"/>
        <v>109</v>
      </c>
      <c r="IS71" s="223">
        <f t="shared" si="58"/>
        <v>880</v>
      </c>
      <c r="IT71" s="223">
        <f t="shared" si="58"/>
        <v>279</v>
      </c>
      <c r="IU71" s="224">
        <f t="shared" si="58"/>
        <v>31</v>
      </c>
      <c r="IV71" s="224">
        <f t="shared" si="58"/>
        <v>406</v>
      </c>
      <c r="IW71" s="224">
        <f t="shared" si="58"/>
        <v>228</v>
      </c>
      <c r="IX71" s="224">
        <f t="shared" si="58"/>
        <v>196</v>
      </c>
      <c r="IY71" s="225">
        <f t="shared" si="58"/>
        <v>272</v>
      </c>
      <c r="IZ71" s="224">
        <f t="shared" si="58"/>
        <v>32</v>
      </c>
      <c r="JA71" s="225">
        <f t="shared" si="58"/>
        <v>482</v>
      </c>
      <c r="JB71" s="225">
        <f t="shared" si="58"/>
        <v>700</v>
      </c>
      <c r="JC71" s="225">
        <f t="shared" si="58"/>
        <v>401</v>
      </c>
      <c r="JD71" s="225">
        <f t="shared" si="58"/>
        <v>123</v>
      </c>
      <c r="JE71" s="225">
        <f t="shared" si="58"/>
        <v>73</v>
      </c>
      <c r="JF71" s="224">
        <f t="shared" si="58"/>
        <v>148</v>
      </c>
      <c r="JG71" s="564">
        <f t="shared" si="58"/>
        <v>29</v>
      </c>
      <c r="JH71" s="553">
        <f t="shared" ref="JH71:JK71" si="59">SUM(JH72)</f>
        <v>29</v>
      </c>
      <c r="JI71" s="225">
        <f t="shared" si="59"/>
        <v>29</v>
      </c>
      <c r="JJ71" s="225">
        <f t="shared" si="59"/>
        <v>29</v>
      </c>
      <c r="JK71" s="225">
        <f t="shared" si="59"/>
        <v>29</v>
      </c>
    </row>
    <row r="72" spans="1:271" s="245" customFormat="1" ht="15" customHeight="1">
      <c r="A72" s="211"/>
      <c r="B72" s="227" t="s">
        <v>80</v>
      </c>
      <c r="C72" s="228">
        <v>316</v>
      </c>
      <c r="D72" s="229">
        <v>247</v>
      </c>
      <c r="E72" s="229">
        <v>251</v>
      </c>
      <c r="F72" s="229">
        <v>253</v>
      </c>
      <c r="G72" s="229">
        <v>251</v>
      </c>
      <c r="H72" s="229">
        <v>258</v>
      </c>
      <c r="I72" s="229">
        <v>257</v>
      </c>
      <c r="J72" s="229">
        <v>256</v>
      </c>
      <c r="K72" s="229">
        <v>256</v>
      </c>
      <c r="L72" s="229">
        <v>147</v>
      </c>
      <c r="M72" s="229">
        <v>150</v>
      </c>
      <c r="N72" s="229">
        <v>790</v>
      </c>
      <c r="O72" s="229">
        <v>795</v>
      </c>
      <c r="P72" s="229">
        <v>792</v>
      </c>
      <c r="Q72" s="229">
        <v>799</v>
      </c>
      <c r="R72" s="229">
        <v>798</v>
      </c>
      <c r="S72" s="229">
        <v>798</v>
      </c>
      <c r="T72" s="229">
        <v>794</v>
      </c>
      <c r="U72" s="229">
        <v>646</v>
      </c>
      <c r="V72" s="229">
        <v>646</v>
      </c>
      <c r="W72" s="229">
        <v>646</v>
      </c>
      <c r="X72" s="229">
        <v>646</v>
      </c>
      <c r="Y72" s="229">
        <v>646</v>
      </c>
      <c r="Z72" s="229">
        <v>646</v>
      </c>
      <c r="AA72" s="229">
        <v>630</v>
      </c>
      <c r="AB72" s="229">
        <v>630</v>
      </c>
      <c r="AC72" s="229">
        <v>630</v>
      </c>
      <c r="AD72" s="229">
        <v>630</v>
      </c>
      <c r="AE72" s="229">
        <v>630</v>
      </c>
      <c r="AF72" s="229">
        <v>630</v>
      </c>
      <c r="AG72" s="229">
        <v>630</v>
      </c>
      <c r="AH72" s="229">
        <v>630</v>
      </c>
      <c r="AI72" s="229">
        <v>630</v>
      </c>
      <c r="AJ72" s="229">
        <v>630</v>
      </c>
      <c r="AK72" s="229">
        <v>630</v>
      </c>
      <c r="AL72" s="229">
        <v>630</v>
      </c>
      <c r="AM72" s="229">
        <v>596</v>
      </c>
      <c r="AN72" s="229">
        <v>596</v>
      </c>
      <c r="AO72" s="229">
        <v>596</v>
      </c>
      <c r="AP72" s="229">
        <v>596</v>
      </c>
      <c r="AQ72" s="229">
        <v>596</v>
      </c>
      <c r="AR72" s="229">
        <v>596</v>
      </c>
      <c r="AS72" s="229">
        <v>596</v>
      </c>
      <c r="AT72" s="229">
        <v>596</v>
      </c>
      <c r="AU72" s="229">
        <v>596</v>
      </c>
      <c r="AV72" s="229">
        <v>596</v>
      </c>
      <c r="AW72" s="229">
        <v>596</v>
      </c>
      <c r="AX72" s="229">
        <v>596</v>
      </c>
      <c r="AY72" s="230">
        <v>2.4E-2</v>
      </c>
      <c r="AZ72" s="230">
        <v>2.4E-2</v>
      </c>
      <c r="BA72" s="230">
        <v>2.4E-2</v>
      </c>
      <c r="BB72" s="230">
        <v>2.4E-2</v>
      </c>
      <c r="BC72" s="230">
        <v>2.4E-2</v>
      </c>
      <c r="BD72" s="230">
        <v>2.4E-2</v>
      </c>
      <c r="BE72" s="230">
        <v>2.4E-2</v>
      </c>
      <c r="BF72" s="230">
        <v>2.4E-2</v>
      </c>
      <c r="BG72" s="230">
        <v>2.4E-2</v>
      </c>
      <c r="BH72" s="230">
        <v>2.4E-2</v>
      </c>
      <c r="BI72" s="230">
        <v>2.4E-2</v>
      </c>
      <c r="BJ72" s="230">
        <v>2.4E-2</v>
      </c>
      <c r="BK72" s="230">
        <v>2.4E-2</v>
      </c>
      <c r="BL72" s="230">
        <v>2.4E-2</v>
      </c>
      <c r="BM72" s="230">
        <v>2.4E-2</v>
      </c>
      <c r="BN72" s="230">
        <v>2.4E-2</v>
      </c>
      <c r="BO72" s="230">
        <v>2.4E-2</v>
      </c>
      <c r="BP72" s="230">
        <v>2.4E-2</v>
      </c>
      <c r="BQ72" s="230">
        <v>2.1999999999999999E-2</v>
      </c>
      <c r="BR72" s="230">
        <v>2.1999999999999999E-2</v>
      </c>
      <c r="BS72" s="230">
        <v>2.1999999999999999E-2</v>
      </c>
      <c r="BT72" s="230">
        <v>2.1999999999999999E-2</v>
      </c>
      <c r="BU72" s="229">
        <v>2107</v>
      </c>
      <c r="BV72" s="229">
        <v>2139</v>
      </c>
      <c r="BW72" s="229">
        <v>2081</v>
      </c>
      <c r="BX72" s="229">
        <v>2063</v>
      </c>
      <c r="BY72" s="229">
        <v>2034</v>
      </c>
      <c r="BZ72" s="229">
        <v>2015</v>
      </c>
      <c r="CA72" s="229">
        <v>2002</v>
      </c>
      <c r="CB72" s="229">
        <v>1957</v>
      </c>
      <c r="CC72" s="229">
        <v>1963</v>
      </c>
      <c r="CD72" s="229">
        <v>2020</v>
      </c>
      <c r="CE72" s="229">
        <v>2003</v>
      </c>
      <c r="CF72" s="229">
        <v>2066</v>
      </c>
      <c r="CG72" s="229">
        <v>2083</v>
      </c>
      <c r="CH72" s="229">
        <v>2025</v>
      </c>
      <c r="CI72" s="229">
        <v>2044</v>
      </c>
      <c r="CJ72" s="229">
        <v>2073</v>
      </c>
      <c r="CK72" s="231">
        <v>2088</v>
      </c>
      <c r="CL72" s="231">
        <v>2105</v>
      </c>
      <c r="CM72" s="231">
        <v>2152</v>
      </c>
      <c r="CN72" s="232">
        <v>2125</v>
      </c>
      <c r="CO72" s="232">
        <v>2124</v>
      </c>
      <c r="CP72" s="233">
        <v>2122</v>
      </c>
      <c r="CQ72" s="233">
        <v>2141</v>
      </c>
      <c r="CR72" s="233">
        <v>2080</v>
      </c>
      <c r="CS72" s="233">
        <v>2105</v>
      </c>
      <c r="CT72" s="233">
        <v>2060</v>
      </c>
      <c r="CU72" s="233">
        <v>2031</v>
      </c>
      <c r="CV72" s="233">
        <v>5067.7177528413131</v>
      </c>
      <c r="CW72" s="233">
        <v>240.69220530219303</v>
      </c>
      <c r="CX72" s="233">
        <v>1553.4526392386131</v>
      </c>
      <c r="CY72" s="233">
        <v>561.86766196873305</v>
      </c>
      <c r="CZ72" s="233">
        <v>476.63520758777304</v>
      </c>
      <c r="DA72" s="233">
        <v>9.0678462202129992</v>
      </c>
      <c r="DB72" s="233">
        <v>227.42309893809002</v>
      </c>
      <c r="DC72" s="233">
        <v>1432.1832448317132</v>
      </c>
      <c r="DD72" s="233">
        <v>1443.4558119729729</v>
      </c>
      <c r="DE72" s="233">
        <v>9.1239865293329991</v>
      </c>
      <c r="DF72" s="233">
        <v>1534.1431166113732</v>
      </c>
      <c r="DG72" s="233">
        <v>1595.1924042860533</v>
      </c>
      <c r="DH72" s="233">
        <v>361.31987628747299</v>
      </c>
      <c r="DI72" s="233">
        <v>10.590586089373001</v>
      </c>
      <c r="DJ72" s="233">
        <v>1537.2240356825803</v>
      </c>
      <c r="DK72" s="233">
        <v>619.97902815879604</v>
      </c>
      <c r="DL72" s="233">
        <v>1162.2820879209</v>
      </c>
      <c r="DM72" s="233">
        <v>829.27345492685993</v>
      </c>
      <c r="DN72" s="233">
        <v>622.35001552542008</v>
      </c>
      <c r="DO72" s="233">
        <v>10.643792825167999</v>
      </c>
      <c r="DP72" s="233">
        <v>11.089270872061</v>
      </c>
      <c r="DQ72" s="233">
        <v>11.541189012501</v>
      </c>
      <c r="DR72" s="233">
        <v>255.66283746840099</v>
      </c>
      <c r="DS72" s="234">
        <v>95.859450200967999</v>
      </c>
      <c r="DT72" s="234">
        <v>12.717194440287999</v>
      </c>
      <c r="DU72" s="234">
        <v>282.05757203492806</v>
      </c>
      <c r="DV72" s="234">
        <v>6860.3667616981274</v>
      </c>
      <c r="DW72" s="234">
        <v>12.717194440287999</v>
      </c>
      <c r="DX72" s="234">
        <v>12.717190551370999</v>
      </c>
      <c r="DY72" s="234">
        <v>12.662190551370999</v>
      </c>
      <c r="DZ72" s="234">
        <v>366.08253329959098</v>
      </c>
      <c r="EA72" s="234">
        <v>102.397247892751</v>
      </c>
      <c r="EB72" s="234">
        <v>543.49608166835105</v>
      </c>
      <c r="EC72" s="234">
        <v>8142.6952197620312</v>
      </c>
      <c r="ED72" s="234">
        <v>766.26130662835794</v>
      </c>
      <c r="EE72" s="235">
        <v>26.317793021771003</v>
      </c>
      <c r="EF72" s="236">
        <v>115.765020872851</v>
      </c>
      <c r="EG72" s="231">
        <v>14.579801383291001</v>
      </c>
      <c r="EH72" s="237">
        <v>14.549801383291001</v>
      </c>
      <c r="EI72" s="237">
        <v>5599.9630998317916</v>
      </c>
      <c r="EJ72" s="231">
        <v>14.549801383291001</v>
      </c>
      <c r="EK72" s="231">
        <v>14.549801383291001</v>
      </c>
      <c r="EL72" s="231">
        <v>14.549801389091002</v>
      </c>
      <c r="EM72" s="231">
        <v>57.400396841311007</v>
      </c>
      <c r="EN72" s="231">
        <v>69.904303296351003</v>
      </c>
      <c r="EO72" s="231">
        <v>531.70664733844501</v>
      </c>
      <c r="EP72" s="231">
        <v>14.589031687291001</v>
      </c>
      <c r="EQ72" s="231">
        <v>147.933707486744</v>
      </c>
      <c r="ER72" s="231">
        <v>442.33320191549097</v>
      </c>
      <c r="ES72" s="231">
        <v>17.063315794390999</v>
      </c>
      <c r="ET72" s="231">
        <v>17.063315794390999</v>
      </c>
      <c r="EU72" s="231">
        <v>179.43815359243101</v>
      </c>
      <c r="EV72" s="231">
        <v>45.505391269011</v>
      </c>
      <c r="EW72" s="231">
        <v>112.51634275479101</v>
      </c>
      <c r="EX72" s="231">
        <v>79.759640669547011</v>
      </c>
      <c r="EY72" s="231">
        <v>17.027475974190999</v>
      </c>
      <c r="EZ72" s="231">
        <v>17.007475974190999</v>
      </c>
      <c r="FA72" s="231">
        <v>345.87704768303104</v>
      </c>
      <c r="FB72" s="231">
        <v>287.107626535311</v>
      </c>
      <c r="FC72" s="231">
        <v>16.987475974191</v>
      </c>
      <c r="FD72" s="231">
        <v>863.20544550699105</v>
      </c>
      <c r="FE72" s="231">
        <v>69.033906755951008</v>
      </c>
      <c r="FF72" s="231">
        <v>48.013243368206993</v>
      </c>
      <c r="FG72" s="231">
        <v>16.836462654190999</v>
      </c>
      <c r="FH72" s="231">
        <v>816.90943152555099</v>
      </c>
      <c r="FI72" s="231">
        <v>16.806462654191002</v>
      </c>
      <c r="FJ72" s="231">
        <v>494.17333441771103</v>
      </c>
      <c r="FK72" s="231">
        <v>16.806462651411</v>
      </c>
      <c r="FL72" s="231">
        <v>16.806462651411</v>
      </c>
      <c r="FM72" s="231">
        <v>320.61846285385099</v>
      </c>
      <c r="FN72" s="231">
        <v>52.328156853530999</v>
      </c>
      <c r="FO72" s="231">
        <v>62.254535419930995</v>
      </c>
      <c r="FP72" s="231">
        <v>223.24218041081096</v>
      </c>
      <c r="FQ72" s="231">
        <v>282.43219022881101</v>
      </c>
      <c r="FR72" s="231">
        <v>62.030870837170994</v>
      </c>
      <c r="FS72" s="231">
        <v>62.010870837170998</v>
      </c>
      <c r="FT72" s="231">
        <v>62.010870842410995</v>
      </c>
      <c r="FU72" s="231">
        <v>61.990870842410999</v>
      </c>
      <c r="FV72" s="231">
        <v>61.990870836000994</v>
      </c>
      <c r="FW72" s="231">
        <v>61.990870835970995</v>
      </c>
      <c r="FX72" s="231">
        <v>61.990870835970995</v>
      </c>
      <c r="FY72" s="231">
        <v>61.982194635970998</v>
      </c>
      <c r="FZ72" s="231">
        <v>61.982194625870996</v>
      </c>
      <c r="GA72" s="231">
        <v>112.70724470715101</v>
      </c>
      <c r="GB72" s="231">
        <v>29.532962217043</v>
      </c>
      <c r="GC72" s="231">
        <v>28.716276408198997</v>
      </c>
      <c r="GD72" s="231">
        <v>19.192313625511002</v>
      </c>
      <c r="GE72" s="231">
        <v>19.192313623851</v>
      </c>
      <c r="GF72" s="231">
        <v>19.192313623851</v>
      </c>
      <c r="GG72" s="236">
        <v>19.192313623851</v>
      </c>
      <c r="GH72" s="231">
        <v>19.212313626530999</v>
      </c>
      <c r="GI72" s="231">
        <v>19.212313622510997</v>
      </c>
      <c r="GJ72" s="231">
        <v>324.17460731957101</v>
      </c>
      <c r="GK72" s="231">
        <v>84.238367488411015</v>
      </c>
      <c r="GL72" s="231">
        <v>20</v>
      </c>
      <c r="GM72" s="231">
        <v>22</v>
      </c>
      <c r="GN72" s="231">
        <v>1190</v>
      </c>
      <c r="GO72" s="231">
        <v>1199</v>
      </c>
      <c r="GP72" s="231">
        <v>293</v>
      </c>
      <c r="GQ72" s="231">
        <v>842</v>
      </c>
      <c r="GR72" s="231">
        <v>401</v>
      </c>
      <c r="GS72" s="231">
        <v>24</v>
      </c>
      <c r="GT72" s="231">
        <v>2693</v>
      </c>
      <c r="GU72" s="231">
        <v>2677</v>
      </c>
      <c r="GV72" s="231">
        <v>20</v>
      </c>
      <c r="GW72" s="231">
        <v>20</v>
      </c>
      <c r="GX72" s="231">
        <v>20</v>
      </c>
      <c r="GY72" s="231">
        <v>6</v>
      </c>
      <c r="GZ72" s="231">
        <v>219</v>
      </c>
      <c r="HA72" s="231">
        <v>6</v>
      </c>
      <c r="HB72" s="231">
        <v>5</v>
      </c>
      <c r="HC72" s="231">
        <v>57</v>
      </c>
      <c r="HD72" s="231">
        <v>17</v>
      </c>
      <c r="HE72" s="231">
        <v>5</v>
      </c>
      <c r="HF72" s="231">
        <v>7</v>
      </c>
      <c r="HG72" s="231">
        <v>5</v>
      </c>
      <c r="HH72" s="231">
        <v>5</v>
      </c>
      <c r="HI72" s="231">
        <v>5</v>
      </c>
      <c r="HJ72" s="231">
        <v>5</v>
      </c>
      <c r="HK72" s="231">
        <v>5</v>
      </c>
      <c r="HL72" s="231">
        <v>5</v>
      </c>
      <c r="HM72" s="231">
        <v>5</v>
      </c>
      <c r="HN72" s="231">
        <v>5</v>
      </c>
      <c r="HO72" s="231">
        <v>5</v>
      </c>
      <c r="HP72" s="231">
        <v>5</v>
      </c>
      <c r="HQ72" s="231">
        <v>5</v>
      </c>
      <c r="HR72" s="231">
        <v>5</v>
      </c>
      <c r="HS72" s="231">
        <v>5</v>
      </c>
      <c r="HT72" s="231">
        <v>4</v>
      </c>
      <c r="HU72" s="231">
        <v>5</v>
      </c>
      <c r="HV72" s="231">
        <v>30</v>
      </c>
      <c r="HW72" s="231">
        <v>5</v>
      </c>
      <c r="HX72" s="231">
        <v>5</v>
      </c>
      <c r="HY72" s="231">
        <v>5</v>
      </c>
      <c r="HZ72" s="231">
        <v>5</v>
      </c>
      <c r="IA72" s="231">
        <v>251</v>
      </c>
      <c r="IB72" s="231">
        <v>5</v>
      </c>
      <c r="IC72" s="231">
        <v>5</v>
      </c>
      <c r="ID72" s="231">
        <v>5</v>
      </c>
      <c r="IE72" s="231">
        <v>5</v>
      </c>
      <c r="IF72" s="231">
        <v>5</v>
      </c>
      <c r="IG72" s="231">
        <v>957</v>
      </c>
      <c r="IH72" s="231">
        <v>73</v>
      </c>
      <c r="II72" s="231">
        <v>123</v>
      </c>
      <c r="IJ72" s="238">
        <v>265</v>
      </c>
      <c r="IK72" s="238">
        <v>37</v>
      </c>
      <c r="IL72" s="238">
        <v>133</v>
      </c>
      <c r="IM72" s="239">
        <v>128</v>
      </c>
      <c r="IN72" s="239">
        <v>30</v>
      </c>
      <c r="IO72" s="239">
        <v>69</v>
      </c>
      <c r="IP72" s="240">
        <v>2111</v>
      </c>
      <c r="IQ72" s="240">
        <v>28</v>
      </c>
      <c r="IR72" s="240">
        <v>109</v>
      </c>
      <c r="IS72" s="241">
        <v>880</v>
      </c>
      <c r="IT72" s="241">
        <v>279</v>
      </c>
      <c r="IU72" s="242">
        <v>31</v>
      </c>
      <c r="IV72" s="242">
        <v>406</v>
      </c>
      <c r="IW72" s="242">
        <v>228</v>
      </c>
      <c r="IX72" s="242">
        <v>196</v>
      </c>
      <c r="IY72" s="243">
        <v>272</v>
      </c>
      <c r="IZ72" s="244">
        <v>32</v>
      </c>
      <c r="JA72" s="243">
        <v>482</v>
      </c>
      <c r="JB72" s="243">
        <v>700</v>
      </c>
      <c r="JC72" s="243">
        <v>401</v>
      </c>
      <c r="JD72" s="243">
        <v>123</v>
      </c>
      <c r="JE72" s="243">
        <v>73</v>
      </c>
      <c r="JF72" s="244">
        <v>148</v>
      </c>
      <c r="JG72" s="537">
        <v>29</v>
      </c>
      <c r="JH72" s="554">
        <v>29</v>
      </c>
      <c r="JI72" s="554">
        <v>29</v>
      </c>
      <c r="JJ72" s="554">
        <v>29</v>
      </c>
      <c r="JK72" s="554">
        <v>29</v>
      </c>
    </row>
    <row r="73" spans="1:271" s="15" customFormat="1" ht="15" customHeight="1">
      <c r="A73" s="58"/>
      <c r="B73" s="30" t="s">
        <v>81</v>
      </c>
      <c r="C73" s="179">
        <f t="shared" ref="C73:BN73" si="60">C100-C64</f>
        <v>5108</v>
      </c>
      <c r="D73" s="179">
        <f t="shared" si="60"/>
        <v>5261</v>
      </c>
      <c r="E73" s="179">
        <f t="shared" si="60"/>
        <v>4640</v>
      </c>
      <c r="F73" s="179">
        <f t="shared" si="60"/>
        <v>5018</v>
      </c>
      <c r="G73" s="179">
        <f t="shared" si="60"/>
        <v>4827</v>
      </c>
      <c r="H73" s="179">
        <f t="shared" si="60"/>
        <v>4459</v>
      </c>
      <c r="I73" s="179">
        <f t="shared" si="60"/>
        <v>4637</v>
      </c>
      <c r="J73" s="179">
        <f t="shared" si="60"/>
        <v>4305</v>
      </c>
      <c r="K73" s="179">
        <f t="shared" si="60"/>
        <v>4514</v>
      </c>
      <c r="L73" s="179">
        <f t="shared" si="60"/>
        <v>3551</v>
      </c>
      <c r="M73" s="179">
        <f t="shared" si="60"/>
        <v>4017</v>
      </c>
      <c r="N73" s="179">
        <f t="shared" si="60"/>
        <v>4065</v>
      </c>
      <c r="O73" s="179">
        <f>O100-O64</f>
        <v>2904.84</v>
      </c>
      <c r="P73" s="179">
        <f t="shared" si="60"/>
        <v>1598.0839999999989</v>
      </c>
      <c r="Q73" s="179">
        <f t="shared" si="60"/>
        <v>1756.9089999999997</v>
      </c>
      <c r="R73" s="179">
        <f t="shared" si="60"/>
        <v>1071.3730000000014</v>
      </c>
      <c r="S73" s="179">
        <f t="shared" si="60"/>
        <v>1884.018</v>
      </c>
      <c r="T73" s="179">
        <f t="shared" si="60"/>
        <v>556.71399999999994</v>
      </c>
      <c r="U73" s="179">
        <f t="shared" si="60"/>
        <v>1497.7729999999992</v>
      </c>
      <c r="V73" s="179">
        <f t="shared" si="60"/>
        <v>799.88999999999942</v>
      </c>
      <c r="W73" s="179">
        <f t="shared" si="60"/>
        <v>1392.4839999999986</v>
      </c>
      <c r="X73" s="179">
        <f t="shared" si="60"/>
        <v>349.27800000000025</v>
      </c>
      <c r="Y73" s="179">
        <f t="shared" si="60"/>
        <v>-777.46799999999894</v>
      </c>
      <c r="Z73" s="179">
        <f t="shared" si="60"/>
        <v>-1290.0710000000017</v>
      </c>
      <c r="AA73" s="179">
        <f t="shared" si="60"/>
        <v>-3420.7030000000013</v>
      </c>
      <c r="AB73" s="179">
        <f t="shared" si="60"/>
        <v>-3815.7230000000018</v>
      </c>
      <c r="AC73" s="179">
        <f t="shared" si="60"/>
        <v>-4124.2999999999993</v>
      </c>
      <c r="AD73" s="179">
        <f t="shared" si="60"/>
        <v>-4407.7489999999998</v>
      </c>
      <c r="AE73" s="179">
        <f t="shared" si="60"/>
        <v>-4776.7969999999987</v>
      </c>
      <c r="AF73" s="179">
        <f t="shared" si="60"/>
        <v>-4131.413999999997</v>
      </c>
      <c r="AG73" s="179">
        <f t="shared" si="60"/>
        <v>-2976.5679999999993</v>
      </c>
      <c r="AH73" s="179">
        <f t="shared" si="60"/>
        <v>-2730.91</v>
      </c>
      <c r="AI73" s="179">
        <f t="shared" si="60"/>
        <v>-4534.0449999999983</v>
      </c>
      <c r="AJ73" s="179">
        <f t="shared" si="60"/>
        <v>-5098.7749999999978</v>
      </c>
      <c r="AK73" s="179">
        <f t="shared" si="60"/>
        <v>-5241.7479999999996</v>
      </c>
      <c r="AL73" s="179">
        <f t="shared" si="60"/>
        <v>-2918.8120000000017</v>
      </c>
      <c r="AM73" s="179">
        <f t="shared" si="60"/>
        <v>-8040.7350000000006</v>
      </c>
      <c r="AN73" s="179">
        <f t="shared" si="60"/>
        <v>-6600.398000000001</v>
      </c>
      <c r="AO73" s="179">
        <f t="shared" si="60"/>
        <v>-4970.4789999999994</v>
      </c>
      <c r="AP73" s="179">
        <f t="shared" si="60"/>
        <v>-4740.518</v>
      </c>
      <c r="AQ73" s="179">
        <f t="shared" si="60"/>
        <v>-6191.8260000000009</v>
      </c>
      <c r="AR73" s="179">
        <f t="shared" si="60"/>
        <v>-5963.6339999999982</v>
      </c>
      <c r="AS73" s="179">
        <f t="shared" si="60"/>
        <v>-5810.6620000000039</v>
      </c>
      <c r="AT73" s="179">
        <f t="shared" si="60"/>
        <v>-9008.351999999999</v>
      </c>
      <c r="AU73" s="179">
        <f t="shared" si="60"/>
        <v>-9213.3920000000035</v>
      </c>
      <c r="AV73" s="179">
        <f t="shared" si="60"/>
        <v>-3038.6630000000005</v>
      </c>
      <c r="AW73" s="179">
        <f t="shared" si="60"/>
        <v>-4040.010999999995</v>
      </c>
      <c r="AX73" s="179">
        <f t="shared" si="60"/>
        <v>-4896.2520000000004</v>
      </c>
      <c r="AY73" s="179">
        <f t="shared" si="60"/>
        <v>-9566.9850000000006</v>
      </c>
      <c r="AZ73" s="179">
        <f t="shared" si="60"/>
        <v>-8805.1730000000025</v>
      </c>
      <c r="BA73" s="179">
        <f t="shared" si="60"/>
        <v>-7041.9170000000013</v>
      </c>
      <c r="BB73" s="179">
        <f t="shared" si="60"/>
        <v>-8488.5610000000015</v>
      </c>
      <c r="BC73" s="179">
        <f t="shared" si="60"/>
        <v>-10875.917000000009</v>
      </c>
      <c r="BD73" s="179">
        <f t="shared" si="60"/>
        <v>-13097.530000000006</v>
      </c>
      <c r="BE73" s="179">
        <f t="shared" si="60"/>
        <v>-10111.221000000005</v>
      </c>
      <c r="BF73" s="179">
        <f t="shared" si="60"/>
        <v>-9512.7149999999965</v>
      </c>
      <c r="BG73" s="179">
        <f t="shared" si="60"/>
        <v>-8005.4800000000032</v>
      </c>
      <c r="BH73" s="179">
        <f t="shared" si="60"/>
        <v>-15461.339999999997</v>
      </c>
      <c r="BI73" s="179">
        <f t="shared" si="60"/>
        <v>-11961.044000000002</v>
      </c>
      <c r="BJ73" s="179">
        <f t="shared" si="60"/>
        <v>-13885.927000000003</v>
      </c>
      <c r="BK73" s="179">
        <f t="shared" si="60"/>
        <v>-16099.271999999997</v>
      </c>
      <c r="BL73" s="179">
        <f t="shared" si="60"/>
        <v>-12037.029999999992</v>
      </c>
      <c r="BM73" s="179">
        <f t="shared" si="60"/>
        <v>-8072.7660000000105</v>
      </c>
      <c r="BN73" s="179">
        <f t="shared" si="60"/>
        <v>-6972.7099999999991</v>
      </c>
      <c r="BO73" s="179">
        <f t="shared" ref="BO73:DZ73" si="61">BO100-BO64</f>
        <v>-6466.2830000000031</v>
      </c>
      <c r="BP73" s="179">
        <f t="shared" si="61"/>
        <v>-5867.3060000000041</v>
      </c>
      <c r="BQ73" s="179">
        <f t="shared" si="61"/>
        <v>-6559.8260000000082</v>
      </c>
      <c r="BR73" s="179">
        <f t="shared" si="61"/>
        <v>-7359.4510000000009</v>
      </c>
      <c r="BS73" s="179">
        <f t="shared" si="61"/>
        <v>-8400.3150000000023</v>
      </c>
      <c r="BT73" s="179">
        <f t="shared" si="61"/>
        <v>-5404.9360000000015</v>
      </c>
      <c r="BU73" s="179">
        <f t="shared" si="61"/>
        <v>-5636.5980000000054</v>
      </c>
      <c r="BV73" s="179">
        <f t="shared" si="61"/>
        <v>-6868.9320000000007</v>
      </c>
      <c r="BW73" s="179">
        <f t="shared" si="61"/>
        <v>-4873.176999999996</v>
      </c>
      <c r="BX73" s="179">
        <f t="shared" si="61"/>
        <v>-8348.0310000000027</v>
      </c>
      <c r="BY73" s="179">
        <f t="shared" si="61"/>
        <v>-6266.5219999999972</v>
      </c>
      <c r="BZ73" s="179">
        <f t="shared" si="61"/>
        <v>-7540.9910000000018</v>
      </c>
      <c r="CA73" s="179">
        <f t="shared" si="61"/>
        <v>-8010.5019999999931</v>
      </c>
      <c r="CB73" s="179">
        <f t="shared" si="61"/>
        <v>-3391.5400000000009</v>
      </c>
      <c r="CC73" s="179">
        <f t="shared" si="61"/>
        <v>-2825.8170000000027</v>
      </c>
      <c r="CD73" s="179">
        <f t="shared" si="61"/>
        <v>-2903.5939999999973</v>
      </c>
      <c r="CE73" s="179">
        <f t="shared" si="61"/>
        <v>-2652.9819999999963</v>
      </c>
      <c r="CF73" s="179">
        <f t="shared" si="61"/>
        <v>-5646.8180000000066</v>
      </c>
      <c r="CG73" s="179">
        <f t="shared" si="61"/>
        <v>-5632.7559999999939</v>
      </c>
      <c r="CH73" s="179">
        <f t="shared" si="61"/>
        <v>-5330.1520000000019</v>
      </c>
      <c r="CI73" s="179">
        <f t="shared" si="61"/>
        <v>-3409.2920000000013</v>
      </c>
      <c r="CJ73" s="179">
        <f t="shared" si="61"/>
        <v>-6402.099000000002</v>
      </c>
      <c r="CK73" s="179">
        <f t="shared" si="61"/>
        <v>-7214.5350000000035</v>
      </c>
      <c r="CL73" s="179">
        <f t="shared" si="61"/>
        <v>-8498.5930000000008</v>
      </c>
      <c r="CM73" s="179">
        <f t="shared" si="61"/>
        <v>-7622.4290000000037</v>
      </c>
      <c r="CN73" s="179">
        <f t="shared" si="61"/>
        <v>-8870.961000000003</v>
      </c>
      <c r="CO73" s="179">
        <f t="shared" si="61"/>
        <v>-8171.8859999999986</v>
      </c>
      <c r="CP73" s="179">
        <f t="shared" si="61"/>
        <v>-5867.7390000000014</v>
      </c>
      <c r="CQ73" s="179">
        <f t="shared" si="61"/>
        <v>-9456.3209999999963</v>
      </c>
      <c r="CR73" s="179">
        <f t="shared" si="61"/>
        <v>-9271.3380000000034</v>
      </c>
      <c r="CS73" s="179">
        <f t="shared" si="61"/>
        <v>-8724.0810000000056</v>
      </c>
      <c r="CT73" s="179">
        <f t="shared" si="61"/>
        <v>-7277.2060000000056</v>
      </c>
      <c r="CU73" s="179">
        <f t="shared" si="61"/>
        <v>-10390.190999999992</v>
      </c>
      <c r="CV73" s="179">
        <f t="shared" si="61"/>
        <v>-10396.739157542994</v>
      </c>
      <c r="CW73" s="179">
        <f t="shared" si="61"/>
        <v>-7900.9880927687555</v>
      </c>
      <c r="CX73" s="179">
        <f t="shared" si="61"/>
        <v>-5395.2655022486579</v>
      </c>
      <c r="CY73" s="179">
        <f t="shared" si="61"/>
        <v>-5755.256946161986</v>
      </c>
      <c r="CZ73" s="179">
        <f t="shared" si="61"/>
        <v>-4024.1320622423227</v>
      </c>
      <c r="DA73" s="179">
        <f t="shared" si="61"/>
        <v>-8941.6525402123807</v>
      </c>
      <c r="DB73" s="179">
        <f t="shared" si="61"/>
        <v>-8395.8049998890638</v>
      </c>
      <c r="DC73" s="179">
        <f t="shared" si="61"/>
        <v>-7520.6759885131323</v>
      </c>
      <c r="DD73" s="178">
        <f t="shared" si="61"/>
        <v>-6743.0883904408402</v>
      </c>
      <c r="DE73" s="178">
        <f t="shared" si="61"/>
        <v>-14494.447434480142</v>
      </c>
      <c r="DF73" s="178">
        <f t="shared" si="61"/>
        <v>-9208.8817690634605</v>
      </c>
      <c r="DG73" s="178">
        <f t="shared" si="61"/>
        <v>-10934.740974006476</v>
      </c>
      <c r="DH73" s="186">
        <f t="shared" si="61"/>
        <v>-8578.1650839086797</v>
      </c>
      <c r="DI73" s="186">
        <f t="shared" si="61"/>
        <v>-10427.334807411986</v>
      </c>
      <c r="DJ73" s="186">
        <f t="shared" si="61"/>
        <v>-5836.7904576217989</v>
      </c>
      <c r="DK73" s="186">
        <f t="shared" si="61"/>
        <v>-7010.2260902818234</v>
      </c>
      <c r="DL73" s="186">
        <f t="shared" si="61"/>
        <v>-6591.2555940491002</v>
      </c>
      <c r="DM73" s="181">
        <f t="shared" si="61"/>
        <v>-6067.3838489972695</v>
      </c>
      <c r="DN73" s="181">
        <f t="shared" si="61"/>
        <v>-5848.7986420653906</v>
      </c>
      <c r="DO73" s="181">
        <f t="shared" si="61"/>
        <v>-6449.2619273788587</v>
      </c>
      <c r="DP73" s="181">
        <f t="shared" si="61"/>
        <v>-9388.3405683420133</v>
      </c>
      <c r="DQ73" s="186">
        <f t="shared" si="61"/>
        <v>-10445.270396296692</v>
      </c>
      <c r="DR73" s="186">
        <f t="shared" si="61"/>
        <v>-7742.4651617285854</v>
      </c>
      <c r="DS73" s="186">
        <f t="shared" si="61"/>
        <v>-8926.2560304196959</v>
      </c>
      <c r="DT73" s="186">
        <f t="shared" si="61"/>
        <v>-8281.4048952851881</v>
      </c>
      <c r="DU73" s="186">
        <f t="shared" si="61"/>
        <v>-9758.6326535598055</v>
      </c>
      <c r="DV73" s="186">
        <f t="shared" si="61"/>
        <v>-9884.7354806753865</v>
      </c>
      <c r="DW73" s="186">
        <f t="shared" si="61"/>
        <v>-10519.82616474446</v>
      </c>
      <c r="DX73" s="186">
        <f t="shared" si="61"/>
        <v>-22337.231448508697</v>
      </c>
      <c r="DY73" s="186">
        <f t="shared" si="61"/>
        <v>-20253.205538779395</v>
      </c>
      <c r="DZ73" s="186">
        <f t="shared" si="61"/>
        <v>-16574.522785602472</v>
      </c>
      <c r="EA73" s="186">
        <f t="shared" ref="EA73:GL73" si="62">EA100-EA64</f>
        <v>-18069.7516100832</v>
      </c>
      <c r="EB73" s="186">
        <f t="shared" si="62"/>
        <v>-14278.61246573877</v>
      </c>
      <c r="EC73" s="186">
        <f t="shared" si="62"/>
        <v>-14860.869897497498</v>
      </c>
      <c r="ED73" s="186">
        <f t="shared" si="62"/>
        <v>-14959.747202054103</v>
      </c>
      <c r="EE73" s="181">
        <f t="shared" si="62"/>
        <v>-7073.4435700622998</v>
      </c>
      <c r="EF73" s="181">
        <f t="shared" si="62"/>
        <v>-12933.619414666318</v>
      </c>
      <c r="EG73" s="181">
        <f t="shared" si="62"/>
        <v>-12316.190177271215</v>
      </c>
      <c r="EH73" s="181">
        <f t="shared" si="62"/>
        <v>-9473.4844619388314</v>
      </c>
      <c r="EI73" s="181">
        <f t="shared" si="62"/>
        <v>-9538.2480643539457</v>
      </c>
      <c r="EJ73" s="181">
        <f t="shared" si="62"/>
        <v>-8932.325307623978</v>
      </c>
      <c r="EK73" s="181">
        <f t="shared" si="62"/>
        <v>-7313.8965907042148</v>
      </c>
      <c r="EL73" s="181">
        <f t="shared" si="62"/>
        <v>-6971.6737087044603</v>
      </c>
      <c r="EM73" s="181">
        <f t="shared" si="62"/>
        <v>-8012.0950201021333</v>
      </c>
      <c r="EN73" s="181">
        <f t="shared" si="62"/>
        <v>-6826.1948676092434</v>
      </c>
      <c r="EO73" s="181">
        <f t="shared" si="62"/>
        <v>-5072.0916978085006</v>
      </c>
      <c r="EP73" s="181">
        <f t="shared" si="62"/>
        <v>-51.066916531686729</v>
      </c>
      <c r="EQ73" s="181">
        <f t="shared" si="62"/>
        <v>-692.29500264855596</v>
      </c>
      <c r="ER73" s="181">
        <f t="shared" si="62"/>
        <v>766.78415404242696</v>
      </c>
      <c r="ES73" s="246">
        <f t="shared" si="62"/>
        <v>3218.5599833018277</v>
      </c>
      <c r="ET73" s="246">
        <f t="shared" si="62"/>
        <v>4799.9213344295495</v>
      </c>
      <c r="EU73" s="246">
        <f t="shared" si="62"/>
        <v>5719.4558515942263</v>
      </c>
      <c r="EV73" s="246">
        <f t="shared" si="62"/>
        <v>6681.415854406463</v>
      </c>
      <c r="EW73" s="246">
        <f t="shared" si="62"/>
        <v>8617.6144476257687</v>
      </c>
      <c r="EX73" s="246">
        <f t="shared" si="62"/>
        <v>9094.1280536490085</v>
      </c>
      <c r="EY73" s="246">
        <f t="shared" si="62"/>
        <v>9406.6166064341305</v>
      </c>
      <c r="EZ73" s="181">
        <f t="shared" si="62"/>
        <v>11301.657575155521</v>
      </c>
      <c r="FA73" s="181">
        <f t="shared" si="62"/>
        <v>13893.039187810456</v>
      </c>
      <c r="FB73" s="181">
        <f t="shared" si="62"/>
        <v>14829.261031125861</v>
      </c>
      <c r="FC73" s="181">
        <f t="shared" si="62"/>
        <v>15182.552035735149</v>
      </c>
      <c r="FD73" s="181">
        <f t="shared" si="62"/>
        <v>14298.764486831453</v>
      </c>
      <c r="FE73" s="181">
        <f t="shared" si="62"/>
        <v>12692.851571961954</v>
      </c>
      <c r="FF73" s="181">
        <f t="shared" si="62"/>
        <v>11483.106817954409</v>
      </c>
      <c r="FG73" s="181">
        <f t="shared" si="62"/>
        <v>9396.6391163565058</v>
      </c>
      <c r="FH73" s="181">
        <f t="shared" si="62"/>
        <v>9870.9300770013942</v>
      </c>
      <c r="FI73" s="181">
        <f t="shared" si="62"/>
        <v>10009.080809523475</v>
      </c>
      <c r="FJ73" s="181">
        <f t="shared" si="62"/>
        <v>9864.701535804692</v>
      </c>
      <c r="FK73" s="181">
        <f t="shared" si="62"/>
        <v>7955.071322327909</v>
      </c>
      <c r="FL73" s="181">
        <f t="shared" si="62"/>
        <v>7747.3408463950691</v>
      </c>
      <c r="FM73" s="181">
        <f t="shared" si="62"/>
        <v>6541.1257287724511</v>
      </c>
      <c r="FN73" s="181">
        <f t="shared" si="62"/>
        <v>5759.2500157206159</v>
      </c>
      <c r="FO73" s="181">
        <f t="shared" si="62"/>
        <v>7388.2619100762167</v>
      </c>
      <c r="FP73" s="181">
        <f t="shared" si="62"/>
        <v>3975.1110638853352</v>
      </c>
      <c r="FQ73" s="181">
        <f t="shared" si="62"/>
        <v>2811.3734245531523</v>
      </c>
      <c r="FR73" s="181">
        <f t="shared" si="62"/>
        <v>891.78301911481685</v>
      </c>
      <c r="FS73" s="181">
        <f t="shared" si="62"/>
        <v>-1579.550417974322</v>
      </c>
      <c r="FT73" s="181">
        <f t="shared" si="62"/>
        <v>-1176.9394103666709</v>
      </c>
      <c r="FU73" s="181">
        <f t="shared" si="62"/>
        <v>-1927.4134144472409</v>
      </c>
      <c r="FV73" s="181">
        <f t="shared" si="62"/>
        <v>-2602.6329400138784</v>
      </c>
      <c r="FW73" s="181">
        <f t="shared" si="62"/>
        <v>-3158.8327509552619</v>
      </c>
      <c r="FX73" s="181">
        <f t="shared" si="62"/>
        <v>-2177.6965099126392</v>
      </c>
      <c r="FY73" s="181">
        <f t="shared" si="62"/>
        <v>-4885.5272107193596</v>
      </c>
      <c r="FZ73" s="181">
        <f t="shared" si="62"/>
        <v>-6562.3638024985412</v>
      </c>
      <c r="GA73" s="181">
        <f t="shared" si="62"/>
        <v>-9207.1024387646175</v>
      </c>
      <c r="GB73" s="181">
        <f t="shared" si="62"/>
        <v>-8846.9311059687898</v>
      </c>
      <c r="GC73" s="181">
        <f t="shared" si="62"/>
        <v>-9873.8860045721376</v>
      </c>
      <c r="GD73" s="181">
        <f t="shared" si="62"/>
        <v>-9627.399551045979</v>
      </c>
      <c r="GE73" s="181">
        <f t="shared" si="62"/>
        <v>-6426.4701262670133</v>
      </c>
      <c r="GF73" s="181">
        <f t="shared" si="62"/>
        <v>-5831.2309820780938</v>
      </c>
      <c r="GG73" s="181">
        <f t="shared" si="62"/>
        <v>-6413.1964318119572</v>
      </c>
      <c r="GH73" s="181">
        <f t="shared" si="62"/>
        <v>-5896.2988352376997</v>
      </c>
      <c r="GI73" s="181">
        <f t="shared" si="62"/>
        <v>-5495.8303820371511</v>
      </c>
      <c r="GJ73" s="181">
        <f t="shared" si="62"/>
        <v>-6061.6611539446167</v>
      </c>
      <c r="GK73" s="181">
        <f t="shared" si="62"/>
        <v>-5787.2798929193814</v>
      </c>
      <c r="GL73" s="181">
        <f t="shared" si="62"/>
        <v>-3600.056598900308</v>
      </c>
      <c r="GM73" s="181">
        <f t="shared" ref="GM73:IU73" si="63">GM100-GM64</f>
        <v>-2108.9975345857092</v>
      </c>
      <c r="GN73" s="181">
        <f>GN100-GN64</f>
        <v>-3874.9018347280507</v>
      </c>
      <c r="GO73" s="181">
        <f>GO100-GO64</f>
        <v>-4070</v>
      </c>
      <c r="GP73" s="181">
        <f t="shared" si="63"/>
        <v>-1573</v>
      </c>
      <c r="GQ73" s="181">
        <f t="shared" si="63"/>
        <v>-418</v>
      </c>
      <c r="GR73" s="181">
        <f t="shared" si="63"/>
        <v>-484</v>
      </c>
      <c r="GS73" s="181">
        <f t="shared" si="63"/>
        <v>3787</v>
      </c>
      <c r="GT73" s="181">
        <f t="shared" si="63"/>
        <v>8108</v>
      </c>
      <c r="GU73" s="181">
        <f t="shared" si="63"/>
        <v>10349</v>
      </c>
      <c r="GV73" s="181">
        <f t="shared" si="63"/>
        <v>10432</v>
      </c>
      <c r="GW73" s="181">
        <f t="shared" si="63"/>
        <v>11926</v>
      </c>
      <c r="GX73" s="181">
        <f>GX100-GX64</f>
        <v>17957</v>
      </c>
      <c r="GY73" s="181">
        <f t="shared" si="63"/>
        <v>9979</v>
      </c>
      <c r="GZ73" s="247">
        <f t="shared" si="63"/>
        <v>11577</v>
      </c>
      <c r="HA73" s="181">
        <f t="shared" si="63"/>
        <v>13351</v>
      </c>
      <c r="HB73" s="181">
        <f>HB100-HB64</f>
        <v>14078</v>
      </c>
      <c r="HC73" s="181">
        <f t="shared" si="63"/>
        <v>13981</v>
      </c>
      <c r="HD73" s="181">
        <f t="shared" si="63"/>
        <v>12882</v>
      </c>
      <c r="HE73" s="178">
        <f t="shared" si="63"/>
        <v>12853</v>
      </c>
      <c r="HF73" s="178">
        <f t="shared" si="63"/>
        <v>13872</v>
      </c>
      <c r="HG73" s="178">
        <f t="shared" si="63"/>
        <v>16867</v>
      </c>
      <c r="HH73" s="178">
        <f t="shared" si="63"/>
        <v>16983</v>
      </c>
      <c r="HI73" s="178">
        <f t="shared" si="63"/>
        <v>14381</v>
      </c>
      <c r="HJ73" s="178">
        <f t="shared" si="63"/>
        <v>14831</v>
      </c>
      <c r="HK73" s="178">
        <f t="shared" si="63"/>
        <v>17048</v>
      </c>
      <c r="HL73" s="248">
        <f t="shared" si="63"/>
        <v>19918</v>
      </c>
      <c r="HM73" s="248">
        <f t="shared" si="63"/>
        <v>16710</v>
      </c>
      <c r="HN73" s="248">
        <f t="shared" si="63"/>
        <v>16481</v>
      </c>
      <c r="HO73" s="248">
        <f t="shared" si="63"/>
        <v>12078</v>
      </c>
      <c r="HP73" s="248">
        <f t="shared" si="63"/>
        <v>8165</v>
      </c>
      <c r="HQ73" s="248">
        <f t="shared" si="63"/>
        <v>9504</v>
      </c>
      <c r="HR73" s="248">
        <f t="shared" si="63"/>
        <v>5576</v>
      </c>
      <c r="HS73" s="248">
        <f t="shared" si="63"/>
        <v>2911</v>
      </c>
      <c r="HT73" s="248">
        <f t="shared" si="63"/>
        <v>-249</v>
      </c>
      <c r="HU73" s="248">
        <f t="shared" si="63"/>
        <v>-2647</v>
      </c>
      <c r="HV73" s="248">
        <f t="shared" si="63"/>
        <v>-5084</v>
      </c>
      <c r="HW73" s="248">
        <f>HW100-HW64</f>
        <v>4605</v>
      </c>
      <c r="HX73" s="248">
        <f>HX100-HX64</f>
        <v>83</v>
      </c>
      <c r="HY73" s="248">
        <f t="shared" si="63"/>
        <v>15131</v>
      </c>
      <c r="HZ73" s="248">
        <f t="shared" si="63"/>
        <v>10381</v>
      </c>
      <c r="IA73" s="248">
        <f>IA100-IA64</f>
        <v>9960</v>
      </c>
      <c r="IB73" s="248">
        <f t="shared" si="63"/>
        <v>13210</v>
      </c>
      <c r="IC73" s="248">
        <f>IC100-IC64</f>
        <v>13538</v>
      </c>
      <c r="ID73" s="248">
        <f t="shared" si="63"/>
        <v>4755</v>
      </c>
      <c r="IE73" s="248">
        <f t="shared" si="63"/>
        <v>5886</v>
      </c>
      <c r="IF73" s="248">
        <f t="shared" si="63"/>
        <v>11565</v>
      </c>
      <c r="IG73" s="248">
        <f t="shared" si="63"/>
        <v>15891</v>
      </c>
      <c r="IH73" s="248">
        <f t="shared" si="63"/>
        <v>9054</v>
      </c>
      <c r="II73" s="248">
        <f t="shared" si="63"/>
        <v>19517</v>
      </c>
      <c r="IJ73" s="248">
        <f t="shared" si="63"/>
        <v>8718</v>
      </c>
      <c r="IK73" s="248">
        <f>IK100-IK64</f>
        <v>6237</v>
      </c>
      <c r="IL73" s="248">
        <f>IL100-IL64</f>
        <v>2620</v>
      </c>
      <c r="IM73" s="248">
        <f t="shared" si="63"/>
        <v>170</v>
      </c>
      <c r="IN73" s="248">
        <f t="shared" si="63"/>
        <v>3223</v>
      </c>
      <c r="IO73" s="248">
        <f t="shared" si="63"/>
        <v>12984</v>
      </c>
      <c r="IP73" s="248">
        <f t="shared" si="63"/>
        <v>13268</v>
      </c>
      <c r="IQ73" s="248">
        <f t="shared" si="63"/>
        <v>10576</v>
      </c>
      <c r="IR73" s="248">
        <f t="shared" si="63"/>
        <v>7480</v>
      </c>
      <c r="IS73" s="249">
        <f t="shared" si="63"/>
        <v>7806</v>
      </c>
      <c r="IT73" s="249">
        <f>IT100-IT64</f>
        <v>3651</v>
      </c>
      <c r="IU73" s="250">
        <f t="shared" si="63"/>
        <v>11512.203968749993</v>
      </c>
      <c r="IV73" s="250">
        <f t="shared" ref="IV73:IZ73" si="64">IV100-IV64</f>
        <v>7908</v>
      </c>
      <c r="IW73" s="250">
        <f t="shared" si="64"/>
        <v>7913</v>
      </c>
      <c r="IX73" s="250">
        <f t="shared" si="64"/>
        <v>9106</v>
      </c>
      <c r="IY73" s="251">
        <f t="shared" si="64"/>
        <v>4048</v>
      </c>
      <c r="IZ73" s="251">
        <f t="shared" si="64"/>
        <v>3836</v>
      </c>
      <c r="JA73" s="251">
        <f t="shared" ref="JA73:JE73" si="65">JA100-JA64</f>
        <v>6784</v>
      </c>
      <c r="JB73" s="251">
        <f t="shared" si="65"/>
        <v>7274</v>
      </c>
      <c r="JC73" s="251">
        <f t="shared" si="65"/>
        <v>6533</v>
      </c>
      <c r="JD73" s="251">
        <f t="shared" si="65"/>
        <v>330</v>
      </c>
      <c r="JE73" s="251">
        <f t="shared" si="65"/>
        <v>3672</v>
      </c>
      <c r="JF73" s="250">
        <f t="shared" ref="JF73:JG73" si="66">JF100-JF64</f>
        <v>1448</v>
      </c>
      <c r="JG73" s="565">
        <f t="shared" si="66"/>
        <v>4934</v>
      </c>
      <c r="JH73" s="555"/>
      <c r="JI73" s="251"/>
      <c r="JJ73" s="30"/>
      <c r="JK73" s="30"/>
    </row>
    <row r="74" spans="1:271" ht="15" customHeight="1">
      <c r="A74" s="58"/>
      <c r="B74" s="74" t="s">
        <v>82</v>
      </c>
      <c r="C74" s="60"/>
      <c r="D74" s="60"/>
      <c r="E74" s="60"/>
      <c r="F74" s="75"/>
      <c r="G74" s="75"/>
      <c r="H74" s="75"/>
      <c r="I74" s="75"/>
      <c r="J74" s="75"/>
      <c r="K74" s="75"/>
      <c r="L74" s="75"/>
      <c r="M74" s="75"/>
      <c r="N74" s="59"/>
      <c r="O74" s="59"/>
      <c r="P74" s="59"/>
      <c r="Q74" s="59"/>
      <c r="R74" s="59"/>
      <c r="S74" s="59"/>
      <c r="T74" s="59"/>
      <c r="U74" s="59"/>
      <c r="V74" s="59"/>
      <c r="W74" s="59"/>
      <c r="X74" s="59"/>
      <c r="Y74" s="59"/>
      <c r="Z74" s="59"/>
      <c r="AA74" s="59"/>
      <c r="AB74" s="59"/>
      <c r="AC74" s="59"/>
      <c r="AD74" s="59"/>
      <c r="AE74" s="59"/>
      <c r="AF74" s="59"/>
      <c r="AG74" s="59"/>
      <c r="AH74" s="59"/>
      <c r="AI74" s="59"/>
      <c r="AJ74" s="59"/>
      <c r="AK74" s="59"/>
      <c r="AL74" s="59"/>
      <c r="AM74" s="59"/>
      <c r="AN74" s="59"/>
      <c r="AO74" s="59"/>
      <c r="AP74" s="59"/>
      <c r="AQ74" s="59"/>
      <c r="AR74" s="78"/>
      <c r="AS74" s="78"/>
      <c r="AT74" s="78"/>
      <c r="AU74" s="78"/>
      <c r="AV74" s="78"/>
      <c r="AW74" s="89"/>
      <c r="AX74" s="78"/>
      <c r="AY74" s="78"/>
      <c r="AZ74" s="78"/>
      <c r="BA74" s="78"/>
      <c r="BB74" s="89"/>
      <c r="BC74" s="78"/>
      <c r="BD74" s="78"/>
      <c r="BE74" s="78"/>
      <c r="BF74" s="78"/>
      <c r="BG74" s="78"/>
      <c r="BH74" s="78"/>
      <c r="BI74" s="78"/>
      <c r="BJ74" s="78"/>
      <c r="BK74" s="78"/>
      <c r="BL74" s="78"/>
      <c r="BM74" s="78"/>
      <c r="BN74" s="78"/>
      <c r="BO74" s="78"/>
      <c r="BP74" s="78"/>
      <c r="BQ74" s="78"/>
      <c r="BR74" s="78"/>
      <c r="BS74" s="78"/>
      <c r="BT74" s="78"/>
      <c r="BU74" s="78"/>
      <c r="BV74" s="78"/>
      <c r="BW74" s="78"/>
      <c r="BX74" s="78"/>
      <c r="BY74" s="78"/>
      <c r="BZ74" s="78"/>
      <c r="CA74" s="59"/>
      <c r="CB74" s="59"/>
      <c r="CC74" s="59"/>
      <c r="CD74" s="59"/>
      <c r="CE74" s="59"/>
      <c r="CF74" s="59"/>
      <c r="CG74" s="59"/>
      <c r="CH74" s="89"/>
      <c r="CI74" s="61"/>
      <c r="CJ74" s="61"/>
      <c r="CK74" s="61"/>
      <c r="CL74" s="61"/>
      <c r="CM74" s="61"/>
      <c r="CN74" s="61"/>
      <c r="CO74" s="61"/>
      <c r="CP74" s="61"/>
      <c r="CQ74" s="61"/>
      <c r="CR74" s="61"/>
      <c r="CS74" s="59"/>
      <c r="CT74" s="59"/>
      <c r="CU74" s="59"/>
      <c r="CV74" s="59"/>
      <c r="CW74" s="59"/>
      <c r="CX74" s="59"/>
      <c r="CY74" s="59"/>
      <c r="CZ74" s="59"/>
      <c r="DA74" s="59"/>
      <c r="DB74" s="59"/>
      <c r="DC74" s="59"/>
      <c r="DD74" s="59"/>
      <c r="DE74" s="59"/>
      <c r="DF74" s="59"/>
      <c r="DG74" s="59"/>
      <c r="DH74" s="59"/>
      <c r="DI74" s="59"/>
      <c r="DJ74" s="59"/>
      <c r="DK74" s="59"/>
      <c r="DL74" s="59"/>
      <c r="DM74" s="59"/>
      <c r="DN74" s="59"/>
      <c r="DO74" s="59"/>
      <c r="DP74" s="59"/>
      <c r="DQ74" s="59"/>
      <c r="DR74" s="59"/>
      <c r="DS74" s="59"/>
      <c r="DT74" s="59"/>
      <c r="DU74" s="59"/>
      <c r="DV74" s="59"/>
      <c r="DW74" s="59"/>
      <c r="DX74" s="59"/>
      <c r="DY74" s="59"/>
      <c r="DZ74" s="89"/>
      <c r="EA74" s="89"/>
      <c r="EB74" s="89"/>
      <c r="EC74" s="89"/>
      <c r="ED74" s="89"/>
      <c r="EE74" s="89"/>
      <c r="EF74" s="78"/>
      <c r="EG74" s="89"/>
      <c r="EH74" s="89"/>
      <c r="EI74" s="89"/>
      <c r="EJ74" s="89"/>
      <c r="EK74" s="89"/>
      <c r="EL74" s="89"/>
      <c r="EM74" s="89"/>
      <c r="EN74" s="89"/>
      <c r="EO74" s="89"/>
      <c r="EP74" s="89"/>
      <c r="EQ74" s="89"/>
      <c r="ER74" s="89"/>
      <c r="ES74" s="89"/>
      <c r="ET74" s="89"/>
      <c r="EU74" s="89"/>
      <c r="EV74" s="89"/>
      <c r="EW74" s="89"/>
      <c r="EX74" s="89"/>
      <c r="EY74" s="252"/>
      <c r="EZ74" s="252"/>
      <c r="FA74" s="252"/>
      <c r="FB74" s="252"/>
      <c r="FC74" s="252"/>
      <c r="FD74" s="252"/>
      <c r="FE74" s="252"/>
      <c r="FF74" s="252"/>
      <c r="FG74" s="252"/>
      <c r="FH74" s="252"/>
      <c r="FI74" s="252"/>
      <c r="FJ74" s="252"/>
      <c r="FK74" s="252"/>
      <c r="FL74" s="252"/>
      <c r="FM74" s="252"/>
      <c r="FN74" s="252"/>
      <c r="FO74" s="252"/>
      <c r="FP74" s="252"/>
      <c r="FQ74" s="252"/>
      <c r="FR74" s="252"/>
      <c r="FS74" s="252"/>
      <c r="FT74" s="252"/>
      <c r="FU74" s="252"/>
      <c r="FV74" s="252"/>
      <c r="FW74" s="252"/>
      <c r="FX74" s="252"/>
      <c r="FY74" s="90"/>
      <c r="FZ74" s="90"/>
      <c r="GA74" s="90"/>
      <c r="GB74" s="90"/>
      <c r="GC74" s="90"/>
      <c r="GD74" s="90"/>
      <c r="GE74" s="90"/>
      <c r="GF74" s="90"/>
      <c r="GG74" s="90"/>
      <c r="GH74" s="90"/>
      <c r="GI74" s="90"/>
      <c r="GJ74" s="90"/>
      <c r="GK74" s="90"/>
      <c r="GL74" s="90"/>
      <c r="GM74" s="90"/>
      <c r="GN74" s="90"/>
      <c r="GO74" s="90"/>
      <c r="GP74" s="90"/>
      <c r="GQ74" s="90"/>
      <c r="GR74" s="90"/>
      <c r="GS74" s="90"/>
      <c r="GT74" s="90"/>
      <c r="GU74" s="90"/>
      <c r="GV74" s="90"/>
      <c r="GW74" s="90"/>
      <c r="GX74" s="90"/>
      <c r="GY74" s="90"/>
      <c r="GZ74" s="231"/>
      <c r="HA74" s="231"/>
      <c r="HB74" s="231"/>
      <c r="HC74" s="90"/>
      <c r="HD74" s="90"/>
      <c r="HE74" s="90"/>
      <c r="HF74" s="90"/>
      <c r="HG74" s="90"/>
      <c r="HH74" s="90"/>
      <c r="HI74" s="90"/>
      <c r="HJ74" s="90"/>
      <c r="HK74" s="90"/>
      <c r="HL74" s="90"/>
      <c r="HM74" s="90"/>
      <c r="HN74" s="90"/>
      <c r="HO74" s="90"/>
      <c r="HP74" s="90"/>
      <c r="HQ74" s="90"/>
      <c r="HR74" s="197"/>
      <c r="HS74" s="90"/>
      <c r="HT74" s="90"/>
      <c r="HU74" s="90"/>
      <c r="HV74" s="90"/>
      <c r="HW74" s="90"/>
      <c r="HX74" s="90"/>
      <c r="HY74" s="90"/>
      <c r="HZ74" s="90"/>
      <c r="IA74" s="90"/>
      <c r="IB74" s="90"/>
      <c r="IC74" s="90"/>
      <c r="ID74" s="90"/>
      <c r="IE74" s="90"/>
      <c r="IF74" s="90"/>
      <c r="IG74" s="90"/>
      <c r="IH74" s="90"/>
      <c r="II74" s="90"/>
      <c r="IJ74" s="61"/>
      <c r="IK74" s="61"/>
      <c r="IL74" s="61"/>
      <c r="IM74" s="61"/>
      <c r="IN74" s="61"/>
      <c r="IO74" s="61"/>
      <c r="IP74" s="61"/>
      <c r="IQ74" s="61"/>
      <c r="IR74" s="61"/>
      <c r="IS74" s="149"/>
      <c r="IT74" s="150"/>
      <c r="IU74" s="150"/>
      <c r="IV74" s="150"/>
      <c r="IW74" s="150"/>
      <c r="IX74" s="150"/>
      <c r="IY74" s="61"/>
      <c r="IZ74" s="61"/>
      <c r="JA74" s="61"/>
      <c r="JB74" s="61"/>
      <c r="JC74" s="61"/>
      <c r="JD74" s="61"/>
      <c r="JE74" s="61"/>
      <c r="JF74" s="149"/>
      <c r="JG74" s="538"/>
      <c r="JH74" s="556"/>
      <c r="JI74" s="59"/>
      <c r="JJ74" s="78"/>
      <c r="JK74" s="78"/>
    </row>
    <row r="75" spans="1:271" s="15" customFormat="1" ht="14.25" customHeight="1">
      <c r="A75" s="58"/>
      <c r="B75" s="30" t="s">
        <v>154</v>
      </c>
      <c r="C75" s="187">
        <f>C77+C78+C80-C81-C82</f>
        <v>3975</v>
      </c>
      <c r="D75" s="187">
        <f>D77+D78+D80-D81-D82</f>
        <v>3794</v>
      </c>
      <c r="E75" s="187">
        <f t="shared" ref="E75:K75" si="67">E77+E78+E80-E81-E82</f>
        <v>4320</v>
      </c>
      <c r="F75" s="187">
        <f t="shared" si="67"/>
        <v>3346.7999999999993</v>
      </c>
      <c r="G75" s="187">
        <f t="shared" si="67"/>
        <v>4339</v>
      </c>
      <c r="H75" s="187">
        <f t="shared" si="67"/>
        <v>4604</v>
      </c>
      <c r="I75" s="179">
        <f t="shared" si="67"/>
        <v>3059</v>
      </c>
      <c r="J75" s="179">
        <f t="shared" si="67"/>
        <v>3095</v>
      </c>
      <c r="K75" s="179">
        <f t="shared" si="67"/>
        <v>3666</v>
      </c>
      <c r="L75" s="179">
        <f>L77+L78+L80-L81-L82</f>
        <v>2902</v>
      </c>
      <c r="M75" s="179">
        <f>M77+M78+M80-M81-M82</f>
        <v>3438</v>
      </c>
      <c r="N75" s="187">
        <f>N77+N78+N80-N81-N82</f>
        <v>2495</v>
      </c>
      <c r="O75" s="187">
        <f t="shared" ref="O75:AC75" si="68">O77+O78+O80-O81-O82</f>
        <v>4273</v>
      </c>
      <c r="P75" s="187">
        <f t="shared" si="68"/>
        <v>2870.1140000000005</v>
      </c>
      <c r="Q75" s="187">
        <f t="shared" si="68"/>
        <v>3112.8859999999995</v>
      </c>
      <c r="R75" s="187">
        <f t="shared" si="68"/>
        <v>3567.2879999999996</v>
      </c>
      <c r="S75" s="187">
        <f t="shared" si="68"/>
        <v>4536.5060000000003</v>
      </c>
      <c r="T75" s="187">
        <f t="shared" si="68"/>
        <v>3781.3140000000003</v>
      </c>
      <c r="U75" s="187">
        <f t="shared" si="68"/>
        <v>3191.1319999999996</v>
      </c>
      <c r="V75" s="187">
        <f t="shared" si="68"/>
        <v>2731.875</v>
      </c>
      <c r="W75" s="187">
        <f t="shared" si="68"/>
        <v>3088.5380000000005</v>
      </c>
      <c r="X75" s="187">
        <f t="shared" si="68"/>
        <v>3240.0220000000004</v>
      </c>
      <c r="Y75" s="187">
        <f t="shared" si="68"/>
        <v>2003.8740000000003</v>
      </c>
      <c r="Z75" s="187">
        <f t="shared" si="68"/>
        <v>1373.8609999999999</v>
      </c>
      <c r="AA75" s="187">
        <f t="shared" si="68"/>
        <v>1372.443</v>
      </c>
      <c r="AB75" s="187">
        <f t="shared" si="68"/>
        <v>1502.914</v>
      </c>
      <c r="AC75" s="187">
        <f t="shared" si="68"/>
        <v>2596.5630000000001</v>
      </c>
      <c r="AD75" s="187">
        <f>AD77+AD78+AD80-AD81-AD82</f>
        <v>1513.1489999999999</v>
      </c>
      <c r="AE75" s="187">
        <f>AE76-AE81-AE82</f>
        <v>2475.2914931506853</v>
      </c>
      <c r="AF75" s="187">
        <f t="shared" ref="AF75:CQ75" si="69">AF76-AF81-AF82</f>
        <v>3273.9895205479456</v>
      </c>
      <c r="AG75" s="187">
        <f t="shared" si="69"/>
        <v>3713.9956438356171</v>
      </c>
      <c r="AH75" s="187">
        <f t="shared" si="69"/>
        <v>4581.5396712328766</v>
      </c>
      <c r="AI75" s="187">
        <f t="shared" si="69"/>
        <v>2817.6316986301367</v>
      </c>
      <c r="AJ75" s="187">
        <f t="shared" si="69"/>
        <v>2658.9978219178083</v>
      </c>
      <c r="AK75" s="187">
        <f t="shared" si="69"/>
        <v>2226.5548493150682</v>
      </c>
      <c r="AL75" s="187">
        <f t="shared" si="69"/>
        <v>3398.5559726027404</v>
      </c>
      <c r="AM75" s="187">
        <f t="shared" si="69"/>
        <v>877.3249999999997</v>
      </c>
      <c r="AN75" s="187">
        <f t="shared" si="69"/>
        <v>2708.9560273972597</v>
      </c>
      <c r="AO75" s="187">
        <f t="shared" si="69"/>
        <v>3316.6343424657534</v>
      </c>
      <c r="AP75" s="187">
        <f t="shared" si="69"/>
        <v>3710.6611917808223</v>
      </c>
      <c r="AQ75" s="187">
        <f t="shared" si="69"/>
        <v>2271.7995890410962</v>
      </c>
      <c r="AR75" s="179">
        <f t="shared" si="69"/>
        <v>2914.4932328767127</v>
      </c>
      <c r="AS75" s="179">
        <f t="shared" si="69"/>
        <v>2733.2016164383563</v>
      </c>
      <c r="AT75" s="179">
        <f t="shared" si="69"/>
        <v>1797.2408767123288</v>
      </c>
      <c r="AU75" s="179">
        <f t="shared" si="69"/>
        <v>1989.7981369863014</v>
      </c>
      <c r="AV75" s="179">
        <f t="shared" si="69"/>
        <v>2718.7896986301371</v>
      </c>
      <c r="AW75" s="179">
        <f t="shared" si="69"/>
        <v>1960.1458219178089</v>
      </c>
      <c r="AX75" s="179">
        <f t="shared" si="69"/>
        <v>607.20187671232861</v>
      </c>
      <c r="AY75" s="179">
        <f t="shared" si="69"/>
        <v>-1927.558</v>
      </c>
      <c r="AZ75" s="179">
        <f t="shared" si="69"/>
        <v>-2142.8562602739726</v>
      </c>
      <c r="BA75" s="179">
        <f t="shared" si="69"/>
        <v>-2661.5783424657534</v>
      </c>
      <c r="BB75" s="179">
        <f t="shared" si="69"/>
        <v>-2831.4864383561635</v>
      </c>
      <c r="BC75" s="179">
        <f t="shared" si="69"/>
        <v>-3398.187835616438</v>
      </c>
      <c r="BD75" s="179">
        <f t="shared" si="69"/>
        <v>-6657.0134794520545</v>
      </c>
      <c r="BE75" s="179">
        <f t="shared" si="69"/>
        <v>-1823.1055479452057</v>
      </c>
      <c r="BF75" s="179">
        <f t="shared" si="69"/>
        <v>-2946.1115753424665</v>
      </c>
      <c r="BG75" s="179">
        <f t="shared" si="69"/>
        <v>-1501.0536027397256</v>
      </c>
      <c r="BH75" s="179">
        <f t="shared" si="69"/>
        <v>-6143.4688904109589</v>
      </c>
      <c r="BI75" s="179">
        <f t="shared" si="69"/>
        <v>-4303.1913013698631</v>
      </c>
      <c r="BJ75" s="179">
        <f t="shared" si="69"/>
        <v>-7455.3261506849312</v>
      </c>
      <c r="BK75" s="179">
        <f>BK76-BK81-BK82</f>
        <v>-8736.2730821917812</v>
      </c>
      <c r="BL75" s="179">
        <f t="shared" si="69"/>
        <v>-5448.2216301369872</v>
      </c>
      <c r="BM75" s="179">
        <f t="shared" si="69"/>
        <v>-2734.8919315068492</v>
      </c>
      <c r="BN75" s="179">
        <f t="shared" si="69"/>
        <v>-478.91047945205423</v>
      </c>
      <c r="BO75" s="179">
        <f t="shared" si="69"/>
        <v>173.24405479452093</v>
      </c>
      <c r="BP75" s="179">
        <f t="shared" si="69"/>
        <v>2381.1535068493154</v>
      </c>
      <c r="BQ75" s="179">
        <f t="shared" si="69"/>
        <v>2842.6540410958905</v>
      </c>
      <c r="BR75" s="179">
        <f t="shared" si="69"/>
        <v>506.16249315068501</v>
      </c>
      <c r="BS75" s="179">
        <f t="shared" si="69"/>
        <v>-126.14505479452032</v>
      </c>
      <c r="BT75" s="179">
        <f t="shared" si="69"/>
        <v>3505.4274794520547</v>
      </c>
      <c r="BU75" s="179">
        <f t="shared" si="69"/>
        <v>3770.383931506849</v>
      </c>
      <c r="BV75" s="179">
        <f t="shared" si="69"/>
        <v>3125.8804657534242</v>
      </c>
      <c r="BW75" s="179">
        <f t="shared" si="69"/>
        <v>3533.227917808219</v>
      </c>
      <c r="BX75" s="179">
        <f t="shared" si="69"/>
        <v>969.3413698630136</v>
      </c>
      <c r="BY75" s="179">
        <f t="shared" si="69"/>
        <v>2412.1280684931517</v>
      </c>
      <c r="BZ75" s="179">
        <f t="shared" si="69"/>
        <v>836.14452054794549</v>
      </c>
      <c r="CA75" s="179">
        <f t="shared" si="69"/>
        <v>-187.43194520547922</v>
      </c>
      <c r="CB75" s="179">
        <f t="shared" si="69"/>
        <v>2261.0905068493157</v>
      </c>
      <c r="CC75" s="179">
        <f t="shared" si="69"/>
        <v>1232.9960410958906</v>
      </c>
      <c r="CD75" s="179">
        <f t="shared" si="69"/>
        <v>3042.8454931506853</v>
      </c>
      <c r="CE75" s="179">
        <f t="shared" si="69"/>
        <v>3091.7699452054794</v>
      </c>
      <c r="CF75" s="179">
        <f t="shared" si="69"/>
        <v>2889.1354794520548</v>
      </c>
      <c r="CG75" s="179">
        <f t="shared" si="69"/>
        <v>2442.4279315068488</v>
      </c>
      <c r="CH75" s="179">
        <f t="shared" si="69"/>
        <v>545.11046575342471</v>
      </c>
      <c r="CI75" s="179">
        <f>CI76-CI81-CI82</f>
        <v>3021.5099178082191</v>
      </c>
      <c r="CJ75" s="179">
        <f t="shared" si="69"/>
        <v>1426.4953698630136</v>
      </c>
      <c r="CK75" s="179">
        <f t="shared" si="69"/>
        <v>1740.7410684931501</v>
      </c>
      <c r="CL75" s="179">
        <f t="shared" si="69"/>
        <v>1554.682945205479</v>
      </c>
      <c r="CM75" s="179">
        <f t="shared" si="69"/>
        <v>3252.8775205479451</v>
      </c>
      <c r="CN75" s="179">
        <f t="shared" si="69"/>
        <v>1430.8393150684931</v>
      </c>
      <c r="CO75" s="179">
        <f t="shared" si="69"/>
        <v>1542.3367397260276</v>
      </c>
      <c r="CP75" s="179">
        <f t="shared" si="69"/>
        <v>3982.7678767123284</v>
      </c>
      <c r="CQ75" s="179">
        <f t="shared" si="69"/>
        <v>1342.6550136986307</v>
      </c>
      <c r="CR75" s="179">
        <f t="shared" ref="CR75:DW75" si="70">CR76-CR81-CR82</f>
        <v>-237.48936986301419</v>
      </c>
      <c r="CS75" s="179">
        <f t="shared" si="70"/>
        <v>1989.5636849315067</v>
      </c>
      <c r="CT75" s="179">
        <f t="shared" si="70"/>
        <v>2384.3583424657531</v>
      </c>
      <c r="CU75" s="179">
        <f t="shared" si="70"/>
        <v>-1324.3928767123289</v>
      </c>
      <c r="CV75" s="179">
        <f t="shared" si="70"/>
        <v>-4864.4541575003477</v>
      </c>
      <c r="CW75" s="179">
        <f t="shared" si="70"/>
        <v>-1303.6323346975598</v>
      </c>
      <c r="CX75" s="179">
        <f t="shared" si="70"/>
        <v>381.23249030060799</v>
      </c>
      <c r="CY75" s="179">
        <f t="shared" si="70"/>
        <v>489.47866254957364</v>
      </c>
      <c r="CZ75" s="179">
        <f t="shared" si="70"/>
        <v>622.85836345847179</v>
      </c>
      <c r="DA75" s="179">
        <f t="shared" si="70"/>
        <v>-3839.2564983064058</v>
      </c>
      <c r="DB75" s="179">
        <f>DB76-DB81-DB82</f>
        <v>-3253.4571966635503</v>
      </c>
      <c r="DC75" s="179">
        <f t="shared" si="70"/>
        <v>-1509.8449504395899</v>
      </c>
      <c r="DD75" s="178">
        <f t="shared" si="70"/>
        <v>150.36649770321503</v>
      </c>
      <c r="DE75" s="178">
        <f t="shared" si="70"/>
        <v>-7326.7578000435296</v>
      </c>
      <c r="DF75" s="178">
        <f t="shared" si="70"/>
        <v>-1584.5748920345272</v>
      </c>
      <c r="DG75" s="178">
        <f t="shared" si="70"/>
        <v>-3675.5177719375879</v>
      </c>
      <c r="DH75" s="178">
        <f t="shared" si="70"/>
        <v>-891.46667842580223</v>
      </c>
      <c r="DI75" s="178">
        <f t="shared" si="70"/>
        <v>-3514.6584843662145</v>
      </c>
      <c r="DJ75" s="178">
        <f t="shared" si="70"/>
        <v>719.62646611120317</v>
      </c>
      <c r="DK75" s="178">
        <f t="shared" si="70"/>
        <v>682.66556014126104</v>
      </c>
      <c r="DL75" s="178">
        <f t="shared" si="70"/>
        <v>1012.8909732595732</v>
      </c>
      <c r="DM75" s="178">
        <f t="shared" si="70"/>
        <v>1518.285213178814</v>
      </c>
      <c r="DN75" s="178">
        <f t="shared" si="70"/>
        <v>1707.7617014434402</v>
      </c>
      <c r="DO75" s="178">
        <f t="shared" si="70"/>
        <v>1091.8064793981871</v>
      </c>
      <c r="DP75" s="178">
        <f t="shared" si="70"/>
        <v>-1155.3855392431547</v>
      </c>
      <c r="DQ75" s="178">
        <f t="shared" si="70"/>
        <v>-1531.7060464421984</v>
      </c>
      <c r="DR75" s="178">
        <f t="shared" si="70"/>
        <v>1445.6554115222093</v>
      </c>
      <c r="DS75" s="178">
        <f t="shared" si="70"/>
        <v>751.59674378981708</v>
      </c>
      <c r="DT75" s="253">
        <f>DT76-DT81-DT82</f>
        <v>1279.191665868605</v>
      </c>
      <c r="DU75" s="187">
        <f t="shared" si="70"/>
        <v>322.54793442556166</v>
      </c>
      <c r="DV75" s="187">
        <f t="shared" si="70"/>
        <v>370.17473487454492</v>
      </c>
      <c r="DW75" s="187">
        <f t="shared" si="70"/>
        <v>55.912698549550626</v>
      </c>
      <c r="DX75" s="187">
        <f>DX76-DX81-DX82</f>
        <v>-12471.122422524506</v>
      </c>
      <c r="DY75" s="187">
        <f>DY76-DY81-DY82</f>
        <v>-9935.1024968113543</v>
      </c>
      <c r="DZ75" s="187">
        <f>DZ76-DZ81-DZ82</f>
        <v>-6574.7468717158981</v>
      </c>
      <c r="EA75" s="187">
        <f>+EA76-EA81-EA82</f>
        <v>-8543.3167756660587</v>
      </c>
      <c r="EB75" s="187">
        <f>+EB76-EB81-EB82</f>
        <v>-5879.8598770450117</v>
      </c>
      <c r="EC75" s="187">
        <f>+EC76-EC81-EC82</f>
        <v>-6125.1855463849852</v>
      </c>
      <c r="ED75" s="187">
        <f>+ED76-ED81-ED82</f>
        <v>-6461.0962953959915</v>
      </c>
      <c r="EE75" s="179">
        <f>+EE76-EE81-EE82</f>
        <v>482.04974562796599</v>
      </c>
      <c r="EF75" s="179">
        <f>+EF76+EF78-EF81-EF82</f>
        <v>-5933.6333756234562</v>
      </c>
      <c r="EG75" s="179">
        <f>+EG76+EG78-EG81-EG82</f>
        <v>-5464.5104784372543</v>
      </c>
      <c r="EH75" s="181">
        <f t="shared" ref="EH75:EW75" si="71">+EH76+EH78-EH81-EH82</f>
        <v>-4001.5368360029715</v>
      </c>
      <c r="EI75" s="181">
        <f t="shared" si="71"/>
        <v>-2864.8603775194197</v>
      </c>
      <c r="EJ75" s="181">
        <f t="shared" si="71"/>
        <v>-2501.1695302284302</v>
      </c>
      <c r="EK75" s="181">
        <f t="shared" si="71"/>
        <v>-318.5816387814848</v>
      </c>
      <c r="EL75" s="181">
        <f t="shared" si="71"/>
        <v>-322.6486203140139</v>
      </c>
      <c r="EM75" s="181">
        <f t="shared" si="71"/>
        <v>-1262.3901465949712</v>
      </c>
      <c r="EN75" s="181">
        <f t="shared" si="71"/>
        <v>-34.600511923559679</v>
      </c>
      <c r="EO75" s="181">
        <f t="shared" si="71"/>
        <v>623.93383992542931</v>
      </c>
      <c r="EP75" s="181">
        <f t="shared" si="71"/>
        <v>2550.0660480550896</v>
      </c>
      <c r="EQ75" s="181">
        <f t="shared" si="71"/>
        <v>2936.4035497884233</v>
      </c>
      <c r="ER75" s="181">
        <f t="shared" si="71"/>
        <v>3903.8547976362097</v>
      </c>
      <c r="ES75" s="178">
        <f t="shared" si="71"/>
        <v>6304.8574921241207</v>
      </c>
      <c r="ET75" s="178">
        <f t="shared" si="71"/>
        <v>8425.259262231064</v>
      </c>
      <c r="EU75" s="178">
        <f t="shared" si="71"/>
        <v>9548.7791056765909</v>
      </c>
      <c r="EV75" s="178">
        <f t="shared" si="71"/>
        <v>10095.396267688162</v>
      </c>
      <c r="EW75" s="178">
        <f t="shared" si="71"/>
        <v>11782.76016241431</v>
      </c>
      <c r="EX75" s="178">
        <f>+EX76+EX78-EX81-EX82</f>
        <v>11277.227328800609</v>
      </c>
      <c r="EY75" s="178">
        <f>+EY76+EY78-EY81-EY82</f>
        <v>11553.266288086292</v>
      </c>
      <c r="EZ75" s="178">
        <f>+EZ76+EZ78+EZ79-EZ81-EZ82</f>
        <v>13660.992298793233</v>
      </c>
      <c r="FA75" s="178">
        <f>+FA76+FA78+FA79-FA81-FA82</f>
        <v>15061.956018958133</v>
      </c>
      <c r="FB75" s="178">
        <f t="shared" ref="FB75:HM75" si="72">+FB76+FB78+FB79-FB81-FB82</f>
        <v>15585.03345641699</v>
      </c>
      <c r="FC75" s="178">
        <f t="shared" si="72"/>
        <v>15688.460396731101</v>
      </c>
      <c r="FD75" s="178">
        <f t="shared" si="72"/>
        <v>15530.113633578901</v>
      </c>
      <c r="FE75" s="178">
        <f t="shared" si="72"/>
        <v>14054.853775100324</v>
      </c>
      <c r="FF75" s="178">
        <f t="shared" si="72"/>
        <v>13341.218781132058</v>
      </c>
      <c r="FG75" s="178">
        <f t="shared" si="72"/>
        <v>11348.285885843492</v>
      </c>
      <c r="FH75" s="178">
        <f t="shared" si="72"/>
        <v>12155.222016057292</v>
      </c>
      <c r="FI75" s="178">
        <f t="shared" si="72"/>
        <v>12032.992756078813</v>
      </c>
      <c r="FJ75" s="178">
        <f t="shared" si="72"/>
        <v>12835.915921237502</v>
      </c>
      <c r="FK75" s="178">
        <f t="shared" si="72"/>
        <v>11395.356961360734</v>
      </c>
      <c r="FL75" s="178">
        <f t="shared" si="72"/>
        <v>11488.100052291828</v>
      </c>
      <c r="FM75" s="178">
        <f t="shared" si="72"/>
        <v>10622.488147023887</v>
      </c>
      <c r="FN75" s="178">
        <f t="shared" si="72"/>
        <v>10050.822194617147</v>
      </c>
      <c r="FO75" s="178">
        <f t="shared" si="72"/>
        <v>12341.092818898162</v>
      </c>
      <c r="FP75" s="178">
        <f t="shared" si="72"/>
        <v>9733.1036941729217</v>
      </c>
      <c r="FQ75" s="178">
        <f t="shared" si="72"/>
        <v>7885.2049885425977</v>
      </c>
      <c r="FR75" s="178">
        <f t="shared" si="72"/>
        <v>5955.0511478342469</v>
      </c>
      <c r="FS75" s="178">
        <f t="shared" si="72"/>
        <v>4489.0324730277025</v>
      </c>
      <c r="FT75" s="178">
        <f t="shared" si="72"/>
        <v>3999.5965269967746</v>
      </c>
      <c r="FU75" s="178">
        <f t="shared" si="72"/>
        <v>2926.1785988583561</v>
      </c>
      <c r="FV75" s="178">
        <f t="shared" si="72"/>
        <v>2313.5230839124015</v>
      </c>
      <c r="FW75" s="178">
        <f t="shared" si="72"/>
        <v>1452.7959891551891</v>
      </c>
      <c r="FX75" s="178">
        <f t="shared" si="72"/>
        <v>2855.5336802164402</v>
      </c>
      <c r="FY75" s="178">
        <f t="shared" si="72"/>
        <v>106.71669158963232</v>
      </c>
      <c r="FZ75" s="178">
        <f t="shared" si="72"/>
        <v>-1260.7809502838918</v>
      </c>
      <c r="GA75" s="178">
        <f t="shared" si="72"/>
        <v>-2378.3444188957474</v>
      </c>
      <c r="GB75" s="178">
        <f t="shared" si="72"/>
        <v>-1475.8203093516295</v>
      </c>
      <c r="GC75" s="178">
        <f t="shared" si="72"/>
        <v>-2593.892798106046</v>
      </c>
      <c r="GD75" s="178">
        <f t="shared" si="72"/>
        <v>-2372.3167889756696</v>
      </c>
      <c r="GE75" s="178">
        <f t="shared" si="72"/>
        <v>962.90440568214763</v>
      </c>
      <c r="GF75" s="178">
        <f t="shared" si="72"/>
        <v>1669.45674534522</v>
      </c>
      <c r="GG75" s="178">
        <f t="shared" si="72"/>
        <v>1746.9543194662092</v>
      </c>
      <c r="GH75" s="178">
        <f t="shared" si="72"/>
        <v>2236.5948464896755</v>
      </c>
      <c r="GI75" s="178">
        <f t="shared" si="72"/>
        <v>3125.1024939578601</v>
      </c>
      <c r="GJ75" s="178">
        <f t="shared" si="72"/>
        <v>2903.2905350333676</v>
      </c>
      <c r="GK75" s="178">
        <f t="shared" si="72"/>
        <v>3257.4484207682672</v>
      </c>
      <c r="GL75" s="178">
        <f t="shared" si="72"/>
        <v>5310</v>
      </c>
      <c r="GM75" s="178">
        <f t="shared" si="72"/>
        <v>7580</v>
      </c>
      <c r="GN75" s="178">
        <f>+GN76+GN78+GN79-GN81-GN82</f>
        <v>6437</v>
      </c>
      <c r="GO75" s="178">
        <f t="shared" si="72"/>
        <v>6076</v>
      </c>
      <c r="GP75" s="178">
        <f t="shared" si="72"/>
        <v>9055</v>
      </c>
      <c r="GQ75" s="178">
        <f t="shared" si="72"/>
        <v>10433</v>
      </c>
      <c r="GR75" s="178">
        <f t="shared" si="72"/>
        <v>10936</v>
      </c>
      <c r="GS75" s="178">
        <f t="shared" si="72"/>
        <v>15260</v>
      </c>
      <c r="GT75" s="178">
        <f t="shared" si="72"/>
        <v>20342</v>
      </c>
      <c r="GU75" s="178">
        <f t="shared" si="72"/>
        <v>22687</v>
      </c>
      <c r="GV75" s="178">
        <f t="shared" si="72"/>
        <v>22229</v>
      </c>
      <c r="GW75" s="178">
        <f t="shared" si="72"/>
        <v>23778</v>
      </c>
      <c r="GX75" s="178">
        <f t="shared" si="72"/>
        <v>29527</v>
      </c>
      <c r="GY75" s="178">
        <f t="shared" si="72"/>
        <v>34687</v>
      </c>
      <c r="GZ75" s="178">
        <f t="shared" si="72"/>
        <v>36643</v>
      </c>
      <c r="HA75" s="178">
        <f t="shared" si="72"/>
        <v>37282</v>
      </c>
      <c r="HB75" s="178">
        <f t="shared" si="72"/>
        <v>37253</v>
      </c>
      <c r="HC75" s="178">
        <f t="shared" si="72"/>
        <v>37808</v>
      </c>
      <c r="HD75" s="178">
        <f t="shared" si="72"/>
        <v>37313</v>
      </c>
      <c r="HE75" s="178">
        <f t="shared" si="72"/>
        <v>36312</v>
      </c>
      <c r="HF75" s="178">
        <f t="shared" si="72"/>
        <v>37682</v>
      </c>
      <c r="HG75" s="178">
        <f t="shared" si="72"/>
        <v>39923</v>
      </c>
      <c r="HH75" s="178">
        <f t="shared" si="72"/>
        <v>39516</v>
      </c>
      <c r="HI75" s="178">
        <f t="shared" si="72"/>
        <v>36538</v>
      </c>
      <c r="HJ75" s="178">
        <f t="shared" si="72"/>
        <v>38139</v>
      </c>
      <c r="HK75" s="178">
        <f t="shared" si="72"/>
        <v>40202</v>
      </c>
      <c r="HL75" s="178">
        <f t="shared" si="72"/>
        <v>40756</v>
      </c>
      <c r="HM75" s="178">
        <f t="shared" si="72"/>
        <v>38096</v>
      </c>
      <c r="HN75" s="178">
        <f t="shared" ref="HN75:IZ75" si="73">+HN76+HN78+HN79-HN81-HN82</f>
        <v>37550</v>
      </c>
      <c r="HO75" s="178">
        <f t="shared" si="73"/>
        <v>32634</v>
      </c>
      <c r="HP75" s="178">
        <f t="shared" si="73"/>
        <v>27640</v>
      </c>
      <c r="HQ75" s="178">
        <f t="shared" si="73"/>
        <v>28483</v>
      </c>
      <c r="HR75" s="178">
        <f>+HR76+HR78+HR79-HR81-HR82</f>
        <v>24074</v>
      </c>
      <c r="HS75" s="178">
        <f t="shared" si="73"/>
        <v>21969</v>
      </c>
      <c r="HT75" s="178">
        <f t="shared" si="73"/>
        <v>17627</v>
      </c>
      <c r="HU75" s="178">
        <f t="shared" si="73"/>
        <v>15455</v>
      </c>
      <c r="HV75" s="178">
        <f t="shared" si="73"/>
        <v>11909</v>
      </c>
      <c r="HW75" s="178">
        <f>+HW76+HW78+HW79-HW81-HW82</f>
        <v>22321</v>
      </c>
      <c r="HX75" s="178">
        <f t="shared" si="73"/>
        <v>20060</v>
      </c>
      <c r="HY75" s="178">
        <f t="shared" si="73"/>
        <v>23112</v>
      </c>
      <c r="HZ75" s="178">
        <f t="shared" si="73"/>
        <v>18695</v>
      </c>
      <c r="IA75" s="178">
        <f t="shared" si="73"/>
        <v>18372</v>
      </c>
      <c r="IB75" s="178">
        <f t="shared" si="73"/>
        <v>22866</v>
      </c>
      <c r="IC75" s="178">
        <f t="shared" si="73"/>
        <v>22013</v>
      </c>
      <c r="ID75" s="178">
        <f t="shared" si="73"/>
        <v>20687</v>
      </c>
      <c r="IE75" s="178">
        <f t="shared" si="73"/>
        <v>22517</v>
      </c>
      <c r="IF75" s="178">
        <f t="shared" si="73"/>
        <v>21638</v>
      </c>
      <c r="IG75" s="178">
        <f t="shared" si="73"/>
        <v>29383</v>
      </c>
      <c r="IH75" s="178">
        <f t="shared" si="73"/>
        <v>28362</v>
      </c>
      <c r="II75" s="178">
        <f t="shared" si="73"/>
        <v>33374</v>
      </c>
      <c r="IJ75" s="178">
        <f>+IJ76+IJ78+IJ79-IJ81-IJ82</f>
        <v>29602</v>
      </c>
      <c r="IK75" s="178">
        <f t="shared" si="73"/>
        <v>28068</v>
      </c>
      <c r="IL75" s="178">
        <f t="shared" si="73"/>
        <v>27111</v>
      </c>
      <c r="IM75" s="178">
        <f t="shared" si="73"/>
        <v>25104</v>
      </c>
      <c r="IN75" s="178">
        <f t="shared" si="73"/>
        <v>28801</v>
      </c>
      <c r="IO75" s="178">
        <f t="shared" si="73"/>
        <v>31408</v>
      </c>
      <c r="IP75" s="178">
        <f t="shared" si="73"/>
        <v>33359</v>
      </c>
      <c r="IQ75" s="178">
        <f t="shared" si="73"/>
        <v>31760</v>
      </c>
      <c r="IR75" s="178">
        <f t="shared" si="73"/>
        <v>29448</v>
      </c>
      <c r="IS75" s="254">
        <f t="shared" si="73"/>
        <v>31163</v>
      </c>
      <c r="IT75" s="254">
        <f t="shared" si="73"/>
        <v>29585</v>
      </c>
      <c r="IU75" s="254">
        <f t="shared" si="73"/>
        <v>35102</v>
      </c>
      <c r="IV75" s="254">
        <f t="shared" si="73"/>
        <v>36318</v>
      </c>
      <c r="IW75" s="254">
        <f t="shared" si="73"/>
        <v>36823</v>
      </c>
      <c r="IX75" s="254">
        <f t="shared" si="73"/>
        <v>37130</v>
      </c>
      <c r="IY75" s="178">
        <f t="shared" si="73"/>
        <v>36203</v>
      </c>
      <c r="IZ75" s="178">
        <f t="shared" si="73"/>
        <v>36154</v>
      </c>
      <c r="JA75" s="178">
        <f t="shared" ref="JA75:JD75" si="74">+JA76+JA78+JA79-JA81-JA82</f>
        <v>37824</v>
      </c>
      <c r="JB75" s="178">
        <f t="shared" si="74"/>
        <v>38187</v>
      </c>
      <c r="JC75" s="178">
        <f t="shared" ref="JC75" si="75">+JC76+JC78+JC79-JC81-JC82</f>
        <v>39030</v>
      </c>
      <c r="JD75" s="178">
        <f t="shared" si="74"/>
        <v>35076</v>
      </c>
      <c r="JE75" s="178">
        <f t="shared" ref="JE75" si="76">+JE76+JE78+JE79-JE81-JE82</f>
        <v>39996</v>
      </c>
      <c r="JF75" s="254">
        <f t="shared" ref="JF75" si="77">+JF76+JF78+JF79-JF81-JF82</f>
        <v>41090</v>
      </c>
      <c r="JG75" s="566">
        <f t="shared" ref="JG75:JJ75" si="78">+JG76+JG78+JG79-JG81-JG82</f>
        <v>42980</v>
      </c>
      <c r="JH75" s="549">
        <f t="shared" si="78"/>
        <v>39706</v>
      </c>
      <c r="JI75" s="34">
        <f t="shared" si="78"/>
        <v>41393</v>
      </c>
      <c r="JJ75" s="34">
        <f t="shared" si="78"/>
        <v>41332</v>
      </c>
      <c r="JK75" s="34">
        <f t="shared" ref="JK75" si="79">+JK76+JK78+JK79-JK81-JK82</f>
        <v>43450</v>
      </c>
    </row>
    <row r="76" spans="1:271" ht="15" customHeight="1">
      <c r="A76" s="58"/>
      <c r="B76" s="255" t="s">
        <v>83</v>
      </c>
      <c r="C76" s="76"/>
      <c r="D76" s="76"/>
      <c r="E76" s="76"/>
      <c r="F76" s="76"/>
      <c r="G76" s="76"/>
      <c r="H76" s="76"/>
      <c r="I76" s="76"/>
      <c r="J76" s="76"/>
      <c r="K76" s="76"/>
      <c r="L76" s="76"/>
      <c r="M76" s="76"/>
      <c r="N76" s="76"/>
      <c r="O76" s="76"/>
      <c r="P76" s="76"/>
      <c r="Q76" s="76"/>
      <c r="R76" s="76"/>
      <c r="S76" s="76"/>
      <c r="T76" s="76"/>
      <c r="U76" s="76"/>
      <c r="V76" s="76"/>
      <c r="W76" s="76"/>
      <c r="X76" s="76"/>
      <c r="Y76" s="76"/>
      <c r="Z76" s="76"/>
      <c r="AA76" s="76"/>
      <c r="AB76" s="76"/>
      <c r="AC76" s="76"/>
      <c r="AD76" s="76"/>
      <c r="AE76" s="76">
        <f>5394+(5394*0.05*(120/365))</f>
        <v>5482.6684931506852</v>
      </c>
      <c r="AF76" s="76">
        <f>5394+(5394*0.05*(151/365))</f>
        <v>5505.5745205479452</v>
      </c>
      <c r="AG76" s="76">
        <f>5394+(5394*0.05*(181/365))</f>
        <v>5527.7416438356167</v>
      </c>
      <c r="AH76" s="76">
        <f>5394+(5394*0.05*(212/365))</f>
        <v>5550.6476712328767</v>
      </c>
      <c r="AI76" s="76">
        <f>5394+(5394*0.05*(243/365))</f>
        <v>5573.5536986301368</v>
      </c>
      <c r="AJ76" s="76">
        <f>5394+(5394*0.05*(273/365))</f>
        <v>5595.7208219178083</v>
      </c>
      <c r="AK76" s="76">
        <f>5394+(5394*0.05*(304/365))</f>
        <v>5618.6268493150683</v>
      </c>
      <c r="AL76" s="76">
        <f>5394+(5394*0.05*(334/365))</f>
        <v>5640.7939726027398</v>
      </c>
      <c r="AM76" s="76">
        <f>5394+(5394*0.05*(365/365))</f>
        <v>5663.7</v>
      </c>
      <c r="AN76" s="76">
        <f>5394+(5394*0.05*(396/365))</f>
        <v>5686.6060273972598</v>
      </c>
      <c r="AO76" s="76">
        <f>5394+(5394*0.05*(424/365))</f>
        <v>5707.2953424657535</v>
      </c>
      <c r="AP76" s="76">
        <f>5214+(5214*0.05*(455/365))</f>
        <v>5538.9821917808222</v>
      </c>
      <c r="AQ76" s="76">
        <f>5214+(5214*0.05*(485/365))</f>
        <v>5560.4095890410963</v>
      </c>
      <c r="AR76" s="160">
        <f>5214+(5214*0.05*(516/365))</f>
        <v>5582.5512328767127</v>
      </c>
      <c r="AS76" s="160">
        <f>5034+(5034*0.05*(546/365))</f>
        <v>5410.5156164383561</v>
      </c>
      <c r="AT76" s="160">
        <f>5034+(5034*0.05*(577/365))</f>
        <v>5431.8928767123289</v>
      </c>
      <c r="AU76" s="160">
        <f>5034+(5034*0.05*(608/365))</f>
        <v>5453.2701369863016</v>
      </c>
      <c r="AV76" s="79">
        <f>4855+(4855*0.05*(638/365))</f>
        <v>5279.313698630137</v>
      </c>
      <c r="AW76" s="79">
        <f>4855+(4855*0.05*(669/365))</f>
        <v>5299.9308219178083</v>
      </c>
      <c r="AX76" s="79">
        <f>4855+(4855*0.05*(699/365))</f>
        <v>5319.8828767123287</v>
      </c>
      <c r="AY76" s="79">
        <f>4675+(4675*0.05*(730/365))</f>
        <v>5142.5</v>
      </c>
      <c r="AZ76" s="79">
        <f>4675+(4675*0.05*(761/365))</f>
        <v>5162.3527397260277</v>
      </c>
      <c r="BA76" s="79">
        <f>4675+(4675*0.05*(790/365))</f>
        <v>5180.9246575342468</v>
      </c>
      <c r="BB76" s="79">
        <f>4495+(4495*0.05*(821/365))</f>
        <v>5000.533561643836</v>
      </c>
      <c r="BC76" s="79">
        <f>4495+(4495*0.05*(851/365))</f>
        <v>5019.0061643835616</v>
      </c>
      <c r="BD76" s="79">
        <f>4495+(4495*0.05*(882/365))</f>
        <v>5038.0945205479456</v>
      </c>
      <c r="BE76" s="79">
        <f>4315+(4315*0.05*(912/365))</f>
        <v>4854.0794520547943</v>
      </c>
      <c r="BF76" s="79">
        <f>4315+(4315*0.05*(943/365))</f>
        <v>4872.4034246575338</v>
      </c>
      <c r="BG76" s="79">
        <f>4315+(4315*0.05*(974/365))</f>
        <v>4890.7273972602743</v>
      </c>
      <c r="BH76" s="79">
        <f>4135+(4135*0.05*(1004/365))</f>
        <v>4703.7041095890409</v>
      </c>
      <c r="BI76" s="79">
        <f>4135+(4135*0.05*(1035/365))</f>
        <v>4721.2636986301368</v>
      </c>
      <c r="BJ76" s="79">
        <f>4135+(4135*0.05*(1065/365))</f>
        <v>4738.2568493150684</v>
      </c>
      <c r="BK76" s="79">
        <f>3956+(3956*0.05*(1096/365))</f>
        <v>4549.9419178082189</v>
      </c>
      <c r="BL76" s="79">
        <f>3956+(3956*0.05*(1127/365))</f>
        <v>4566.7413698630135</v>
      </c>
      <c r="BM76" s="79">
        <f>3956+(3956*0.05*(1155/365))</f>
        <v>4581.915068493151</v>
      </c>
      <c r="BN76" s="79">
        <f>3956+(3956*0.05*(1186/365))</f>
        <v>4598.7145205479455</v>
      </c>
      <c r="BO76" s="79">
        <f>3956+(3956*0.05*(1216/365))</f>
        <v>4614.9720547945208</v>
      </c>
      <c r="BP76" s="79">
        <f>3956+(3956*0.05*(1247/365))</f>
        <v>4631.7715068493153</v>
      </c>
      <c r="BQ76" s="79">
        <f>3956+(3956*0.05*(1277/365))</f>
        <v>4648.0290410958905</v>
      </c>
      <c r="BR76" s="79">
        <f>3956+(3956*0.05*(1308/365))</f>
        <v>4664.8284931506851</v>
      </c>
      <c r="BS76" s="79">
        <f>3956+(3956*0.05*(1339/365))</f>
        <v>4681.6279452054796</v>
      </c>
      <c r="BT76" s="79">
        <f>3956+(3956*0.05*(1369/365))</f>
        <v>4697.8854794520548</v>
      </c>
      <c r="BU76" s="79">
        <f>3956+(3956*0.05*(1400/365))</f>
        <v>4714.6849315068494</v>
      </c>
      <c r="BV76" s="79">
        <f>3956+(3956*0.05*(1430/365))</f>
        <v>4730.9424657534246</v>
      </c>
      <c r="BW76" s="79">
        <f>3956+(3956*0.05*(1461/365))</f>
        <v>4747.7419178082191</v>
      </c>
      <c r="BX76" s="79">
        <f>3956+(3956*0.05*(1492/365))</f>
        <v>4764.5413698630136</v>
      </c>
      <c r="BY76" s="79">
        <f>3956+(3956*0.05*(1520/365))</f>
        <v>4779.7150684931512</v>
      </c>
      <c r="BZ76" s="79">
        <f>3956+(3956*0.05*(1551/365))</f>
        <v>4796.5145205479457</v>
      </c>
      <c r="CA76" s="77">
        <f>3956+(3956*0.05*(1581/365))</f>
        <v>4812.772054794521</v>
      </c>
      <c r="CB76" s="77">
        <f>3956+(3956*0.05*(1612/365))</f>
        <v>4829.5715068493155</v>
      </c>
      <c r="CC76" s="77">
        <f>3956+(3956*0.05*(1642/365))</f>
        <v>4845.8290410958907</v>
      </c>
      <c r="CD76" s="77">
        <f>3956+(3956*0.05*(1673/365))</f>
        <v>4862.6284931506852</v>
      </c>
      <c r="CE76" s="77">
        <f>3956+(3956*0.05*(1704/365))</f>
        <v>4879.4279452054798</v>
      </c>
      <c r="CF76" s="77">
        <f>3956+(3956*0.05*(1734/365))</f>
        <v>4895.685479452055</v>
      </c>
      <c r="CG76" s="77">
        <f>3956+(3956*0.05*(1765/365))</f>
        <v>4912.4849315068495</v>
      </c>
      <c r="CH76" s="77">
        <f>3956+(3956*0.05*(1795/365))</f>
        <v>4928.7424657534248</v>
      </c>
      <c r="CI76" s="77">
        <f>3956+(3956*0.05*(1826/365))</f>
        <v>4945.5419178082193</v>
      </c>
      <c r="CJ76" s="77">
        <f>3956+(3956*0.05*(1857/365))</f>
        <v>4962.3413698630138</v>
      </c>
      <c r="CK76" s="77">
        <f>3956+(3956*0.05*(1885/365))</f>
        <v>4977.5150684931505</v>
      </c>
      <c r="CL76" s="77">
        <f>3856+(3856*0.05*(1916/365))</f>
        <v>4868.0679452054792</v>
      </c>
      <c r="CM76" s="77">
        <f>3856+(3856*0.05*(1946/365))</f>
        <v>4883.9145205479454</v>
      </c>
      <c r="CN76" s="77">
        <f>3856+(3856*0.05*(1977/365))</f>
        <v>4900.2893150684931</v>
      </c>
      <c r="CO76" s="77">
        <f>3756+(3756*0.05*(2007/365))</f>
        <v>4788.6427397260277</v>
      </c>
      <c r="CP76" s="77">
        <f>3756+(3756*0.05*(2038/365))</f>
        <v>4804.5928767123287</v>
      </c>
      <c r="CQ76" s="77">
        <f>3756+(3756*0.05*(2069/365))</f>
        <v>4820.5430136986306</v>
      </c>
      <c r="CR76" s="77">
        <f>3756+(3756*0.05*(2099/365))</f>
        <v>4835.9786301369859</v>
      </c>
      <c r="CS76" s="77">
        <f>3656+(3656*0.05*(2130/365))</f>
        <v>4722.7506849315068</v>
      </c>
      <c r="CT76" s="77">
        <f>3656+(3656*0.05*(2160/365))</f>
        <v>4737.7753424657531</v>
      </c>
      <c r="CU76" s="77">
        <f>3556+(3556*0.05*(2191/365))</f>
        <v>4623.2871232876714</v>
      </c>
      <c r="CV76" s="77">
        <v>3236</v>
      </c>
      <c r="CW76" s="77">
        <v>3236</v>
      </c>
      <c r="CX76" s="77">
        <v>3236</v>
      </c>
      <c r="CY76" s="77">
        <v>3236</v>
      </c>
      <c r="CZ76" s="77">
        <v>3236</v>
      </c>
      <c r="DA76" s="77">
        <v>3236</v>
      </c>
      <c r="DB76" s="77">
        <v>3236</v>
      </c>
      <c r="DC76" s="77">
        <v>3236</v>
      </c>
      <c r="DD76" s="87">
        <v>3236</v>
      </c>
      <c r="DE76" s="87">
        <v>3236</v>
      </c>
      <c r="DF76" s="87">
        <v>3236</v>
      </c>
      <c r="DG76" s="87">
        <v>3156</v>
      </c>
      <c r="DH76" s="87">
        <v>3156</v>
      </c>
      <c r="DI76" s="87">
        <v>3156</v>
      </c>
      <c r="DJ76" s="78">
        <v>3056</v>
      </c>
      <c r="DK76" s="78">
        <v>3056</v>
      </c>
      <c r="DL76" s="78">
        <v>3056</v>
      </c>
      <c r="DM76" s="78">
        <v>2956</v>
      </c>
      <c r="DN76" s="78">
        <v>2956</v>
      </c>
      <c r="DO76" s="78">
        <v>2956</v>
      </c>
      <c r="DP76" s="78">
        <v>2856</v>
      </c>
      <c r="DQ76" s="78">
        <v>2856</v>
      </c>
      <c r="DR76" s="78">
        <v>2856</v>
      </c>
      <c r="DS76" s="78">
        <v>2756</v>
      </c>
      <c r="DT76" s="89">
        <v>2756</v>
      </c>
      <c r="DU76" s="78">
        <v>2756</v>
      </c>
      <c r="DV76" s="78">
        <v>2656</v>
      </c>
      <c r="DW76" s="78">
        <v>2656</v>
      </c>
      <c r="DX76" s="78">
        <v>2656</v>
      </c>
      <c r="DY76" s="78">
        <v>2556</v>
      </c>
      <c r="DZ76" s="78">
        <v>2556</v>
      </c>
      <c r="EA76" s="78">
        <v>2556</v>
      </c>
      <c r="EB76" s="78">
        <v>2456</v>
      </c>
      <c r="EC76" s="78">
        <v>2456</v>
      </c>
      <c r="ED76" s="78">
        <v>2456</v>
      </c>
      <c r="EE76" s="78">
        <v>2456</v>
      </c>
      <c r="EF76" s="78">
        <v>2456</v>
      </c>
      <c r="EG76" s="78">
        <v>2456</v>
      </c>
      <c r="EH76" s="89">
        <v>2456</v>
      </c>
      <c r="EI76" s="89">
        <v>2356</v>
      </c>
      <c r="EJ76" s="89">
        <v>2356</v>
      </c>
      <c r="EK76" s="89">
        <v>2356</v>
      </c>
      <c r="EL76" s="89">
        <v>2356</v>
      </c>
      <c r="EM76" s="89">
        <v>2413</v>
      </c>
      <c r="EN76" s="89">
        <v>2413</v>
      </c>
      <c r="EO76" s="89">
        <v>2440</v>
      </c>
      <c r="EP76" s="89">
        <v>2440</v>
      </c>
      <c r="EQ76" s="89">
        <v>2466</v>
      </c>
      <c r="ER76" s="171">
        <v>2466</v>
      </c>
      <c r="ES76" s="87">
        <v>2466</v>
      </c>
      <c r="ET76" s="87">
        <v>2466</v>
      </c>
      <c r="EU76" s="87">
        <v>2466</v>
      </c>
      <c r="EV76" s="87">
        <v>2466</v>
      </c>
      <c r="EW76" s="87">
        <v>2466</v>
      </c>
      <c r="EX76" s="87">
        <v>2466</v>
      </c>
      <c r="EY76" s="87">
        <v>2466</v>
      </c>
      <c r="EZ76" s="87">
        <v>2466</v>
      </c>
      <c r="FA76" s="87">
        <v>2466</v>
      </c>
      <c r="FB76" s="87">
        <v>2466</v>
      </c>
      <c r="FC76" s="87">
        <v>2466</v>
      </c>
      <c r="FD76" s="87">
        <v>2466</v>
      </c>
      <c r="FE76" s="87">
        <v>2466</v>
      </c>
      <c r="FF76" s="87">
        <v>2466</v>
      </c>
      <c r="FG76" s="87">
        <v>2466</v>
      </c>
      <c r="FH76" s="87">
        <v>2466</v>
      </c>
      <c r="FI76" s="87">
        <v>2266</v>
      </c>
      <c r="FJ76" s="87">
        <v>2266</v>
      </c>
      <c r="FK76" s="87">
        <v>2266</v>
      </c>
      <c r="FL76" s="87">
        <v>2266</v>
      </c>
      <c r="FM76" s="87">
        <v>2266</v>
      </c>
      <c r="FN76" s="87">
        <v>2266</v>
      </c>
      <c r="FO76" s="87">
        <v>2266</v>
      </c>
      <c r="FP76" s="87">
        <v>2271</v>
      </c>
      <c r="FQ76" s="87">
        <v>2271</v>
      </c>
      <c r="FR76" s="87">
        <v>2271</v>
      </c>
      <c r="FS76" s="87">
        <v>2271</v>
      </c>
      <c r="FT76" s="87">
        <v>2071</v>
      </c>
      <c r="FU76" s="87">
        <v>2071</v>
      </c>
      <c r="FV76" s="87">
        <v>2071</v>
      </c>
      <c r="FW76" s="87">
        <v>2071</v>
      </c>
      <c r="FX76" s="87">
        <v>2071</v>
      </c>
      <c r="FY76" s="87">
        <v>2071</v>
      </c>
      <c r="FZ76" s="87">
        <v>2071</v>
      </c>
      <c r="GA76" s="87">
        <v>2016</v>
      </c>
      <c r="GB76" s="87">
        <v>1960</v>
      </c>
      <c r="GC76" s="87">
        <v>1960</v>
      </c>
      <c r="GD76" s="87">
        <v>1960</v>
      </c>
      <c r="GE76" s="87">
        <v>1960</v>
      </c>
      <c r="GF76" s="87">
        <v>1960</v>
      </c>
      <c r="GG76" s="87">
        <v>1760</v>
      </c>
      <c r="GH76" s="87">
        <v>1756</v>
      </c>
      <c r="GI76" s="87">
        <v>1756</v>
      </c>
      <c r="GJ76" s="87">
        <v>1756</v>
      </c>
      <c r="GK76" s="87">
        <v>1756</v>
      </c>
      <c r="GL76" s="87">
        <v>1756</v>
      </c>
      <c r="GM76" s="87">
        <v>1755</v>
      </c>
      <c r="GN76" s="87">
        <v>1755</v>
      </c>
      <c r="GO76" s="87">
        <v>1755</v>
      </c>
      <c r="GP76" s="87">
        <v>1755</v>
      </c>
      <c r="GQ76" s="87">
        <v>1760</v>
      </c>
      <c r="GR76" s="87">
        <v>1760</v>
      </c>
      <c r="GS76" s="87">
        <v>1760</v>
      </c>
      <c r="GT76" s="87">
        <v>1560</v>
      </c>
      <c r="GU76" s="87">
        <v>1560</v>
      </c>
      <c r="GV76" s="87">
        <v>1560</v>
      </c>
      <c r="GW76" s="87">
        <v>1560</v>
      </c>
      <c r="GX76" s="87">
        <v>1560</v>
      </c>
      <c r="GY76" s="87">
        <v>1560</v>
      </c>
      <c r="GZ76" s="87">
        <v>1560</v>
      </c>
      <c r="HA76" s="87">
        <v>1560</v>
      </c>
      <c r="HB76" s="87">
        <v>1559</v>
      </c>
      <c r="HC76" s="87">
        <v>1559</v>
      </c>
      <c r="HD76" s="87">
        <v>1560</v>
      </c>
      <c r="HE76" s="87">
        <v>1559</v>
      </c>
      <c r="HF76" s="87">
        <v>1560</v>
      </c>
      <c r="HG76" s="87">
        <v>1559</v>
      </c>
      <c r="HH76" s="87">
        <v>1559</v>
      </c>
      <c r="HI76" s="87">
        <v>1560</v>
      </c>
      <c r="HJ76" s="87">
        <v>1559</v>
      </c>
      <c r="HK76" s="87">
        <v>1567</v>
      </c>
      <c r="HL76" s="87">
        <v>1567</v>
      </c>
      <c r="HM76" s="87">
        <v>1567</v>
      </c>
      <c r="HN76" s="87">
        <v>1567</v>
      </c>
      <c r="HO76" s="87">
        <v>1567</v>
      </c>
      <c r="HP76" s="87">
        <v>1567</v>
      </c>
      <c r="HQ76" s="87">
        <v>1567</v>
      </c>
      <c r="HR76" s="87">
        <v>1367</v>
      </c>
      <c r="HS76" s="87">
        <v>1367</v>
      </c>
      <c r="HT76" s="87">
        <v>1367</v>
      </c>
      <c r="HU76" s="87">
        <v>1367</v>
      </c>
      <c r="HV76" s="87">
        <v>1567</v>
      </c>
      <c r="HW76" s="87">
        <v>1570</v>
      </c>
      <c r="HX76" s="87">
        <v>1570</v>
      </c>
      <c r="HY76" s="87">
        <v>1570</v>
      </c>
      <c r="HZ76" s="87">
        <v>1575</v>
      </c>
      <c r="IA76" s="87">
        <v>1575</v>
      </c>
      <c r="IB76" s="87">
        <v>1575</v>
      </c>
      <c r="IC76" s="87">
        <v>1575</v>
      </c>
      <c r="ID76" s="87">
        <v>1575</v>
      </c>
      <c r="IE76" s="87">
        <v>1575</v>
      </c>
      <c r="IF76" s="87">
        <v>1575</v>
      </c>
      <c r="IG76" s="87">
        <v>1275</v>
      </c>
      <c r="IH76" s="87">
        <v>1275</v>
      </c>
      <c r="II76" s="87">
        <v>1262</v>
      </c>
      <c r="IJ76" s="87">
        <v>1262</v>
      </c>
      <c r="IK76" s="87">
        <v>1262</v>
      </c>
      <c r="IL76" s="87">
        <v>1262</v>
      </c>
      <c r="IM76" s="87">
        <v>1262</v>
      </c>
      <c r="IN76" s="87">
        <v>1262</v>
      </c>
      <c r="IO76" s="78">
        <v>1265</v>
      </c>
      <c r="IP76" s="78">
        <v>756</v>
      </c>
      <c r="IQ76" s="78">
        <v>756</v>
      </c>
      <c r="IR76" s="78">
        <v>756</v>
      </c>
      <c r="IS76" s="78">
        <v>756</v>
      </c>
      <c r="IT76" s="256">
        <v>756</v>
      </c>
      <c r="IU76" s="256">
        <v>756</v>
      </c>
      <c r="IV76" s="256">
        <v>756</v>
      </c>
      <c r="IW76" s="256">
        <v>756</v>
      </c>
      <c r="IX76" s="256">
        <v>756</v>
      </c>
      <c r="IY76" s="78">
        <v>756</v>
      </c>
      <c r="IZ76" s="78">
        <v>756</v>
      </c>
      <c r="JA76" s="78">
        <v>756</v>
      </c>
      <c r="JB76" s="78">
        <v>756</v>
      </c>
      <c r="JC76" s="78">
        <v>556</v>
      </c>
      <c r="JD76" s="78">
        <v>556</v>
      </c>
      <c r="JE76" s="78">
        <v>556</v>
      </c>
      <c r="JF76" s="256">
        <v>556</v>
      </c>
      <c r="JG76" s="535">
        <v>556</v>
      </c>
      <c r="JH76" s="556">
        <v>556</v>
      </c>
      <c r="JI76" s="59">
        <v>556</v>
      </c>
      <c r="JJ76" s="59">
        <v>556</v>
      </c>
      <c r="JK76" s="59">
        <v>556</v>
      </c>
    </row>
    <row r="77" spans="1:271" ht="15" customHeight="1">
      <c r="A77" s="58"/>
      <c r="B77" s="59" t="s">
        <v>84</v>
      </c>
      <c r="C77" s="196">
        <v>2874</v>
      </c>
      <c r="D77" s="196">
        <v>2891</v>
      </c>
      <c r="E77" s="196">
        <v>2852</v>
      </c>
      <c r="F77" s="76">
        <v>2767</v>
      </c>
      <c r="G77" s="76">
        <v>2789</v>
      </c>
      <c r="H77" s="76">
        <v>2594</v>
      </c>
      <c r="I77" s="76">
        <v>2528</v>
      </c>
      <c r="J77" s="76">
        <v>2528</v>
      </c>
      <c r="K77" s="76">
        <v>2528</v>
      </c>
      <c r="L77" s="76">
        <v>2528</v>
      </c>
      <c r="M77" s="76">
        <v>2528</v>
      </c>
      <c r="N77" s="196">
        <v>2528</v>
      </c>
      <c r="O77" s="196">
        <v>2528</v>
      </c>
      <c r="P77" s="196">
        <v>2528</v>
      </c>
      <c r="Q77" s="196">
        <v>2528</v>
      </c>
      <c r="R77" s="196">
        <v>2528</v>
      </c>
      <c r="S77" s="196">
        <v>2528</v>
      </c>
      <c r="T77" s="196">
        <v>2528</v>
      </c>
      <c r="U77" s="196">
        <v>2528</v>
      </c>
      <c r="V77" s="196">
        <v>2528</v>
      </c>
      <c r="W77" s="196">
        <v>2528</v>
      </c>
      <c r="X77" s="196">
        <v>2528</v>
      </c>
      <c r="Y77" s="89">
        <v>2528</v>
      </c>
      <c r="Z77" s="89">
        <v>2528</v>
      </c>
      <c r="AA77" s="89">
        <v>2528</v>
      </c>
      <c r="AB77" s="89">
        <v>2528</v>
      </c>
      <c r="AC77" s="89">
        <v>2528</v>
      </c>
      <c r="AD77" s="78">
        <v>2528</v>
      </c>
      <c r="AE77" s="78"/>
      <c r="AF77" s="78"/>
      <c r="AG77" s="78"/>
      <c r="AH77" s="78"/>
      <c r="AI77" s="78"/>
      <c r="AJ77" s="78"/>
      <c r="AK77" s="78"/>
      <c r="AL77" s="78"/>
      <c r="AM77" s="78"/>
      <c r="AN77" s="78"/>
      <c r="AO77" s="78"/>
      <c r="AP77" s="78"/>
      <c r="AQ77" s="78"/>
      <c r="AR77" s="78"/>
      <c r="AS77" s="78"/>
      <c r="AT77" s="78"/>
      <c r="AU77" s="78"/>
      <c r="AV77" s="78"/>
      <c r="AW77" s="89"/>
      <c r="AX77" s="78"/>
      <c r="AY77" s="78"/>
      <c r="AZ77" s="78"/>
      <c r="BA77" s="78"/>
      <c r="BB77" s="78"/>
      <c r="BC77" s="78"/>
      <c r="BD77" s="78"/>
      <c r="BE77" s="78"/>
      <c r="BF77" s="78"/>
      <c r="BG77" s="78"/>
      <c r="BH77" s="78"/>
      <c r="BI77" s="78"/>
      <c r="BJ77" s="78"/>
      <c r="BK77" s="78"/>
      <c r="BL77" s="78"/>
      <c r="BM77" s="78"/>
      <c r="BN77" s="78"/>
      <c r="BO77" s="89"/>
      <c r="BP77" s="89"/>
      <c r="BQ77" s="89"/>
      <c r="BR77" s="89"/>
      <c r="BS77" s="89"/>
      <c r="BT77" s="89"/>
      <c r="BU77" s="89"/>
      <c r="BV77" s="89"/>
      <c r="BW77" s="89"/>
      <c r="BX77" s="89"/>
      <c r="BY77" s="89"/>
      <c r="BZ77" s="89"/>
      <c r="CA77" s="59"/>
      <c r="CB77" s="59"/>
      <c r="CC77" s="59"/>
      <c r="CD77" s="59"/>
      <c r="CE77" s="59"/>
      <c r="CF77" s="59"/>
      <c r="CG77" s="59"/>
      <c r="CH77" s="89"/>
      <c r="CI77" s="61"/>
      <c r="CJ77" s="61"/>
      <c r="CK77" s="61"/>
      <c r="CL77" s="61"/>
      <c r="CM77" s="61"/>
      <c r="CN77" s="61"/>
      <c r="CO77" s="61"/>
      <c r="CP77" s="61"/>
      <c r="CQ77" s="61"/>
      <c r="CR77" s="61"/>
      <c r="CS77" s="61"/>
      <c r="CT77" s="61"/>
      <c r="CU77" s="61"/>
      <c r="CV77" s="61"/>
      <c r="CW77" s="61"/>
      <c r="CX77" s="61"/>
      <c r="CY77" s="59"/>
      <c r="CZ77" s="59"/>
      <c r="DA77" s="59"/>
      <c r="DB77" s="59"/>
      <c r="DC77" s="59"/>
      <c r="DD77" s="59"/>
      <c r="DE77" s="59"/>
      <c r="DF77" s="59"/>
      <c r="DG77" s="59"/>
      <c r="DH77" s="59"/>
      <c r="DI77" s="59"/>
      <c r="DJ77" s="59"/>
      <c r="DK77" s="59"/>
      <c r="DL77" s="59"/>
      <c r="DM77" s="148"/>
      <c r="DN77" s="59"/>
      <c r="DO77" s="59"/>
      <c r="DP77" s="59"/>
      <c r="DQ77" s="59"/>
      <c r="DR77" s="59"/>
      <c r="DS77" s="59"/>
      <c r="DT77" s="59"/>
      <c r="DU77" s="59"/>
      <c r="DV77" s="59"/>
      <c r="DW77" s="59"/>
      <c r="DX77" s="59"/>
      <c r="DY77" s="59"/>
      <c r="DZ77" s="78"/>
      <c r="EA77" s="89"/>
      <c r="EB77" s="89"/>
      <c r="EC77" s="89"/>
      <c r="ED77" s="89"/>
      <c r="EE77" s="89"/>
      <c r="EF77" s="78"/>
      <c r="EG77" s="78"/>
      <c r="EH77" s="78"/>
      <c r="EI77" s="89"/>
      <c r="EJ77" s="89"/>
      <c r="EK77" s="89"/>
      <c r="EL77" s="89"/>
      <c r="EM77" s="89"/>
      <c r="EN77" s="89"/>
      <c r="EO77" s="89"/>
      <c r="EP77" s="89"/>
      <c r="EQ77" s="89"/>
      <c r="ER77" s="89"/>
      <c r="ES77" s="89"/>
      <c r="ET77" s="89"/>
      <c r="EU77" s="89"/>
      <c r="EV77" s="89"/>
      <c r="EW77" s="89"/>
      <c r="EX77" s="89"/>
      <c r="EY77" s="89"/>
      <c r="EZ77" s="89"/>
      <c r="FA77" s="89"/>
      <c r="FB77" s="89"/>
      <c r="FC77" s="89"/>
      <c r="FD77" s="89"/>
      <c r="FE77" s="89"/>
      <c r="FF77" s="89"/>
      <c r="FG77" s="89"/>
      <c r="FH77" s="89"/>
      <c r="FI77" s="89"/>
      <c r="FJ77" s="89"/>
      <c r="FK77" s="89"/>
      <c r="FL77" s="89"/>
      <c r="FM77" s="89"/>
      <c r="FN77" s="89"/>
      <c r="FO77" s="89"/>
      <c r="FP77" s="89"/>
      <c r="FQ77" s="59"/>
      <c r="FR77" s="59"/>
      <c r="FS77" s="59"/>
      <c r="FT77" s="59"/>
      <c r="FU77" s="59"/>
      <c r="FV77" s="59"/>
      <c r="FW77" s="59"/>
      <c r="FX77" s="59"/>
      <c r="FY77" s="152"/>
      <c r="FZ77" s="257"/>
      <c r="GA77" s="152"/>
      <c r="GB77" s="152"/>
      <c r="GC77" s="152"/>
      <c r="GD77" s="152"/>
      <c r="GE77" s="152"/>
      <c r="GF77" s="152"/>
      <c r="GG77" s="152"/>
      <c r="GH77" s="152"/>
      <c r="GI77" s="152"/>
      <c r="GJ77" s="152"/>
      <c r="GK77" s="152"/>
      <c r="GL77" s="152"/>
      <c r="GM77" s="152"/>
      <c r="GN77" s="152"/>
      <c r="GO77" s="152"/>
      <c r="GP77" s="152"/>
      <c r="GQ77" s="152"/>
      <c r="GR77" s="152"/>
      <c r="GS77" s="152"/>
      <c r="GT77" s="152"/>
      <c r="GU77" s="152"/>
      <c r="GV77" s="152"/>
      <c r="GW77" s="152"/>
      <c r="GX77" s="152"/>
      <c r="GY77" s="152"/>
      <c r="GZ77" s="152"/>
      <c r="HA77" s="152"/>
      <c r="HB77" s="152"/>
      <c r="HC77" s="152"/>
      <c r="HD77" s="152"/>
      <c r="HE77" s="152"/>
      <c r="HF77" s="152"/>
      <c r="HG77" s="152"/>
      <c r="HH77" s="152"/>
      <c r="HI77" s="152"/>
      <c r="HJ77" s="152"/>
      <c r="HK77" s="152"/>
      <c r="HL77" s="152"/>
      <c r="HM77" s="152"/>
      <c r="HN77" s="152"/>
      <c r="HO77" s="152"/>
      <c r="HP77" s="152"/>
      <c r="HQ77" s="152"/>
      <c r="HR77" s="152"/>
      <c r="HS77" s="152"/>
      <c r="HT77" s="152"/>
      <c r="HU77" s="152"/>
      <c r="HV77" s="152"/>
      <c r="HW77" s="152"/>
      <c r="HX77" s="152"/>
      <c r="HY77" s="152"/>
      <c r="HZ77" s="152"/>
      <c r="IA77" s="152"/>
      <c r="IB77" s="152"/>
      <c r="IC77" s="152"/>
      <c r="ID77" s="152"/>
      <c r="IE77" s="152" t="s">
        <v>46</v>
      </c>
      <c r="IF77" s="152"/>
      <c r="IG77" s="152"/>
      <c r="IH77" s="152"/>
      <c r="II77" s="152"/>
      <c r="IJ77" s="78"/>
      <c r="IK77" s="78"/>
      <c r="IL77" s="78"/>
      <c r="IM77" s="78"/>
      <c r="IN77" s="78"/>
      <c r="IO77" s="78"/>
      <c r="IP77" s="78"/>
      <c r="IQ77" s="78"/>
      <c r="IR77" s="78"/>
      <c r="IS77" s="258"/>
      <c r="IT77" s="256"/>
      <c r="IU77" s="256"/>
      <c r="IV77" s="256"/>
      <c r="IW77" s="256"/>
      <c r="IX77" s="256"/>
      <c r="IY77" s="78"/>
      <c r="IZ77" s="78"/>
      <c r="JA77" s="78"/>
      <c r="JB77" s="78"/>
      <c r="JC77" s="78"/>
      <c r="JD77" s="78"/>
      <c r="JE77" s="78"/>
      <c r="JF77" s="258"/>
      <c r="JG77" s="535"/>
      <c r="JH77" s="556"/>
      <c r="JI77" s="59"/>
      <c r="JJ77" s="59"/>
      <c r="JK77" s="59"/>
    </row>
    <row r="78" spans="1:271" ht="15" customHeight="1">
      <c r="A78" s="58"/>
      <c r="B78" s="59" t="s">
        <v>165</v>
      </c>
      <c r="C78" s="196">
        <v>206</v>
      </c>
      <c r="D78" s="196">
        <v>586</v>
      </c>
      <c r="E78" s="196">
        <v>622</v>
      </c>
      <c r="F78" s="76">
        <v>636</v>
      </c>
      <c r="G78" s="76">
        <v>664</v>
      </c>
      <c r="H78" s="76">
        <v>678</v>
      </c>
      <c r="I78" s="76">
        <v>707</v>
      </c>
      <c r="J78" s="76">
        <v>707</v>
      </c>
      <c r="K78" s="76">
        <v>707</v>
      </c>
      <c r="L78" s="76">
        <v>707</v>
      </c>
      <c r="M78" s="76">
        <v>707</v>
      </c>
      <c r="N78" s="196">
        <v>707</v>
      </c>
      <c r="O78" s="196">
        <v>707</v>
      </c>
      <c r="P78" s="196">
        <v>707</v>
      </c>
      <c r="Q78" s="196">
        <v>707</v>
      </c>
      <c r="R78" s="196">
        <v>707</v>
      </c>
      <c r="S78" s="196">
        <v>707</v>
      </c>
      <c r="T78" s="196">
        <v>707</v>
      </c>
      <c r="U78" s="196">
        <v>707</v>
      </c>
      <c r="V78" s="196">
        <v>707</v>
      </c>
      <c r="W78" s="196">
        <v>707</v>
      </c>
      <c r="X78" s="196">
        <v>707</v>
      </c>
      <c r="Y78" s="89">
        <v>707</v>
      </c>
      <c r="Z78" s="89">
        <v>707</v>
      </c>
      <c r="AA78" s="89">
        <v>707</v>
      </c>
      <c r="AB78" s="89">
        <v>707</v>
      </c>
      <c r="AC78" s="89">
        <v>707</v>
      </c>
      <c r="AD78" s="78">
        <v>707</v>
      </c>
      <c r="AE78" s="78"/>
      <c r="AF78" s="78"/>
      <c r="AG78" s="78"/>
      <c r="AH78" s="78"/>
      <c r="AI78" s="78"/>
      <c r="AJ78" s="78"/>
      <c r="AK78" s="78"/>
      <c r="AL78" s="78"/>
      <c r="AM78" s="78"/>
      <c r="AN78" s="78"/>
      <c r="AO78" s="78"/>
      <c r="AP78" s="78"/>
      <c r="AQ78" s="78"/>
      <c r="AR78" s="78"/>
      <c r="AS78" s="78"/>
      <c r="AT78" s="78"/>
      <c r="AU78" s="78"/>
      <c r="AV78" s="78"/>
      <c r="AW78" s="89"/>
      <c r="AX78" s="78"/>
      <c r="AY78" s="78"/>
      <c r="AZ78" s="78"/>
      <c r="BA78" s="78"/>
      <c r="BB78" s="78"/>
      <c r="BC78" s="78"/>
      <c r="BD78" s="78"/>
      <c r="BE78" s="78"/>
      <c r="BF78" s="78"/>
      <c r="BG78" s="78"/>
      <c r="BH78" s="78"/>
      <c r="BI78" s="78"/>
      <c r="BJ78" s="78"/>
      <c r="BK78" s="78"/>
      <c r="BL78" s="78"/>
      <c r="BM78" s="78"/>
      <c r="BN78" s="78"/>
      <c r="BO78" s="89"/>
      <c r="BP78" s="89"/>
      <c r="BQ78" s="89"/>
      <c r="BR78" s="89"/>
      <c r="BS78" s="89"/>
      <c r="BT78" s="89"/>
      <c r="BU78" s="89"/>
      <c r="BV78" s="89"/>
      <c r="BW78" s="89"/>
      <c r="BX78" s="89"/>
      <c r="BY78" s="89"/>
      <c r="BZ78" s="89"/>
      <c r="CA78" s="59"/>
      <c r="CB78" s="59"/>
      <c r="CC78" s="59"/>
      <c r="CD78" s="59"/>
      <c r="CE78" s="59"/>
      <c r="CF78" s="59"/>
      <c r="CG78" s="59"/>
      <c r="CH78" s="59"/>
      <c r="CI78" s="87"/>
      <c r="CJ78" s="61"/>
      <c r="CK78" s="61"/>
      <c r="CL78" s="61"/>
      <c r="CM78" s="61"/>
      <c r="CN78" s="61"/>
      <c r="CO78" s="61"/>
      <c r="CP78" s="61"/>
      <c r="CQ78" s="61"/>
      <c r="CR78" s="61"/>
      <c r="CS78" s="61"/>
      <c r="CT78" s="61"/>
      <c r="CU78" s="61"/>
      <c r="CV78" s="61"/>
      <c r="CW78" s="61"/>
      <c r="CX78" s="61"/>
      <c r="CY78" s="61"/>
      <c r="CZ78" s="61"/>
      <c r="DA78" s="61"/>
      <c r="DB78" s="61"/>
      <c r="DC78" s="61"/>
      <c r="DD78" s="59"/>
      <c r="DE78" s="59"/>
      <c r="DF78" s="59"/>
      <c r="DG78" s="59"/>
      <c r="DH78" s="59"/>
      <c r="DI78" s="59"/>
      <c r="DJ78" s="87"/>
      <c r="DK78" s="59"/>
      <c r="DL78" s="59"/>
      <c r="DM78" s="59"/>
      <c r="DN78" s="59"/>
      <c r="DO78" s="59"/>
      <c r="DP78" s="59"/>
      <c r="DQ78" s="59"/>
      <c r="DR78" s="59"/>
      <c r="DS78" s="59"/>
      <c r="DT78" s="59"/>
      <c r="DU78" s="59"/>
      <c r="DV78" s="59"/>
      <c r="DW78" s="59"/>
      <c r="DX78" s="132"/>
      <c r="DY78" s="132"/>
      <c r="DZ78" s="259"/>
      <c r="EA78" s="260"/>
      <c r="EB78" s="260"/>
      <c r="EC78" s="260"/>
      <c r="ED78" s="260"/>
      <c r="EE78" s="260"/>
      <c r="EF78" s="261"/>
      <c r="EG78" s="78">
        <v>1000</v>
      </c>
      <c r="EH78" s="78">
        <v>4425</v>
      </c>
      <c r="EI78" s="89">
        <v>4425</v>
      </c>
      <c r="EJ78" s="89">
        <v>4425</v>
      </c>
      <c r="EK78" s="89">
        <v>4425</v>
      </c>
      <c r="EL78" s="89">
        <v>4425</v>
      </c>
      <c r="EM78" s="89">
        <v>5425</v>
      </c>
      <c r="EN78" s="89">
        <v>5425</v>
      </c>
      <c r="EO78" s="89">
        <v>5425</v>
      </c>
      <c r="EP78" s="89">
        <v>6025</v>
      </c>
      <c r="EQ78" s="89">
        <v>6225</v>
      </c>
      <c r="ER78" s="171">
        <v>8225</v>
      </c>
      <c r="ES78" s="87">
        <v>10225</v>
      </c>
      <c r="ET78" s="87">
        <v>11225</v>
      </c>
      <c r="EU78" s="78">
        <v>11225</v>
      </c>
      <c r="EV78" s="78">
        <v>11225</v>
      </c>
      <c r="EW78" s="78">
        <v>13225</v>
      </c>
      <c r="EX78" s="78">
        <v>13225</v>
      </c>
      <c r="EY78" s="78">
        <v>13225</v>
      </c>
      <c r="EZ78" s="78">
        <v>13225</v>
      </c>
      <c r="FA78" s="78">
        <v>14725</v>
      </c>
      <c r="FB78" s="78">
        <v>14725</v>
      </c>
      <c r="FC78" s="78">
        <v>16225</v>
      </c>
      <c r="FD78" s="78">
        <v>16225</v>
      </c>
      <c r="FE78" s="78">
        <v>16225</v>
      </c>
      <c r="FF78" s="78">
        <v>16225</v>
      </c>
      <c r="FG78" s="78">
        <v>16225</v>
      </c>
      <c r="FH78" s="78">
        <v>16225</v>
      </c>
      <c r="FI78" s="78">
        <v>16225</v>
      </c>
      <c r="FJ78" s="78">
        <v>16225</v>
      </c>
      <c r="FK78" s="78">
        <v>16225</v>
      </c>
      <c r="FL78" s="78">
        <v>16225</v>
      </c>
      <c r="FM78" s="78">
        <v>16225</v>
      </c>
      <c r="FN78" s="78">
        <v>16225</v>
      </c>
      <c r="FO78" s="78">
        <v>16225</v>
      </c>
      <c r="FP78" s="78">
        <v>16225</v>
      </c>
      <c r="FQ78" s="78">
        <v>16225</v>
      </c>
      <c r="FR78" s="78">
        <v>16225</v>
      </c>
      <c r="FS78" s="78">
        <v>16225</v>
      </c>
      <c r="FT78" s="78">
        <v>16225</v>
      </c>
      <c r="FU78" s="78">
        <v>16225</v>
      </c>
      <c r="FV78" s="78">
        <v>16225</v>
      </c>
      <c r="FW78" s="78">
        <v>16225</v>
      </c>
      <c r="FX78" s="78">
        <v>15225</v>
      </c>
      <c r="FY78" s="78">
        <v>15125</v>
      </c>
      <c r="FZ78" s="78">
        <v>15125</v>
      </c>
      <c r="GA78" s="78">
        <v>14925</v>
      </c>
      <c r="GB78" s="78">
        <v>14925</v>
      </c>
      <c r="GC78" s="78">
        <v>14925</v>
      </c>
      <c r="GD78" s="78">
        <v>14925</v>
      </c>
      <c r="GE78" s="78">
        <v>14925</v>
      </c>
      <c r="GF78" s="78">
        <v>14925</v>
      </c>
      <c r="GG78" s="78">
        <v>14425</v>
      </c>
      <c r="GH78" s="78">
        <v>14425</v>
      </c>
      <c r="GI78" s="78">
        <v>14425</v>
      </c>
      <c r="GJ78" s="78">
        <v>14125</v>
      </c>
      <c r="GK78" s="78">
        <v>14125</v>
      </c>
      <c r="GL78" s="78">
        <v>14125</v>
      </c>
      <c r="GM78" s="78">
        <v>14125</v>
      </c>
      <c r="GN78" s="89">
        <v>14125</v>
      </c>
      <c r="GO78" s="89">
        <v>14125</v>
      </c>
      <c r="GP78" s="89">
        <v>14125</v>
      </c>
      <c r="GQ78" s="89">
        <v>14125</v>
      </c>
      <c r="GR78" s="89">
        <v>14125</v>
      </c>
      <c r="GS78" s="89">
        <v>18435</v>
      </c>
      <c r="GT78" s="89">
        <v>23452</v>
      </c>
      <c r="GU78" s="89">
        <v>28452</v>
      </c>
      <c r="GV78" s="89">
        <v>28452</v>
      </c>
      <c r="GW78" s="89">
        <v>28452</v>
      </c>
      <c r="GX78" s="89">
        <v>36452</v>
      </c>
      <c r="GY78" s="89">
        <v>40452</v>
      </c>
      <c r="GZ78" s="89">
        <v>40452</v>
      </c>
      <c r="HA78" s="89">
        <v>40452</v>
      </c>
      <c r="HB78" s="89">
        <v>40452</v>
      </c>
      <c r="HC78" s="89">
        <v>40452</v>
      </c>
      <c r="HD78" s="89">
        <v>40452</v>
      </c>
      <c r="HE78" s="89">
        <v>40452</v>
      </c>
      <c r="HF78" s="89">
        <v>40452</v>
      </c>
      <c r="HG78" s="89">
        <v>42452</v>
      </c>
      <c r="HH78" s="89">
        <v>42452</v>
      </c>
      <c r="HI78" s="89">
        <v>42452</v>
      </c>
      <c r="HJ78" s="89">
        <v>42452</v>
      </c>
      <c r="HK78" s="89">
        <v>44452</v>
      </c>
      <c r="HL78" s="89">
        <v>44452</v>
      </c>
      <c r="HM78" s="89">
        <v>44252</v>
      </c>
      <c r="HN78" s="89">
        <v>44252</v>
      </c>
      <c r="HO78" s="89">
        <v>44252</v>
      </c>
      <c r="HP78" s="89">
        <v>44252</v>
      </c>
      <c r="HQ78" s="89">
        <v>44252</v>
      </c>
      <c r="HR78" s="89">
        <v>44118</v>
      </c>
      <c r="HS78" s="89">
        <v>41878</v>
      </c>
      <c r="HT78" s="89">
        <v>41878</v>
      </c>
      <c r="HU78" s="89">
        <v>41878</v>
      </c>
      <c r="HV78" s="89">
        <v>44452</v>
      </c>
      <c r="HW78" s="89">
        <v>44452</v>
      </c>
      <c r="HX78" s="89">
        <v>44452</v>
      </c>
      <c r="HY78" s="89">
        <v>44452</v>
      </c>
      <c r="HZ78" s="89">
        <v>44452</v>
      </c>
      <c r="IA78" s="89">
        <v>44202</v>
      </c>
      <c r="IB78" s="89">
        <v>44202</v>
      </c>
      <c r="IC78" s="89">
        <v>44202</v>
      </c>
      <c r="ID78" s="89">
        <v>44202</v>
      </c>
      <c r="IE78" s="89">
        <v>44202</v>
      </c>
      <c r="IF78" s="89">
        <v>43602</v>
      </c>
      <c r="IG78" s="89">
        <v>43543</v>
      </c>
      <c r="IH78" s="89">
        <v>42643</v>
      </c>
      <c r="II78" s="89">
        <v>42643</v>
      </c>
      <c r="IJ78" s="78">
        <v>42393</v>
      </c>
      <c r="IK78" s="78">
        <v>41893</v>
      </c>
      <c r="IL78" s="78">
        <v>41393</v>
      </c>
      <c r="IM78" s="78">
        <v>40893</v>
      </c>
      <c r="IN78" s="78">
        <v>40893</v>
      </c>
      <c r="IO78" s="78">
        <v>40893</v>
      </c>
      <c r="IP78" s="89">
        <v>40143</v>
      </c>
      <c r="IQ78" s="89">
        <v>40084</v>
      </c>
      <c r="IR78" s="89">
        <v>39144</v>
      </c>
      <c r="IS78" s="118">
        <v>39571</v>
      </c>
      <c r="IT78" s="198">
        <v>40144</v>
      </c>
      <c r="IU78" s="198">
        <v>42144</v>
      </c>
      <c r="IV78" s="198">
        <v>42144</v>
      </c>
      <c r="IW78" s="198">
        <v>42144</v>
      </c>
      <c r="IX78" s="198">
        <v>42144</v>
      </c>
      <c r="IY78" s="89">
        <v>42144</v>
      </c>
      <c r="IZ78" s="89">
        <v>42144</v>
      </c>
      <c r="JA78" s="89">
        <v>42144</v>
      </c>
      <c r="JB78" s="89">
        <v>42144</v>
      </c>
      <c r="JC78" s="89">
        <v>42144</v>
      </c>
      <c r="JD78" s="89">
        <v>43144</v>
      </c>
      <c r="JE78" s="89">
        <v>43144</v>
      </c>
      <c r="JF78" s="198">
        <v>43144</v>
      </c>
      <c r="JG78" s="535">
        <v>45144</v>
      </c>
      <c r="JH78" s="551">
        <v>45144</v>
      </c>
      <c r="JI78" s="89">
        <v>45144</v>
      </c>
      <c r="JJ78" s="89">
        <v>45144</v>
      </c>
      <c r="JK78" s="89">
        <v>45144</v>
      </c>
    </row>
    <row r="79" spans="1:271" ht="15" customHeight="1">
      <c r="A79" s="58"/>
      <c r="B79" s="59" t="s">
        <v>166</v>
      </c>
      <c r="C79" s="196"/>
      <c r="D79" s="196"/>
      <c r="E79" s="196"/>
      <c r="F79" s="76"/>
      <c r="G79" s="76"/>
      <c r="H79" s="76"/>
      <c r="I79" s="76"/>
      <c r="J79" s="76"/>
      <c r="K79" s="76"/>
      <c r="L79" s="76"/>
      <c r="M79" s="76"/>
      <c r="N79" s="196"/>
      <c r="O79" s="196"/>
      <c r="P79" s="196"/>
      <c r="Q79" s="196"/>
      <c r="R79" s="196"/>
      <c r="S79" s="196"/>
      <c r="T79" s="196"/>
      <c r="U79" s="196"/>
      <c r="V79" s="196"/>
      <c r="W79" s="196"/>
      <c r="X79" s="196"/>
      <c r="Y79" s="89"/>
      <c r="Z79" s="89"/>
      <c r="AA79" s="89"/>
      <c r="AB79" s="89"/>
      <c r="AC79" s="89"/>
      <c r="AD79" s="78"/>
      <c r="AE79" s="78"/>
      <c r="AF79" s="78"/>
      <c r="AG79" s="78"/>
      <c r="AH79" s="78"/>
      <c r="AI79" s="78"/>
      <c r="AJ79" s="78"/>
      <c r="AK79" s="78"/>
      <c r="AL79" s="78"/>
      <c r="AM79" s="78"/>
      <c r="AN79" s="78"/>
      <c r="AO79" s="78"/>
      <c r="AP79" s="78"/>
      <c r="AQ79" s="78"/>
      <c r="AR79" s="78"/>
      <c r="AS79" s="78"/>
      <c r="AT79" s="78"/>
      <c r="AU79" s="78"/>
      <c r="AV79" s="78"/>
      <c r="AW79" s="89"/>
      <c r="AX79" s="78"/>
      <c r="AY79" s="78"/>
      <c r="AZ79" s="78"/>
      <c r="BA79" s="78"/>
      <c r="BB79" s="78"/>
      <c r="BC79" s="78"/>
      <c r="BD79" s="78"/>
      <c r="BE79" s="78"/>
      <c r="BF79" s="78"/>
      <c r="BG79" s="78"/>
      <c r="BH79" s="78"/>
      <c r="BI79" s="78"/>
      <c r="BJ79" s="78"/>
      <c r="BK79" s="78"/>
      <c r="BL79" s="78"/>
      <c r="BM79" s="78"/>
      <c r="BN79" s="78"/>
      <c r="BO79" s="89"/>
      <c r="BP79" s="89"/>
      <c r="BQ79" s="89"/>
      <c r="BR79" s="89"/>
      <c r="BS79" s="89"/>
      <c r="BT79" s="89"/>
      <c r="BU79" s="89"/>
      <c r="BV79" s="89"/>
      <c r="BW79" s="89"/>
      <c r="BX79" s="89"/>
      <c r="BY79" s="89"/>
      <c r="BZ79" s="89"/>
      <c r="CA79" s="59"/>
      <c r="CB79" s="59"/>
      <c r="CC79" s="59"/>
      <c r="CD79" s="59"/>
      <c r="CE79" s="59"/>
      <c r="CF79" s="59"/>
      <c r="CG79" s="59"/>
      <c r="CH79" s="59"/>
      <c r="CI79" s="87"/>
      <c r="CJ79" s="61"/>
      <c r="CK79" s="61"/>
      <c r="CL79" s="61"/>
      <c r="CM79" s="61"/>
      <c r="CN79" s="61"/>
      <c r="CO79" s="61"/>
      <c r="CP79" s="61"/>
      <c r="CQ79" s="61"/>
      <c r="CR79" s="61"/>
      <c r="CS79" s="61"/>
      <c r="CT79" s="61"/>
      <c r="CU79" s="61"/>
      <c r="CV79" s="61"/>
      <c r="CW79" s="61"/>
      <c r="CX79" s="61"/>
      <c r="CY79" s="61"/>
      <c r="CZ79" s="61"/>
      <c r="DA79" s="61"/>
      <c r="DB79" s="61"/>
      <c r="DC79" s="61"/>
      <c r="DD79" s="59"/>
      <c r="DE79" s="59"/>
      <c r="DF79" s="59"/>
      <c r="DG79" s="59"/>
      <c r="DH79" s="59"/>
      <c r="DI79" s="59"/>
      <c r="DJ79" s="87"/>
      <c r="DK79" s="59"/>
      <c r="DL79" s="59"/>
      <c r="DM79" s="59"/>
      <c r="DN79" s="59"/>
      <c r="DO79" s="59"/>
      <c r="DP79" s="59"/>
      <c r="DQ79" s="59"/>
      <c r="DR79" s="59"/>
      <c r="DS79" s="59"/>
      <c r="DT79" s="59"/>
      <c r="DU79" s="59"/>
      <c r="DV79" s="59"/>
      <c r="DW79" s="59"/>
      <c r="DX79" s="132"/>
      <c r="DY79" s="132"/>
      <c r="DZ79" s="259"/>
      <c r="EA79" s="260"/>
      <c r="EB79" s="260"/>
      <c r="EC79" s="260"/>
      <c r="ED79" s="260"/>
      <c r="EE79" s="260"/>
      <c r="EF79" s="261"/>
      <c r="EG79" s="78"/>
      <c r="EH79" s="78"/>
      <c r="EI79" s="89"/>
      <c r="EJ79" s="89"/>
      <c r="EK79" s="89"/>
      <c r="EL79" s="89"/>
      <c r="EM79" s="89"/>
      <c r="EN79" s="89"/>
      <c r="EO79" s="89"/>
      <c r="EP79" s="89"/>
      <c r="EQ79" s="89"/>
      <c r="ER79" s="171"/>
      <c r="ES79" s="87"/>
      <c r="ET79" s="87"/>
      <c r="EU79" s="78"/>
      <c r="EV79" s="78"/>
      <c r="EW79" s="78"/>
      <c r="EX79" s="78"/>
      <c r="EY79" s="78"/>
      <c r="EZ79" s="78">
        <v>953</v>
      </c>
      <c r="FA79" s="78">
        <v>953</v>
      </c>
      <c r="FB79" s="78">
        <v>953</v>
      </c>
      <c r="FC79" s="78">
        <v>953</v>
      </c>
      <c r="FD79" s="78">
        <v>953</v>
      </c>
      <c r="FE79" s="78">
        <v>953</v>
      </c>
      <c r="FF79" s="78">
        <v>953</v>
      </c>
      <c r="FG79" s="78">
        <v>953</v>
      </c>
      <c r="FH79" s="78">
        <v>953</v>
      </c>
      <c r="FI79" s="78">
        <v>953</v>
      </c>
      <c r="FJ79" s="78">
        <v>953</v>
      </c>
      <c r="FK79" s="78">
        <v>953</v>
      </c>
      <c r="FL79" s="78">
        <v>953</v>
      </c>
      <c r="FM79" s="78">
        <v>953</v>
      </c>
      <c r="FN79" s="78">
        <v>953</v>
      </c>
      <c r="FO79" s="78">
        <v>953</v>
      </c>
      <c r="FP79" s="78">
        <v>953</v>
      </c>
      <c r="FQ79" s="78">
        <v>953</v>
      </c>
      <c r="FR79" s="78">
        <v>953</v>
      </c>
      <c r="FS79" s="78">
        <v>953</v>
      </c>
      <c r="FT79" s="78">
        <v>953</v>
      </c>
      <c r="FU79" s="78">
        <v>953</v>
      </c>
      <c r="FV79" s="78">
        <v>953</v>
      </c>
      <c r="FW79" s="78">
        <v>953</v>
      </c>
      <c r="FX79" s="78">
        <v>953</v>
      </c>
      <c r="FY79" s="78">
        <v>953</v>
      </c>
      <c r="FZ79" s="78">
        <v>953</v>
      </c>
      <c r="GA79" s="78">
        <v>953</v>
      </c>
      <c r="GB79" s="78">
        <v>953</v>
      </c>
      <c r="GC79" s="78">
        <v>953</v>
      </c>
      <c r="GD79" s="78">
        <v>953</v>
      </c>
      <c r="GE79" s="78">
        <v>953</v>
      </c>
      <c r="GF79" s="78">
        <v>953</v>
      </c>
      <c r="GG79" s="78">
        <v>953</v>
      </c>
      <c r="GH79" s="78">
        <v>953</v>
      </c>
      <c r="GI79" s="78">
        <v>953</v>
      </c>
      <c r="GJ79" s="78">
        <v>953</v>
      </c>
      <c r="GK79" s="78">
        <v>0</v>
      </c>
      <c r="GL79" s="78">
        <v>0</v>
      </c>
      <c r="GM79" s="78">
        <v>0</v>
      </c>
      <c r="GN79" s="89">
        <v>0</v>
      </c>
      <c r="GO79" s="89">
        <v>0</v>
      </c>
      <c r="GP79" s="89">
        <v>0</v>
      </c>
      <c r="GQ79" s="89">
        <v>0</v>
      </c>
      <c r="GR79" s="89">
        <v>0</v>
      </c>
      <c r="GS79" s="89">
        <v>0</v>
      </c>
      <c r="GT79" s="78">
        <v>0</v>
      </c>
      <c r="GU79" s="78">
        <v>0</v>
      </c>
      <c r="GV79" s="78">
        <v>0</v>
      </c>
      <c r="GW79" s="78">
        <v>0</v>
      </c>
      <c r="GX79" s="78">
        <v>0</v>
      </c>
      <c r="GY79" s="78">
        <v>0</v>
      </c>
      <c r="GZ79" s="78">
        <v>0</v>
      </c>
      <c r="HA79" s="78">
        <v>0</v>
      </c>
      <c r="HB79" s="78">
        <v>0</v>
      </c>
      <c r="HC79" s="78">
        <v>0</v>
      </c>
      <c r="HD79" s="78">
        <v>0</v>
      </c>
      <c r="HE79" s="78">
        <v>0</v>
      </c>
      <c r="HF79" s="89">
        <v>0</v>
      </c>
      <c r="HG79" s="89">
        <v>0</v>
      </c>
      <c r="HH79" s="89">
        <v>0</v>
      </c>
      <c r="HI79" s="89">
        <v>0</v>
      </c>
      <c r="HJ79" s="89">
        <v>0</v>
      </c>
      <c r="HK79" s="89">
        <v>0</v>
      </c>
      <c r="HL79" s="89">
        <v>0</v>
      </c>
      <c r="HM79" s="89">
        <v>0</v>
      </c>
      <c r="HN79" s="89">
        <v>0</v>
      </c>
      <c r="HO79" s="89">
        <v>0</v>
      </c>
      <c r="HP79" s="89">
        <v>0</v>
      </c>
      <c r="HQ79" s="89">
        <v>0</v>
      </c>
      <c r="HR79" s="89">
        <v>0</v>
      </c>
      <c r="HS79" s="89">
        <v>0</v>
      </c>
      <c r="HT79" s="89">
        <v>0</v>
      </c>
      <c r="HU79" s="89">
        <v>0</v>
      </c>
      <c r="HV79" s="89">
        <v>0</v>
      </c>
      <c r="HW79" s="93">
        <v>0</v>
      </c>
      <c r="HX79" s="93">
        <v>0</v>
      </c>
      <c r="HY79" s="93">
        <v>0</v>
      </c>
      <c r="HZ79" s="93">
        <v>0</v>
      </c>
      <c r="IA79" s="93">
        <v>0</v>
      </c>
      <c r="IB79" s="93">
        <v>0</v>
      </c>
      <c r="IC79" s="93">
        <v>0</v>
      </c>
      <c r="ID79" s="93">
        <v>0</v>
      </c>
      <c r="IE79" s="93">
        <v>0</v>
      </c>
      <c r="IF79" s="93">
        <v>0</v>
      </c>
      <c r="IG79" s="93">
        <v>0</v>
      </c>
      <c r="IH79" s="93">
        <v>0</v>
      </c>
      <c r="II79" s="93">
        <v>0</v>
      </c>
      <c r="IJ79" s="93"/>
      <c r="IK79" s="93"/>
      <c r="IL79" s="93"/>
      <c r="IM79" s="93"/>
      <c r="IN79" s="93"/>
      <c r="IO79" s="93"/>
      <c r="IP79" s="93"/>
      <c r="IQ79" s="93"/>
      <c r="IR79" s="93"/>
      <c r="IS79" s="207"/>
      <c r="IT79" s="207"/>
      <c r="IU79" s="207"/>
      <c r="IV79" s="207"/>
      <c r="IW79" s="207"/>
      <c r="IX79" s="207"/>
      <c r="IY79" s="93"/>
      <c r="IZ79" s="93"/>
      <c r="JA79" s="93"/>
      <c r="JB79" s="93"/>
      <c r="JC79" s="93"/>
      <c r="JD79" s="93"/>
      <c r="JE79" s="93"/>
      <c r="JF79" s="262"/>
      <c r="JG79" s="539"/>
      <c r="JH79" s="551"/>
      <c r="JI79" s="89"/>
      <c r="JJ79" s="59"/>
      <c r="JK79" s="59"/>
    </row>
    <row r="80" spans="1:271" ht="15" customHeight="1">
      <c r="A80" s="58"/>
      <c r="B80" s="59" t="s">
        <v>85</v>
      </c>
      <c r="C80" s="196">
        <v>909</v>
      </c>
      <c r="D80" s="196">
        <v>922</v>
      </c>
      <c r="E80" s="196">
        <v>1216</v>
      </c>
      <c r="F80" s="76">
        <v>1263.4000000000001</v>
      </c>
      <c r="G80" s="76">
        <v>1597</v>
      </c>
      <c r="H80" s="76">
        <v>1513</v>
      </c>
      <c r="I80" s="76">
        <v>1458</v>
      </c>
      <c r="J80" s="76">
        <v>1436</v>
      </c>
      <c r="K80" s="76">
        <v>1420</v>
      </c>
      <c r="L80" s="76">
        <v>1412</v>
      </c>
      <c r="M80" s="76">
        <v>1423</v>
      </c>
      <c r="N80" s="196">
        <v>1434</v>
      </c>
      <c r="O80" s="196">
        <v>1448</v>
      </c>
      <c r="P80" s="196">
        <v>1851</v>
      </c>
      <c r="Q80" s="196">
        <v>1821</v>
      </c>
      <c r="R80" s="196">
        <v>1821</v>
      </c>
      <c r="S80" s="196">
        <v>1821</v>
      </c>
      <c r="T80" s="196">
        <v>1821</v>
      </c>
      <c r="U80" s="196">
        <v>1821</v>
      </c>
      <c r="V80" s="196">
        <v>1821</v>
      </c>
      <c r="W80" s="196">
        <v>1821</v>
      </c>
      <c r="X80" s="196">
        <v>1821</v>
      </c>
      <c r="Y80" s="89">
        <v>1821</v>
      </c>
      <c r="Z80" s="89">
        <v>1821</v>
      </c>
      <c r="AA80" s="89">
        <v>1821</v>
      </c>
      <c r="AB80" s="89">
        <v>1821</v>
      </c>
      <c r="AC80" s="89">
        <v>1821</v>
      </c>
      <c r="AD80" s="78">
        <v>1821</v>
      </c>
      <c r="AE80" s="78"/>
      <c r="AF80" s="78"/>
      <c r="AG80" s="78"/>
      <c r="AH80" s="78"/>
      <c r="AI80" s="78"/>
      <c r="AJ80" s="78"/>
      <c r="AK80" s="78"/>
      <c r="AL80" s="78"/>
      <c r="AM80" s="78"/>
      <c r="AN80" s="78"/>
      <c r="AO80" s="78"/>
      <c r="AP80" s="78"/>
      <c r="AQ80" s="78"/>
      <c r="AR80" s="78"/>
      <c r="AS80" s="78"/>
      <c r="AT80" s="78"/>
      <c r="AU80" s="78"/>
      <c r="AV80" s="78"/>
      <c r="AW80" s="89"/>
      <c r="AX80" s="78"/>
      <c r="AY80" s="78"/>
      <c r="AZ80" s="78"/>
      <c r="BA80" s="78"/>
      <c r="BB80" s="78"/>
      <c r="BC80" s="78"/>
      <c r="BD80" s="78"/>
      <c r="BE80" s="78"/>
      <c r="BF80" s="78"/>
      <c r="BG80" s="78"/>
      <c r="BH80" s="78"/>
      <c r="BI80" s="78"/>
      <c r="BJ80" s="78"/>
      <c r="BK80" s="78"/>
      <c r="BL80" s="78"/>
      <c r="BM80" s="78"/>
      <c r="BN80" s="78"/>
      <c r="BO80" s="89"/>
      <c r="BP80" s="89"/>
      <c r="BQ80" s="89"/>
      <c r="BR80" s="59"/>
      <c r="BS80" s="59"/>
      <c r="BT80" s="59"/>
      <c r="BU80" s="59"/>
      <c r="BV80" s="59"/>
      <c r="BW80" s="59"/>
      <c r="BX80" s="59"/>
      <c r="BY80" s="59"/>
      <c r="BZ80" s="59"/>
      <c r="CA80" s="59"/>
      <c r="CB80" s="59"/>
      <c r="CC80" s="59"/>
      <c r="CD80" s="59"/>
      <c r="CE80" s="59"/>
      <c r="CF80" s="59"/>
      <c r="CG80" s="59"/>
      <c r="CH80" s="59"/>
      <c r="CI80" s="59"/>
      <c r="CJ80" s="59"/>
      <c r="CK80" s="59"/>
      <c r="CL80" s="59"/>
      <c r="CM80" s="59"/>
      <c r="CN80" s="61"/>
      <c r="CO80" s="61"/>
      <c r="CP80" s="61"/>
      <c r="CQ80" s="61"/>
      <c r="CR80" s="61"/>
      <c r="CS80" s="61"/>
      <c r="CT80" s="61"/>
      <c r="CU80" s="61"/>
      <c r="CV80" s="61"/>
      <c r="CW80" s="61"/>
      <c r="CX80" s="61"/>
      <c r="CY80" s="61"/>
      <c r="CZ80" s="61"/>
      <c r="DA80" s="61"/>
      <c r="DB80" s="61"/>
      <c r="DC80" s="89"/>
      <c r="DD80" s="59"/>
      <c r="DE80" s="59"/>
      <c r="DF80" s="59"/>
      <c r="DG80" s="59"/>
      <c r="DH80" s="59"/>
      <c r="DI80" s="59"/>
      <c r="DJ80" s="59"/>
      <c r="DK80" s="59"/>
      <c r="DL80" s="59"/>
      <c r="DM80" s="59"/>
      <c r="DN80" s="59"/>
      <c r="DO80" s="59"/>
      <c r="DP80" s="59"/>
      <c r="DQ80" s="59"/>
      <c r="DR80" s="59"/>
      <c r="DS80" s="59"/>
      <c r="DT80" s="59"/>
      <c r="DU80" s="59"/>
      <c r="DV80" s="59"/>
      <c r="DW80" s="59"/>
      <c r="DX80" s="132"/>
      <c r="DY80" s="132"/>
      <c r="DZ80" s="132"/>
      <c r="EA80" s="132"/>
      <c r="EB80" s="132"/>
      <c r="EC80" s="132"/>
      <c r="ED80" s="132"/>
      <c r="EE80" s="132"/>
      <c r="EF80" s="259"/>
      <c r="EG80" s="78"/>
      <c r="EH80" s="259"/>
      <c r="EI80" s="260"/>
      <c r="EJ80" s="260"/>
      <c r="EK80" s="89"/>
      <c r="EL80" s="89"/>
      <c r="EM80" s="89"/>
      <c r="EN80" s="89"/>
      <c r="EO80" s="89"/>
      <c r="EP80" s="89"/>
      <c r="EQ80" s="89"/>
      <c r="ER80" s="89"/>
      <c r="ES80" s="89"/>
      <c r="ET80" s="89"/>
      <c r="EU80" s="89"/>
      <c r="EV80" s="89" t="s">
        <v>86</v>
      </c>
      <c r="EW80" s="252"/>
      <c r="EX80" s="89"/>
      <c r="EY80" s="252"/>
      <c r="EZ80" s="252"/>
      <c r="FA80" s="252"/>
      <c r="FB80" s="252"/>
      <c r="FC80" s="252"/>
      <c r="FD80" s="252"/>
      <c r="FE80" s="252"/>
      <c r="FF80" s="252"/>
      <c r="FG80" s="252"/>
      <c r="FH80" s="252"/>
      <c r="FI80" s="252"/>
      <c r="FJ80" s="252"/>
      <c r="FK80" s="252"/>
      <c r="FL80" s="252"/>
      <c r="FM80" s="252"/>
      <c r="FN80" s="252"/>
      <c r="FO80" s="263"/>
      <c r="FP80" s="263"/>
      <c r="FQ80" s="263"/>
      <c r="FR80" s="263"/>
      <c r="FS80" s="263"/>
      <c r="FT80" s="263"/>
      <c r="FU80" s="263"/>
      <c r="FV80" s="263"/>
      <c r="FW80" s="263"/>
      <c r="FX80" s="263"/>
      <c r="FY80" s="263"/>
      <c r="FZ80" s="263"/>
      <c r="GA80" s="263"/>
      <c r="GB80" s="263"/>
      <c r="GC80" s="263"/>
      <c r="GD80" s="263"/>
      <c r="GE80" s="263"/>
      <c r="GF80" s="263"/>
      <c r="GG80" s="263"/>
      <c r="GH80" s="263"/>
      <c r="GI80" s="263"/>
      <c r="GJ80" s="263"/>
      <c r="GK80" s="263"/>
      <c r="GL80" s="263"/>
      <c r="GM80" s="263"/>
      <c r="GN80" s="90"/>
      <c r="GO80" s="90"/>
      <c r="GP80" s="90"/>
      <c r="GQ80" s="90"/>
      <c r="GR80" s="90"/>
      <c r="GS80" s="90"/>
      <c r="GT80" s="263"/>
      <c r="GU80" s="263"/>
      <c r="GV80" s="263"/>
      <c r="GW80" s="263"/>
      <c r="GX80" s="263"/>
      <c r="GY80" s="263"/>
      <c r="GZ80" s="263"/>
      <c r="HA80" s="263"/>
      <c r="HB80" s="263"/>
      <c r="HC80" s="263"/>
      <c r="HD80" s="263"/>
      <c r="HE80" s="263"/>
      <c r="HF80" s="90"/>
      <c r="HG80" s="90"/>
      <c r="HH80" s="90"/>
      <c r="HI80" s="90"/>
      <c r="HJ80" s="90"/>
      <c r="HK80" s="90"/>
      <c r="HL80" s="90"/>
      <c r="HM80" s="90"/>
      <c r="HN80" s="90"/>
      <c r="HO80" s="90"/>
      <c r="HP80" s="90"/>
      <c r="HQ80" s="90"/>
      <c r="HR80" s="90"/>
      <c r="HS80" s="90"/>
      <c r="HT80" s="90"/>
      <c r="HU80" s="90"/>
      <c r="HV80" s="90"/>
      <c r="HW80" s="90"/>
      <c r="HX80" s="90"/>
      <c r="HY80" s="90"/>
      <c r="HZ80" s="90"/>
      <c r="IA80" s="90"/>
      <c r="IB80" s="90"/>
      <c r="IC80" s="90"/>
      <c r="ID80" s="90"/>
      <c r="IE80" s="90"/>
      <c r="IF80" s="90"/>
      <c r="IG80" s="90"/>
      <c r="IH80" s="90"/>
      <c r="II80" s="90"/>
      <c r="IJ80" s="78"/>
      <c r="IK80" s="78"/>
      <c r="IL80" s="78"/>
      <c r="IM80" s="78"/>
      <c r="IN80" s="78"/>
      <c r="IO80" s="78"/>
      <c r="IP80" s="78"/>
      <c r="IQ80" s="78"/>
      <c r="IR80" s="78"/>
      <c r="IS80" s="258"/>
      <c r="IT80" s="256"/>
      <c r="IU80" s="256"/>
      <c r="IV80" s="256"/>
      <c r="IW80" s="256"/>
      <c r="IX80" s="256"/>
      <c r="IY80" s="78"/>
      <c r="IZ80" s="78"/>
      <c r="JA80" s="78"/>
      <c r="JB80" s="78"/>
      <c r="JC80" s="78"/>
      <c r="JD80" s="78"/>
      <c r="JE80" s="78"/>
      <c r="JF80" s="258"/>
      <c r="JG80" s="535"/>
      <c r="JH80" s="556"/>
      <c r="JI80" s="59"/>
      <c r="JJ80" s="59"/>
      <c r="JK80" s="59"/>
    </row>
    <row r="81" spans="1:271" s="245" customFormat="1" ht="15" customHeight="1">
      <c r="A81" s="211" t="s">
        <v>46</v>
      </c>
      <c r="B81" s="264" t="s">
        <v>87</v>
      </c>
      <c r="C81" s="265">
        <v>14</v>
      </c>
      <c r="D81" s="265">
        <v>10</v>
      </c>
      <c r="E81" s="265">
        <v>19</v>
      </c>
      <c r="F81" s="266">
        <v>36.6</v>
      </c>
      <c r="G81" s="266">
        <v>30</v>
      </c>
      <c r="H81" s="266">
        <v>122</v>
      </c>
      <c r="I81" s="266">
        <v>157</v>
      </c>
      <c r="J81" s="266">
        <v>686</v>
      </c>
      <c r="K81" s="266">
        <v>830</v>
      </c>
      <c r="L81" s="266">
        <v>1709</v>
      </c>
      <c r="M81" s="266">
        <v>667</v>
      </c>
      <c r="N81" s="265">
        <v>1724</v>
      </c>
      <c r="O81" s="265">
        <v>595</v>
      </c>
      <c r="P81" s="265">
        <v>595.96699999999998</v>
      </c>
      <c r="Q81" s="265">
        <v>182.511</v>
      </c>
      <c r="R81" s="265">
        <v>494.39400000000001</v>
      </c>
      <c r="S81" s="265">
        <v>181.547</v>
      </c>
      <c r="T81" s="265">
        <v>261.33699999999999</v>
      </c>
      <c r="U81" s="265">
        <v>373.06400000000002</v>
      </c>
      <c r="V81" s="265">
        <v>451.80399999999997</v>
      </c>
      <c r="W81" s="265">
        <v>651.69500000000005</v>
      </c>
      <c r="X81" s="265">
        <v>365.19</v>
      </c>
      <c r="Y81" s="232">
        <v>1598.4590000000001</v>
      </c>
      <c r="Z81" s="232">
        <v>2251.855</v>
      </c>
      <c r="AA81" s="232">
        <v>2335.337</v>
      </c>
      <c r="AB81" s="232">
        <v>2011.5830000000001</v>
      </c>
      <c r="AC81" s="232">
        <v>1760.6179999999999</v>
      </c>
      <c r="AD81" s="232">
        <v>2989.038</v>
      </c>
      <c r="AE81" s="232">
        <v>2392.232</v>
      </c>
      <c r="AF81" s="232">
        <v>1614.954</v>
      </c>
      <c r="AG81" s="232">
        <v>1176.298</v>
      </c>
      <c r="AH81" s="232">
        <v>320.74200000000002</v>
      </c>
      <c r="AI81" s="267">
        <v>1955.5450000000001</v>
      </c>
      <c r="AJ81" s="267">
        <v>2203.069</v>
      </c>
      <c r="AK81" s="267">
        <v>2677.7910000000002</v>
      </c>
      <c r="AL81" s="267">
        <v>1456.9169999999999</v>
      </c>
      <c r="AM81" s="267">
        <v>4256.8980000000001</v>
      </c>
      <c r="AN81" s="267">
        <v>2463.2930000000001</v>
      </c>
      <c r="AO81" s="267">
        <v>1871.69</v>
      </c>
      <c r="AP81" s="267">
        <v>714.23099999999999</v>
      </c>
      <c r="AQ81" s="267">
        <v>1659.864</v>
      </c>
      <c r="AR81" s="267">
        <v>965.005</v>
      </c>
      <c r="AS81" s="267">
        <v>57.317</v>
      </c>
      <c r="AT81" s="267">
        <v>1315.8219999999999</v>
      </c>
      <c r="AU81" s="267">
        <v>1080.96</v>
      </c>
      <c r="AV81" s="267">
        <v>313.512</v>
      </c>
      <c r="AW81" s="232">
        <v>807.31500000000005</v>
      </c>
      <c r="AX81" s="267">
        <v>1880.693</v>
      </c>
      <c r="AY81" s="267">
        <v>3529.5929999999998</v>
      </c>
      <c r="AZ81" s="267">
        <v>2681.422</v>
      </c>
      <c r="BA81" s="267">
        <v>2989.32</v>
      </c>
      <c r="BB81" s="267">
        <v>2817.4549999999999</v>
      </c>
      <c r="BC81" s="267">
        <v>3384.0659999999998</v>
      </c>
      <c r="BD81" s="267">
        <v>6260.2460000000001</v>
      </c>
      <c r="BE81" s="267">
        <v>985.33699999999999</v>
      </c>
      <c r="BF81" s="267">
        <v>2570.0990000000002</v>
      </c>
      <c r="BG81" s="267">
        <v>1196.3019999999999</v>
      </c>
      <c r="BH81" s="267">
        <v>5702.634</v>
      </c>
      <c r="BI81" s="267">
        <v>3912.7310000000002</v>
      </c>
      <c r="BJ81" s="267">
        <v>7162.0259999999998</v>
      </c>
      <c r="BK81" s="267">
        <v>8371.6190000000006</v>
      </c>
      <c r="BL81" s="229">
        <v>5147.72</v>
      </c>
      <c r="BM81" s="229">
        <v>4793.4030000000002</v>
      </c>
      <c r="BN81" s="229">
        <v>4304.5169999999998</v>
      </c>
      <c r="BO81" s="229">
        <v>3687.2759999999998</v>
      </c>
      <c r="BP81" s="229">
        <v>1286.701</v>
      </c>
      <c r="BQ81" s="229">
        <v>882.44399999999996</v>
      </c>
      <c r="BR81" s="229">
        <v>3401.4110000000001</v>
      </c>
      <c r="BS81" s="229">
        <v>3721.2829999999999</v>
      </c>
      <c r="BT81" s="229">
        <v>699.69899999999996</v>
      </c>
      <c r="BU81" s="229">
        <v>735.18600000000004</v>
      </c>
      <c r="BV81" s="229">
        <v>1413.787</v>
      </c>
      <c r="BW81" s="229">
        <v>1088.9649999999999</v>
      </c>
      <c r="BX81" s="229">
        <v>3155.971</v>
      </c>
      <c r="BY81" s="229">
        <v>1769.7529999999999</v>
      </c>
      <c r="BZ81" s="229">
        <v>3216.8380000000002</v>
      </c>
      <c r="CA81" s="229">
        <v>3521.9870000000001</v>
      </c>
      <c r="CB81" s="229">
        <v>395.21300000000002</v>
      </c>
      <c r="CC81" s="229">
        <v>1471.7280000000001</v>
      </c>
      <c r="CD81" s="229">
        <v>943.71199999999999</v>
      </c>
      <c r="CE81" s="229">
        <v>1259.175</v>
      </c>
      <c r="CF81" s="229">
        <v>1119.7909999999999</v>
      </c>
      <c r="CG81" s="229">
        <v>721.97500000000002</v>
      </c>
      <c r="CH81" s="229">
        <v>2666.373</v>
      </c>
      <c r="CI81" s="229">
        <v>1384.2329999999999</v>
      </c>
      <c r="CJ81" s="229">
        <v>3069.1080000000002</v>
      </c>
      <c r="CK81" s="229">
        <v>2781.76</v>
      </c>
      <c r="CL81" s="229">
        <v>2520.0300000000002</v>
      </c>
      <c r="CM81" s="229">
        <v>1177.9780000000001</v>
      </c>
      <c r="CN81" s="229">
        <v>3389.8440000000001</v>
      </c>
      <c r="CO81" s="229">
        <v>2519.6790000000001</v>
      </c>
      <c r="CP81" s="229">
        <v>447.28699999999998</v>
      </c>
      <c r="CQ81" s="229">
        <v>2736.297</v>
      </c>
      <c r="CR81" s="229">
        <v>4319.4110000000001</v>
      </c>
      <c r="CS81" s="229">
        <v>2093.9850000000001</v>
      </c>
      <c r="CT81" s="229">
        <v>1718.105</v>
      </c>
      <c r="CU81" s="229">
        <v>5562.93</v>
      </c>
      <c r="CV81" s="229">
        <v>7712.1089080305874</v>
      </c>
      <c r="CW81" s="229">
        <v>4105.5546511688399</v>
      </c>
      <c r="CX81" s="229">
        <v>2569.085920953652</v>
      </c>
      <c r="CY81" s="229">
        <v>2286.4404014355064</v>
      </c>
      <c r="CZ81" s="229">
        <v>2442.9494527343882</v>
      </c>
      <c r="DA81" s="229">
        <v>6098.2851755904458</v>
      </c>
      <c r="DB81" s="229">
        <v>5830.5018553216705</v>
      </c>
      <c r="DC81" s="229">
        <v>4603.1197055648499</v>
      </c>
      <c r="DD81" s="229">
        <v>3036.2716525171249</v>
      </c>
      <c r="DE81" s="229">
        <v>10339.98496445713</v>
      </c>
      <c r="DF81" s="229">
        <v>4658.6177586520871</v>
      </c>
      <c r="DG81" s="229">
        <v>5582.8053916851077</v>
      </c>
      <c r="DH81" s="229">
        <v>3921.2837105933422</v>
      </c>
      <c r="DI81" s="229">
        <v>6660.5248234321143</v>
      </c>
      <c r="DJ81" s="267">
        <v>2246.2683061659568</v>
      </c>
      <c r="DK81" s="267">
        <v>1790.2702095642589</v>
      </c>
      <c r="DL81" s="267">
        <v>1767.3254007601467</v>
      </c>
      <c r="DM81" s="267">
        <v>1376.9936324440059</v>
      </c>
      <c r="DN81" s="232">
        <v>1124.4719057528798</v>
      </c>
      <c r="DO81" s="232">
        <v>1674.6479814865729</v>
      </c>
      <c r="DP81" s="232">
        <v>3603.4527260412187</v>
      </c>
      <c r="DQ81" s="267">
        <v>3935.5417456941664</v>
      </c>
      <c r="DR81" s="267">
        <v>1043.4395511296627</v>
      </c>
      <c r="DS81" s="229">
        <v>1895.0933044169969</v>
      </c>
      <c r="DT81" s="265">
        <v>1471.229379441779</v>
      </c>
      <c r="DU81" s="268">
        <v>2389.9403714258883</v>
      </c>
      <c r="DV81" s="268">
        <v>2181.8882597065981</v>
      </c>
      <c r="DW81" s="268">
        <v>2507.8037835735254</v>
      </c>
      <c r="DX81" s="268">
        <v>5058.3069535167033</v>
      </c>
      <c r="DY81" s="268">
        <v>3500.6130694728631</v>
      </c>
      <c r="DZ81" s="232">
        <v>4633.1659098547634</v>
      </c>
      <c r="EA81" s="232">
        <v>4036.4027881076008</v>
      </c>
      <c r="EB81" s="232">
        <v>987.75321098704626</v>
      </c>
      <c r="EC81" s="232">
        <v>1980.287033988626</v>
      </c>
      <c r="ED81" s="232">
        <v>2005.9239759855668</v>
      </c>
      <c r="EE81" s="232">
        <v>1106.874097345783</v>
      </c>
      <c r="EF81" s="231">
        <v>2229.146259264176</v>
      </c>
      <c r="EG81" s="231">
        <v>2640.3456211353132</v>
      </c>
      <c r="EH81" s="231">
        <v>2809.7607316718431</v>
      </c>
      <c r="EI81" s="231">
        <v>1859.5624411133208</v>
      </c>
      <c r="EJ81" s="231">
        <v>3846.8406895876483</v>
      </c>
      <c r="EK81" s="231">
        <v>1963.4297379424777</v>
      </c>
      <c r="EL81" s="231">
        <v>2271.7312638621352</v>
      </c>
      <c r="EM81" s="231">
        <v>3462.2823553604921</v>
      </c>
      <c r="EN81" s="231">
        <v>1799.7214924604191</v>
      </c>
      <c r="EO81" s="231">
        <v>2472.8706183303852</v>
      </c>
      <c r="EP81" s="231">
        <v>1940.3767452084248</v>
      </c>
      <c r="EQ81" s="231">
        <v>1522.7499926026219</v>
      </c>
      <c r="ER81" s="231">
        <v>2698.3492747987302</v>
      </c>
      <c r="ES81" s="229">
        <v>2485.8312233991687</v>
      </c>
      <c r="ET81" s="229">
        <v>1869.0373946415907</v>
      </c>
      <c r="EU81" s="229">
        <v>1866.4204046407694</v>
      </c>
      <c r="EV81" s="229">
        <v>1076.079991910553</v>
      </c>
      <c r="EW81" s="229">
        <v>1435.4210357475899</v>
      </c>
      <c r="EX81" s="229">
        <v>1443.7357837150562</v>
      </c>
      <c r="EY81" s="229">
        <v>1113.2820003253187</v>
      </c>
      <c r="EZ81" s="229">
        <v>548.25953678117708</v>
      </c>
      <c r="FA81" s="229">
        <v>728.61128192103388</v>
      </c>
      <c r="FB81" s="229">
        <v>512.72405445986612</v>
      </c>
      <c r="FC81" s="229">
        <v>455.05990565542203</v>
      </c>
      <c r="FD81" s="229">
        <v>930.58519866317795</v>
      </c>
      <c r="FE81" s="229">
        <v>985.58609623663392</v>
      </c>
      <c r="FF81" s="229">
        <v>1631.4627295244923</v>
      </c>
      <c r="FG81" s="229">
        <v>2931.4746942313882</v>
      </c>
      <c r="FH81" s="229">
        <v>2799.2993248617686</v>
      </c>
      <c r="FI81" s="229">
        <v>3887.4012454693275</v>
      </c>
      <c r="FJ81" s="229">
        <v>3883.7944905208096</v>
      </c>
      <c r="FK81" s="229">
        <v>3856.7108680463052</v>
      </c>
      <c r="FL81" s="229">
        <v>3208.3628745276233</v>
      </c>
      <c r="FM81" s="229">
        <v>3355.6109699009853</v>
      </c>
      <c r="FN81" s="229">
        <v>4875.4105478248648</v>
      </c>
      <c r="FO81" s="229">
        <v>2477.7804741510604</v>
      </c>
      <c r="FP81" s="229">
        <v>3269.3539557787308</v>
      </c>
      <c r="FQ81" s="235">
        <v>4956.3271980615018</v>
      </c>
      <c r="FR81" s="235">
        <v>5378.8099819448526</v>
      </c>
      <c r="FS81" s="235">
        <v>4414.1774933377801</v>
      </c>
      <c r="FT81" s="235">
        <v>5691.323928990917</v>
      </c>
      <c r="FU81" s="235">
        <v>7018.3360920819059</v>
      </c>
      <c r="FV81" s="235">
        <v>6528.2591062041683</v>
      </c>
      <c r="FW81" s="235">
        <v>8625.9549610611721</v>
      </c>
      <c r="FX81" s="235">
        <v>4573.7723065658774</v>
      </c>
      <c r="FY81" s="235">
        <v>6457.7263648532717</v>
      </c>
      <c r="FZ81" s="235">
        <v>5072.5632153406123</v>
      </c>
      <c r="GA81" s="235">
        <v>5315.3312697067549</v>
      </c>
      <c r="GB81" s="235">
        <v>5778.8993039461366</v>
      </c>
      <c r="GC81" s="235">
        <v>4198.4457881093913</v>
      </c>
      <c r="GD81" s="235">
        <v>4942.2565549016308</v>
      </c>
      <c r="GE81" s="235">
        <v>1892.8527067725765</v>
      </c>
      <c r="GF81" s="235">
        <v>1726.8053759647287</v>
      </c>
      <c r="GG81" s="235">
        <v>1289.5899319061782</v>
      </c>
      <c r="GH81" s="235">
        <v>896.13658176669014</v>
      </c>
      <c r="GI81" s="235">
        <v>908.36722757631094</v>
      </c>
      <c r="GJ81" s="235">
        <v>594.48476118458996</v>
      </c>
      <c r="GK81" s="235">
        <v>454.43631585381303</v>
      </c>
      <c r="GL81" s="235">
        <v>794</v>
      </c>
      <c r="GM81" s="235">
        <v>1006</v>
      </c>
      <c r="GN81" s="231">
        <v>503</v>
      </c>
      <c r="GO81" s="231">
        <v>453</v>
      </c>
      <c r="GP81" s="231">
        <v>1336</v>
      </c>
      <c r="GQ81" s="231">
        <v>695</v>
      </c>
      <c r="GR81" s="231">
        <v>2133</v>
      </c>
      <c r="GS81" s="231">
        <v>2465</v>
      </c>
      <c r="GT81" s="231">
        <v>1675</v>
      </c>
      <c r="GU81" s="231">
        <v>2156</v>
      </c>
      <c r="GV81" s="231">
        <v>1206</v>
      </c>
      <c r="GW81" s="231">
        <v>1664</v>
      </c>
      <c r="GX81" s="231">
        <v>4888</v>
      </c>
      <c r="GY81" s="231">
        <v>2332</v>
      </c>
      <c r="GZ81" s="231">
        <v>639</v>
      </c>
      <c r="HA81" s="231">
        <v>1166</v>
      </c>
      <c r="HB81" s="231">
        <v>974</v>
      </c>
      <c r="HC81" s="231">
        <v>1105</v>
      </c>
      <c r="HD81" s="231">
        <v>515</v>
      </c>
      <c r="HE81" s="231">
        <v>1474</v>
      </c>
      <c r="HF81" s="231">
        <v>465</v>
      </c>
      <c r="HG81" s="231">
        <v>833</v>
      </c>
      <c r="HH81" s="231">
        <v>809</v>
      </c>
      <c r="HI81" s="231">
        <v>831</v>
      </c>
      <c r="HJ81" s="231">
        <v>587</v>
      </c>
      <c r="HK81" s="231">
        <v>854</v>
      </c>
      <c r="HL81" s="231">
        <v>1942</v>
      </c>
      <c r="HM81" s="231">
        <v>742</v>
      </c>
      <c r="HN81" s="231">
        <v>448</v>
      </c>
      <c r="HO81" s="231">
        <v>1303</v>
      </c>
      <c r="HP81" s="231">
        <v>2749</v>
      </c>
      <c r="HQ81" s="231">
        <v>5627</v>
      </c>
      <c r="HR81" s="231">
        <v>3675</v>
      </c>
      <c r="HS81" s="231">
        <v>3367</v>
      </c>
      <c r="HT81" s="231">
        <v>3225</v>
      </c>
      <c r="HU81" s="231">
        <v>5828</v>
      </c>
      <c r="HV81" s="231">
        <v>4926</v>
      </c>
      <c r="HW81" s="231">
        <v>2478</v>
      </c>
      <c r="HX81" s="231">
        <v>6594</v>
      </c>
      <c r="HY81" s="231">
        <v>3116</v>
      </c>
      <c r="HZ81" s="231">
        <v>1858</v>
      </c>
      <c r="IA81" s="231">
        <v>2291</v>
      </c>
      <c r="IB81" s="231">
        <v>5418</v>
      </c>
      <c r="IC81" s="231">
        <v>5445</v>
      </c>
      <c r="ID81" s="231">
        <v>3946</v>
      </c>
      <c r="IE81" s="231">
        <v>4444</v>
      </c>
      <c r="IF81" s="231">
        <v>4905</v>
      </c>
      <c r="IG81" s="231">
        <v>5280</v>
      </c>
      <c r="IH81" s="231">
        <v>2446</v>
      </c>
      <c r="II81" s="231">
        <v>2642</v>
      </c>
      <c r="IJ81" s="231">
        <v>6631</v>
      </c>
      <c r="IK81" s="231">
        <v>2572</v>
      </c>
      <c r="IL81" s="231">
        <v>3635</v>
      </c>
      <c r="IM81" s="231">
        <v>5622</v>
      </c>
      <c r="IN81" s="231">
        <v>4108</v>
      </c>
      <c r="IO81" s="231">
        <v>1944</v>
      </c>
      <c r="IP81" s="231">
        <v>3543</v>
      </c>
      <c r="IQ81" s="231">
        <v>2995</v>
      </c>
      <c r="IR81" s="231">
        <v>4184</v>
      </c>
      <c r="IS81" s="269">
        <v>5724</v>
      </c>
      <c r="IT81" s="270">
        <v>5330</v>
      </c>
      <c r="IU81" s="270">
        <v>4383</v>
      </c>
      <c r="IV81" s="270">
        <v>4126</v>
      </c>
      <c r="IW81" s="270">
        <v>2428</v>
      </c>
      <c r="IX81" s="270">
        <v>1768</v>
      </c>
      <c r="IY81" s="231">
        <v>3075</v>
      </c>
      <c r="IZ81" s="231">
        <v>3853</v>
      </c>
      <c r="JA81" s="231">
        <v>2407</v>
      </c>
      <c r="JB81" s="231">
        <v>2761</v>
      </c>
      <c r="JC81" s="231">
        <v>1309</v>
      </c>
      <c r="JD81" s="231">
        <v>4408</v>
      </c>
      <c r="JE81" s="231">
        <v>1433</v>
      </c>
      <c r="JF81" s="269">
        <v>1350</v>
      </c>
      <c r="JG81" s="540">
        <v>1858</v>
      </c>
      <c r="JH81" s="557">
        <v>3336</v>
      </c>
      <c r="JI81" s="235">
        <v>3023</v>
      </c>
      <c r="JJ81" s="235">
        <v>3126</v>
      </c>
      <c r="JK81" s="235">
        <v>718</v>
      </c>
    </row>
    <row r="82" spans="1:271" s="245" customFormat="1" ht="15" customHeight="1">
      <c r="A82" s="211"/>
      <c r="B82" s="264" t="s">
        <v>88</v>
      </c>
      <c r="C82" s="265"/>
      <c r="D82" s="265">
        <v>595</v>
      </c>
      <c r="E82" s="265">
        <v>351</v>
      </c>
      <c r="F82" s="266">
        <v>1283</v>
      </c>
      <c r="G82" s="266">
        <v>681</v>
      </c>
      <c r="H82" s="266">
        <v>59</v>
      </c>
      <c r="I82" s="266">
        <v>1477</v>
      </c>
      <c r="J82" s="266">
        <v>890</v>
      </c>
      <c r="K82" s="266">
        <v>159</v>
      </c>
      <c r="L82" s="266">
        <v>36</v>
      </c>
      <c r="M82" s="266">
        <v>553</v>
      </c>
      <c r="N82" s="265">
        <v>450</v>
      </c>
      <c r="O82" s="265">
        <v>-185</v>
      </c>
      <c r="P82" s="265">
        <v>1619.9190000000001</v>
      </c>
      <c r="Q82" s="265">
        <v>1760.6030000000001</v>
      </c>
      <c r="R82" s="265">
        <v>994.31799999999998</v>
      </c>
      <c r="S82" s="265">
        <v>337.947</v>
      </c>
      <c r="T82" s="265">
        <v>1013.349</v>
      </c>
      <c r="U82" s="265">
        <v>1491.8040000000001</v>
      </c>
      <c r="V82" s="265">
        <v>1872.3209999999999</v>
      </c>
      <c r="W82" s="265">
        <v>1315.7670000000001</v>
      </c>
      <c r="X82" s="265">
        <v>1450.788</v>
      </c>
      <c r="Y82" s="232">
        <v>1453.6669999999999</v>
      </c>
      <c r="Z82" s="232">
        <v>1430.2840000000001</v>
      </c>
      <c r="AA82" s="232">
        <v>1348.22</v>
      </c>
      <c r="AB82" s="232">
        <v>1541.5029999999999</v>
      </c>
      <c r="AC82" s="232">
        <v>698.81899999999996</v>
      </c>
      <c r="AD82" s="232">
        <v>553.81299999999999</v>
      </c>
      <c r="AE82" s="232">
        <v>615.14499999999998</v>
      </c>
      <c r="AF82" s="232">
        <v>616.63099999999997</v>
      </c>
      <c r="AG82" s="232">
        <v>637.44799999999998</v>
      </c>
      <c r="AH82" s="232">
        <v>648.36599999999999</v>
      </c>
      <c r="AI82" s="267">
        <v>800.37699999999995</v>
      </c>
      <c r="AJ82" s="267">
        <v>733.654</v>
      </c>
      <c r="AK82" s="267">
        <v>714.28099999999995</v>
      </c>
      <c r="AL82" s="229">
        <v>785.32100000000003</v>
      </c>
      <c r="AM82" s="229">
        <v>529.47699999999998</v>
      </c>
      <c r="AN82" s="229">
        <v>514.35699999999997</v>
      </c>
      <c r="AO82" s="229">
        <v>518.971</v>
      </c>
      <c r="AP82" s="232">
        <v>1114.0899999999999</v>
      </c>
      <c r="AQ82" s="232">
        <v>1628.7460000000001</v>
      </c>
      <c r="AR82" s="232">
        <v>1703.0530000000001</v>
      </c>
      <c r="AS82" s="232">
        <v>2619.9969999999998</v>
      </c>
      <c r="AT82" s="232">
        <v>2318.83</v>
      </c>
      <c r="AU82" s="232">
        <v>2382.5120000000002</v>
      </c>
      <c r="AV82" s="232">
        <v>2247.0120000000002</v>
      </c>
      <c r="AW82" s="232">
        <v>2532.4699999999998</v>
      </c>
      <c r="AX82" s="232">
        <v>2831.9879999999998</v>
      </c>
      <c r="AY82" s="232">
        <v>3540.4650000000001</v>
      </c>
      <c r="AZ82" s="267">
        <v>4623.7870000000003</v>
      </c>
      <c r="BA82" s="267">
        <v>4853.183</v>
      </c>
      <c r="BB82" s="267">
        <v>5014.5649999999996</v>
      </c>
      <c r="BC82" s="267">
        <v>5033.1279999999997</v>
      </c>
      <c r="BD82" s="267">
        <v>5434.8620000000001</v>
      </c>
      <c r="BE82" s="232">
        <v>5691.848</v>
      </c>
      <c r="BF82" s="232">
        <v>5248.4160000000002</v>
      </c>
      <c r="BG82" s="232">
        <v>5195.4790000000003</v>
      </c>
      <c r="BH82" s="232">
        <v>5144.5389999999998</v>
      </c>
      <c r="BI82" s="267">
        <v>5111.7240000000002</v>
      </c>
      <c r="BJ82" s="267">
        <v>5031.5569999999998</v>
      </c>
      <c r="BK82" s="267">
        <v>4914.5959999999995</v>
      </c>
      <c r="BL82" s="229">
        <v>4867.2430000000004</v>
      </c>
      <c r="BM82" s="229">
        <v>2523.404</v>
      </c>
      <c r="BN82" s="229">
        <v>773.10799999999995</v>
      </c>
      <c r="BO82" s="229">
        <v>754.452</v>
      </c>
      <c r="BP82" s="229">
        <v>963.91700000000003</v>
      </c>
      <c r="BQ82" s="229">
        <v>922.93100000000004</v>
      </c>
      <c r="BR82" s="229">
        <v>757.255</v>
      </c>
      <c r="BS82" s="229">
        <v>1086.49</v>
      </c>
      <c r="BT82" s="229">
        <v>492.75900000000001</v>
      </c>
      <c r="BU82" s="229">
        <v>209.11500000000001</v>
      </c>
      <c r="BV82" s="229">
        <v>191.27500000000001</v>
      </c>
      <c r="BW82" s="229">
        <v>125.54900000000001</v>
      </c>
      <c r="BX82" s="229">
        <v>639.22900000000004</v>
      </c>
      <c r="BY82" s="229">
        <v>597.83399999999995</v>
      </c>
      <c r="BZ82" s="229">
        <v>743.53200000000004</v>
      </c>
      <c r="CA82" s="229">
        <v>1478.2170000000001</v>
      </c>
      <c r="CB82" s="229">
        <v>2173.268</v>
      </c>
      <c r="CC82" s="229">
        <v>2141.105</v>
      </c>
      <c r="CD82" s="229">
        <v>876.07100000000003</v>
      </c>
      <c r="CE82" s="229">
        <v>528.48299999999995</v>
      </c>
      <c r="CF82" s="229">
        <v>886.75900000000001</v>
      </c>
      <c r="CG82" s="229">
        <v>1748.0820000000001</v>
      </c>
      <c r="CH82" s="229">
        <v>1717.259</v>
      </c>
      <c r="CI82" s="229">
        <v>539.79899999999998</v>
      </c>
      <c r="CJ82" s="229">
        <v>466.738</v>
      </c>
      <c r="CK82" s="229">
        <v>455.01400000000001</v>
      </c>
      <c r="CL82" s="229">
        <v>793.35500000000002</v>
      </c>
      <c r="CM82" s="229">
        <v>453.05900000000003</v>
      </c>
      <c r="CN82" s="229">
        <v>79.605999999999995</v>
      </c>
      <c r="CO82" s="229">
        <v>726.62699999999995</v>
      </c>
      <c r="CP82" s="229">
        <v>374.53800000000001</v>
      </c>
      <c r="CQ82" s="229">
        <v>741.59100000000001</v>
      </c>
      <c r="CR82" s="229">
        <v>754.05700000000002</v>
      </c>
      <c r="CS82" s="229">
        <v>639.202</v>
      </c>
      <c r="CT82" s="229">
        <v>635.31200000000001</v>
      </c>
      <c r="CU82" s="229">
        <v>384.75</v>
      </c>
      <c r="CV82" s="229">
        <v>388.34524946976001</v>
      </c>
      <c r="CW82" s="229">
        <v>434.07768352871994</v>
      </c>
      <c r="CX82" s="229">
        <v>285.68158874573999</v>
      </c>
      <c r="CY82" s="229">
        <v>460.08093601491998</v>
      </c>
      <c r="CZ82" s="229">
        <v>170.19218380714</v>
      </c>
      <c r="DA82" s="229">
        <v>976.9713227159599</v>
      </c>
      <c r="DB82" s="229">
        <v>658.95534134188006</v>
      </c>
      <c r="DC82" s="229">
        <v>142.72524487473999</v>
      </c>
      <c r="DD82" s="229">
        <v>49.361849779660005</v>
      </c>
      <c r="DE82" s="229">
        <v>222.77283558640002</v>
      </c>
      <c r="DF82" s="229">
        <v>161.95713338244002</v>
      </c>
      <c r="DG82" s="229">
        <v>1248.71238025248</v>
      </c>
      <c r="DH82" s="229">
        <v>126.18296783246001</v>
      </c>
      <c r="DI82" s="229">
        <v>10.1336609341</v>
      </c>
      <c r="DJ82" s="229">
        <v>90.105227722839999</v>
      </c>
      <c r="DK82" s="229">
        <v>583.06423029448001</v>
      </c>
      <c r="DL82" s="267">
        <v>275.78362598028002</v>
      </c>
      <c r="DM82" s="267">
        <v>60.721154377180007</v>
      </c>
      <c r="DN82" s="267">
        <v>123.76639280368001</v>
      </c>
      <c r="DO82" s="267">
        <v>189.54553911523999</v>
      </c>
      <c r="DP82" s="267">
        <v>407.93281320193603</v>
      </c>
      <c r="DQ82" s="267">
        <v>452.16430074803202</v>
      </c>
      <c r="DR82" s="267">
        <v>366.90503734812796</v>
      </c>
      <c r="DS82" s="229">
        <v>109.30995179318602</v>
      </c>
      <c r="DT82" s="265">
        <v>5.5789546896159994</v>
      </c>
      <c r="DU82" s="268">
        <v>43.511694148550006</v>
      </c>
      <c r="DV82" s="268">
        <v>103.93700541885698</v>
      </c>
      <c r="DW82" s="268">
        <v>92.283517876923995</v>
      </c>
      <c r="DX82" s="268">
        <v>10068.815469007803</v>
      </c>
      <c r="DY82" s="268">
        <v>8990.4894273384907</v>
      </c>
      <c r="DZ82" s="232">
        <v>4497.5809618611347</v>
      </c>
      <c r="EA82" s="232">
        <v>7062.9139875584569</v>
      </c>
      <c r="EB82" s="232">
        <v>7348.1066660579654</v>
      </c>
      <c r="EC82" s="232">
        <v>6600.8985123963594</v>
      </c>
      <c r="ED82" s="232">
        <v>6911.1723194104252</v>
      </c>
      <c r="EE82" s="232">
        <v>867.07615702625105</v>
      </c>
      <c r="EF82" s="231">
        <v>6160.4871163592798</v>
      </c>
      <c r="EG82" s="231">
        <v>6280.1648573019411</v>
      </c>
      <c r="EH82" s="231">
        <v>8072.7761043311284</v>
      </c>
      <c r="EI82" s="231">
        <v>7786.2979364060984</v>
      </c>
      <c r="EJ82" s="231">
        <v>5435.3288406407819</v>
      </c>
      <c r="EK82" s="231">
        <v>5136.1519008390069</v>
      </c>
      <c r="EL82" s="231">
        <v>4831.9173564518787</v>
      </c>
      <c r="EM82" s="231">
        <v>5638.107791234479</v>
      </c>
      <c r="EN82" s="231">
        <v>6072.8790194631401</v>
      </c>
      <c r="EO82" s="231">
        <v>4768.195541744185</v>
      </c>
      <c r="EP82" s="231">
        <v>3974.5572067364856</v>
      </c>
      <c r="EQ82" s="231">
        <v>4231.8464576089546</v>
      </c>
      <c r="ER82" s="231">
        <v>4088.7959275650601</v>
      </c>
      <c r="ES82" s="229">
        <v>3900.3112844767102</v>
      </c>
      <c r="ET82" s="229">
        <v>3396.7033431273453</v>
      </c>
      <c r="EU82" s="229">
        <v>2275.8004896826405</v>
      </c>
      <c r="EV82" s="229">
        <v>2519.5237404012855</v>
      </c>
      <c r="EW82" s="229">
        <v>2472.8188018380997</v>
      </c>
      <c r="EX82" s="229">
        <v>2970.0368874843348</v>
      </c>
      <c r="EY82" s="229">
        <v>3024.45171158839</v>
      </c>
      <c r="EZ82" s="229">
        <v>2434.7481644255895</v>
      </c>
      <c r="FA82" s="229">
        <v>2353.432699120835</v>
      </c>
      <c r="FB82" s="229">
        <v>2046.2424891231453</v>
      </c>
      <c r="FC82" s="229">
        <v>3500.4796976134753</v>
      </c>
      <c r="FD82" s="229">
        <v>3183.3011677579202</v>
      </c>
      <c r="FE82" s="229">
        <v>4603.5601286630408</v>
      </c>
      <c r="FF82" s="229">
        <v>4671.3184893434491</v>
      </c>
      <c r="FG82" s="229">
        <v>5364.2394199251203</v>
      </c>
      <c r="FH82" s="229">
        <v>4689.4786590809399</v>
      </c>
      <c r="FI82" s="229">
        <v>3523.6059984518593</v>
      </c>
      <c r="FJ82" s="229">
        <v>2724.2895882416897</v>
      </c>
      <c r="FK82" s="229">
        <v>4191.9321705929597</v>
      </c>
      <c r="FL82" s="229">
        <v>4747.5370731805488</v>
      </c>
      <c r="FM82" s="229">
        <v>5465.9008830751291</v>
      </c>
      <c r="FN82" s="229">
        <v>4517.76725755799</v>
      </c>
      <c r="FO82" s="229">
        <v>4625.1267069507794</v>
      </c>
      <c r="FP82" s="229">
        <v>6446.5423500483494</v>
      </c>
      <c r="FQ82" s="235">
        <v>6607.4678133958996</v>
      </c>
      <c r="FR82" s="235">
        <v>8115.1388702209006</v>
      </c>
      <c r="FS82" s="235">
        <v>10545.790033634517</v>
      </c>
      <c r="FT82" s="235">
        <v>9558.0795440123075</v>
      </c>
      <c r="FU82" s="235">
        <v>9304.4853090597371</v>
      </c>
      <c r="FV82" s="235">
        <v>10407.21780988343</v>
      </c>
      <c r="FW82" s="235">
        <v>9170.2490497836388</v>
      </c>
      <c r="FX82" s="235">
        <v>10819.694013217682</v>
      </c>
      <c r="FY82" s="235">
        <v>11584.556943557096</v>
      </c>
      <c r="FZ82" s="235">
        <v>14337.21773494328</v>
      </c>
      <c r="GA82" s="235">
        <v>14957.013149188992</v>
      </c>
      <c r="GB82" s="235">
        <v>13534.921005405493</v>
      </c>
      <c r="GC82" s="235">
        <v>16233.447009996655</v>
      </c>
      <c r="GD82" s="235">
        <v>15268.060234074039</v>
      </c>
      <c r="GE82" s="235">
        <v>14982.242887545275</v>
      </c>
      <c r="GF82" s="235">
        <v>14441.737878690052</v>
      </c>
      <c r="GG82" s="235">
        <v>14101.455748627612</v>
      </c>
      <c r="GH82" s="235">
        <v>14001.268571743634</v>
      </c>
      <c r="GI82" s="235">
        <v>13100.530278465829</v>
      </c>
      <c r="GJ82" s="235">
        <v>13336.224703782042</v>
      </c>
      <c r="GK82" s="235">
        <v>12169.11526337792</v>
      </c>
      <c r="GL82" s="235">
        <v>9777</v>
      </c>
      <c r="GM82" s="235">
        <v>7294</v>
      </c>
      <c r="GN82" s="231">
        <v>8940</v>
      </c>
      <c r="GO82" s="231">
        <v>9351</v>
      </c>
      <c r="GP82" s="231">
        <v>5489</v>
      </c>
      <c r="GQ82" s="231">
        <v>4757</v>
      </c>
      <c r="GR82" s="231">
        <v>2816</v>
      </c>
      <c r="GS82" s="231">
        <v>2470</v>
      </c>
      <c r="GT82" s="231">
        <v>2995</v>
      </c>
      <c r="GU82" s="231">
        <v>5169</v>
      </c>
      <c r="GV82" s="231">
        <v>6577</v>
      </c>
      <c r="GW82" s="231">
        <v>4570</v>
      </c>
      <c r="GX82" s="231">
        <v>3597</v>
      </c>
      <c r="GY82" s="231">
        <v>4993</v>
      </c>
      <c r="GZ82" s="231">
        <v>4730</v>
      </c>
      <c r="HA82" s="231">
        <v>3564</v>
      </c>
      <c r="HB82" s="231">
        <v>3784</v>
      </c>
      <c r="HC82" s="231">
        <v>3098</v>
      </c>
      <c r="HD82" s="231">
        <v>4184</v>
      </c>
      <c r="HE82" s="231">
        <v>4225</v>
      </c>
      <c r="HF82" s="231">
        <v>3865</v>
      </c>
      <c r="HG82" s="231">
        <v>3255</v>
      </c>
      <c r="HH82" s="231">
        <v>3686</v>
      </c>
      <c r="HI82" s="231">
        <v>6643</v>
      </c>
      <c r="HJ82" s="231">
        <v>5285</v>
      </c>
      <c r="HK82" s="231">
        <v>4963</v>
      </c>
      <c r="HL82" s="231">
        <v>3321</v>
      </c>
      <c r="HM82" s="231">
        <v>6981</v>
      </c>
      <c r="HN82" s="231">
        <v>7821</v>
      </c>
      <c r="HO82" s="231">
        <v>11882</v>
      </c>
      <c r="HP82" s="231">
        <v>15430</v>
      </c>
      <c r="HQ82" s="231">
        <v>11709</v>
      </c>
      <c r="HR82" s="231">
        <v>17736</v>
      </c>
      <c r="HS82" s="231">
        <v>17909</v>
      </c>
      <c r="HT82" s="231">
        <v>22393</v>
      </c>
      <c r="HU82" s="231">
        <v>21962</v>
      </c>
      <c r="HV82" s="231">
        <v>29184</v>
      </c>
      <c r="HW82" s="231">
        <v>21223</v>
      </c>
      <c r="HX82" s="231">
        <v>19368</v>
      </c>
      <c r="HY82" s="231">
        <v>19794</v>
      </c>
      <c r="HZ82" s="231">
        <v>25474</v>
      </c>
      <c r="IA82" s="231">
        <v>25114</v>
      </c>
      <c r="IB82" s="231">
        <v>17493</v>
      </c>
      <c r="IC82" s="231">
        <v>18319</v>
      </c>
      <c r="ID82" s="231">
        <v>21144</v>
      </c>
      <c r="IE82" s="231">
        <v>18816</v>
      </c>
      <c r="IF82" s="231">
        <v>18634</v>
      </c>
      <c r="IG82" s="231">
        <v>10155</v>
      </c>
      <c r="IH82" s="231">
        <v>13110</v>
      </c>
      <c r="II82" s="231">
        <v>7889</v>
      </c>
      <c r="IJ82" s="231">
        <v>7422</v>
      </c>
      <c r="IK82" s="231">
        <v>12515</v>
      </c>
      <c r="IL82" s="231">
        <v>11909</v>
      </c>
      <c r="IM82" s="231">
        <v>11429</v>
      </c>
      <c r="IN82" s="231">
        <v>9246</v>
      </c>
      <c r="IO82" s="231">
        <v>8806</v>
      </c>
      <c r="IP82" s="231">
        <v>3997</v>
      </c>
      <c r="IQ82" s="231">
        <v>6085</v>
      </c>
      <c r="IR82" s="231">
        <v>6268</v>
      </c>
      <c r="IS82" s="269">
        <v>3440</v>
      </c>
      <c r="IT82" s="270">
        <v>5985</v>
      </c>
      <c r="IU82" s="270">
        <v>3415</v>
      </c>
      <c r="IV82" s="270">
        <v>2456</v>
      </c>
      <c r="IW82" s="270">
        <v>3649</v>
      </c>
      <c r="IX82" s="270">
        <v>4002</v>
      </c>
      <c r="IY82" s="231">
        <v>3622</v>
      </c>
      <c r="IZ82" s="231">
        <v>2893</v>
      </c>
      <c r="JA82" s="231">
        <v>2669</v>
      </c>
      <c r="JB82" s="231">
        <v>1952</v>
      </c>
      <c r="JC82" s="231">
        <v>2361</v>
      </c>
      <c r="JD82" s="231">
        <v>4216</v>
      </c>
      <c r="JE82" s="231">
        <v>2271</v>
      </c>
      <c r="JF82" s="269">
        <v>1260</v>
      </c>
      <c r="JG82" s="540">
        <v>862</v>
      </c>
      <c r="JH82" s="557">
        <v>2658</v>
      </c>
      <c r="JI82" s="235">
        <v>1284</v>
      </c>
      <c r="JJ82" s="235">
        <v>1242</v>
      </c>
      <c r="JK82" s="235">
        <v>1532</v>
      </c>
    </row>
    <row r="83" spans="1:271" s="15" customFormat="1" ht="15" customHeight="1">
      <c r="A83" s="58"/>
      <c r="B83" s="30" t="s">
        <v>157</v>
      </c>
      <c r="C83" s="187">
        <f t="shared" ref="C83:H83" si="80">C84-C85</f>
        <v>0</v>
      </c>
      <c r="D83" s="187">
        <f t="shared" si="80"/>
        <v>0</v>
      </c>
      <c r="E83" s="187">
        <f t="shared" si="80"/>
        <v>-50</v>
      </c>
      <c r="F83" s="187">
        <f t="shared" si="80"/>
        <v>-172</v>
      </c>
      <c r="G83" s="187">
        <f t="shared" si="80"/>
        <v>-197</v>
      </c>
      <c r="H83" s="187">
        <f t="shared" si="80"/>
        <v>-183</v>
      </c>
      <c r="I83" s="190">
        <f>I84-I85</f>
        <v>-122.6</v>
      </c>
      <c r="J83" s="190">
        <f>J84-J85</f>
        <v>-224.6</v>
      </c>
      <c r="K83" s="190">
        <f>K84-K85</f>
        <v>-510.7</v>
      </c>
      <c r="L83" s="190">
        <v>0.2</v>
      </c>
      <c r="M83" s="190">
        <v>0.2</v>
      </c>
      <c r="N83" s="187">
        <v>0</v>
      </c>
      <c r="O83" s="187">
        <f>O84-O85</f>
        <v>-1894</v>
      </c>
      <c r="P83" s="187">
        <f t="shared" ref="P83:CA83" si="81">P84-P85</f>
        <v>-1667</v>
      </c>
      <c r="Q83" s="187">
        <f t="shared" si="81"/>
        <v>-1411</v>
      </c>
      <c r="R83" s="187">
        <f t="shared" si="81"/>
        <v>-1423</v>
      </c>
      <c r="S83" s="187">
        <f t="shared" si="81"/>
        <v>-1463</v>
      </c>
      <c r="T83" s="187">
        <f t="shared" si="81"/>
        <v>-1389</v>
      </c>
      <c r="U83" s="187">
        <f t="shared" si="81"/>
        <v>-1621</v>
      </c>
      <c r="V83" s="187">
        <f t="shared" si="81"/>
        <v>-2356</v>
      </c>
      <c r="W83" s="187">
        <f t="shared" si="81"/>
        <v>-2639</v>
      </c>
      <c r="X83" s="187">
        <f t="shared" si="81"/>
        <v>-2172</v>
      </c>
      <c r="Y83" s="187">
        <f t="shared" si="81"/>
        <v>-2515</v>
      </c>
      <c r="Z83" s="187">
        <f t="shared" si="81"/>
        <v>-2788</v>
      </c>
      <c r="AA83" s="187">
        <f t="shared" si="81"/>
        <v>-2844</v>
      </c>
      <c r="AB83" s="187">
        <f t="shared" si="81"/>
        <v>-3554</v>
      </c>
      <c r="AC83" s="187">
        <f t="shared" si="81"/>
        <v>-3603</v>
      </c>
      <c r="AD83" s="187">
        <f t="shared" si="81"/>
        <v>-3753</v>
      </c>
      <c r="AE83" s="187">
        <f t="shared" si="81"/>
        <v>-4229</v>
      </c>
      <c r="AF83" s="187">
        <f t="shared" si="81"/>
        <v>-3324</v>
      </c>
      <c r="AG83" s="187">
        <f t="shared" si="81"/>
        <v>-3615</v>
      </c>
      <c r="AH83" s="187">
        <f t="shared" si="81"/>
        <v>-4201</v>
      </c>
      <c r="AI83" s="187">
        <f t="shared" si="81"/>
        <v>-4416</v>
      </c>
      <c r="AJ83" s="187">
        <f t="shared" si="81"/>
        <v>-4666</v>
      </c>
      <c r="AK83" s="187">
        <f t="shared" si="81"/>
        <v>-4903</v>
      </c>
      <c r="AL83" s="187">
        <f t="shared" si="81"/>
        <v>-5298</v>
      </c>
      <c r="AM83" s="187">
        <f>AM84-AM85</f>
        <v>-7277</v>
      </c>
      <c r="AN83" s="187">
        <f t="shared" si="81"/>
        <v>-7612</v>
      </c>
      <c r="AO83" s="187">
        <f t="shared" si="81"/>
        <v>-7337</v>
      </c>
      <c r="AP83" s="187">
        <f t="shared" si="81"/>
        <v>-7155</v>
      </c>
      <c r="AQ83" s="187">
        <f t="shared" si="81"/>
        <v>-7511</v>
      </c>
      <c r="AR83" s="190">
        <f t="shared" si="81"/>
        <v>-8337</v>
      </c>
      <c r="AS83" s="190">
        <f t="shared" si="81"/>
        <v>-8727</v>
      </c>
      <c r="AT83" s="190">
        <f t="shared" si="81"/>
        <v>-10792</v>
      </c>
      <c r="AU83" s="190">
        <f t="shared" si="81"/>
        <v>-11320</v>
      </c>
      <c r="AV83" s="190">
        <f t="shared" si="81"/>
        <v>-6112</v>
      </c>
      <c r="AW83" s="179">
        <f t="shared" si="81"/>
        <v>-6596</v>
      </c>
      <c r="AX83" s="179">
        <f t="shared" si="81"/>
        <v>-6375</v>
      </c>
      <c r="AY83" s="179">
        <f t="shared" si="81"/>
        <v>-8248</v>
      </c>
      <c r="AZ83" s="179">
        <f>AZ84-AZ85</f>
        <v>-7373</v>
      </c>
      <c r="BA83" s="179">
        <f>BA84-BA85</f>
        <v>-4448</v>
      </c>
      <c r="BB83" s="179">
        <f t="shared" si="81"/>
        <v>-4911</v>
      </c>
      <c r="BC83" s="179">
        <f t="shared" si="81"/>
        <v>-7250</v>
      </c>
      <c r="BD83" s="179">
        <f t="shared" si="81"/>
        <v>-6297</v>
      </c>
      <c r="BE83" s="179">
        <f t="shared" si="81"/>
        <v>-7231</v>
      </c>
      <c r="BF83" s="179">
        <f t="shared" si="81"/>
        <v>-5673</v>
      </c>
      <c r="BG83" s="179">
        <f t="shared" si="81"/>
        <v>-6346</v>
      </c>
      <c r="BH83" s="179">
        <f t="shared" si="81"/>
        <v>-8866</v>
      </c>
      <c r="BI83" s="179">
        <f t="shared" si="81"/>
        <v>-7985</v>
      </c>
      <c r="BJ83" s="179">
        <f t="shared" si="81"/>
        <v>-6967</v>
      </c>
      <c r="BK83" s="179">
        <f t="shared" si="81"/>
        <v>-6871</v>
      </c>
      <c r="BL83" s="179">
        <f t="shared" si="81"/>
        <v>-7317</v>
      </c>
      <c r="BM83" s="179">
        <f t="shared" si="81"/>
        <v>-7240</v>
      </c>
      <c r="BN83" s="179">
        <f t="shared" si="81"/>
        <v>-6864</v>
      </c>
      <c r="BO83" s="179">
        <f t="shared" si="81"/>
        <v>-6896</v>
      </c>
      <c r="BP83" s="179">
        <f t="shared" si="81"/>
        <v>-6678</v>
      </c>
      <c r="BQ83" s="179">
        <f t="shared" si="81"/>
        <v>-6809</v>
      </c>
      <c r="BR83" s="179">
        <f t="shared" si="81"/>
        <v>-5884</v>
      </c>
      <c r="BS83" s="179">
        <f t="shared" si="81"/>
        <v>-5820</v>
      </c>
      <c r="BT83" s="179">
        <f t="shared" si="81"/>
        <v>-5995</v>
      </c>
      <c r="BU83" s="179">
        <f t="shared" si="81"/>
        <v>-5921</v>
      </c>
      <c r="BV83" s="179">
        <f t="shared" si="81"/>
        <v>-6061</v>
      </c>
      <c r="BW83" s="179">
        <f t="shared" si="81"/>
        <v>-5570</v>
      </c>
      <c r="BX83" s="179">
        <f t="shared" si="81"/>
        <v>-7011</v>
      </c>
      <c r="BY83" s="179">
        <f t="shared" si="81"/>
        <v>-7312</v>
      </c>
      <c r="BZ83" s="179">
        <f t="shared" si="81"/>
        <v>-7171</v>
      </c>
      <c r="CA83" s="179">
        <f t="shared" si="81"/>
        <v>-6449</v>
      </c>
      <c r="CB83" s="179">
        <f t="shared" ref="CB83:EM83" si="82">CB84-CB85</f>
        <v>-6167</v>
      </c>
      <c r="CC83" s="179">
        <f t="shared" si="82"/>
        <v>-4349</v>
      </c>
      <c r="CD83" s="179">
        <f t="shared" si="82"/>
        <v>-5061</v>
      </c>
      <c r="CE83" s="179">
        <f t="shared" si="82"/>
        <v>-5115</v>
      </c>
      <c r="CF83" s="179">
        <f t="shared" si="82"/>
        <v>-5157</v>
      </c>
      <c r="CG83" s="179">
        <f t="shared" si="82"/>
        <v>-4891</v>
      </c>
      <c r="CH83" s="179">
        <f t="shared" si="82"/>
        <v>-4732</v>
      </c>
      <c r="CI83" s="179">
        <f t="shared" si="82"/>
        <v>-4476</v>
      </c>
      <c r="CJ83" s="179">
        <f t="shared" si="82"/>
        <v>-4647</v>
      </c>
      <c r="CK83" s="179">
        <f t="shared" si="82"/>
        <v>-5245</v>
      </c>
      <c r="CL83" s="179">
        <f t="shared" si="82"/>
        <v>-5874</v>
      </c>
      <c r="CM83" s="179">
        <f t="shared" si="82"/>
        <v>-5016</v>
      </c>
      <c r="CN83" s="179">
        <f t="shared" si="82"/>
        <v>-5097</v>
      </c>
      <c r="CO83" s="179">
        <f t="shared" si="82"/>
        <v>-4637</v>
      </c>
      <c r="CP83" s="179">
        <f t="shared" si="82"/>
        <v>-4644</v>
      </c>
      <c r="CQ83" s="179">
        <f t="shared" si="82"/>
        <v>-5093</v>
      </c>
      <c r="CR83" s="179">
        <f t="shared" si="82"/>
        <v>-5009</v>
      </c>
      <c r="CS83" s="179">
        <f t="shared" si="82"/>
        <v>-6021</v>
      </c>
      <c r="CT83" s="179">
        <f t="shared" si="82"/>
        <v>-6103</v>
      </c>
      <c r="CU83" s="179">
        <f t="shared" si="82"/>
        <v>-6299</v>
      </c>
      <c r="CV83" s="179">
        <f t="shared" si="82"/>
        <v>-5873.53595901054</v>
      </c>
      <c r="CW83" s="179">
        <f t="shared" si="82"/>
        <v>-6321.2159743195198</v>
      </c>
      <c r="CX83" s="179">
        <f t="shared" si="82"/>
        <v>-7100.6197036960002</v>
      </c>
      <c r="CY83" s="179">
        <f t="shared" si="82"/>
        <v>-7212.96845874068</v>
      </c>
      <c r="CZ83" s="179">
        <f t="shared" si="82"/>
        <v>-7083.0000135200398</v>
      </c>
      <c r="DA83" s="179">
        <f t="shared" si="82"/>
        <v>-7160.2827725334</v>
      </c>
      <c r="DB83" s="179">
        <f t="shared" si="82"/>
        <v>-6631.1811789500407</v>
      </c>
      <c r="DC83" s="179">
        <f t="shared" si="82"/>
        <v>-7332.5241897093601</v>
      </c>
      <c r="DD83" s="178">
        <f t="shared" si="82"/>
        <v>-6842.9799773985405</v>
      </c>
      <c r="DE83" s="178">
        <f t="shared" si="82"/>
        <v>-6378.29183272316</v>
      </c>
      <c r="DF83" s="178">
        <f t="shared" si="82"/>
        <v>-7079.92093793002</v>
      </c>
      <c r="DG83" s="178">
        <f t="shared" si="82"/>
        <v>-7302.3853687406599</v>
      </c>
      <c r="DH83" s="178">
        <f t="shared" si="82"/>
        <v>-8530.4202723831586</v>
      </c>
      <c r="DI83" s="178">
        <f t="shared" si="82"/>
        <v>-9012.1054207700399</v>
      </c>
      <c r="DJ83" s="178">
        <f t="shared" si="82"/>
        <v>-8920.7874172846405</v>
      </c>
      <c r="DK83" s="178">
        <f t="shared" si="82"/>
        <v>-8577.5400536635207</v>
      </c>
      <c r="DL83" s="178">
        <f t="shared" si="82"/>
        <v>-9550.2919427853194</v>
      </c>
      <c r="DM83" s="178">
        <f t="shared" si="82"/>
        <v>-8667.7758454794803</v>
      </c>
      <c r="DN83" s="178">
        <f t="shared" si="82"/>
        <v>-8984.576204921359</v>
      </c>
      <c r="DO83" s="178">
        <f t="shared" si="82"/>
        <v>-8612.3718798561404</v>
      </c>
      <c r="DP83" s="178">
        <f t="shared" si="82"/>
        <v>-8692.9477278020786</v>
      </c>
      <c r="DQ83" s="178">
        <f t="shared" si="82"/>
        <v>-8363.0584628782926</v>
      </c>
      <c r="DR83" s="178">
        <f t="shared" si="82"/>
        <v>-8687.9352340315236</v>
      </c>
      <c r="DS83" s="178">
        <f t="shared" si="82"/>
        <v>-9603.7423274685752</v>
      </c>
      <c r="DT83" s="253">
        <f t="shared" si="82"/>
        <v>-10702.594469163203</v>
      </c>
      <c r="DU83" s="187">
        <f t="shared" si="82"/>
        <v>-9478.3603364869632</v>
      </c>
      <c r="DV83" s="187">
        <f t="shared" si="82"/>
        <v>-8641.7943722818782</v>
      </c>
      <c r="DW83" s="187">
        <f t="shared" si="82"/>
        <v>-8471.3390289593099</v>
      </c>
      <c r="DX83" s="187">
        <f t="shared" si="82"/>
        <v>-6616.5264346413742</v>
      </c>
      <c r="DY83" s="187">
        <f t="shared" si="82"/>
        <v>-8823.9057564683571</v>
      </c>
      <c r="DZ83" s="187">
        <f t="shared" si="82"/>
        <v>-5665.6029881748873</v>
      </c>
      <c r="EA83" s="187">
        <f t="shared" si="82"/>
        <v>-4943.7217777362821</v>
      </c>
      <c r="EB83" s="187">
        <f t="shared" si="82"/>
        <v>-5172.230238393392</v>
      </c>
      <c r="EC83" s="187">
        <f t="shared" si="82"/>
        <v>-5311.1218701598373</v>
      </c>
      <c r="ED83" s="187">
        <f t="shared" si="82"/>
        <v>-5605.9719919210083</v>
      </c>
      <c r="EE83" s="179">
        <f t="shared" si="82"/>
        <v>-5759.3926600538935</v>
      </c>
      <c r="EF83" s="179">
        <f t="shared" si="82"/>
        <v>-6052.5454013616627</v>
      </c>
      <c r="EG83" s="179">
        <f t="shared" si="82"/>
        <v>-6759.7710891750576</v>
      </c>
      <c r="EH83" s="181">
        <f t="shared" si="82"/>
        <v>-7772.2092469663221</v>
      </c>
      <c r="EI83" s="181">
        <f t="shared" si="82"/>
        <v>-7489.8044573863208</v>
      </c>
      <c r="EJ83" s="181">
        <f>EJ84-EJ85</f>
        <v>-7447.2471735064064</v>
      </c>
      <c r="EK83" s="181">
        <f>EK84-EK85</f>
        <v>-7445.2759294254911</v>
      </c>
      <c r="EL83" s="181">
        <f t="shared" si="82"/>
        <v>-7081.2735828182849</v>
      </c>
      <c r="EM83" s="181">
        <f t="shared" si="82"/>
        <v>-6111.8784871207608</v>
      </c>
      <c r="EN83" s="181">
        <f t="shared" ref="EN83:GM83" si="83">EN84-EN85</f>
        <v>-6502.8065990279192</v>
      </c>
      <c r="EO83" s="181">
        <f t="shared" si="83"/>
        <v>-6199.1901201810588</v>
      </c>
      <c r="EP83" s="181">
        <f t="shared" si="83"/>
        <v>-5979.7302952626087</v>
      </c>
      <c r="EQ83" s="181">
        <f t="shared" si="83"/>
        <v>-5670.9071297379487</v>
      </c>
      <c r="ER83" s="178">
        <f t="shared" si="83"/>
        <v>-5611.9240018146738</v>
      </c>
      <c r="ES83" s="178">
        <f t="shared" si="83"/>
        <v>-5454.4725129909521</v>
      </c>
      <c r="ET83" s="178">
        <f t="shared" si="83"/>
        <v>-5377.2710501278989</v>
      </c>
      <c r="EU83" s="178">
        <f t="shared" si="83"/>
        <v>-4977.8782131295247</v>
      </c>
      <c r="EV83" s="178">
        <f t="shared" si="83"/>
        <v>-5286.9034395919025</v>
      </c>
      <c r="EW83" s="178">
        <f t="shared" si="83"/>
        <v>-5061.9615190504164</v>
      </c>
      <c r="EX83" s="178">
        <f t="shared" si="83"/>
        <v>-4602.0459104642123</v>
      </c>
      <c r="EY83" s="178">
        <f t="shared" si="83"/>
        <v>-6227.0903695900843</v>
      </c>
      <c r="EZ83" s="178">
        <f t="shared" si="83"/>
        <v>-6347.5049574971208</v>
      </c>
      <c r="FA83" s="178">
        <f t="shared" si="83"/>
        <v>-6013.962046582541</v>
      </c>
      <c r="FB83" s="178">
        <f t="shared" si="83"/>
        <v>-6191.1609118321567</v>
      </c>
      <c r="FC83" s="178">
        <f t="shared" si="83"/>
        <v>-5590.9632357953351</v>
      </c>
      <c r="FD83" s="178">
        <f t="shared" si="83"/>
        <v>-5331.8918469403388</v>
      </c>
      <c r="FE83" s="178">
        <f t="shared" si="83"/>
        <v>-5415.3779917759548</v>
      </c>
      <c r="FF83" s="178">
        <f t="shared" si="83"/>
        <v>-5050.5380526012668</v>
      </c>
      <c r="FG83" s="178">
        <f t="shared" si="83"/>
        <v>-5122.6972038358981</v>
      </c>
      <c r="FH83" s="178">
        <f t="shared" si="83"/>
        <v>-5513.2317567664204</v>
      </c>
      <c r="FI83" s="178">
        <f t="shared" si="83"/>
        <v>-5511.5499952075752</v>
      </c>
      <c r="FJ83" s="178">
        <f t="shared" si="83"/>
        <v>-5773.8891936728478</v>
      </c>
      <c r="FK83" s="178">
        <f t="shared" si="83"/>
        <v>-5825.6234775529183</v>
      </c>
      <c r="FL83" s="178">
        <f t="shared" si="83"/>
        <v>-5848.6737507485977</v>
      </c>
      <c r="FM83" s="178">
        <f>FM84-FM85</f>
        <v>-6094.478315530645</v>
      </c>
      <c r="FN83" s="178">
        <f t="shared" si="83"/>
        <v>-5523.9794622914305</v>
      </c>
      <c r="FO83" s="178">
        <f t="shared" si="83"/>
        <v>-5257.1561331832654</v>
      </c>
      <c r="FP83" s="178">
        <f t="shared" si="83"/>
        <v>-5251.4731858061323</v>
      </c>
      <c r="FQ83" s="178">
        <f t="shared" si="83"/>
        <v>-5265.4293773091531</v>
      </c>
      <c r="FR83" s="178">
        <f t="shared" si="83"/>
        <v>-5183.9110496348594</v>
      </c>
      <c r="FS83" s="178">
        <f t="shared" si="83"/>
        <v>-5084.114986380675</v>
      </c>
      <c r="FT83" s="178">
        <f t="shared" si="83"/>
        <v>-4836.4870717059421</v>
      </c>
      <c r="FU83" s="178">
        <f t="shared" si="83"/>
        <v>-4739.3257369843504</v>
      </c>
      <c r="FV83" s="178">
        <f t="shared" si="83"/>
        <v>-5374.408496378921</v>
      </c>
      <c r="FW83" s="178">
        <f t="shared" si="83"/>
        <v>-5384.2574536994653</v>
      </c>
      <c r="FX83" s="178">
        <f t="shared" si="83"/>
        <v>-6065.4019413148299</v>
      </c>
      <c r="FY83" s="178">
        <f t="shared" si="83"/>
        <v>-6206.0885398949367</v>
      </c>
      <c r="FZ83" s="178">
        <f t="shared" si="83"/>
        <v>-4934.4218294270486</v>
      </c>
      <c r="GA83" s="178">
        <f t="shared" si="83"/>
        <v>-5148.2759690390358</v>
      </c>
      <c r="GB83" s="178">
        <f t="shared" si="83"/>
        <v>-5374.4871803718652</v>
      </c>
      <c r="GC83" s="178">
        <f t="shared" si="83"/>
        <v>-5670.8131762907542</v>
      </c>
      <c r="GD83" s="178">
        <f t="shared" si="83"/>
        <v>-5427.522604919418</v>
      </c>
      <c r="GE83" s="178">
        <f t="shared" si="83"/>
        <v>-5449.3792583216455</v>
      </c>
      <c r="GF83" s="178">
        <f t="shared" si="83"/>
        <v>-5421.4880704803081</v>
      </c>
      <c r="GG83" s="178">
        <f t="shared" si="83"/>
        <v>-5496.8530995403444</v>
      </c>
      <c r="GH83" s="178">
        <f t="shared" si="83"/>
        <v>-6029.7528020416212</v>
      </c>
      <c r="GI83" s="178">
        <f t="shared" si="83"/>
        <v>-5982.2899588044929</v>
      </c>
      <c r="GJ83" s="178">
        <f t="shared" si="83"/>
        <v>-5814.7892064863481</v>
      </c>
      <c r="GK83" s="178">
        <f t="shared" si="83"/>
        <v>-5763.9059422774635</v>
      </c>
      <c r="GL83" s="178">
        <f t="shared" si="83"/>
        <v>-5892</v>
      </c>
      <c r="GM83" s="178">
        <f t="shared" si="83"/>
        <v>-5998</v>
      </c>
      <c r="GN83" s="178">
        <f>GN84-GN85</f>
        <v>-5956</v>
      </c>
      <c r="GO83" s="178">
        <f t="shared" ref="GO83:HE83" si="84">GO84-GO85</f>
        <v>-5160</v>
      </c>
      <c r="GP83" s="178">
        <f t="shared" si="84"/>
        <v>-4938</v>
      </c>
      <c r="GQ83" s="178">
        <f t="shared" si="84"/>
        <v>-4800</v>
      </c>
      <c r="GR83" s="178">
        <f t="shared" si="84"/>
        <v>-4772</v>
      </c>
      <c r="GS83" s="178">
        <f t="shared" si="84"/>
        <v>-4531</v>
      </c>
      <c r="GT83" s="178">
        <f t="shared" si="84"/>
        <v>-4460</v>
      </c>
      <c r="GU83" s="178">
        <f t="shared" si="84"/>
        <v>-4449</v>
      </c>
      <c r="GV83" s="178">
        <f t="shared" si="84"/>
        <v>-5109</v>
      </c>
      <c r="GW83" s="178">
        <f t="shared" si="84"/>
        <v>-4983</v>
      </c>
      <c r="GX83" s="178">
        <f t="shared" si="84"/>
        <v>-4949</v>
      </c>
      <c r="GY83" s="178">
        <f t="shared" si="84"/>
        <v>-5964</v>
      </c>
      <c r="GZ83" s="178">
        <f>GZ84-GZ85</f>
        <v>-5770</v>
      </c>
      <c r="HA83" s="178">
        <f t="shared" si="84"/>
        <v>-6075</v>
      </c>
      <c r="HB83" s="178">
        <f t="shared" si="84"/>
        <v>-6137</v>
      </c>
      <c r="HC83" s="178">
        <f t="shared" si="84"/>
        <v>-6053</v>
      </c>
      <c r="HD83" s="178">
        <f t="shared" si="84"/>
        <v>-5955</v>
      </c>
      <c r="HE83" s="178">
        <f t="shared" si="84"/>
        <v>-5822</v>
      </c>
      <c r="HF83" s="178">
        <f>HF84-HF85</f>
        <v>-5800</v>
      </c>
      <c r="HG83" s="178">
        <f>HG84-HG85</f>
        <v>-6030</v>
      </c>
      <c r="HH83" s="178">
        <f>HH84-HH85</f>
        <v>-6162</v>
      </c>
      <c r="HI83" s="178">
        <f>HI84-HI85</f>
        <v>-6154</v>
      </c>
      <c r="HJ83" s="178">
        <f>HJ84-HJ85</f>
        <v>-6298</v>
      </c>
      <c r="HK83" s="178">
        <f t="shared" ref="HK83:IZ83" si="85">HK84-HK85</f>
        <v>-6288</v>
      </c>
      <c r="HL83" s="178">
        <f t="shared" si="85"/>
        <v>-6606</v>
      </c>
      <c r="HM83" s="178">
        <f t="shared" si="85"/>
        <v>-6760</v>
      </c>
      <c r="HN83" s="178">
        <f t="shared" si="85"/>
        <v>-6897</v>
      </c>
      <c r="HO83" s="178">
        <f t="shared" si="85"/>
        <v>-6765</v>
      </c>
      <c r="HP83" s="178">
        <f t="shared" si="85"/>
        <v>-7091</v>
      </c>
      <c r="HQ83" s="178">
        <f t="shared" si="85"/>
        <v>-7352</v>
      </c>
      <c r="HR83" s="178">
        <f t="shared" si="85"/>
        <v>-7429</v>
      </c>
      <c r="HS83" s="178">
        <f t="shared" si="85"/>
        <v>-7592</v>
      </c>
      <c r="HT83" s="178">
        <f t="shared" si="85"/>
        <v>-8372</v>
      </c>
      <c r="HU83" s="178">
        <f t="shared" si="85"/>
        <v>-8747</v>
      </c>
      <c r="HV83" s="178">
        <f t="shared" si="85"/>
        <v>-8522</v>
      </c>
      <c r="HW83" s="178">
        <f t="shared" si="85"/>
        <v>-8603</v>
      </c>
      <c r="HX83" s="178">
        <f t="shared" si="85"/>
        <v>-9827</v>
      </c>
      <c r="HY83" s="178">
        <f t="shared" si="85"/>
        <v>-8774</v>
      </c>
      <c r="HZ83" s="178">
        <f t="shared" si="85"/>
        <v>-9781</v>
      </c>
      <c r="IA83" s="178">
        <f>IA84-IA85</f>
        <v>-9197</v>
      </c>
      <c r="IB83" s="178">
        <f t="shared" si="85"/>
        <v>-8925</v>
      </c>
      <c r="IC83" s="178">
        <f t="shared" si="85"/>
        <v>-9256</v>
      </c>
      <c r="ID83" s="178">
        <f t="shared" si="85"/>
        <v>-15265</v>
      </c>
      <c r="IE83" s="178">
        <f t="shared" si="85"/>
        <v>-14814</v>
      </c>
      <c r="IF83" s="178">
        <f t="shared" si="85"/>
        <v>-8676</v>
      </c>
      <c r="IG83" s="178">
        <f t="shared" si="85"/>
        <v>-9144</v>
      </c>
      <c r="IH83" s="178">
        <f t="shared" si="85"/>
        <v>-13883</v>
      </c>
      <c r="II83" s="178">
        <f t="shared" si="85"/>
        <v>-8543</v>
      </c>
      <c r="IJ83" s="178">
        <f t="shared" si="85"/>
        <v>-12991</v>
      </c>
      <c r="IK83" s="178">
        <f t="shared" si="85"/>
        <v>-12337</v>
      </c>
      <c r="IL83" s="178">
        <f t="shared" si="85"/>
        <v>-13165</v>
      </c>
      <c r="IM83" s="178">
        <f t="shared" si="85"/>
        <v>-13039</v>
      </c>
      <c r="IN83" s="178">
        <f t="shared" si="85"/>
        <v>-12791</v>
      </c>
      <c r="IO83" s="178">
        <f t="shared" si="85"/>
        <v>-7356</v>
      </c>
      <c r="IP83" s="178">
        <f t="shared" si="85"/>
        <v>-7311</v>
      </c>
      <c r="IQ83" s="178">
        <f t="shared" si="85"/>
        <v>-7298</v>
      </c>
      <c r="IR83" s="178">
        <f t="shared" si="85"/>
        <v>-7182</v>
      </c>
      <c r="IS83" s="254">
        <f t="shared" si="85"/>
        <v>-5671</v>
      </c>
      <c r="IT83" s="254">
        <f t="shared" si="85"/>
        <v>-5433</v>
      </c>
      <c r="IU83" s="254">
        <f t="shared" si="85"/>
        <v>-4950</v>
      </c>
      <c r="IV83" s="254">
        <f t="shared" si="85"/>
        <v>-8276</v>
      </c>
      <c r="IW83" s="254">
        <f t="shared" si="85"/>
        <v>-8092</v>
      </c>
      <c r="IX83" s="254">
        <f t="shared" si="85"/>
        <v>-4627</v>
      </c>
      <c r="IY83" s="178">
        <f t="shared" si="85"/>
        <v>-6840</v>
      </c>
      <c r="IZ83" s="254">
        <f t="shared" si="85"/>
        <v>-6374</v>
      </c>
      <c r="JA83" s="178">
        <f t="shared" ref="JA83:JE83" si="86">JA84-JA85</f>
        <v>-6743</v>
      </c>
      <c r="JB83" s="178">
        <f t="shared" si="86"/>
        <v>-6481</v>
      </c>
      <c r="JC83" s="178">
        <f t="shared" si="86"/>
        <v>-6718</v>
      </c>
      <c r="JD83" s="178">
        <f t="shared" si="86"/>
        <v>-6218</v>
      </c>
      <c r="JE83" s="178">
        <f t="shared" si="86"/>
        <v>-7429</v>
      </c>
      <c r="JF83" s="254">
        <f t="shared" ref="JF83" si="87">JF84-JF85</f>
        <v>-6572</v>
      </c>
      <c r="JG83" s="566">
        <f>JG84-JG85</f>
        <v>-4768</v>
      </c>
      <c r="JH83" s="558">
        <f t="shared" ref="JH83" si="88">JH84-JH85</f>
        <v>-4762</v>
      </c>
      <c r="JI83" s="178">
        <f t="shared" ref="JI83" si="89">JI84-JI85</f>
        <v>-4745</v>
      </c>
      <c r="JJ83" s="178">
        <f t="shared" ref="JJ83" si="90">JJ84-JJ85</f>
        <v>-6829</v>
      </c>
      <c r="JK83" s="178">
        <f t="shared" ref="JK83" si="91">JK84-JK85</f>
        <v>-6753</v>
      </c>
    </row>
    <row r="84" spans="1:271" ht="15" customHeight="1">
      <c r="A84" s="58"/>
      <c r="B84" s="59" t="s">
        <v>89</v>
      </c>
      <c r="C84" s="196"/>
      <c r="D84" s="196"/>
      <c r="E84" s="196"/>
      <c r="F84" s="76"/>
      <c r="G84" s="76"/>
      <c r="H84" s="76"/>
      <c r="I84" s="76">
        <v>0.4</v>
      </c>
      <c r="J84" s="76">
        <v>0.4</v>
      </c>
      <c r="K84" s="76">
        <v>0.3</v>
      </c>
      <c r="L84" s="76">
        <v>0.2</v>
      </c>
      <c r="M84" s="76">
        <v>0.2</v>
      </c>
      <c r="N84" s="196">
        <v>0</v>
      </c>
      <c r="O84" s="196"/>
      <c r="P84" s="196">
        <v>9</v>
      </c>
      <c r="Q84" s="196">
        <v>9</v>
      </c>
      <c r="R84" s="196">
        <v>10</v>
      </c>
      <c r="S84" s="196">
        <v>9</v>
      </c>
      <c r="T84" s="196">
        <v>28</v>
      </c>
      <c r="U84" s="196">
        <v>28</v>
      </c>
      <c r="V84" s="196">
        <v>34</v>
      </c>
      <c r="W84" s="196">
        <v>33</v>
      </c>
      <c r="X84" s="196">
        <v>34</v>
      </c>
      <c r="Y84" s="89">
        <v>36</v>
      </c>
      <c r="Z84" s="89">
        <v>37</v>
      </c>
      <c r="AA84" s="89">
        <v>20</v>
      </c>
      <c r="AB84" s="89">
        <v>10</v>
      </c>
      <c r="AC84" s="89">
        <v>10</v>
      </c>
      <c r="AD84" s="89">
        <v>10</v>
      </c>
      <c r="AE84" s="89">
        <v>10</v>
      </c>
      <c r="AF84" s="89">
        <v>10</v>
      </c>
      <c r="AG84" s="89">
        <v>10</v>
      </c>
      <c r="AH84" s="89">
        <v>10</v>
      </c>
      <c r="AI84" s="89">
        <v>10</v>
      </c>
      <c r="AJ84" s="89">
        <v>11</v>
      </c>
      <c r="AK84" s="89">
        <v>11</v>
      </c>
      <c r="AL84" s="89">
        <v>11</v>
      </c>
      <c r="AM84" s="89">
        <v>11</v>
      </c>
      <c r="AN84" s="89">
        <v>11</v>
      </c>
      <c r="AO84" s="89">
        <v>11</v>
      </c>
      <c r="AP84" s="89">
        <v>12</v>
      </c>
      <c r="AQ84" s="89">
        <v>12</v>
      </c>
      <c r="AR84" s="89">
        <v>12</v>
      </c>
      <c r="AS84" s="89">
        <v>12</v>
      </c>
      <c r="AT84" s="89">
        <v>12</v>
      </c>
      <c r="AU84" s="89">
        <v>12</v>
      </c>
      <c r="AV84" s="89">
        <v>12</v>
      </c>
      <c r="AW84" s="89">
        <v>12</v>
      </c>
      <c r="AX84" s="89">
        <v>12</v>
      </c>
      <c r="AY84" s="32">
        <v>0</v>
      </c>
      <c r="AZ84" s="32">
        <v>0</v>
      </c>
      <c r="BA84" s="32">
        <v>0</v>
      </c>
      <c r="BB84" s="33">
        <v>0</v>
      </c>
      <c r="BC84" s="33">
        <v>0</v>
      </c>
      <c r="BD84" s="33">
        <v>0</v>
      </c>
      <c r="BE84" s="33">
        <v>0</v>
      </c>
      <c r="BF84" s="33">
        <v>0</v>
      </c>
      <c r="BG84" s="33">
        <v>0</v>
      </c>
      <c r="BH84" s="33">
        <v>0</v>
      </c>
      <c r="BI84" s="33">
        <v>0</v>
      </c>
      <c r="BJ84" s="33">
        <v>0</v>
      </c>
      <c r="BK84" s="33">
        <v>0</v>
      </c>
      <c r="BL84" s="33">
        <v>0</v>
      </c>
      <c r="BM84" s="33">
        <v>0</v>
      </c>
      <c r="BN84" s="33">
        <v>0</v>
      </c>
      <c r="BO84" s="33">
        <v>0</v>
      </c>
      <c r="BP84" s="33">
        <v>0</v>
      </c>
      <c r="BQ84" s="33">
        <v>0</v>
      </c>
      <c r="BR84" s="33">
        <v>0</v>
      </c>
      <c r="BS84" s="33">
        <v>0</v>
      </c>
      <c r="BT84" s="33">
        <v>0</v>
      </c>
      <c r="BU84" s="33">
        <v>0</v>
      </c>
      <c r="BV84" s="33">
        <v>0</v>
      </c>
      <c r="BW84" s="33">
        <v>0</v>
      </c>
      <c r="BX84" s="33">
        <v>0</v>
      </c>
      <c r="BY84" s="33">
        <v>0</v>
      </c>
      <c r="BZ84" s="33">
        <v>0</v>
      </c>
      <c r="CA84" s="93">
        <v>0</v>
      </c>
      <c r="CB84" s="93">
        <v>0</v>
      </c>
      <c r="CC84" s="93">
        <v>0</v>
      </c>
      <c r="CD84" s="93">
        <v>0</v>
      </c>
      <c r="CE84" s="93">
        <v>0</v>
      </c>
      <c r="CF84" s="93">
        <v>0</v>
      </c>
      <c r="CG84" s="93">
        <v>0</v>
      </c>
      <c r="CH84" s="93">
        <v>0</v>
      </c>
      <c r="CI84" s="93">
        <v>0</v>
      </c>
      <c r="CJ84" s="93">
        <v>0</v>
      </c>
      <c r="CK84" s="93">
        <v>0</v>
      </c>
      <c r="CL84" s="93">
        <v>0</v>
      </c>
      <c r="CM84" s="93">
        <v>0</v>
      </c>
      <c r="CN84" s="93">
        <v>0</v>
      </c>
      <c r="CO84" s="93">
        <v>0</v>
      </c>
      <c r="CP84" s="93">
        <v>0</v>
      </c>
      <c r="CQ84" s="93">
        <v>0</v>
      </c>
      <c r="CR84" s="93">
        <v>0</v>
      </c>
      <c r="CS84" s="93">
        <v>0</v>
      </c>
      <c r="CT84" s="93">
        <v>0</v>
      </c>
      <c r="CU84" s="93">
        <v>0</v>
      </c>
      <c r="CV84" s="93">
        <v>0</v>
      </c>
      <c r="CW84" s="93">
        <v>0</v>
      </c>
      <c r="CX84" s="93">
        <v>0</v>
      </c>
      <c r="CY84" s="93">
        <v>0</v>
      </c>
      <c r="CZ84" s="93">
        <v>0</v>
      </c>
      <c r="DA84" s="93">
        <v>0</v>
      </c>
      <c r="DB84" s="93">
        <v>0</v>
      </c>
      <c r="DC84" s="93">
        <v>0</v>
      </c>
      <c r="DD84" s="182">
        <v>0</v>
      </c>
      <c r="DE84" s="182">
        <v>0</v>
      </c>
      <c r="DF84" s="182">
        <v>0</v>
      </c>
      <c r="DG84" s="182">
        <v>0</v>
      </c>
      <c r="DH84" s="182">
        <v>0</v>
      </c>
      <c r="DI84" s="182">
        <v>0</v>
      </c>
      <c r="DJ84" s="182">
        <v>0</v>
      </c>
      <c r="DK84" s="182">
        <v>0</v>
      </c>
      <c r="DL84" s="182">
        <v>0</v>
      </c>
      <c r="DM84" s="182">
        <v>0</v>
      </c>
      <c r="DN84" s="182">
        <v>0</v>
      </c>
      <c r="DO84" s="182">
        <v>0</v>
      </c>
      <c r="DP84" s="182">
        <v>0</v>
      </c>
      <c r="DQ84" s="182">
        <v>0</v>
      </c>
      <c r="DR84" s="182">
        <v>0</v>
      </c>
      <c r="DS84" s="182">
        <v>0</v>
      </c>
      <c r="DT84" s="33">
        <v>0</v>
      </c>
      <c r="DU84" s="32">
        <v>0</v>
      </c>
      <c r="DV84" s="32">
        <v>0</v>
      </c>
      <c r="DW84" s="32">
        <v>0</v>
      </c>
      <c r="DX84" s="32">
        <v>0</v>
      </c>
      <c r="DY84" s="32">
        <v>0</v>
      </c>
      <c r="DZ84" s="93">
        <v>0</v>
      </c>
      <c r="EA84" s="93">
        <v>0</v>
      </c>
      <c r="EB84" s="93">
        <v>0</v>
      </c>
      <c r="EC84" s="93">
        <v>0</v>
      </c>
      <c r="ED84" s="93">
        <v>0</v>
      </c>
      <c r="EE84" s="93">
        <v>0</v>
      </c>
      <c r="EF84" s="34">
        <v>0</v>
      </c>
      <c r="EG84" s="34">
        <v>0</v>
      </c>
      <c r="EH84" s="93">
        <v>0</v>
      </c>
      <c r="EI84" s="93">
        <v>0</v>
      </c>
      <c r="EJ84" s="93">
        <v>0</v>
      </c>
      <c r="EK84" s="93">
        <v>0</v>
      </c>
      <c r="EL84" s="93">
        <v>0</v>
      </c>
      <c r="EM84" s="93">
        <v>0</v>
      </c>
      <c r="EN84" s="93">
        <v>0</v>
      </c>
      <c r="EO84" s="93">
        <v>0</v>
      </c>
      <c r="EP84" s="93">
        <v>0</v>
      </c>
      <c r="EQ84" s="93">
        <v>0</v>
      </c>
      <c r="ER84" s="93">
        <v>0</v>
      </c>
      <c r="ES84" s="93">
        <v>0</v>
      </c>
      <c r="ET84" s="93">
        <v>0</v>
      </c>
      <c r="EU84" s="93">
        <v>0</v>
      </c>
      <c r="EV84" s="93">
        <v>0</v>
      </c>
      <c r="EW84" s="93">
        <v>0</v>
      </c>
      <c r="EX84" s="93">
        <v>0</v>
      </c>
      <c r="EY84" s="93">
        <v>0</v>
      </c>
      <c r="EZ84" s="93">
        <v>0</v>
      </c>
      <c r="FA84" s="93">
        <v>0</v>
      </c>
      <c r="FB84" s="93">
        <v>0</v>
      </c>
      <c r="FC84" s="93">
        <v>0</v>
      </c>
      <c r="FD84" s="93">
        <v>0</v>
      </c>
      <c r="FE84" s="93">
        <v>0</v>
      </c>
      <c r="FF84" s="93">
        <v>0</v>
      </c>
      <c r="FG84" s="93">
        <v>0</v>
      </c>
      <c r="FH84" s="93">
        <v>0</v>
      </c>
      <c r="FI84" s="93">
        <v>0</v>
      </c>
      <c r="FJ84" s="93">
        <v>0</v>
      </c>
      <c r="FK84" s="93">
        <v>0</v>
      </c>
      <c r="FL84" s="93">
        <v>0</v>
      </c>
      <c r="FM84" s="93">
        <v>0</v>
      </c>
      <c r="FN84" s="93">
        <v>0</v>
      </c>
      <c r="FO84" s="93">
        <v>0</v>
      </c>
      <c r="FP84" s="93">
        <v>0</v>
      </c>
      <c r="FQ84" s="93">
        <v>0</v>
      </c>
      <c r="FR84" s="93">
        <v>0</v>
      </c>
      <c r="FS84" s="93">
        <v>0</v>
      </c>
      <c r="FT84" s="93">
        <v>0</v>
      </c>
      <c r="FU84" s="93">
        <v>0</v>
      </c>
      <c r="FV84" s="93">
        <v>0</v>
      </c>
      <c r="FW84" s="93">
        <v>0</v>
      </c>
      <c r="FX84" s="93">
        <v>0</v>
      </c>
      <c r="FY84" s="93">
        <v>0</v>
      </c>
      <c r="FZ84" s="93">
        <v>0</v>
      </c>
      <c r="GA84" s="93">
        <v>0</v>
      </c>
      <c r="GB84" s="93">
        <v>0</v>
      </c>
      <c r="GC84" s="93">
        <v>0</v>
      </c>
      <c r="GD84" s="93">
        <v>0</v>
      </c>
      <c r="GE84" s="93">
        <v>0</v>
      </c>
      <c r="GF84" s="93">
        <v>0</v>
      </c>
      <c r="GG84" s="93">
        <v>0</v>
      </c>
      <c r="GH84" s="93">
        <v>0</v>
      </c>
      <c r="GI84" s="93">
        <v>0</v>
      </c>
      <c r="GJ84" s="93">
        <v>0</v>
      </c>
      <c r="GK84" s="93">
        <v>0</v>
      </c>
      <c r="GL84" s="93">
        <v>0</v>
      </c>
      <c r="GM84" s="93">
        <v>0</v>
      </c>
      <c r="GN84" s="93">
        <v>0</v>
      </c>
      <c r="GO84" s="93">
        <v>0</v>
      </c>
      <c r="GP84" s="93">
        <v>0</v>
      </c>
      <c r="GQ84" s="93">
        <v>0</v>
      </c>
      <c r="GR84" s="93">
        <v>0</v>
      </c>
      <c r="GS84" s="93">
        <v>0</v>
      </c>
      <c r="GT84" s="93">
        <v>0</v>
      </c>
      <c r="GU84" s="93">
        <v>0</v>
      </c>
      <c r="GV84" s="93">
        <v>0</v>
      </c>
      <c r="GW84" s="93">
        <v>0</v>
      </c>
      <c r="GX84" s="93">
        <v>0</v>
      </c>
      <c r="GY84" s="93">
        <v>0</v>
      </c>
      <c r="GZ84" s="93">
        <v>0</v>
      </c>
      <c r="HA84" s="93">
        <v>0</v>
      </c>
      <c r="HB84" s="93">
        <v>0</v>
      </c>
      <c r="HC84" s="93">
        <v>0</v>
      </c>
      <c r="HD84" s="93">
        <v>0</v>
      </c>
      <c r="HE84" s="93">
        <v>0</v>
      </c>
      <c r="HF84" s="93">
        <v>0</v>
      </c>
      <c r="HG84" s="93">
        <v>0</v>
      </c>
      <c r="HH84" s="93">
        <v>0</v>
      </c>
      <c r="HI84" s="93">
        <v>0</v>
      </c>
      <c r="HJ84" s="93">
        <v>0</v>
      </c>
      <c r="HK84" s="93">
        <v>0</v>
      </c>
      <c r="HL84" s="89">
        <v>0</v>
      </c>
      <c r="HM84" s="89">
        <v>0</v>
      </c>
      <c r="HN84" s="89">
        <v>0</v>
      </c>
      <c r="HO84" s="89">
        <v>0</v>
      </c>
      <c r="HP84" s="89">
        <v>0</v>
      </c>
      <c r="HQ84" s="89">
        <v>0</v>
      </c>
      <c r="HR84" s="89">
        <v>0</v>
      </c>
      <c r="HS84" s="89">
        <v>0</v>
      </c>
      <c r="HT84" s="89">
        <v>0</v>
      </c>
      <c r="HU84" s="89">
        <v>0</v>
      </c>
      <c r="HV84" s="89">
        <v>0</v>
      </c>
      <c r="HW84" s="93">
        <v>0</v>
      </c>
      <c r="HX84" s="93">
        <v>0</v>
      </c>
      <c r="HY84" s="93">
        <v>0</v>
      </c>
      <c r="HZ84" s="93">
        <v>0</v>
      </c>
      <c r="IA84" s="93">
        <v>0</v>
      </c>
      <c r="IB84" s="93">
        <v>0</v>
      </c>
      <c r="IC84" s="93">
        <v>0</v>
      </c>
      <c r="ID84" s="93">
        <v>0</v>
      </c>
      <c r="IE84" s="93">
        <v>0</v>
      </c>
      <c r="IF84" s="93">
        <v>0</v>
      </c>
      <c r="IG84" s="93">
        <v>0</v>
      </c>
      <c r="IH84" s="93">
        <v>0</v>
      </c>
      <c r="II84" s="93">
        <v>0</v>
      </c>
      <c r="IJ84" s="93">
        <v>0</v>
      </c>
      <c r="IK84" s="93">
        <v>0</v>
      </c>
      <c r="IL84" s="93">
        <v>0</v>
      </c>
      <c r="IM84" s="93">
        <v>0</v>
      </c>
      <c r="IN84" s="93">
        <v>0</v>
      </c>
      <c r="IO84" s="93">
        <v>0</v>
      </c>
      <c r="IP84" s="93">
        <v>0</v>
      </c>
      <c r="IQ84" s="93">
        <v>0</v>
      </c>
      <c r="IR84" s="93">
        <v>0</v>
      </c>
      <c r="IS84" s="207">
        <v>0</v>
      </c>
      <c r="IT84" s="207">
        <v>0</v>
      </c>
      <c r="IU84" s="207">
        <v>0</v>
      </c>
      <c r="IV84" s="207">
        <v>0</v>
      </c>
      <c r="IW84" s="207">
        <v>0</v>
      </c>
      <c r="IX84" s="207">
        <v>0</v>
      </c>
      <c r="IY84" s="93">
        <v>0</v>
      </c>
      <c r="IZ84" s="207">
        <v>0</v>
      </c>
      <c r="JA84" s="93">
        <v>0</v>
      </c>
      <c r="JB84" s="93">
        <v>0</v>
      </c>
      <c r="JC84" s="93">
        <v>0</v>
      </c>
      <c r="JD84" s="93">
        <v>0</v>
      </c>
      <c r="JE84" s="93">
        <v>0</v>
      </c>
      <c r="JF84" s="262"/>
      <c r="JG84" s="539"/>
      <c r="JH84" s="559"/>
      <c r="JI84" s="93"/>
      <c r="JJ84" s="59"/>
      <c r="JK84" s="59"/>
    </row>
    <row r="85" spans="1:271" s="245" customFormat="1" ht="15" customHeight="1">
      <c r="A85" s="211"/>
      <c r="B85" s="264" t="s">
        <v>167</v>
      </c>
      <c r="C85" s="265">
        <f t="shared" ref="C85:AS85" si="92">SUM(C87:C95)</f>
        <v>0</v>
      </c>
      <c r="D85" s="265">
        <f t="shared" si="92"/>
        <v>0</v>
      </c>
      <c r="E85" s="265">
        <f t="shared" si="92"/>
        <v>50</v>
      </c>
      <c r="F85" s="265">
        <f t="shared" si="92"/>
        <v>172</v>
      </c>
      <c r="G85" s="265">
        <f t="shared" si="92"/>
        <v>197</v>
      </c>
      <c r="H85" s="265">
        <f t="shared" si="92"/>
        <v>183</v>
      </c>
      <c r="I85" s="265">
        <f t="shared" si="92"/>
        <v>123</v>
      </c>
      <c r="J85" s="265">
        <f t="shared" si="92"/>
        <v>225</v>
      </c>
      <c r="K85" s="265">
        <f t="shared" si="92"/>
        <v>511</v>
      </c>
      <c r="L85" s="265">
        <f t="shared" si="92"/>
        <v>438</v>
      </c>
      <c r="M85" s="265">
        <f t="shared" si="92"/>
        <v>481</v>
      </c>
      <c r="N85" s="265">
        <f t="shared" si="92"/>
        <v>1875</v>
      </c>
      <c r="O85" s="265">
        <f t="shared" si="92"/>
        <v>1894</v>
      </c>
      <c r="P85" s="265">
        <f t="shared" si="92"/>
        <v>1676</v>
      </c>
      <c r="Q85" s="265">
        <f t="shared" si="92"/>
        <v>1420</v>
      </c>
      <c r="R85" s="265">
        <f t="shared" si="92"/>
        <v>1433</v>
      </c>
      <c r="S85" s="265">
        <f t="shared" si="92"/>
        <v>1472</v>
      </c>
      <c r="T85" s="265">
        <f t="shared" si="92"/>
        <v>1417</v>
      </c>
      <c r="U85" s="265">
        <f t="shared" si="92"/>
        <v>1649</v>
      </c>
      <c r="V85" s="265">
        <f t="shared" si="92"/>
        <v>2390</v>
      </c>
      <c r="W85" s="265">
        <f t="shared" si="92"/>
        <v>2672</v>
      </c>
      <c r="X85" s="265">
        <f t="shared" si="92"/>
        <v>2206</v>
      </c>
      <c r="Y85" s="265">
        <f t="shared" si="92"/>
        <v>2551</v>
      </c>
      <c r="Z85" s="265">
        <f t="shared" si="92"/>
        <v>2825</v>
      </c>
      <c r="AA85" s="265">
        <f t="shared" si="92"/>
        <v>2864</v>
      </c>
      <c r="AB85" s="265">
        <f t="shared" si="92"/>
        <v>3564</v>
      </c>
      <c r="AC85" s="265">
        <f t="shared" si="92"/>
        <v>3613</v>
      </c>
      <c r="AD85" s="265">
        <f t="shared" si="92"/>
        <v>3763</v>
      </c>
      <c r="AE85" s="265">
        <f t="shared" si="92"/>
        <v>4239</v>
      </c>
      <c r="AF85" s="265">
        <f t="shared" si="92"/>
        <v>3334</v>
      </c>
      <c r="AG85" s="265">
        <f t="shared" si="92"/>
        <v>3625</v>
      </c>
      <c r="AH85" s="265">
        <f t="shared" si="92"/>
        <v>4211</v>
      </c>
      <c r="AI85" s="265">
        <f t="shared" si="92"/>
        <v>4426</v>
      </c>
      <c r="AJ85" s="265">
        <f t="shared" si="92"/>
        <v>4677</v>
      </c>
      <c r="AK85" s="265">
        <f t="shared" si="92"/>
        <v>4914</v>
      </c>
      <c r="AL85" s="265">
        <f t="shared" si="92"/>
        <v>5309</v>
      </c>
      <c r="AM85" s="265">
        <f t="shared" si="92"/>
        <v>7288</v>
      </c>
      <c r="AN85" s="265">
        <f t="shared" si="92"/>
        <v>7623</v>
      </c>
      <c r="AO85" s="265">
        <f t="shared" si="92"/>
        <v>7348</v>
      </c>
      <c r="AP85" s="265">
        <f t="shared" si="92"/>
        <v>7167</v>
      </c>
      <c r="AQ85" s="265">
        <f t="shared" si="92"/>
        <v>7523</v>
      </c>
      <c r="AR85" s="240">
        <f t="shared" si="92"/>
        <v>8349</v>
      </c>
      <c r="AS85" s="240">
        <f t="shared" si="92"/>
        <v>8739</v>
      </c>
      <c r="AT85" s="240">
        <f t="shared" ref="AT85:DE85" si="93">SUM(AT86:AT95)</f>
        <v>10804</v>
      </c>
      <c r="AU85" s="240">
        <f t="shared" si="93"/>
        <v>11332</v>
      </c>
      <c r="AV85" s="240">
        <f t="shared" si="93"/>
        <v>6124</v>
      </c>
      <c r="AW85" s="236">
        <f t="shared" si="93"/>
        <v>6608</v>
      </c>
      <c r="AX85" s="236">
        <f t="shared" si="93"/>
        <v>6387</v>
      </c>
      <c r="AY85" s="236">
        <f t="shared" si="93"/>
        <v>8248</v>
      </c>
      <c r="AZ85" s="236">
        <f t="shared" si="93"/>
        <v>7373</v>
      </c>
      <c r="BA85" s="236">
        <f t="shared" si="93"/>
        <v>4448</v>
      </c>
      <c r="BB85" s="236">
        <f t="shared" si="93"/>
        <v>4911</v>
      </c>
      <c r="BC85" s="236">
        <f t="shared" si="93"/>
        <v>7250</v>
      </c>
      <c r="BD85" s="236">
        <f t="shared" si="93"/>
        <v>6297</v>
      </c>
      <c r="BE85" s="236">
        <f t="shared" si="93"/>
        <v>7231</v>
      </c>
      <c r="BF85" s="236">
        <f t="shared" si="93"/>
        <v>5673</v>
      </c>
      <c r="BG85" s="236">
        <f t="shared" si="93"/>
        <v>6346</v>
      </c>
      <c r="BH85" s="236">
        <f t="shared" si="93"/>
        <v>8866</v>
      </c>
      <c r="BI85" s="236">
        <f t="shared" si="93"/>
        <v>7985</v>
      </c>
      <c r="BJ85" s="236">
        <f t="shared" si="93"/>
        <v>6967</v>
      </c>
      <c r="BK85" s="236">
        <f t="shared" si="93"/>
        <v>6871</v>
      </c>
      <c r="BL85" s="236">
        <f t="shared" si="93"/>
        <v>7317</v>
      </c>
      <c r="BM85" s="236">
        <f t="shared" si="93"/>
        <v>7240</v>
      </c>
      <c r="BN85" s="236">
        <f t="shared" si="93"/>
        <v>6864</v>
      </c>
      <c r="BO85" s="236">
        <f t="shared" si="93"/>
        <v>6896</v>
      </c>
      <c r="BP85" s="236">
        <f t="shared" si="93"/>
        <v>6678</v>
      </c>
      <c r="BQ85" s="236">
        <f t="shared" si="93"/>
        <v>6809</v>
      </c>
      <c r="BR85" s="236">
        <f t="shared" si="93"/>
        <v>5884</v>
      </c>
      <c r="BS85" s="236">
        <f t="shared" si="93"/>
        <v>5820</v>
      </c>
      <c r="BT85" s="236">
        <f t="shared" si="93"/>
        <v>5995</v>
      </c>
      <c r="BU85" s="236">
        <f t="shared" si="93"/>
        <v>5921</v>
      </c>
      <c r="BV85" s="236">
        <f t="shared" si="93"/>
        <v>6061</v>
      </c>
      <c r="BW85" s="236">
        <f t="shared" si="93"/>
        <v>5570</v>
      </c>
      <c r="BX85" s="236">
        <f t="shared" si="93"/>
        <v>7011</v>
      </c>
      <c r="BY85" s="236">
        <f t="shared" si="93"/>
        <v>7312</v>
      </c>
      <c r="BZ85" s="236">
        <f t="shared" si="93"/>
        <v>7171</v>
      </c>
      <c r="CA85" s="268">
        <f t="shared" si="93"/>
        <v>6449</v>
      </c>
      <c r="CB85" s="268">
        <f t="shared" si="93"/>
        <v>6167</v>
      </c>
      <c r="CC85" s="268">
        <f t="shared" si="93"/>
        <v>4349</v>
      </c>
      <c r="CD85" s="268">
        <f t="shared" si="93"/>
        <v>5061</v>
      </c>
      <c r="CE85" s="268">
        <f t="shared" si="93"/>
        <v>5115</v>
      </c>
      <c r="CF85" s="268">
        <f t="shared" si="93"/>
        <v>5157</v>
      </c>
      <c r="CG85" s="268">
        <f t="shared" si="93"/>
        <v>4891</v>
      </c>
      <c r="CH85" s="268">
        <f t="shared" si="93"/>
        <v>4732</v>
      </c>
      <c r="CI85" s="268">
        <f t="shared" si="93"/>
        <v>4476</v>
      </c>
      <c r="CJ85" s="268">
        <f t="shared" si="93"/>
        <v>4647</v>
      </c>
      <c r="CK85" s="268">
        <f t="shared" si="93"/>
        <v>5245</v>
      </c>
      <c r="CL85" s="268">
        <f t="shared" si="93"/>
        <v>5874</v>
      </c>
      <c r="CM85" s="268">
        <f t="shared" si="93"/>
        <v>5016</v>
      </c>
      <c r="CN85" s="268">
        <f t="shared" si="93"/>
        <v>5097</v>
      </c>
      <c r="CO85" s="268">
        <f t="shared" si="93"/>
        <v>4637</v>
      </c>
      <c r="CP85" s="268">
        <f t="shared" si="93"/>
        <v>4644</v>
      </c>
      <c r="CQ85" s="268">
        <f t="shared" si="93"/>
        <v>5093</v>
      </c>
      <c r="CR85" s="268">
        <f t="shared" si="93"/>
        <v>5009</v>
      </c>
      <c r="CS85" s="268">
        <f t="shared" si="93"/>
        <v>6021</v>
      </c>
      <c r="CT85" s="268">
        <f t="shared" si="93"/>
        <v>6103</v>
      </c>
      <c r="CU85" s="268">
        <f t="shared" si="93"/>
        <v>6299</v>
      </c>
      <c r="CV85" s="268">
        <f t="shared" si="93"/>
        <v>5873.53595901054</v>
      </c>
      <c r="CW85" s="268">
        <f t="shared" si="93"/>
        <v>6321.2159743195198</v>
      </c>
      <c r="CX85" s="268">
        <f t="shared" si="93"/>
        <v>7100.6197036960002</v>
      </c>
      <c r="CY85" s="268">
        <f t="shared" si="93"/>
        <v>7212.96845874068</v>
      </c>
      <c r="CZ85" s="268">
        <f t="shared" si="93"/>
        <v>7083.0000135200398</v>
      </c>
      <c r="DA85" s="268">
        <f t="shared" si="93"/>
        <v>7160.2827725334</v>
      </c>
      <c r="DB85" s="268">
        <f t="shared" si="93"/>
        <v>6631.1811789500407</v>
      </c>
      <c r="DC85" s="268">
        <f t="shared" si="93"/>
        <v>7332.5241897093601</v>
      </c>
      <c r="DD85" s="229">
        <f t="shared" si="93"/>
        <v>6842.9799773985405</v>
      </c>
      <c r="DE85" s="229">
        <f t="shared" si="93"/>
        <v>6378.29183272316</v>
      </c>
      <c r="DF85" s="229">
        <f t="shared" ref="DF85:FQ85" si="94">SUM(DF86:DF95)</f>
        <v>7079.92093793002</v>
      </c>
      <c r="DG85" s="229">
        <f t="shared" si="94"/>
        <v>7302.3853687406599</v>
      </c>
      <c r="DH85" s="229">
        <f t="shared" si="94"/>
        <v>8530.4202723831586</v>
      </c>
      <c r="DI85" s="229">
        <f t="shared" si="94"/>
        <v>9012.1054207700399</v>
      </c>
      <c r="DJ85" s="229">
        <f t="shared" si="94"/>
        <v>8920.7874172846405</v>
      </c>
      <c r="DK85" s="229">
        <f t="shared" si="94"/>
        <v>8577.5400536635207</v>
      </c>
      <c r="DL85" s="229">
        <f t="shared" si="94"/>
        <v>9550.2919427853194</v>
      </c>
      <c r="DM85" s="229">
        <f t="shared" si="94"/>
        <v>8667.7758454794803</v>
      </c>
      <c r="DN85" s="231">
        <f t="shared" si="94"/>
        <v>8984.576204921359</v>
      </c>
      <c r="DO85" s="231">
        <f t="shared" si="94"/>
        <v>8612.3718798561404</v>
      </c>
      <c r="DP85" s="231">
        <f t="shared" si="94"/>
        <v>8692.9477278020786</v>
      </c>
      <c r="DQ85" s="231">
        <f t="shared" si="94"/>
        <v>8363.0584628782926</v>
      </c>
      <c r="DR85" s="231">
        <f t="shared" si="94"/>
        <v>8687.9352340315236</v>
      </c>
      <c r="DS85" s="231">
        <f t="shared" si="94"/>
        <v>9603.7423274685752</v>
      </c>
      <c r="DT85" s="271">
        <f t="shared" si="94"/>
        <v>10702.594469163203</v>
      </c>
      <c r="DU85" s="271">
        <f t="shared" si="94"/>
        <v>9478.3603364869632</v>
      </c>
      <c r="DV85" s="271">
        <f t="shared" si="94"/>
        <v>8641.7943722818782</v>
      </c>
      <c r="DW85" s="271">
        <f t="shared" si="94"/>
        <v>8471.3390289593099</v>
      </c>
      <c r="DX85" s="271">
        <f t="shared" si="94"/>
        <v>6616.5264346413742</v>
      </c>
      <c r="DY85" s="271">
        <f t="shared" si="94"/>
        <v>8823.9057564683571</v>
      </c>
      <c r="DZ85" s="272">
        <f t="shared" si="94"/>
        <v>5665.6029881748873</v>
      </c>
      <c r="EA85" s="272">
        <f t="shared" si="94"/>
        <v>4943.7217777362821</v>
      </c>
      <c r="EB85" s="272">
        <f t="shared" si="94"/>
        <v>5172.230238393392</v>
      </c>
      <c r="EC85" s="272">
        <f t="shared" si="94"/>
        <v>5311.1218701598373</v>
      </c>
      <c r="ED85" s="272">
        <f t="shared" si="94"/>
        <v>5605.9719919210083</v>
      </c>
      <c r="EE85" s="272">
        <f t="shared" si="94"/>
        <v>5759.3926600538935</v>
      </c>
      <c r="EF85" s="235">
        <f t="shared" si="94"/>
        <v>6052.5454013616627</v>
      </c>
      <c r="EG85" s="235">
        <f t="shared" si="94"/>
        <v>6759.7710891750576</v>
      </c>
      <c r="EH85" s="231">
        <f t="shared" si="94"/>
        <v>7772.2092469663221</v>
      </c>
      <c r="EI85" s="231">
        <f t="shared" si="94"/>
        <v>7489.8044573863208</v>
      </c>
      <c r="EJ85" s="231">
        <f t="shared" si="94"/>
        <v>7447.2471735064064</v>
      </c>
      <c r="EK85" s="231">
        <f t="shared" si="94"/>
        <v>7445.2759294254911</v>
      </c>
      <c r="EL85" s="231">
        <f t="shared" si="94"/>
        <v>7081.2735828182849</v>
      </c>
      <c r="EM85" s="232">
        <f t="shared" si="94"/>
        <v>6111.8784871207608</v>
      </c>
      <c r="EN85" s="232">
        <f t="shared" si="94"/>
        <v>6502.8065990279192</v>
      </c>
      <c r="EO85" s="232">
        <f t="shared" si="94"/>
        <v>6199.1901201810588</v>
      </c>
      <c r="EP85" s="232">
        <f t="shared" si="94"/>
        <v>5979.7302952626087</v>
      </c>
      <c r="EQ85" s="232">
        <f t="shared" si="94"/>
        <v>5670.9071297379487</v>
      </c>
      <c r="ER85" s="231">
        <f t="shared" si="94"/>
        <v>5611.9240018146738</v>
      </c>
      <c r="ES85" s="229">
        <f t="shared" si="94"/>
        <v>5454.4725129909521</v>
      </c>
      <c r="ET85" s="229">
        <f t="shared" si="94"/>
        <v>5377.2710501278989</v>
      </c>
      <c r="EU85" s="229">
        <f t="shared" si="94"/>
        <v>4977.8782131295247</v>
      </c>
      <c r="EV85" s="229">
        <f t="shared" si="94"/>
        <v>5286.9034395919025</v>
      </c>
      <c r="EW85" s="229">
        <f t="shared" si="94"/>
        <v>5061.9615190504164</v>
      </c>
      <c r="EX85" s="229">
        <f t="shared" si="94"/>
        <v>4602.0459104642123</v>
      </c>
      <c r="EY85" s="229">
        <f t="shared" si="94"/>
        <v>6227.0903695900843</v>
      </c>
      <c r="EZ85" s="229">
        <f t="shared" si="94"/>
        <v>6347.5049574971208</v>
      </c>
      <c r="FA85" s="229">
        <f t="shared" si="94"/>
        <v>6013.962046582541</v>
      </c>
      <c r="FB85" s="229">
        <f t="shared" si="94"/>
        <v>6191.1609118321567</v>
      </c>
      <c r="FC85" s="229">
        <f t="shared" si="94"/>
        <v>5590.9632357953351</v>
      </c>
      <c r="FD85" s="229">
        <f t="shared" si="94"/>
        <v>5331.8918469403388</v>
      </c>
      <c r="FE85" s="229">
        <f t="shared" si="94"/>
        <v>5415.3779917759548</v>
      </c>
      <c r="FF85" s="229">
        <f t="shared" si="94"/>
        <v>5050.5380526012668</v>
      </c>
      <c r="FG85" s="229">
        <f t="shared" si="94"/>
        <v>5122.6972038358981</v>
      </c>
      <c r="FH85" s="229">
        <f t="shared" si="94"/>
        <v>5513.2317567664204</v>
      </c>
      <c r="FI85" s="229">
        <f t="shared" si="94"/>
        <v>5511.5499952075752</v>
      </c>
      <c r="FJ85" s="229">
        <f t="shared" si="94"/>
        <v>5773.8891936728478</v>
      </c>
      <c r="FK85" s="229">
        <f t="shared" si="94"/>
        <v>5825.6234775529183</v>
      </c>
      <c r="FL85" s="229">
        <f t="shared" si="94"/>
        <v>5848.6737507485977</v>
      </c>
      <c r="FM85" s="229">
        <f t="shared" si="94"/>
        <v>6094.478315530645</v>
      </c>
      <c r="FN85" s="229">
        <f t="shared" si="94"/>
        <v>5523.9794622914305</v>
      </c>
      <c r="FO85" s="229">
        <f t="shared" si="94"/>
        <v>5257.1561331832654</v>
      </c>
      <c r="FP85" s="229">
        <f t="shared" si="94"/>
        <v>5251.4731858061323</v>
      </c>
      <c r="FQ85" s="229">
        <f t="shared" si="94"/>
        <v>5265.4293773091531</v>
      </c>
      <c r="FR85" s="229">
        <f t="shared" ref="FR85:GB85" si="95">SUM(FR86:FR95)</f>
        <v>5183.9110496348594</v>
      </c>
      <c r="FS85" s="229">
        <f t="shared" si="95"/>
        <v>5084.114986380675</v>
      </c>
      <c r="FT85" s="229">
        <f t="shared" si="95"/>
        <v>4836.4870717059421</v>
      </c>
      <c r="FU85" s="229">
        <f t="shared" si="95"/>
        <v>4739.3257369843504</v>
      </c>
      <c r="FV85" s="229">
        <f t="shared" si="95"/>
        <v>5374.408496378921</v>
      </c>
      <c r="FW85" s="229">
        <f t="shared" si="95"/>
        <v>5384.2574536994653</v>
      </c>
      <c r="FX85" s="229">
        <f t="shared" si="95"/>
        <v>6065.4019413148299</v>
      </c>
      <c r="FY85" s="229">
        <f t="shared" si="95"/>
        <v>6206.0885398949367</v>
      </c>
      <c r="FZ85" s="229">
        <f t="shared" si="95"/>
        <v>4934.4218294270486</v>
      </c>
      <c r="GA85" s="229">
        <f t="shared" si="95"/>
        <v>5148.2759690390358</v>
      </c>
      <c r="GB85" s="229">
        <f t="shared" si="95"/>
        <v>5374.4871803718652</v>
      </c>
      <c r="GC85" s="229">
        <f>SUM(GC86:GC95)</f>
        <v>5670.8131762907542</v>
      </c>
      <c r="GD85" s="229">
        <f t="shared" ref="GD85:GY85" si="96">SUM(GD86:GD95)</f>
        <v>5427.522604919418</v>
      </c>
      <c r="GE85" s="229">
        <f t="shared" si="96"/>
        <v>5449.3792583216455</v>
      </c>
      <c r="GF85" s="229">
        <f t="shared" si="96"/>
        <v>5421.4880704803081</v>
      </c>
      <c r="GG85" s="229">
        <f t="shared" si="96"/>
        <v>5496.8530995403444</v>
      </c>
      <c r="GH85" s="229">
        <f t="shared" si="96"/>
        <v>6029.7528020416212</v>
      </c>
      <c r="GI85" s="229">
        <f t="shared" si="96"/>
        <v>5982.2899588044929</v>
      </c>
      <c r="GJ85" s="229">
        <f t="shared" si="96"/>
        <v>5814.7892064863481</v>
      </c>
      <c r="GK85" s="229">
        <f t="shared" si="96"/>
        <v>5763.9059422774635</v>
      </c>
      <c r="GL85" s="229">
        <f t="shared" si="96"/>
        <v>5892</v>
      </c>
      <c r="GM85" s="229">
        <f>SUM(GM86:GM95)</f>
        <v>5998</v>
      </c>
      <c r="GN85" s="229">
        <f>SUM(GN86:GN95)</f>
        <v>5956</v>
      </c>
      <c r="GO85" s="229">
        <f t="shared" si="96"/>
        <v>5160</v>
      </c>
      <c r="GP85" s="229">
        <f t="shared" si="96"/>
        <v>4938</v>
      </c>
      <c r="GQ85" s="229">
        <f t="shared" si="96"/>
        <v>4800</v>
      </c>
      <c r="GR85" s="229">
        <f t="shared" si="96"/>
        <v>4772</v>
      </c>
      <c r="GS85" s="229">
        <f t="shared" si="96"/>
        <v>4531</v>
      </c>
      <c r="GT85" s="229">
        <f t="shared" si="96"/>
        <v>4460</v>
      </c>
      <c r="GU85" s="229">
        <f t="shared" si="96"/>
        <v>4449</v>
      </c>
      <c r="GV85" s="229">
        <f t="shared" si="96"/>
        <v>5109</v>
      </c>
      <c r="GW85" s="229">
        <f t="shared" si="96"/>
        <v>4983</v>
      </c>
      <c r="GX85" s="229">
        <f t="shared" si="96"/>
        <v>4949</v>
      </c>
      <c r="GY85" s="229">
        <f t="shared" si="96"/>
        <v>5964</v>
      </c>
      <c r="GZ85" s="229">
        <f>SUM(GZ86:GZ95)</f>
        <v>5770</v>
      </c>
      <c r="HA85" s="229">
        <f t="shared" ref="HA85:IY85" si="97">SUM(HA86:HA95)</f>
        <v>6075</v>
      </c>
      <c r="HB85" s="229">
        <f t="shared" si="97"/>
        <v>6137</v>
      </c>
      <c r="HC85" s="229">
        <f t="shared" si="97"/>
        <v>6053</v>
      </c>
      <c r="HD85" s="229">
        <f t="shared" si="97"/>
        <v>5955</v>
      </c>
      <c r="HE85" s="229">
        <f t="shared" si="97"/>
        <v>5822</v>
      </c>
      <c r="HF85" s="229">
        <f t="shared" si="97"/>
        <v>5800</v>
      </c>
      <c r="HG85" s="229">
        <f t="shared" si="97"/>
        <v>6030</v>
      </c>
      <c r="HH85" s="229">
        <f t="shared" si="97"/>
        <v>6162</v>
      </c>
      <c r="HI85" s="229">
        <f t="shared" si="97"/>
        <v>6154</v>
      </c>
      <c r="HJ85" s="229">
        <f t="shared" si="97"/>
        <v>6298</v>
      </c>
      <c r="HK85" s="229">
        <f t="shared" si="97"/>
        <v>6288</v>
      </c>
      <c r="HL85" s="229">
        <f t="shared" si="97"/>
        <v>6606</v>
      </c>
      <c r="HM85" s="229">
        <f t="shared" si="97"/>
        <v>6760</v>
      </c>
      <c r="HN85" s="229">
        <f t="shared" si="97"/>
        <v>6897</v>
      </c>
      <c r="HO85" s="229">
        <f t="shared" si="97"/>
        <v>6765</v>
      </c>
      <c r="HP85" s="229">
        <f t="shared" si="97"/>
        <v>7091</v>
      </c>
      <c r="HQ85" s="229">
        <f t="shared" si="97"/>
        <v>7352</v>
      </c>
      <c r="HR85" s="229">
        <f t="shared" si="97"/>
        <v>7429</v>
      </c>
      <c r="HS85" s="229">
        <f t="shared" si="97"/>
        <v>7592</v>
      </c>
      <c r="HT85" s="229">
        <f t="shared" si="97"/>
        <v>8372</v>
      </c>
      <c r="HU85" s="229">
        <f t="shared" si="97"/>
        <v>8747</v>
      </c>
      <c r="HV85" s="229">
        <f t="shared" si="97"/>
        <v>8522</v>
      </c>
      <c r="HW85" s="229">
        <f t="shared" si="97"/>
        <v>8603</v>
      </c>
      <c r="HX85" s="229">
        <f t="shared" si="97"/>
        <v>9827</v>
      </c>
      <c r="HY85" s="229">
        <f t="shared" si="97"/>
        <v>8774</v>
      </c>
      <c r="HZ85" s="229">
        <f t="shared" si="97"/>
        <v>9781</v>
      </c>
      <c r="IA85" s="229">
        <f t="shared" si="97"/>
        <v>9197</v>
      </c>
      <c r="IB85" s="229">
        <f t="shared" si="97"/>
        <v>8925</v>
      </c>
      <c r="IC85" s="229">
        <f t="shared" si="97"/>
        <v>9256</v>
      </c>
      <c r="ID85" s="229">
        <f t="shared" si="97"/>
        <v>15265</v>
      </c>
      <c r="IE85" s="229">
        <f t="shared" si="97"/>
        <v>14814</v>
      </c>
      <c r="IF85" s="229">
        <f t="shared" si="97"/>
        <v>8676</v>
      </c>
      <c r="IG85" s="229">
        <f t="shared" si="97"/>
        <v>9144</v>
      </c>
      <c r="IH85" s="229">
        <f t="shared" si="97"/>
        <v>13883</v>
      </c>
      <c r="II85" s="229">
        <f t="shared" si="97"/>
        <v>8543</v>
      </c>
      <c r="IJ85" s="229">
        <f t="shared" si="97"/>
        <v>12991</v>
      </c>
      <c r="IK85" s="229">
        <f t="shared" si="97"/>
        <v>12337</v>
      </c>
      <c r="IL85" s="229">
        <f t="shared" si="97"/>
        <v>13165</v>
      </c>
      <c r="IM85" s="229">
        <f t="shared" si="97"/>
        <v>13039</v>
      </c>
      <c r="IN85" s="229">
        <f>SUM(IN86:IN95)</f>
        <v>12791</v>
      </c>
      <c r="IO85" s="229">
        <f t="shared" si="97"/>
        <v>7356</v>
      </c>
      <c r="IP85" s="229">
        <f t="shared" si="97"/>
        <v>7311</v>
      </c>
      <c r="IQ85" s="229">
        <f t="shared" si="97"/>
        <v>7298</v>
      </c>
      <c r="IR85" s="229">
        <f t="shared" si="97"/>
        <v>7182</v>
      </c>
      <c r="IS85" s="273">
        <f t="shared" si="97"/>
        <v>5671</v>
      </c>
      <c r="IT85" s="273">
        <f t="shared" si="97"/>
        <v>5433</v>
      </c>
      <c r="IU85" s="273">
        <f t="shared" si="97"/>
        <v>4950</v>
      </c>
      <c r="IV85" s="273">
        <f t="shared" si="97"/>
        <v>8276</v>
      </c>
      <c r="IW85" s="273">
        <f t="shared" si="97"/>
        <v>8092</v>
      </c>
      <c r="IX85" s="273">
        <f t="shared" si="97"/>
        <v>4627</v>
      </c>
      <c r="IY85" s="229">
        <f t="shared" si="97"/>
        <v>6840</v>
      </c>
      <c r="IZ85" s="273">
        <f t="shared" ref="IZ85" si="98">SUM(IZ86:IZ95)</f>
        <v>6374</v>
      </c>
      <c r="JA85" s="229">
        <f t="shared" ref="JA85:JE85" si="99">SUM(JA86:JA95)</f>
        <v>6743</v>
      </c>
      <c r="JB85" s="229">
        <f t="shared" si="99"/>
        <v>6481</v>
      </c>
      <c r="JC85" s="229">
        <f t="shared" si="99"/>
        <v>6718</v>
      </c>
      <c r="JD85" s="229">
        <f t="shared" si="99"/>
        <v>6218</v>
      </c>
      <c r="JE85" s="229">
        <f t="shared" si="99"/>
        <v>7429</v>
      </c>
      <c r="JF85" s="273">
        <f t="shared" ref="JF85:JG85" si="100">SUM(JF86:JF95)</f>
        <v>6572</v>
      </c>
      <c r="JG85" s="567">
        <f t="shared" si="100"/>
        <v>4768</v>
      </c>
      <c r="JH85" s="557">
        <f t="shared" ref="JH85" si="101">SUM(JH86:JH95)</f>
        <v>4762</v>
      </c>
      <c r="JI85" s="235">
        <f t="shared" ref="JI85" si="102">SUM(JI86:JI95)</f>
        <v>4745</v>
      </c>
      <c r="JJ85" s="235">
        <f t="shared" ref="JJ85" si="103">SUM(JJ86:JJ95)</f>
        <v>6829</v>
      </c>
      <c r="JK85" s="235">
        <f t="shared" ref="JK85" si="104">SUM(JK86:JK95)</f>
        <v>6753</v>
      </c>
    </row>
    <row r="86" spans="1:271" ht="15" customHeight="1">
      <c r="A86" s="58"/>
      <c r="B86" s="274" t="s">
        <v>90</v>
      </c>
      <c r="C86" s="196"/>
      <c r="D86" s="196"/>
      <c r="E86" s="196"/>
      <c r="F86" s="196"/>
      <c r="G86" s="196"/>
      <c r="H86" s="196"/>
      <c r="I86" s="196"/>
      <c r="J86" s="196"/>
      <c r="K86" s="196"/>
      <c r="L86" s="196"/>
      <c r="M86" s="196"/>
      <c r="N86" s="196"/>
      <c r="O86" s="196"/>
      <c r="P86" s="196"/>
      <c r="Q86" s="196"/>
      <c r="R86" s="196"/>
      <c r="S86" s="196"/>
      <c r="T86" s="196"/>
      <c r="U86" s="196"/>
      <c r="V86" s="196"/>
      <c r="W86" s="196"/>
      <c r="X86" s="196"/>
      <c r="Y86" s="196"/>
      <c r="Z86" s="196"/>
      <c r="AA86" s="196"/>
      <c r="AB86" s="196"/>
      <c r="AC86" s="196"/>
      <c r="AD86" s="196"/>
      <c r="AE86" s="196"/>
      <c r="AF86" s="196"/>
      <c r="AG86" s="196"/>
      <c r="AH86" s="196"/>
      <c r="AI86" s="196"/>
      <c r="AJ86" s="196"/>
      <c r="AK86" s="196"/>
      <c r="AL86" s="196"/>
      <c r="AM86" s="196"/>
      <c r="AN86" s="196"/>
      <c r="AO86" s="196"/>
      <c r="AP86" s="196"/>
      <c r="AQ86" s="196"/>
      <c r="AR86" s="160"/>
      <c r="AS86" s="160"/>
      <c r="AT86" s="78">
        <v>1808</v>
      </c>
      <c r="AU86" s="78">
        <v>1963</v>
      </c>
      <c r="AV86" s="78">
        <v>87</v>
      </c>
      <c r="AW86" s="89">
        <v>609</v>
      </c>
      <c r="AX86" s="78">
        <v>623</v>
      </c>
      <c r="AY86" s="89">
        <v>2381</v>
      </c>
      <c r="AZ86" s="78">
        <v>2211</v>
      </c>
      <c r="BA86" s="89">
        <v>221</v>
      </c>
      <c r="BB86" s="89">
        <v>939</v>
      </c>
      <c r="BC86" s="89">
        <v>3084</v>
      </c>
      <c r="BD86" s="89">
        <v>1936</v>
      </c>
      <c r="BE86" s="89">
        <v>2406</v>
      </c>
      <c r="BF86" s="89">
        <v>281</v>
      </c>
      <c r="BG86" s="89">
        <v>469</v>
      </c>
      <c r="BH86" s="89">
        <v>1587</v>
      </c>
      <c r="BI86" s="78">
        <v>1076</v>
      </c>
      <c r="BJ86" s="78">
        <v>933</v>
      </c>
      <c r="BK86" s="89">
        <v>940</v>
      </c>
      <c r="BL86" s="87">
        <v>796</v>
      </c>
      <c r="BM86" s="87">
        <v>732</v>
      </c>
      <c r="BN86" s="87">
        <v>3643</v>
      </c>
      <c r="BO86" s="87">
        <v>3628</v>
      </c>
      <c r="BP86" s="87">
        <v>4069</v>
      </c>
      <c r="BQ86" s="87">
        <v>3903</v>
      </c>
      <c r="BR86" s="87">
        <v>3065</v>
      </c>
      <c r="BS86" s="87">
        <v>2946</v>
      </c>
      <c r="BT86" s="87">
        <v>3287</v>
      </c>
      <c r="BU86" s="87">
        <v>3099</v>
      </c>
      <c r="BV86" s="87">
        <v>3183</v>
      </c>
      <c r="BW86" s="87">
        <v>2803</v>
      </c>
      <c r="BX86" s="87">
        <v>3086</v>
      </c>
      <c r="BY86" s="87">
        <v>3366</v>
      </c>
      <c r="BZ86" s="87">
        <v>2843</v>
      </c>
      <c r="CA86" s="87">
        <v>2390</v>
      </c>
      <c r="CB86" s="87">
        <v>2272</v>
      </c>
      <c r="CC86" s="87">
        <v>967</v>
      </c>
      <c r="CD86" s="87">
        <v>1899</v>
      </c>
      <c r="CE86" s="87">
        <v>1927</v>
      </c>
      <c r="CF86" s="87">
        <v>1844</v>
      </c>
      <c r="CG86" s="87">
        <v>1498</v>
      </c>
      <c r="CH86" s="87">
        <v>1076</v>
      </c>
      <c r="CI86" s="87">
        <v>1066</v>
      </c>
      <c r="CJ86" s="87">
        <v>1280</v>
      </c>
      <c r="CK86" s="87">
        <v>1825</v>
      </c>
      <c r="CL86" s="87">
        <v>1913</v>
      </c>
      <c r="CM86" s="87">
        <v>1051</v>
      </c>
      <c r="CN86" s="87">
        <v>1231</v>
      </c>
      <c r="CO86" s="87">
        <v>948</v>
      </c>
      <c r="CP86" s="87">
        <v>1044</v>
      </c>
      <c r="CQ86" s="87">
        <v>1216</v>
      </c>
      <c r="CR86" s="87">
        <v>1301</v>
      </c>
      <c r="CS86" s="87">
        <v>1887</v>
      </c>
      <c r="CT86" s="87">
        <v>2245</v>
      </c>
      <c r="CU86" s="87">
        <v>2470</v>
      </c>
      <c r="CV86" s="87">
        <v>2150</v>
      </c>
      <c r="CW86" s="87">
        <v>2419</v>
      </c>
      <c r="CX86" s="87">
        <v>3173</v>
      </c>
      <c r="CY86" s="87">
        <v>3238</v>
      </c>
      <c r="CZ86" s="87">
        <v>3296</v>
      </c>
      <c r="DA86" s="87">
        <v>3156</v>
      </c>
      <c r="DB86" s="87">
        <v>2473</v>
      </c>
      <c r="DC86" s="87">
        <v>3004</v>
      </c>
      <c r="DD86" s="87">
        <v>2402</v>
      </c>
      <c r="DE86" s="87">
        <v>2110</v>
      </c>
      <c r="DF86" s="87">
        <v>3009</v>
      </c>
      <c r="DG86" s="87">
        <v>3115</v>
      </c>
      <c r="DH86" s="87">
        <v>3203</v>
      </c>
      <c r="DI86" s="87">
        <v>3577</v>
      </c>
      <c r="DJ86" s="78">
        <v>3501</v>
      </c>
      <c r="DK86" s="78">
        <v>3158</v>
      </c>
      <c r="DL86" s="78">
        <v>3652</v>
      </c>
      <c r="DM86" s="78">
        <v>2797</v>
      </c>
      <c r="DN86" s="78">
        <v>3557</v>
      </c>
      <c r="DO86" s="78">
        <v>3718</v>
      </c>
      <c r="DP86" s="78">
        <v>3896</v>
      </c>
      <c r="DQ86" s="78">
        <v>2890</v>
      </c>
      <c r="DR86" s="78">
        <v>2963</v>
      </c>
      <c r="DS86" s="78">
        <v>3134</v>
      </c>
      <c r="DT86" s="81">
        <v>4297</v>
      </c>
      <c r="DU86" s="88">
        <v>3045</v>
      </c>
      <c r="DV86" s="88">
        <v>2380</v>
      </c>
      <c r="DW86" s="88">
        <v>2284</v>
      </c>
      <c r="DX86" s="88">
        <v>775</v>
      </c>
      <c r="DY86" s="81">
        <v>3149</v>
      </c>
      <c r="DZ86" s="78">
        <v>500</v>
      </c>
      <c r="EA86" s="89">
        <v>323</v>
      </c>
      <c r="EB86" s="89">
        <v>353</v>
      </c>
      <c r="EC86" s="89">
        <v>166</v>
      </c>
      <c r="ED86" s="89">
        <v>345</v>
      </c>
      <c r="EE86" s="78">
        <v>383</v>
      </c>
      <c r="EF86" s="78">
        <v>359</v>
      </c>
      <c r="EG86" s="78">
        <v>497</v>
      </c>
      <c r="EH86" s="89">
        <v>400</v>
      </c>
      <c r="EI86" s="89">
        <v>40</v>
      </c>
      <c r="EJ86" s="89">
        <v>169</v>
      </c>
      <c r="EK86" s="89">
        <v>283</v>
      </c>
      <c r="EL86" s="89">
        <v>236</v>
      </c>
      <c r="EM86" s="89">
        <v>159</v>
      </c>
      <c r="EN86" s="89">
        <v>212</v>
      </c>
      <c r="EO86" s="89">
        <v>151</v>
      </c>
      <c r="EP86" s="89">
        <v>168</v>
      </c>
      <c r="EQ86" s="89">
        <v>332</v>
      </c>
      <c r="ER86" s="171">
        <v>674</v>
      </c>
      <c r="ES86" s="89">
        <v>896</v>
      </c>
      <c r="ET86" s="87">
        <v>1372</v>
      </c>
      <c r="EU86" s="87">
        <v>1151</v>
      </c>
      <c r="EV86" s="87">
        <v>1267</v>
      </c>
      <c r="EW86" s="87">
        <v>1062</v>
      </c>
      <c r="EX86" s="87">
        <v>716</v>
      </c>
      <c r="EY86" s="87">
        <v>493</v>
      </c>
      <c r="EZ86" s="87">
        <v>416</v>
      </c>
      <c r="FA86" s="87">
        <v>214</v>
      </c>
      <c r="FB86" s="87">
        <v>387</v>
      </c>
      <c r="FC86" s="87">
        <v>327</v>
      </c>
      <c r="FD86" s="87">
        <v>328</v>
      </c>
      <c r="FE86" s="87">
        <v>416</v>
      </c>
      <c r="FF86" s="87">
        <v>385</v>
      </c>
      <c r="FG86" s="87">
        <v>311</v>
      </c>
      <c r="FH86" s="87">
        <v>248</v>
      </c>
      <c r="FI86" s="87">
        <v>213</v>
      </c>
      <c r="FJ86" s="87">
        <v>257</v>
      </c>
      <c r="FK86" s="87">
        <v>216</v>
      </c>
      <c r="FL86" s="87">
        <v>221</v>
      </c>
      <c r="FM86" s="87">
        <v>227</v>
      </c>
      <c r="FN86" s="87">
        <v>170</v>
      </c>
      <c r="FO86" s="87">
        <v>101</v>
      </c>
      <c r="FP86" s="87">
        <v>77</v>
      </c>
      <c r="FQ86" s="87">
        <v>67</v>
      </c>
      <c r="FR86" s="87">
        <v>75</v>
      </c>
      <c r="FS86" s="87">
        <v>108</v>
      </c>
      <c r="FT86" s="87">
        <v>69</v>
      </c>
      <c r="FU86" s="87">
        <v>47</v>
      </c>
      <c r="FV86" s="87">
        <v>198</v>
      </c>
      <c r="FW86" s="87">
        <v>601</v>
      </c>
      <c r="FX86" s="87">
        <v>202</v>
      </c>
      <c r="FY86" s="87">
        <v>171</v>
      </c>
      <c r="FZ86" s="87">
        <v>66</v>
      </c>
      <c r="GA86" s="87">
        <v>66</v>
      </c>
      <c r="GB86" s="87">
        <v>81</v>
      </c>
      <c r="GC86" s="87">
        <v>149</v>
      </c>
      <c r="GD86" s="87">
        <v>99</v>
      </c>
      <c r="GE86" s="87">
        <v>164</v>
      </c>
      <c r="GF86" s="87">
        <v>128</v>
      </c>
      <c r="GG86" s="87">
        <v>151</v>
      </c>
      <c r="GH86" s="87">
        <v>105</v>
      </c>
      <c r="GI86" s="87">
        <v>115</v>
      </c>
      <c r="GJ86" s="87">
        <v>96</v>
      </c>
      <c r="GK86" s="87">
        <v>186</v>
      </c>
      <c r="GL86" s="87">
        <v>75</v>
      </c>
      <c r="GM86" s="87">
        <v>103</v>
      </c>
      <c r="GN86" s="87">
        <v>59</v>
      </c>
      <c r="GO86" s="87">
        <v>42</v>
      </c>
      <c r="GP86" s="79">
        <v>0</v>
      </c>
      <c r="GQ86" s="79">
        <v>45</v>
      </c>
      <c r="GR86" s="79">
        <v>0</v>
      </c>
      <c r="GS86" s="79">
        <v>0</v>
      </c>
      <c r="GT86" s="79">
        <v>0</v>
      </c>
      <c r="GU86" s="79">
        <v>0</v>
      </c>
      <c r="GV86" s="79">
        <v>0</v>
      </c>
      <c r="GW86" s="79">
        <v>0</v>
      </c>
      <c r="GX86" s="79">
        <v>0</v>
      </c>
      <c r="GY86" s="182">
        <v>0</v>
      </c>
      <c r="GZ86" s="182">
        <v>0</v>
      </c>
      <c r="HA86" s="182">
        <v>0</v>
      </c>
      <c r="HB86" s="182">
        <v>0</v>
      </c>
      <c r="HC86" s="182">
        <v>0</v>
      </c>
      <c r="HD86" s="182">
        <v>0</v>
      </c>
      <c r="HE86" s="182">
        <v>0</v>
      </c>
      <c r="HF86" s="182">
        <v>0</v>
      </c>
      <c r="HG86" s="182">
        <v>0</v>
      </c>
      <c r="HH86" s="182">
        <v>0</v>
      </c>
      <c r="HI86" s="182">
        <v>0</v>
      </c>
      <c r="HJ86" s="182">
        <v>0</v>
      </c>
      <c r="HK86" s="182">
        <v>0</v>
      </c>
      <c r="HL86" s="79">
        <v>0</v>
      </c>
      <c r="HM86" s="79">
        <v>0</v>
      </c>
      <c r="HN86" s="79">
        <v>0</v>
      </c>
      <c r="HO86" s="79">
        <v>0</v>
      </c>
      <c r="HP86" s="79">
        <v>0</v>
      </c>
      <c r="HQ86" s="79">
        <v>0</v>
      </c>
      <c r="HR86" s="79">
        <v>0</v>
      </c>
      <c r="HS86" s="79">
        <v>0</v>
      </c>
      <c r="HT86" s="79">
        <v>0</v>
      </c>
      <c r="HU86" s="79">
        <v>0</v>
      </c>
      <c r="HV86" s="79">
        <v>0</v>
      </c>
      <c r="HW86" s="182">
        <v>0</v>
      </c>
      <c r="HX86" s="182">
        <v>0</v>
      </c>
      <c r="HY86" s="182">
        <v>0</v>
      </c>
      <c r="HZ86" s="182">
        <v>0</v>
      </c>
      <c r="IA86" s="182">
        <v>0</v>
      </c>
      <c r="IB86" s="182">
        <v>0</v>
      </c>
      <c r="IC86" s="182">
        <v>0</v>
      </c>
      <c r="ID86" s="182">
        <v>0</v>
      </c>
      <c r="IE86" s="182">
        <v>0</v>
      </c>
      <c r="IF86" s="182">
        <v>0</v>
      </c>
      <c r="IG86" s="182">
        <v>0</v>
      </c>
      <c r="IH86" s="182">
        <v>0</v>
      </c>
      <c r="II86" s="182">
        <v>0</v>
      </c>
      <c r="IJ86" s="34">
        <v>0</v>
      </c>
      <c r="IK86" s="34">
        <v>0</v>
      </c>
      <c r="IL86" s="34">
        <v>0</v>
      </c>
      <c r="IM86" s="34">
        <v>0</v>
      </c>
      <c r="IN86" s="34">
        <v>0</v>
      </c>
      <c r="IO86" s="34">
        <v>0</v>
      </c>
      <c r="IP86" s="34">
        <v>0</v>
      </c>
      <c r="IQ86" s="34">
        <v>0</v>
      </c>
      <c r="IR86" s="34">
        <v>0</v>
      </c>
      <c r="IS86" s="275">
        <v>0</v>
      </c>
      <c r="IT86" s="275">
        <v>0</v>
      </c>
      <c r="IU86" s="275">
        <v>0</v>
      </c>
      <c r="IV86" s="275">
        <v>0</v>
      </c>
      <c r="IW86" s="275">
        <v>0</v>
      </c>
      <c r="IX86" s="275">
        <v>0</v>
      </c>
      <c r="IY86" s="34">
        <v>0</v>
      </c>
      <c r="IZ86" s="275">
        <v>0</v>
      </c>
      <c r="JA86" s="34">
        <v>0</v>
      </c>
      <c r="JB86" s="34">
        <v>0</v>
      </c>
      <c r="JC86" s="34">
        <v>0</v>
      </c>
      <c r="JD86" s="34">
        <v>0</v>
      </c>
      <c r="JE86" s="34">
        <v>0</v>
      </c>
      <c r="JF86" s="275">
        <v>0</v>
      </c>
      <c r="JG86" s="539">
        <v>0</v>
      </c>
      <c r="JH86" s="550">
        <v>0</v>
      </c>
      <c r="JI86" s="78">
        <v>0</v>
      </c>
      <c r="JJ86" s="78">
        <v>0</v>
      </c>
      <c r="JK86" s="78">
        <v>0</v>
      </c>
    </row>
    <row r="87" spans="1:271" ht="15" customHeight="1">
      <c r="A87" s="58"/>
      <c r="B87" s="276" t="s">
        <v>91</v>
      </c>
      <c r="C87" s="196"/>
      <c r="D87" s="196"/>
      <c r="E87" s="196"/>
      <c r="F87" s="77"/>
      <c r="G87" s="77"/>
      <c r="H87" s="77"/>
      <c r="I87" s="77"/>
      <c r="J87" s="77"/>
      <c r="K87" s="77"/>
      <c r="L87" s="77"/>
      <c r="M87" s="77"/>
      <c r="N87" s="196"/>
      <c r="O87" s="196"/>
      <c r="P87" s="196"/>
      <c r="Q87" s="196"/>
      <c r="R87" s="59"/>
      <c r="S87" s="59"/>
      <c r="T87" s="59"/>
      <c r="U87" s="59"/>
      <c r="V87" s="59">
        <v>211</v>
      </c>
      <c r="W87" s="59">
        <v>221</v>
      </c>
      <c r="X87" s="59">
        <v>156</v>
      </c>
      <c r="Y87" s="89">
        <v>157</v>
      </c>
      <c r="Z87" s="89">
        <v>246</v>
      </c>
      <c r="AA87" s="89">
        <v>304</v>
      </c>
      <c r="AB87" s="59">
        <v>376</v>
      </c>
      <c r="AC87" s="59">
        <v>80</v>
      </c>
      <c r="AD87" s="59">
        <v>87</v>
      </c>
      <c r="AE87" s="59">
        <v>102</v>
      </c>
      <c r="AF87" s="59">
        <v>55</v>
      </c>
      <c r="AG87" s="59">
        <v>100</v>
      </c>
      <c r="AH87" s="59">
        <v>157</v>
      </c>
      <c r="AI87" s="59">
        <v>144</v>
      </c>
      <c r="AJ87" s="59">
        <v>169</v>
      </c>
      <c r="AK87" s="59">
        <v>111</v>
      </c>
      <c r="AL87" s="59">
        <v>312</v>
      </c>
      <c r="AM87" s="59">
        <v>591</v>
      </c>
      <c r="AN87" s="59">
        <v>583</v>
      </c>
      <c r="AO87" s="59">
        <v>480</v>
      </c>
      <c r="AP87" s="59">
        <v>473</v>
      </c>
      <c r="AQ87" s="59">
        <v>521</v>
      </c>
      <c r="AR87" s="89">
        <v>556</v>
      </c>
      <c r="AS87" s="89">
        <v>520</v>
      </c>
      <c r="AT87" s="89">
        <v>961</v>
      </c>
      <c r="AU87" s="89">
        <v>1171</v>
      </c>
      <c r="AV87" s="89">
        <v>21</v>
      </c>
      <c r="AW87" s="89">
        <v>35</v>
      </c>
      <c r="AX87" s="89">
        <v>29</v>
      </c>
      <c r="AY87" s="89">
        <v>572</v>
      </c>
      <c r="AZ87" s="89">
        <v>561</v>
      </c>
      <c r="BA87" s="89">
        <v>91</v>
      </c>
      <c r="BB87" s="89">
        <v>78</v>
      </c>
      <c r="BC87" s="89">
        <v>203</v>
      </c>
      <c r="BD87" s="89">
        <v>447</v>
      </c>
      <c r="BE87" s="89">
        <v>888</v>
      </c>
      <c r="BF87" s="89">
        <v>1065</v>
      </c>
      <c r="BG87" s="89">
        <v>600</v>
      </c>
      <c r="BH87" s="89">
        <v>1391</v>
      </c>
      <c r="BI87" s="89">
        <v>1141</v>
      </c>
      <c r="BJ87" s="89">
        <v>834</v>
      </c>
      <c r="BK87" s="89">
        <v>705</v>
      </c>
      <c r="BL87" s="87">
        <v>654</v>
      </c>
      <c r="BM87" s="87">
        <v>878</v>
      </c>
      <c r="BN87" s="89">
        <v>0</v>
      </c>
      <c r="BO87" s="89">
        <v>0</v>
      </c>
      <c r="BP87" s="89">
        <v>0</v>
      </c>
      <c r="BQ87" s="89">
        <v>0</v>
      </c>
      <c r="BR87" s="89">
        <v>0</v>
      </c>
      <c r="BS87" s="89">
        <v>0</v>
      </c>
      <c r="BT87" s="89">
        <v>0</v>
      </c>
      <c r="BU87" s="89">
        <v>0</v>
      </c>
      <c r="BV87" s="89">
        <v>0</v>
      </c>
      <c r="BW87" s="93">
        <v>0</v>
      </c>
      <c r="BX87" s="93">
        <v>0</v>
      </c>
      <c r="BY87" s="93">
        <v>0</v>
      </c>
      <c r="BZ87" s="93">
        <v>0</v>
      </c>
      <c r="CA87" s="93">
        <v>0</v>
      </c>
      <c r="CB87" s="93">
        <v>0</v>
      </c>
      <c r="CC87" s="93">
        <v>0</v>
      </c>
      <c r="CD87" s="93">
        <v>0</v>
      </c>
      <c r="CE87" s="93">
        <v>0</v>
      </c>
      <c r="CF87" s="93">
        <v>0</v>
      </c>
      <c r="CG87" s="93">
        <v>0</v>
      </c>
      <c r="CH87" s="93">
        <v>0</v>
      </c>
      <c r="CI87" s="93">
        <v>0</v>
      </c>
      <c r="CJ87" s="93">
        <v>0</v>
      </c>
      <c r="CK87" s="93">
        <v>0</v>
      </c>
      <c r="CL87" s="93">
        <v>0</v>
      </c>
      <c r="CM87" s="93">
        <v>0</v>
      </c>
      <c r="CN87" s="93">
        <v>0</v>
      </c>
      <c r="CO87" s="93">
        <v>0</v>
      </c>
      <c r="CP87" s="93">
        <v>0</v>
      </c>
      <c r="CQ87" s="93">
        <v>0</v>
      </c>
      <c r="CR87" s="93">
        <v>0</v>
      </c>
      <c r="CS87" s="93">
        <v>0</v>
      </c>
      <c r="CT87" s="93">
        <v>0</v>
      </c>
      <c r="CU87" s="93">
        <v>0</v>
      </c>
      <c r="CV87" s="93">
        <v>0</v>
      </c>
      <c r="CW87" s="93">
        <v>0</v>
      </c>
      <c r="CX87" s="93">
        <v>0</v>
      </c>
      <c r="CY87" s="93">
        <v>0</v>
      </c>
      <c r="CZ87" s="93">
        <v>0</v>
      </c>
      <c r="DA87" s="93">
        <v>0</v>
      </c>
      <c r="DB87" s="93">
        <v>0</v>
      </c>
      <c r="DC87" s="93">
        <v>0</v>
      </c>
      <c r="DD87" s="182">
        <v>0</v>
      </c>
      <c r="DE87" s="182">
        <v>0</v>
      </c>
      <c r="DF87" s="182">
        <v>0</v>
      </c>
      <c r="DG87" s="182">
        <v>0</v>
      </c>
      <c r="DH87" s="182">
        <v>0</v>
      </c>
      <c r="DI87" s="182">
        <v>0</v>
      </c>
      <c r="DJ87" s="182">
        <v>0</v>
      </c>
      <c r="DK87" s="182">
        <v>0</v>
      </c>
      <c r="DL87" s="182">
        <v>0</v>
      </c>
      <c r="DM87" s="182">
        <v>0</v>
      </c>
      <c r="DN87" s="182">
        <v>0</v>
      </c>
      <c r="DO87" s="182">
        <v>0</v>
      </c>
      <c r="DP87" s="182">
        <v>0</v>
      </c>
      <c r="DQ87" s="182">
        <v>0</v>
      </c>
      <c r="DR87" s="182">
        <v>0</v>
      </c>
      <c r="DS87" s="182">
        <v>0</v>
      </c>
      <c r="DT87" s="33">
        <v>0</v>
      </c>
      <c r="DU87" s="33">
        <v>0</v>
      </c>
      <c r="DV87" s="33">
        <v>0</v>
      </c>
      <c r="DW87" s="33">
        <v>0</v>
      </c>
      <c r="DX87" s="33">
        <v>0</v>
      </c>
      <c r="DY87" s="33">
        <v>0</v>
      </c>
      <c r="DZ87" s="93">
        <v>0</v>
      </c>
      <c r="EA87" s="93">
        <v>0</v>
      </c>
      <c r="EB87" s="93">
        <v>0</v>
      </c>
      <c r="EC87" s="93">
        <v>0</v>
      </c>
      <c r="ED87" s="93">
        <v>0</v>
      </c>
      <c r="EE87" s="93">
        <v>0</v>
      </c>
      <c r="EF87" s="93">
        <v>0</v>
      </c>
      <c r="EG87" s="93">
        <v>0</v>
      </c>
      <c r="EH87" s="93">
        <v>0</v>
      </c>
      <c r="EI87" s="93">
        <v>0</v>
      </c>
      <c r="EJ87" s="93">
        <v>0</v>
      </c>
      <c r="EK87" s="93">
        <v>0</v>
      </c>
      <c r="EL87" s="93">
        <v>0</v>
      </c>
      <c r="EM87" s="93">
        <v>0</v>
      </c>
      <c r="EN87" s="93">
        <v>0</v>
      </c>
      <c r="EO87" s="93">
        <v>0</v>
      </c>
      <c r="EP87" s="93">
        <v>0</v>
      </c>
      <c r="EQ87" s="93">
        <v>0</v>
      </c>
      <c r="ER87" s="93">
        <v>0</v>
      </c>
      <c r="ES87" s="93">
        <v>0</v>
      </c>
      <c r="ET87" s="93">
        <v>0</v>
      </c>
      <c r="EU87" s="93">
        <v>0</v>
      </c>
      <c r="EV87" s="93">
        <v>0</v>
      </c>
      <c r="EW87" s="93">
        <v>0</v>
      </c>
      <c r="EX87" s="93">
        <v>0</v>
      </c>
      <c r="EY87" s="93">
        <v>1263</v>
      </c>
      <c r="EZ87" s="93">
        <v>1237</v>
      </c>
      <c r="FA87" s="93">
        <v>1029</v>
      </c>
      <c r="FB87" s="93">
        <v>1083</v>
      </c>
      <c r="FC87" s="93">
        <v>969</v>
      </c>
      <c r="FD87" s="93">
        <v>984</v>
      </c>
      <c r="FE87" s="93">
        <v>576</v>
      </c>
      <c r="FF87" s="93">
        <v>623</v>
      </c>
      <c r="FG87" s="93">
        <v>513</v>
      </c>
      <c r="FH87" s="93">
        <v>400</v>
      </c>
      <c r="FI87" s="93">
        <v>383</v>
      </c>
      <c r="FJ87" s="93">
        <v>279</v>
      </c>
      <c r="FK87" s="93">
        <v>150</v>
      </c>
      <c r="FL87" s="93">
        <v>144</v>
      </c>
      <c r="FM87" s="93">
        <v>112</v>
      </c>
      <c r="FN87" s="93">
        <v>161</v>
      </c>
      <c r="FO87" s="93">
        <v>112</v>
      </c>
      <c r="FP87" s="93">
        <v>94</v>
      </c>
      <c r="FQ87" s="93">
        <v>143</v>
      </c>
      <c r="FR87" s="93">
        <v>103</v>
      </c>
      <c r="FS87" s="93">
        <v>85</v>
      </c>
      <c r="FT87" s="93">
        <v>81</v>
      </c>
      <c r="FU87" s="93">
        <v>75</v>
      </c>
      <c r="FV87" s="93">
        <v>57</v>
      </c>
      <c r="FW87" s="93">
        <v>22</v>
      </c>
      <c r="FX87" s="93">
        <v>0</v>
      </c>
      <c r="FY87" s="93">
        <v>0</v>
      </c>
      <c r="FZ87" s="93">
        <v>0</v>
      </c>
      <c r="GA87" s="93">
        <v>0</v>
      </c>
      <c r="GB87" s="93">
        <v>0</v>
      </c>
      <c r="GC87" s="93">
        <v>0</v>
      </c>
      <c r="GD87" s="93">
        <v>0</v>
      </c>
      <c r="GE87" s="93">
        <v>0</v>
      </c>
      <c r="GF87" s="93">
        <v>0</v>
      </c>
      <c r="GG87" s="93">
        <v>0</v>
      </c>
      <c r="GH87" s="93">
        <v>0</v>
      </c>
      <c r="GI87" s="93">
        <v>0</v>
      </c>
      <c r="GJ87" s="93">
        <v>0</v>
      </c>
      <c r="GK87" s="93">
        <v>0</v>
      </c>
      <c r="GL87" s="93">
        <v>0</v>
      </c>
      <c r="GM87" s="93">
        <v>0</v>
      </c>
      <c r="GN87" s="93">
        <v>0</v>
      </c>
      <c r="GO87" s="93">
        <v>0</v>
      </c>
      <c r="GP87" s="93">
        <v>0</v>
      </c>
      <c r="GQ87" s="93">
        <v>0</v>
      </c>
      <c r="GR87" s="93">
        <v>0</v>
      </c>
      <c r="GS87" s="93">
        <v>0</v>
      </c>
      <c r="GT87" s="93">
        <v>0</v>
      </c>
      <c r="GU87" s="93">
        <v>0</v>
      </c>
      <c r="GV87" s="93">
        <v>0</v>
      </c>
      <c r="GW87" s="93">
        <v>0</v>
      </c>
      <c r="GX87" s="93">
        <v>0</v>
      </c>
      <c r="GY87" s="93">
        <v>0</v>
      </c>
      <c r="GZ87" s="93">
        <v>0</v>
      </c>
      <c r="HA87" s="93">
        <v>0</v>
      </c>
      <c r="HB87" s="93">
        <v>0</v>
      </c>
      <c r="HC87" s="93">
        <v>0</v>
      </c>
      <c r="HD87" s="93">
        <v>0</v>
      </c>
      <c r="HE87" s="93">
        <v>0</v>
      </c>
      <c r="HF87" s="93">
        <v>0</v>
      </c>
      <c r="HG87" s="93">
        <v>0</v>
      </c>
      <c r="HH87" s="93">
        <v>0</v>
      </c>
      <c r="HI87" s="93">
        <v>0</v>
      </c>
      <c r="HJ87" s="93">
        <v>0</v>
      </c>
      <c r="HK87" s="93">
        <v>0</v>
      </c>
      <c r="HL87" s="89">
        <v>0</v>
      </c>
      <c r="HM87" s="89">
        <v>0</v>
      </c>
      <c r="HN87" s="89">
        <v>0</v>
      </c>
      <c r="HO87" s="89">
        <v>0</v>
      </c>
      <c r="HP87" s="89">
        <v>0</v>
      </c>
      <c r="HQ87" s="89">
        <v>0</v>
      </c>
      <c r="HR87" s="89">
        <v>0</v>
      </c>
      <c r="HS87" s="89">
        <v>0</v>
      </c>
      <c r="HT87" s="89">
        <v>0</v>
      </c>
      <c r="HU87" s="89">
        <v>0</v>
      </c>
      <c r="HV87" s="89">
        <v>0</v>
      </c>
      <c r="HW87" s="93">
        <v>0</v>
      </c>
      <c r="HX87" s="93">
        <v>0</v>
      </c>
      <c r="HY87" s="93">
        <v>0</v>
      </c>
      <c r="HZ87" s="93">
        <v>0</v>
      </c>
      <c r="IA87" s="93">
        <v>0</v>
      </c>
      <c r="IB87" s="93">
        <v>0</v>
      </c>
      <c r="IC87" s="93">
        <v>0</v>
      </c>
      <c r="ID87" s="93">
        <v>0</v>
      </c>
      <c r="IE87" s="93">
        <v>0</v>
      </c>
      <c r="IF87" s="93">
        <v>0</v>
      </c>
      <c r="IG87" s="93">
        <v>0</v>
      </c>
      <c r="IH87" s="93">
        <v>0</v>
      </c>
      <c r="II87" s="93">
        <v>0</v>
      </c>
      <c r="IJ87" s="93">
        <v>0</v>
      </c>
      <c r="IK87" s="93">
        <v>0</v>
      </c>
      <c r="IL87" s="93">
        <v>0</v>
      </c>
      <c r="IM87" s="93">
        <v>0</v>
      </c>
      <c r="IN87" s="93">
        <v>0</v>
      </c>
      <c r="IO87" s="93">
        <v>0</v>
      </c>
      <c r="IP87" s="93">
        <v>0</v>
      </c>
      <c r="IQ87" s="93">
        <v>0</v>
      </c>
      <c r="IR87" s="93">
        <v>0</v>
      </c>
      <c r="IS87" s="207">
        <v>0</v>
      </c>
      <c r="IT87" s="207">
        <v>0</v>
      </c>
      <c r="IU87" s="207">
        <v>0</v>
      </c>
      <c r="IV87" s="207">
        <v>0</v>
      </c>
      <c r="IW87" s="207">
        <v>0</v>
      </c>
      <c r="IX87" s="207">
        <v>0</v>
      </c>
      <c r="IY87" s="93">
        <v>0</v>
      </c>
      <c r="IZ87" s="207">
        <v>0</v>
      </c>
      <c r="JA87" s="93">
        <v>0</v>
      </c>
      <c r="JB87" s="93">
        <v>0</v>
      </c>
      <c r="JC87" s="93">
        <v>0</v>
      </c>
      <c r="JD87" s="93">
        <v>0</v>
      </c>
      <c r="JE87" s="93">
        <v>0</v>
      </c>
      <c r="JF87" s="207">
        <v>0</v>
      </c>
      <c r="JG87" s="539">
        <v>0</v>
      </c>
      <c r="JH87" s="549">
        <v>0</v>
      </c>
      <c r="JI87" s="34">
        <v>0</v>
      </c>
      <c r="JJ87" s="34">
        <v>0</v>
      </c>
      <c r="JK87" s="34">
        <v>0</v>
      </c>
    </row>
    <row r="88" spans="1:271" ht="15" customHeight="1">
      <c r="A88" s="58"/>
      <c r="B88" s="274" t="s">
        <v>92</v>
      </c>
      <c r="C88" s="160"/>
      <c r="D88" s="160"/>
      <c r="E88" s="160"/>
      <c r="F88" s="160"/>
      <c r="G88" s="160"/>
      <c r="H88" s="160"/>
      <c r="I88" s="160"/>
      <c r="J88" s="160"/>
      <c r="K88" s="160"/>
      <c r="L88" s="160"/>
      <c r="M88" s="160"/>
      <c r="N88" s="160"/>
      <c r="O88" s="160"/>
      <c r="P88" s="160"/>
      <c r="Q88" s="160"/>
      <c r="R88" s="160"/>
      <c r="S88" s="160"/>
      <c r="T88" s="160"/>
      <c r="U88" s="160"/>
      <c r="V88" s="160">
        <v>629</v>
      </c>
      <c r="W88" s="160">
        <v>1039</v>
      </c>
      <c r="X88" s="160">
        <v>1023</v>
      </c>
      <c r="Y88" s="78">
        <v>1008</v>
      </c>
      <c r="Z88" s="78">
        <v>1007</v>
      </c>
      <c r="AA88" s="78">
        <v>1082</v>
      </c>
      <c r="AB88" s="78">
        <v>1437</v>
      </c>
      <c r="AC88" s="78">
        <v>1522</v>
      </c>
      <c r="AD88" s="78">
        <v>1359</v>
      </c>
      <c r="AE88" s="78">
        <v>1527</v>
      </c>
      <c r="AF88" s="89">
        <v>1529</v>
      </c>
      <c r="AG88" s="89">
        <v>1405</v>
      </c>
      <c r="AH88" s="89">
        <v>1462</v>
      </c>
      <c r="AI88" s="89">
        <v>1708</v>
      </c>
      <c r="AJ88" s="89">
        <v>1779</v>
      </c>
      <c r="AK88" s="89">
        <v>1756</v>
      </c>
      <c r="AL88" s="89">
        <v>1858</v>
      </c>
      <c r="AM88" s="89">
        <v>3066</v>
      </c>
      <c r="AN88" s="89">
        <v>2906</v>
      </c>
      <c r="AO88" s="89">
        <v>2598</v>
      </c>
      <c r="AP88" s="89">
        <v>2731</v>
      </c>
      <c r="AQ88" s="89">
        <v>2910</v>
      </c>
      <c r="AR88" s="89">
        <v>2744</v>
      </c>
      <c r="AS88" s="89">
        <v>2747</v>
      </c>
      <c r="AT88" s="89">
        <v>2616</v>
      </c>
      <c r="AU88" s="89">
        <v>2728</v>
      </c>
      <c r="AV88" s="89">
        <v>427</v>
      </c>
      <c r="AW88" s="89">
        <v>420</v>
      </c>
      <c r="AX88" s="89">
        <v>476</v>
      </c>
      <c r="AY88" s="89">
        <v>539</v>
      </c>
      <c r="AZ88" s="89">
        <v>552</v>
      </c>
      <c r="BA88" s="89">
        <v>612</v>
      </c>
      <c r="BB88" s="89">
        <v>419</v>
      </c>
      <c r="BC88" s="89">
        <v>739</v>
      </c>
      <c r="BD88" s="89">
        <v>594</v>
      </c>
      <c r="BE88" s="89">
        <v>533</v>
      </c>
      <c r="BF88" s="89">
        <v>571</v>
      </c>
      <c r="BG88" s="89">
        <v>603</v>
      </c>
      <c r="BH88" s="89">
        <v>1644</v>
      </c>
      <c r="BI88" s="78">
        <v>1678</v>
      </c>
      <c r="BJ88" s="78">
        <v>1075</v>
      </c>
      <c r="BK88" s="89">
        <v>1106</v>
      </c>
      <c r="BL88" s="87">
        <v>2148</v>
      </c>
      <c r="BM88" s="87">
        <v>2058</v>
      </c>
      <c r="BN88" s="89">
        <v>0</v>
      </c>
      <c r="BO88" s="89">
        <v>0</v>
      </c>
      <c r="BP88" s="89">
        <v>0</v>
      </c>
      <c r="BQ88" s="89">
        <v>0</v>
      </c>
      <c r="BR88" s="89">
        <v>0</v>
      </c>
      <c r="BS88" s="89">
        <v>0</v>
      </c>
      <c r="BT88" s="89">
        <v>0</v>
      </c>
      <c r="BU88" s="89">
        <v>0</v>
      </c>
      <c r="BV88" s="89">
        <v>0</v>
      </c>
      <c r="BW88" s="93">
        <v>0</v>
      </c>
      <c r="BX88" s="93">
        <v>0</v>
      </c>
      <c r="BY88" s="93">
        <v>0</v>
      </c>
      <c r="BZ88" s="93">
        <v>0</v>
      </c>
      <c r="CA88" s="93">
        <v>0</v>
      </c>
      <c r="CB88" s="93">
        <v>0</v>
      </c>
      <c r="CC88" s="93">
        <v>0</v>
      </c>
      <c r="CD88" s="93">
        <v>0</v>
      </c>
      <c r="CE88" s="93">
        <v>0</v>
      </c>
      <c r="CF88" s="93">
        <v>0</v>
      </c>
      <c r="CG88" s="93">
        <v>0</v>
      </c>
      <c r="CH88" s="93">
        <v>0</v>
      </c>
      <c r="CI88" s="93">
        <v>0</v>
      </c>
      <c r="CJ88" s="93">
        <v>0</v>
      </c>
      <c r="CK88" s="93">
        <v>0</v>
      </c>
      <c r="CL88" s="93">
        <v>0</v>
      </c>
      <c r="CM88" s="93">
        <v>0</v>
      </c>
      <c r="CN88" s="93">
        <v>0</v>
      </c>
      <c r="CO88" s="93">
        <v>0</v>
      </c>
      <c r="CP88" s="93">
        <v>0</v>
      </c>
      <c r="CQ88" s="93">
        <v>0</v>
      </c>
      <c r="CR88" s="93">
        <v>0</v>
      </c>
      <c r="CS88" s="93">
        <v>0</v>
      </c>
      <c r="CT88" s="93">
        <v>0</v>
      </c>
      <c r="CU88" s="93">
        <v>0</v>
      </c>
      <c r="CV88" s="93">
        <v>0</v>
      </c>
      <c r="CW88" s="93">
        <v>0</v>
      </c>
      <c r="CX88" s="93">
        <v>0</v>
      </c>
      <c r="CY88" s="93">
        <v>0</v>
      </c>
      <c r="CZ88" s="93">
        <v>0</v>
      </c>
      <c r="DA88" s="93">
        <v>0</v>
      </c>
      <c r="DB88" s="93">
        <v>0</v>
      </c>
      <c r="DC88" s="93">
        <v>0</v>
      </c>
      <c r="DD88" s="182">
        <v>0</v>
      </c>
      <c r="DE88" s="182">
        <v>0</v>
      </c>
      <c r="DF88" s="182">
        <v>0</v>
      </c>
      <c r="DG88" s="182">
        <v>0</v>
      </c>
      <c r="DH88" s="182">
        <v>0</v>
      </c>
      <c r="DI88" s="182">
        <v>0</v>
      </c>
      <c r="DJ88" s="182">
        <v>0</v>
      </c>
      <c r="DK88" s="182">
        <v>0</v>
      </c>
      <c r="DL88" s="182">
        <v>0</v>
      </c>
      <c r="DM88" s="182">
        <v>0</v>
      </c>
      <c r="DN88" s="182">
        <v>0</v>
      </c>
      <c r="DO88" s="182">
        <v>0</v>
      </c>
      <c r="DP88" s="182">
        <v>0</v>
      </c>
      <c r="DQ88" s="182">
        <v>0</v>
      </c>
      <c r="DR88" s="182">
        <v>0</v>
      </c>
      <c r="DS88" s="182">
        <v>0</v>
      </c>
      <c r="DT88" s="33">
        <v>0</v>
      </c>
      <c r="DU88" s="32">
        <v>0</v>
      </c>
      <c r="DV88" s="32">
        <v>0</v>
      </c>
      <c r="DW88" s="32">
        <v>0</v>
      </c>
      <c r="DX88" s="32">
        <v>0</v>
      </c>
      <c r="DY88" s="32">
        <v>0</v>
      </c>
      <c r="DZ88" s="93">
        <v>0</v>
      </c>
      <c r="EA88" s="93">
        <v>0</v>
      </c>
      <c r="EB88" s="93">
        <v>0</v>
      </c>
      <c r="EC88" s="93">
        <v>0</v>
      </c>
      <c r="ED88" s="93">
        <v>0</v>
      </c>
      <c r="EE88" s="93">
        <v>0</v>
      </c>
      <c r="EF88" s="34">
        <v>0</v>
      </c>
      <c r="EG88" s="34">
        <v>0</v>
      </c>
      <c r="EH88" s="93">
        <v>0</v>
      </c>
      <c r="EI88" s="93">
        <v>0</v>
      </c>
      <c r="EJ88" s="93">
        <v>0</v>
      </c>
      <c r="EK88" s="93">
        <v>0</v>
      </c>
      <c r="EL88" s="93">
        <v>0</v>
      </c>
      <c r="EM88" s="93">
        <v>0</v>
      </c>
      <c r="EN88" s="93">
        <v>0</v>
      </c>
      <c r="EO88" s="93">
        <v>0</v>
      </c>
      <c r="EP88" s="93">
        <v>0</v>
      </c>
      <c r="EQ88" s="93">
        <v>0</v>
      </c>
      <c r="ER88" s="93">
        <v>0</v>
      </c>
      <c r="ES88" s="93">
        <v>0</v>
      </c>
      <c r="ET88" s="93">
        <v>0</v>
      </c>
      <c r="EU88" s="93">
        <v>0</v>
      </c>
      <c r="EV88" s="93">
        <v>0</v>
      </c>
      <c r="EW88" s="93">
        <v>0</v>
      </c>
      <c r="EX88" s="93">
        <v>0</v>
      </c>
      <c r="EY88" s="93">
        <v>808</v>
      </c>
      <c r="EZ88" s="93">
        <v>1005</v>
      </c>
      <c r="FA88" s="93">
        <v>1252</v>
      </c>
      <c r="FB88" s="93">
        <v>1253</v>
      </c>
      <c r="FC88" s="93">
        <v>1291</v>
      </c>
      <c r="FD88" s="93">
        <v>1263</v>
      </c>
      <c r="FE88" s="93">
        <v>1709</v>
      </c>
      <c r="FF88" s="93">
        <v>1461</v>
      </c>
      <c r="FG88" s="93">
        <v>1713</v>
      </c>
      <c r="FH88" s="93">
        <v>1998</v>
      </c>
      <c r="FI88" s="93">
        <v>2039</v>
      </c>
      <c r="FJ88" s="93">
        <v>2272</v>
      </c>
      <c r="FK88" s="93">
        <v>2451</v>
      </c>
      <c r="FL88" s="93">
        <v>2405</v>
      </c>
      <c r="FM88" s="93">
        <v>2426</v>
      </c>
      <c r="FN88" s="93">
        <v>1672</v>
      </c>
      <c r="FO88" s="93">
        <v>845</v>
      </c>
      <c r="FP88" s="93">
        <v>1051</v>
      </c>
      <c r="FQ88" s="93">
        <v>924</v>
      </c>
      <c r="FR88" s="93">
        <v>1143</v>
      </c>
      <c r="FS88" s="93">
        <v>1296</v>
      </c>
      <c r="FT88" s="93">
        <v>1301</v>
      </c>
      <c r="FU88" s="93">
        <v>1419</v>
      </c>
      <c r="FV88" s="93">
        <v>1437</v>
      </c>
      <c r="FW88" s="93">
        <v>717</v>
      </c>
      <c r="FX88" s="93">
        <v>1500</v>
      </c>
      <c r="FY88" s="93">
        <v>1621</v>
      </c>
      <c r="FZ88" s="93">
        <v>388</v>
      </c>
      <c r="GA88" s="93">
        <v>389</v>
      </c>
      <c r="GB88" s="93">
        <v>374</v>
      </c>
      <c r="GC88" s="93">
        <v>298</v>
      </c>
      <c r="GD88" s="93">
        <v>237</v>
      </c>
      <c r="GE88" s="93">
        <v>245</v>
      </c>
      <c r="GF88" s="93">
        <v>275</v>
      </c>
      <c r="GG88" s="93">
        <v>279</v>
      </c>
      <c r="GH88" s="93">
        <v>161</v>
      </c>
      <c r="GI88" s="93">
        <v>317</v>
      </c>
      <c r="GJ88" s="93">
        <v>352</v>
      </c>
      <c r="GK88" s="93">
        <v>356</v>
      </c>
      <c r="GL88" s="93">
        <v>440</v>
      </c>
      <c r="GM88" s="93">
        <v>350</v>
      </c>
      <c r="GN88" s="93">
        <v>379</v>
      </c>
      <c r="GO88" s="93">
        <v>403</v>
      </c>
      <c r="GP88" s="93">
        <v>0</v>
      </c>
      <c r="GQ88" s="93">
        <v>235</v>
      </c>
      <c r="GR88" s="93">
        <v>268</v>
      </c>
      <c r="GS88" s="93">
        <v>0</v>
      </c>
      <c r="GT88" s="93">
        <v>0</v>
      </c>
      <c r="GU88" s="93">
        <v>0</v>
      </c>
      <c r="GV88" s="93">
        <v>0</v>
      </c>
      <c r="GW88" s="93">
        <v>0</v>
      </c>
      <c r="GX88" s="93">
        <v>0</v>
      </c>
      <c r="GY88" s="93">
        <v>0</v>
      </c>
      <c r="GZ88" s="93">
        <v>0</v>
      </c>
      <c r="HA88" s="93">
        <v>0</v>
      </c>
      <c r="HB88" s="93">
        <v>0</v>
      </c>
      <c r="HC88" s="93">
        <v>0</v>
      </c>
      <c r="HD88" s="93">
        <v>0</v>
      </c>
      <c r="HE88" s="93">
        <v>0</v>
      </c>
      <c r="HF88" s="93">
        <v>0</v>
      </c>
      <c r="HG88" s="93">
        <v>0</v>
      </c>
      <c r="HH88" s="93">
        <v>0</v>
      </c>
      <c r="HI88" s="93">
        <v>0</v>
      </c>
      <c r="HJ88" s="93">
        <v>0</v>
      </c>
      <c r="HK88" s="93">
        <v>0</v>
      </c>
      <c r="HL88" s="89">
        <v>0</v>
      </c>
      <c r="HM88" s="89">
        <v>0</v>
      </c>
      <c r="HN88" s="89">
        <v>0</v>
      </c>
      <c r="HO88" s="89">
        <v>0</v>
      </c>
      <c r="HP88" s="89">
        <v>0</v>
      </c>
      <c r="HQ88" s="89">
        <v>180</v>
      </c>
      <c r="HR88" s="89">
        <v>153</v>
      </c>
      <c r="HS88" s="89">
        <v>170</v>
      </c>
      <c r="HT88" s="89">
        <v>210</v>
      </c>
      <c r="HU88" s="89">
        <v>244</v>
      </c>
      <c r="HV88" s="89">
        <v>304</v>
      </c>
      <c r="HW88" s="89">
        <v>210</v>
      </c>
      <c r="HX88" s="89">
        <v>269</v>
      </c>
      <c r="HY88" s="89">
        <v>430</v>
      </c>
      <c r="HZ88" s="89">
        <v>782</v>
      </c>
      <c r="IA88" s="89">
        <v>403</v>
      </c>
      <c r="IB88" s="89">
        <v>155</v>
      </c>
      <c r="IC88" s="89">
        <v>108</v>
      </c>
      <c r="ID88" s="93">
        <v>0</v>
      </c>
      <c r="IE88" s="93">
        <v>0</v>
      </c>
      <c r="IF88" s="93">
        <v>0</v>
      </c>
      <c r="IG88" s="93">
        <v>0</v>
      </c>
      <c r="IH88" s="93">
        <v>0</v>
      </c>
      <c r="II88" s="93">
        <v>0</v>
      </c>
      <c r="IJ88" s="34">
        <v>0</v>
      </c>
      <c r="IK88" s="34">
        <v>0</v>
      </c>
      <c r="IL88" s="34">
        <v>0</v>
      </c>
      <c r="IM88" s="34">
        <v>0</v>
      </c>
      <c r="IN88" s="34">
        <v>0</v>
      </c>
      <c r="IO88" s="34">
        <v>0</v>
      </c>
      <c r="IP88" s="34">
        <v>0</v>
      </c>
      <c r="IQ88" s="34">
        <v>0</v>
      </c>
      <c r="IR88" s="34">
        <v>0</v>
      </c>
      <c r="IS88" s="275">
        <v>0</v>
      </c>
      <c r="IT88" s="275">
        <v>0</v>
      </c>
      <c r="IU88" s="275">
        <v>0</v>
      </c>
      <c r="IV88" s="275">
        <v>0</v>
      </c>
      <c r="IW88" s="275">
        <v>0</v>
      </c>
      <c r="IX88" s="275">
        <v>0</v>
      </c>
      <c r="IY88" s="34">
        <v>0</v>
      </c>
      <c r="IZ88" s="275">
        <v>0</v>
      </c>
      <c r="JA88" s="34">
        <v>0</v>
      </c>
      <c r="JB88" s="34">
        <v>0</v>
      </c>
      <c r="JC88" s="34">
        <v>0</v>
      </c>
      <c r="JD88" s="34">
        <v>0</v>
      </c>
      <c r="JE88" s="34">
        <v>0</v>
      </c>
      <c r="JF88" s="275">
        <v>0</v>
      </c>
      <c r="JG88" s="539">
        <v>0</v>
      </c>
      <c r="JH88" s="559">
        <v>0</v>
      </c>
      <c r="JI88" s="93">
        <v>0</v>
      </c>
      <c r="JJ88" s="93">
        <v>0</v>
      </c>
      <c r="JK88" s="93">
        <v>0</v>
      </c>
    </row>
    <row r="89" spans="1:271" ht="15" customHeight="1">
      <c r="A89" s="58"/>
      <c r="B89" s="277" t="s">
        <v>134</v>
      </c>
      <c r="C89" s="160"/>
      <c r="D89" s="160"/>
      <c r="E89" s="160"/>
      <c r="F89" s="160"/>
      <c r="G89" s="160"/>
      <c r="H89" s="160"/>
      <c r="I89" s="160"/>
      <c r="J89" s="160"/>
      <c r="K89" s="160"/>
      <c r="L89" s="160"/>
      <c r="M89" s="160"/>
      <c r="N89" s="160"/>
      <c r="O89" s="160"/>
      <c r="P89" s="160"/>
      <c r="Q89" s="160"/>
      <c r="R89" s="160"/>
      <c r="S89" s="160"/>
      <c r="T89" s="160"/>
      <c r="U89" s="160"/>
      <c r="V89" s="160"/>
      <c r="W89" s="160"/>
      <c r="X89" s="160"/>
      <c r="Y89" s="78"/>
      <c r="Z89" s="78"/>
      <c r="AA89" s="78"/>
      <c r="AB89" s="78"/>
      <c r="AC89" s="78"/>
      <c r="AD89" s="78"/>
      <c r="AE89" s="78"/>
      <c r="AF89" s="89"/>
      <c r="AG89" s="89"/>
      <c r="AH89" s="89"/>
      <c r="AI89" s="89"/>
      <c r="AJ89" s="89"/>
      <c r="AK89" s="89"/>
      <c r="AL89" s="89"/>
      <c r="AM89" s="89"/>
      <c r="AN89" s="89"/>
      <c r="AO89" s="89"/>
      <c r="AP89" s="89"/>
      <c r="AQ89" s="89"/>
      <c r="AR89" s="89"/>
      <c r="AS89" s="89"/>
      <c r="AT89" s="89"/>
      <c r="AU89" s="89"/>
      <c r="AV89" s="89"/>
      <c r="AW89" s="89"/>
      <c r="AX89" s="89"/>
      <c r="AY89" s="89"/>
      <c r="AZ89" s="89"/>
      <c r="BA89" s="89"/>
      <c r="BB89" s="89"/>
      <c r="BC89" s="89"/>
      <c r="BD89" s="89"/>
      <c r="BE89" s="89"/>
      <c r="BF89" s="89"/>
      <c r="BG89" s="89"/>
      <c r="BH89" s="89"/>
      <c r="BI89" s="78"/>
      <c r="BJ89" s="78"/>
      <c r="BK89" s="89"/>
      <c r="BL89" s="87"/>
      <c r="BM89" s="87"/>
      <c r="BN89" s="89"/>
      <c r="BO89" s="89"/>
      <c r="BP89" s="89"/>
      <c r="BQ89" s="89"/>
      <c r="BR89" s="89"/>
      <c r="BS89" s="89"/>
      <c r="BT89" s="89"/>
      <c r="BU89" s="89"/>
      <c r="BV89" s="89"/>
      <c r="BW89" s="93"/>
      <c r="BX89" s="93"/>
      <c r="BY89" s="93"/>
      <c r="BZ89" s="93"/>
      <c r="CA89" s="93"/>
      <c r="CB89" s="93"/>
      <c r="CC89" s="93"/>
      <c r="CD89" s="93"/>
      <c r="CE89" s="93"/>
      <c r="CF89" s="93"/>
      <c r="CG89" s="93"/>
      <c r="CH89" s="93"/>
      <c r="CI89" s="93"/>
      <c r="CJ89" s="93"/>
      <c r="CK89" s="93"/>
      <c r="CL89" s="93"/>
      <c r="CM89" s="93"/>
      <c r="CN89" s="93"/>
      <c r="CO89" s="93"/>
      <c r="CP89" s="93"/>
      <c r="CQ89" s="93"/>
      <c r="CR89" s="93"/>
      <c r="CS89" s="93"/>
      <c r="CT89" s="93"/>
      <c r="CU89" s="93"/>
      <c r="CV89" s="93"/>
      <c r="CW89" s="93"/>
      <c r="CX89" s="93"/>
      <c r="CY89" s="93"/>
      <c r="CZ89" s="93"/>
      <c r="DA89" s="93"/>
      <c r="DB89" s="93"/>
      <c r="DC89" s="93"/>
      <c r="DD89" s="182"/>
      <c r="DE89" s="182"/>
      <c r="DF89" s="182"/>
      <c r="DG89" s="182"/>
      <c r="DH89" s="182"/>
      <c r="DI89" s="182"/>
      <c r="DJ89" s="182"/>
      <c r="DK89" s="182"/>
      <c r="DL89" s="182"/>
      <c r="DM89" s="182"/>
      <c r="DN89" s="182"/>
      <c r="DO89" s="182"/>
      <c r="DP89" s="182"/>
      <c r="DQ89" s="182"/>
      <c r="DR89" s="182"/>
      <c r="DS89" s="182"/>
      <c r="DT89" s="33"/>
      <c r="DU89" s="32"/>
      <c r="DV89" s="32"/>
      <c r="DW89" s="32"/>
      <c r="DX89" s="32"/>
      <c r="DY89" s="32"/>
      <c r="DZ89" s="93"/>
      <c r="EA89" s="93"/>
      <c r="EB89" s="93"/>
      <c r="EC89" s="93"/>
      <c r="ED89" s="93"/>
      <c r="EE89" s="93"/>
      <c r="EF89" s="34"/>
      <c r="EG89" s="34"/>
      <c r="EH89" s="93"/>
      <c r="EI89" s="93"/>
      <c r="EJ89" s="93"/>
      <c r="EK89" s="93"/>
      <c r="EL89" s="93"/>
      <c r="EM89" s="93"/>
      <c r="EN89" s="93"/>
      <c r="EO89" s="93"/>
      <c r="EP89" s="93"/>
      <c r="EQ89" s="93"/>
      <c r="ER89" s="93"/>
      <c r="ES89" s="93"/>
      <c r="ET89" s="93"/>
      <c r="EU89" s="93"/>
      <c r="EV89" s="93"/>
      <c r="EW89" s="93"/>
      <c r="EX89" s="93"/>
      <c r="EY89" s="93"/>
      <c r="EZ89" s="93"/>
      <c r="FA89" s="93"/>
      <c r="FB89" s="93"/>
      <c r="FC89" s="93"/>
      <c r="FD89" s="93"/>
      <c r="FE89" s="93"/>
      <c r="FF89" s="93"/>
      <c r="FG89" s="93"/>
      <c r="FH89" s="93"/>
      <c r="FI89" s="93"/>
      <c r="FJ89" s="93"/>
      <c r="FK89" s="93"/>
      <c r="FL89" s="93"/>
      <c r="FM89" s="93"/>
      <c r="FN89" s="93"/>
      <c r="FO89" s="93"/>
      <c r="FP89" s="93"/>
      <c r="FQ89" s="93"/>
      <c r="FR89" s="93"/>
      <c r="FS89" s="93"/>
      <c r="FT89" s="93"/>
      <c r="FU89" s="93"/>
      <c r="FV89" s="93"/>
      <c r="FW89" s="93"/>
      <c r="FX89" s="93"/>
      <c r="FY89" s="93"/>
      <c r="FZ89" s="93"/>
      <c r="GA89" s="93"/>
      <c r="GB89" s="93"/>
      <c r="GC89" s="93"/>
      <c r="GD89" s="93"/>
      <c r="GE89" s="93"/>
      <c r="GF89" s="93"/>
      <c r="GG89" s="93"/>
      <c r="GH89" s="93"/>
      <c r="GI89" s="93"/>
      <c r="GJ89" s="93"/>
      <c r="GK89" s="93"/>
      <c r="GL89" s="93"/>
      <c r="GM89" s="93"/>
      <c r="GN89" s="93"/>
      <c r="GO89" s="93"/>
      <c r="GP89" s="93"/>
      <c r="GQ89" s="93"/>
      <c r="GR89" s="93"/>
      <c r="GS89" s="93"/>
      <c r="GT89" s="93"/>
      <c r="GU89" s="93"/>
      <c r="GV89" s="93"/>
      <c r="GW89" s="93"/>
      <c r="GX89" s="93"/>
      <c r="GY89" s="93"/>
      <c r="GZ89" s="93"/>
      <c r="HA89" s="93"/>
      <c r="HB89" s="93"/>
      <c r="HC89" s="93"/>
      <c r="HD89" s="93"/>
      <c r="HE89" s="93"/>
      <c r="HF89" s="93"/>
      <c r="HG89" s="93"/>
      <c r="HH89" s="93"/>
      <c r="HI89" s="93"/>
      <c r="HJ89" s="93"/>
      <c r="HK89" s="93"/>
      <c r="HL89" s="89"/>
      <c r="HM89" s="89"/>
      <c r="HN89" s="89"/>
      <c r="HO89" s="89"/>
      <c r="HP89" s="89"/>
      <c r="HQ89" s="89"/>
      <c r="HR89" s="89"/>
      <c r="HS89" s="89"/>
      <c r="HT89" s="89"/>
      <c r="HU89" s="89"/>
      <c r="HV89" s="89"/>
      <c r="HW89" s="89"/>
      <c r="HX89" s="89">
        <v>225</v>
      </c>
      <c r="HY89" s="89">
        <v>244</v>
      </c>
      <c r="HZ89" s="89">
        <v>363</v>
      </c>
      <c r="IA89" s="89">
        <v>249</v>
      </c>
      <c r="IB89" s="89">
        <v>419</v>
      </c>
      <c r="IC89" s="89">
        <v>361</v>
      </c>
      <c r="ID89" s="89">
        <v>249</v>
      </c>
      <c r="IE89" s="89">
        <v>40</v>
      </c>
      <c r="IF89" s="93">
        <v>0</v>
      </c>
      <c r="IG89" s="93">
        <v>0</v>
      </c>
      <c r="IH89" s="93">
        <v>0</v>
      </c>
      <c r="II89" s="93">
        <v>0</v>
      </c>
      <c r="IJ89" s="93">
        <v>0</v>
      </c>
      <c r="IK89" s="93">
        <v>0</v>
      </c>
      <c r="IL89" s="93">
        <v>0</v>
      </c>
      <c r="IM89" s="93">
        <v>0</v>
      </c>
      <c r="IN89" s="93">
        <v>0</v>
      </c>
      <c r="IO89" s="93">
        <v>0</v>
      </c>
      <c r="IP89" s="93">
        <v>0</v>
      </c>
      <c r="IQ89" s="93">
        <v>0</v>
      </c>
      <c r="IR89" s="93">
        <v>0</v>
      </c>
      <c r="IS89" s="207">
        <v>0</v>
      </c>
      <c r="IT89" s="207">
        <v>0</v>
      </c>
      <c r="IU89" s="207">
        <v>0</v>
      </c>
      <c r="IV89" s="207">
        <v>0</v>
      </c>
      <c r="IW89" s="207">
        <v>0</v>
      </c>
      <c r="IX89" s="207">
        <v>0</v>
      </c>
      <c r="IY89" s="93">
        <v>0</v>
      </c>
      <c r="IZ89" s="207">
        <v>0</v>
      </c>
      <c r="JA89" s="93">
        <v>0</v>
      </c>
      <c r="JB89" s="93">
        <v>0</v>
      </c>
      <c r="JC89" s="93">
        <v>0</v>
      </c>
      <c r="JD89" s="93">
        <v>0</v>
      </c>
      <c r="JE89" s="93">
        <v>0</v>
      </c>
      <c r="JF89" s="207">
        <v>0</v>
      </c>
      <c r="JG89" s="539">
        <v>0</v>
      </c>
      <c r="JH89" s="559">
        <v>0</v>
      </c>
      <c r="JI89" s="93">
        <v>0</v>
      </c>
      <c r="JJ89" s="93">
        <v>0</v>
      </c>
      <c r="JK89" s="93">
        <v>0</v>
      </c>
    </row>
    <row r="90" spans="1:271" ht="15" customHeight="1">
      <c r="A90" s="58"/>
      <c r="B90" s="277" t="s">
        <v>135</v>
      </c>
      <c r="C90" s="160"/>
      <c r="D90" s="160"/>
      <c r="E90" s="160"/>
      <c r="F90" s="160"/>
      <c r="G90" s="160"/>
      <c r="H90" s="160"/>
      <c r="I90" s="160"/>
      <c r="J90" s="160"/>
      <c r="K90" s="160"/>
      <c r="L90" s="160"/>
      <c r="M90" s="160"/>
      <c r="N90" s="160"/>
      <c r="O90" s="160"/>
      <c r="P90" s="160"/>
      <c r="Q90" s="160"/>
      <c r="R90" s="160"/>
      <c r="S90" s="160"/>
      <c r="T90" s="160"/>
      <c r="U90" s="160"/>
      <c r="V90" s="160"/>
      <c r="W90" s="160"/>
      <c r="X90" s="160"/>
      <c r="Y90" s="78"/>
      <c r="Z90" s="78"/>
      <c r="AA90" s="78"/>
      <c r="AB90" s="78"/>
      <c r="AC90" s="78"/>
      <c r="AD90" s="78"/>
      <c r="AE90" s="78"/>
      <c r="AF90" s="89"/>
      <c r="AG90" s="89"/>
      <c r="AH90" s="89"/>
      <c r="AI90" s="89"/>
      <c r="AJ90" s="89"/>
      <c r="AK90" s="89"/>
      <c r="AL90" s="89"/>
      <c r="AM90" s="89"/>
      <c r="AN90" s="89"/>
      <c r="AO90" s="89"/>
      <c r="AP90" s="89"/>
      <c r="AQ90" s="89"/>
      <c r="AR90" s="89"/>
      <c r="AS90" s="89"/>
      <c r="AT90" s="89"/>
      <c r="AU90" s="89"/>
      <c r="AV90" s="89"/>
      <c r="AW90" s="89"/>
      <c r="AX90" s="89"/>
      <c r="AY90" s="89"/>
      <c r="AZ90" s="89"/>
      <c r="BA90" s="89"/>
      <c r="BB90" s="89"/>
      <c r="BC90" s="89"/>
      <c r="BD90" s="89"/>
      <c r="BE90" s="89"/>
      <c r="BF90" s="89"/>
      <c r="BG90" s="89"/>
      <c r="BH90" s="89"/>
      <c r="BI90" s="78"/>
      <c r="BJ90" s="78"/>
      <c r="BK90" s="89"/>
      <c r="BL90" s="87"/>
      <c r="BM90" s="87"/>
      <c r="BN90" s="89"/>
      <c r="BO90" s="89"/>
      <c r="BP90" s="89"/>
      <c r="BQ90" s="89"/>
      <c r="BR90" s="89"/>
      <c r="BS90" s="89"/>
      <c r="BT90" s="89"/>
      <c r="BU90" s="89"/>
      <c r="BV90" s="89"/>
      <c r="BW90" s="89"/>
      <c r="BX90" s="89"/>
      <c r="BY90" s="89"/>
      <c r="BZ90" s="89"/>
      <c r="CA90" s="89"/>
      <c r="CB90" s="89"/>
      <c r="CC90" s="89"/>
      <c r="CD90" s="89"/>
      <c r="CE90" s="89"/>
      <c r="CF90" s="89"/>
      <c r="CG90" s="89"/>
      <c r="CH90" s="89"/>
      <c r="CI90" s="89"/>
      <c r="CJ90" s="89"/>
      <c r="CK90" s="89"/>
      <c r="CL90" s="89"/>
      <c r="CM90" s="89"/>
      <c r="CN90" s="89"/>
      <c r="CO90" s="89"/>
      <c r="CP90" s="89"/>
      <c r="CQ90" s="89"/>
      <c r="CR90" s="89"/>
      <c r="CS90" s="89"/>
      <c r="CT90" s="89"/>
      <c r="CU90" s="89"/>
      <c r="CV90" s="89"/>
      <c r="CW90" s="89"/>
      <c r="CX90" s="89"/>
      <c r="CY90" s="89"/>
      <c r="CZ90" s="89"/>
      <c r="DA90" s="89"/>
      <c r="DB90" s="89"/>
      <c r="DC90" s="89"/>
      <c r="DD90" s="79"/>
      <c r="DE90" s="79"/>
      <c r="DF90" s="79"/>
      <c r="DG90" s="79"/>
      <c r="DH90" s="79"/>
      <c r="DI90" s="79"/>
      <c r="DJ90" s="79"/>
      <c r="DK90" s="79"/>
      <c r="DL90" s="79"/>
      <c r="DM90" s="79"/>
      <c r="DN90" s="79"/>
      <c r="DO90" s="79"/>
      <c r="DP90" s="79"/>
      <c r="DQ90" s="79"/>
      <c r="DR90" s="79"/>
      <c r="DS90" s="79"/>
      <c r="DT90" s="81"/>
      <c r="DU90" s="88"/>
      <c r="DV90" s="88"/>
      <c r="DW90" s="88"/>
      <c r="DX90" s="88"/>
      <c r="DY90" s="88"/>
      <c r="DZ90" s="89"/>
      <c r="EA90" s="89"/>
      <c r="EB90" s="89"/>
      <c r="EC90" s="89"/>
      <c r="ED90" s="89"/>
      <c r="EE90" s="89"/>
      <c r="EF90" s="78"/>
      <c r="EG90" s="78"/>
      <c r="EH90" s="89"/>
      <c r="EI90" s="89"/>
      <c r="EJ90" s="89"/>
      <c r="EK90" s="89"/>
      <c r="EL90" s="89"/>
      <c r="EM90" s="89"/>
      <c r="EN90" s="89"/>
      <c r="EO90" s="89"/>
      <c r="EP90" s="89"/>
      <c r="EQ90" s="89"/>
      <c r="ER90" s="89"/>
      <c r="ES90" s="89"/>
      <c r="ET90" s="89"/>
      <c r="EU90" s="89"/>
      <c r="EV90" s="89"/>
      <c r="EW90" s="89"/>
      <c r="EX90" s="89"/>
      <c r="EY90" s="89"/>
      <c r="EZ90" s="89"/>
      <c r="FA90" s="89"/>
      <c r="FB90" s="89"/>
      <c r="FC90" s="89"/>
      <c r="FD90" s="89"/>
      <c r="FE90" s="89"/>
      <c r="FF90" s="89"/>
      <c r="FG90" s="89"/>
      <c r="FH90" s="89"/>
      <c r="FI90" s="89"/>
      <c r="FJ90" s="89"/>
      <c r="FK90" s="89"/>
      <c r="FL90" s="89"/>
      <c r="FM90" s="89"/>
      <c r="FN90" s="89"/>
      <c r="FO90" s="89"/>
      <c r="FP90" s="89"/>
      <c r="FQ90" s="89"/>
      <c r="FR90" s="89"/>
      <c r="FS90" s="89"/>
      <c r="FT90" s="89"/>
      <c r="FU90" s="89"/>
      <c r="FV90" s="89"/>
      <c r="FW90" s="89"/>
      <c r="FX90" s="89"/>
      <c r="FY90" s="89"/>
      <c r="FZ90" s="89"/>
      <c r="GA90" s="89"/>
      <c r="GB90" s="89"/>
      <c r="GC90" s="89"/>
      <c r="GD90" s="89"/>
      <c r="GE90" s="89"/>
      <c r="GF90" s="89"/>
      <c r="GG90" s="89"/>
      <c r="GH90" s="89"/>
      <c r="GI90" s="89"/>
      <c r="GJ90" s="89"/>
      <c r="GK90" s="89"/>
      <c r="GL90" s="89"/>
      <c r="GM90" s="89"/>
      <c r="GN90" s="89"/>
      <c r="GO90" s="89"/>
      <c r="GP90" s="89"/>
      <c r="GQ90" s="89"/>
      <c r="GR90" s="89"/>
      <c r="GS90" s="89"/>
      <c r="GT90" s="89"/>
      <c r="GU90" s="89"/>
      <c r="GV90" s="89"/>
      <c r="GW90" s="89"/>
      <c r="GX90" s="89"/>
      <c r="GY90" s="89"/>
      <c r="GZ90" s="89"/>
      <c r="HA90" s="89"/>
      <c r="HB90" s="89"/>
      <c r="HC90" s="89"/>
      <c r="HD90" s="89"/>
      <c r="HE90" s="89"/>
      <c r="HF90" s="89"/>
      <c r="HG90" s="89"/>
      <c r="HH90" s="89"/>
      <c r="HI90" s="89"/>
      <c r="HJ90" s="89"/>
      <c r="HK90" s="89"/>
      <c r="HL90" s="89"/>
      <c r="HM90" s="89"/>
      <c r="HN90" s="89"/>
      <c r="HO90" s="89"/>
      <c r="HP90" s="89"/>
      <c r="HQ90" s="89"/>
      <c r="HR90" s="89"/>
      <c r="HS90" s="89"/>
      <c r="HT90" s="89"/>
      <c r="HU90" s="89"/>
      <c r="HV90" s="89"/>
      <c r="HW90" s="89"/>
      <c r="HX90" s="89"/>
      <c r="HY90" s="89">
        <v>36</v>
      </c>
      <c r="HZ90" s="89">
        <v>36</v>
      </c>
      <c r="IA90" s="89">
        <v>49</v>
      </c>
      <c r="IB90" s="89">
        <v>49</v>
      </c>
      <c r="IC90" s="89">
        <v>49</v>
      </c>
      <c r="ID90" s="89">
        <v>49</v>
      </c>
      <c r="IE90" s="89">
        <v>13</v>
      </c>
      <c r="IF90" s="89">
        <v>13</v>
      </c>
      <c r="IG90" s="93">
        <v>0</v>
      </c>
      <c r="IH90" s="93">
        <v>0</v>
      </c>
      <c r="II90" s="93">
        <v>0</v>
      </c>
      <c r="IJ90" s="93">
        <v>0</v>
      </c>
      <c r="IK90" s="93">
        <v>0</v>
      </c>
      <c r="IL90" s="93">
        <v>0</v>
      </c>
      <c r="IM90" s="93">
        <v>0</v>
      </c>
      <c r="IN90" s="93">
        <v>0</v>
      </c>
      <c r="IO90" s="93">
        <v>0</v>
      </c>
      <c r="IP90" s="93">
        <v>0</v>
      </c>
      <c r="IQ90" s="93">
        <v>0</v>
      </c>
      <c r="IR90" s="93">
        <v>0</v>
      </c>
      <c r="IS90" s="207">
        <v>0</v>
      </c>
      <c r="IT90" s="207">
        <v>0</v>
      </c>
      <c r="IU90" s="207">
        <v>0</v>
      </c>
      <c r="IV90" s="207">
        <v>0</v>
      </c>
      <c r="IW90" s="207">
        <v>0</v>
      </c>
      <c r="IX90" s="207">
        <v>0</v>
      </c>
      <c r="IY90" s="93">
        <v>0</v>
      </c>
      <c r="IZ90" s="207">
        <v>0</v>
      </c>
      <c r="JA90" s="93">
        <v>0</v>
      </c>
      <c r="JB90" s="93">
        <v>0</v>
      </c>
      <c r="JC90" s="93">
        <v>0</v>
      </c>
      <c r="JD90" s="93">
        <v>0</v>
      </c>
      <c r="JE90" s="93">
        <v>0</v>
      </c>
      <c r="JF90" s="207">
        <v>0</v>
      </c>
      <c r="JG90" s="539">
        <v>0</v>
      </c>
      <c r="JH90" s="559">
        <v>0</v>
      </c>
      <c r="JI90" s="93">
        <v>0</v>
      </c>
      <c r="JJ90" s="93">
        <v>0</v>
      </c>
      <c r="JK90" s="93">
        <v>0</v>
      </c>
    </row>
    <row r="91" spans="1:271" ht="15" customHeight="1">
      <c r="A91" s="58"/>
      <c r="B91" s="277" t="s">
        <v>136</v>
      </c>
      <c r="C91" s="160"/>
      <c r="D91" s="160"/>
      <c r="E91" s="160"/>
      <c r="F91" s="160"/>
      <c r="G91" s="160"/>
      <c r="H91" s="160"/>
      <c r="I91" s="160"/>
      <c r="J91" s="160"/>
      <c r="K91" s="160"/>
      <c r="L91" s="160"/>
      <c r="M91" s="160"/>
      <c r="N91" s="160"/>
      <c r="O91" s="160"/>
      <c r="P91" s="160"/>
      <c r="Q91" s="160"/>
      <c r="R91" s="160"/>
      <c r="S91" s="160"/>
      <c r="T91" s="160"/>
      <c r="U91" s="160"/>
      <c r="V91" s="160"/>
      <c r="W91" s="160"/>
      <c r="X91" s="160"/>
      <c r="Y91" s="78"/>
      <c r="Z91" s="78"/>
      <c r="AA91" s="78"/>
      <c r="AB91" s="78"/>
      <c r="AC91" s="78"/>
      <c r="AD91" s="78"/>
      <c r="AE91" s="78"/>
      <c r="AF91" s="89"/>
      <c r="AG91" s="89"/>
      <c r="AH91" s="89"/>
      <c r="AI91" s="89"/>
      <c r="AJ91" s="89"/>
      <c r="AK91" s="89"/>
      <c r="AL91" s="89"/>
      <c r="AM91" s="89"/>
      <c r="AN91" s="89"/>
      <c r="AO91" s="89"/>
      <c r="AP91" s="89"/>
      <c r="AQ91" s="89"/>
      <c r="AR91" s="89"/>
      <c r="AS91" s="89"/>
      <c r="AT91" s="89"/>
      <c r="AU91" s="89"/>
      <c r="AV91" s="89"/>
      <c r="AW91" s="89"/>
      <c r="AX91" s="89"/>
      <c r="AY91" s="89"/>
      <c r="AZ91" s="89"/>
      <c r="BA91" s="89"/>
      <c r="BB91" s="89"/>
      <c r="BC91" s="89"/>
      <c r="BD91" s="89"/>
      <c r="BE91" s="89"/>
      <c r="BF91" s="89"/>
      <c r="BG91" s="89"/>
      <c r="BH91" s="89"/>
      <c r="BI91" s="78"/>
      <c r="BJ91" s="78"/>
      <c r="BK91" s="89"/>
      <c r="BL91" s="87"/>
      <c r="BM91" s="87"/>
      <c r="BN91" s="89"/>
      <c r="BO91" s="89"/>
      <c r="BP91" s="89"/>
      <c r="BQ91" s="89"/>
      <c r="BR91" s="89"/>
      <c r="BS91" s="89"/>
      <c r="BT91" s="89"/>
      <c r="BU91" s="89"/>
      <c r="BV91" s="89"/>
      <c r="BW91" s="89"/>
      <c r="BX91" s="89"/>
      <c r="BY91" s="89"/>
      <c r="BZ91" s="89"/>
      <c r="CA91" s="89"/>
      <c r="CB91" s="89"/>
      <c r="CC91" s="89"/>
      <c r="CD91" s="89"/>
      <c r="CE91" s="89"/>
      <c r="CF91" s="89"/>
      <c r="CG91" s="89"/>
      <c r="CH91" s="89"/>
      <c r="CI91" s="89"/>
      <c r="CJ91" s="89"/>
      <c r="CK91" s="89"/>
      <c r="CL91" s="89"/>
      <c r="CM91" s="89"/>
      <c r="CN91" s="89"/>
      <c r="CO91" s="89"/>
      <c r="CP91" s="89"/>
      <c r="CQ91" s="89"/>
      <c r="CR91" s="89"/>
      <c r="CS91" s="89"/>
      <c r="CT91" s="89"/>
      <c r="CU91" s="89"/>
      <c r="CV91" s="89"/>
      <c r="CW91" s="89"/>
      <c r="CX91" s="89"/>
      <c r="CY91" s="89"/>
      <c r="CZ91" s="89"/>
      <c r="DA91" s="89"/>
      <c r="DB91" s="89"/>
      <c r="DC91" s="89"/>
      <c r="DD91" s="79"/>
      <c r="DE91" s="79"/>
      <c r="DF91" s="79"/>
      <c r="DG91" s="79"/>
      <c r="DH91" s="79"/>
      <c r="DI91" s="79"/>
      <c r="DJ91" s="79"/>
      <c r="DK91" s="79"/>
      <c r="DL91" s="79"/>
      <c r="DM91" s="79"/>
      <c r="DN91" s="79"/>
      <c r="DO91" s="79"/>
      <c r="DP91" s="79"/>
      <c r="DQ91" s="79"/>
      <c r="DR91" s="79"/>
      <c r="DS91" s="79"/>
      <c r="DT91" s="81"/>
      <c r="DU91" s="88"/>
      <c r="DV91" s="88"/>
      <c r="DW91" s="88"/>
      <c r="DX91" s="88"/>
      <c r="DY91" s="88"/>
      <c r="DZ91" s="89"/>
      <c r="EA91" s="89"/>
      <c r="EB91" s="89"/>
      <c r="EC91" s="89"/>
      <c r="ED91" s="89"/>
      <c r="EE91" s="89"/>
      <c r="EF91" s="78"/>
      <c r="EG91" s="78"/>
      <c r="EH91" s="89"/>
      <c r="EI91" s="89"/>
      <c r="EJ91" s="89"/>
      <c r="EK91" s="89"/>
      <c r="EL91" s="89"/>
      <c r="EM91" s="89"/>
      <c r="EN91" s="89"/>
      <c r="EO91" s="89"/>
      <c r="EP91" s="89"/>
      <c r="EQ91" s="89"/>
      <c r="ER91" s="89"/>
      <c r="ES91" s="89"/>
      <c r="ET91" s="89"/>
      <c r="EU91" s="89"/>
      <c r="EV91" s="89"/>
      <c r="EW91" s="89"/>
      <c r="EX91" s="89"/>
      <c r="EY91" s="89"/>
      <c r="EZ91" s="89"/>
      <c r="FA91" s="89"/>
      <c r="FB91" s="89"/>
      <c r="FC91" s="89"/>
      <c r="FD91" s="89"/>
      <c r="FE91" s="89"/>
      <c r="FF91" s="89"/>
      <c r="FG91" s="89"/>
      <c r="FH91" s="89"/>
      <c r="FI91" s="89"/>
      <c r="FJ91" s="89"/>
      <c r="FK91" s="89"/>
      <c r="FL91" s="89"/>
      <c r="FM91" s="89"/>
      <c r="FN91" s="89"/>
      <c r="FO91" s="89"/>
      <c r="FP91" s="89"/>
      <c r="FQ91" s="89"/>
      <c r="FR91" s="89"/>
      <c r="FS91" s="89"/>
      <c r="FT91" s="89"/>
      <c r="FU91" s="89"/>
      <c r="FV91" s="89"/>
      <c r="FW91" s="89"/>
      <c r="FX91" s="89"/>
      <c r="FY91" s="89"/>
      <c r="FZ91" s="89"/>
      <c r="GA91" s="89"/>
      <c r="GB91" s="89"/>
      <c r="GC91" s="89"/>
      <c r="GD91" s="89"/>
      <c r="GE91" s="89"/>
      <c r="GF91" s="89"/>
      <c r="GG91" s="89"/>
      <c r="GH91" s="89"/>
      <c r="GI91" s="89"/>
      <c r="GJ91" s="89"/>
      <c r="GK91" s="89"/>
      <c r="GL91" s="89"/>
      <c r="GM91" s="89"/>
      <c r="GN91" s="89"/>
      <c r="GO91" s="89"/>
      <c r="GP91" s="89"/>
      <c r="GQ91" s="89"/>
      <c r="GR91" s="89"/>
      <c r="GS91" s="89"/>
      <c r="GT91" s="89"/>
      <c r="GU91" s="89"/>
      <c r="GV91" s="89"/>
      <c r="GW91" s="89"/>
      <c r="GX91" s="89"/>
      <c r="GY91" s="89"/>
      <c r="GZ91" s="89"/>
      <c r="HA91" s="89"/>
      <c r="HB91" s="89"/>
      <c r="HC91" s="89"/>
      <c r="HD91" s="89"/>
      <c r="HE91" s="89"/>
      <c r="HF91" s="89"/>
      <c r="HG91" s="89"/>
      <c r="HH91" s="89"/>
      <c r="HI91" s="89"/>
      <c r="HJ91" s="89"/>
      <c r="HK91" s="89"/>
      <c r="HL91" s="89"/>
      <c r="HM91" s="89"/>
      <c r="HN91" s="89"/>
      <c r="HO91" s="89"/>
      <c r="HP91" s="89"/>
      <c r="HQ91" s="89"/>
      <c r="HR91" s="89"/>
      <c r="HS91" s="89"/>
      <c r="HT91" s="89"/>
      <c r="HU91" s="89"/>
      <c r="HV91" s="89"/>
      <c r="HW91" s="89"/>
      <c r="HX91" s="89">
        <v>235</v>
      </c>
      <c r="HY91" s="89">
        <v>297</v>
      </c>
      <c r="HZ91" s="89">
        <v>297</v>
      </c>
      <c r="IA91" s="89">
        <v>321</v>
      </c>
      <c r="IB91" s="89">
        <v>321</v>
      </c>
      <c r="IC91" s="89">
        <v>336</v>
      </c>
      <c r="ID91" s="89">
        <v>336</v>
      </c>
      <c r="IE91" s="89">
        <v>336</v>
      </c>
      <c r="IF91" s="89">
        <v>336</v>
      </c>
      <c r="IG91" s="89">
        <v>336</v>
      </c>
      <c r="IH91" s="89">
        <v>336</v>
      </c>
      <c r="II91" s="89">
        <v>336</v>
      </c>
      <c r="IJ91" s="89">
        <v>71</v>
      </c>
      <c r="IK91" s="89">
        <v>39</v>
      </c>
      <c r="IL91" s="89">
        <v>39</v>
      </c>
      <c r="IM91" s="89">
        <v>15</v>
      </c>
      <c r="IN91" s="89">
        <v>15</v>
      </c>
      <c r="IO91" s="93">
        <v>0</v>
      </c>
      <c r="IP91" s="93">
        <v>0</v>
      </c>
      <c r="IQ91" s="93">
        <v>0</v>
      </c>
      <c r="IR91" s="93">
        <v>0</v>
      </c>
      <c r="IS91" s="207">
        <v>0</v>
      </c>
      <c r="IT91" s="207">
        <v>0</v>
      </c>
      <c r="IU91" s="207">
        <v>0</v>
      </c>
      <c r="IV91" s="207">
        <v>0</v>
      </c>
      <c r="IW91" s="207">
        <v>0</v>
      </c>
      <c r="IX91" s="207">
        <v>0</v>
      </c>
      <c r="IY91" s="93">
        <v>0</v>
      </c>
      <c r="IZ91" s="207">
        <v>0</v>
      </c>
      <c r="JA91" s="93">
        <v>0</v>
      </c>
      <c r="JB91" s="93">
        <v>0</v>
      </c>
      <c r="JC91" s="93">
        <v>0</v>
      </c>
      <c r="JD91" s="93">
        <v>0</v>
      </c>
      <c r="JE91" s="93">
        <v>0</v>
      </c>
      <c r="JF91" s="207">
        <v>0</v>
      </c>
      <c r="JG91" s="539">
        <v>0</v>
      </c>
      <c r="JH91" s="551">
        <v>0</v>
      </c>
      <c r="JI91" s="89">
        <v>0</v>
      </c>
      <c r="JJ91" s="89">
        <v>0</v>
      </c>
      <c r="JK91" s="89">
        <v>0</v>
      </c>
    </row>
    <row r="92" spans="1:271" ht="15" customHeight="1">
      <c r="A92" s="58"/>
      <c r="B92" s="255" t="s">
        <v>143</v>
      </c>
      <c r="C92" s="160"/>
      <c r="D92" s="160"/>
      <c r="E92" s="160"/>
      <c r="F92" s="160"/>
      <c r="G92" s="160"/>
      <c r="H92" s="160"/>
      <c r="I92" s="160"/>
      <c r="J92" s="160"/>
      <c r="K92" s="160"/>
      <c r="L92" s="160"/>
      <c r="M92" s="160"/>
      <c r="N92" s="160"/>
      <c r="O92" s="160"/>
      <c r="P92" s="160"/>
      <c r="Q92" s="160"/>
      <c r="R92" s="160"/>
      <c r="S92" s="160"/>
      <c r="T92" s="160"/>
      <c r="U92" s="160"/>
      <c r="V92" s="160"/>
      <c r="W92" s="160"/>
      <c r="X92" s="160"/>
      <c r="Y92" s="78"/>
      <c r="Z92" s="78"/>
      <c r="AA92" s="78"/>
      <c r="AB92" s="78"/>
      <c r="AC92" s="78"/>
      <c r="AD92" s="160">
        <v>180</v>
      </c>
      <c r="AE92" s="160">
        <v>180</v>
      </c>
      <c r="AF92" s="160">
        <v>180</v>
      </c>
      <c r="AG92" s="160">
        <v>180</v>
      </c>
      <c r="AH92" s="160">
        <v>360</v>
      </c>
      <c r="AI92" s="160">
        <v>460</v>
      </c>
      <c r="AJ92" s="160">
        <v>660</v>
      </c>
      <c r="AK92" s="160">
        <v>1140</v>
      </c>
      <c r="AL92" s="160">
        <v>1340</v>
      </c>
      <c r="AM92" s="160">
        <v>1720</v>
      </c>
      <c r="AN92" s="160">
        <v>2320</v>
      </c>
      <c r="AO92" s="160">
        <v>2475</v>
      </c>
      <c r="AP92" s="79">
        <v>2226</v>
      </c>
      <c r="AQ92" s="79">
        <v>2353</v>
      </c>
      <c r="AR92" s="79">
        <v>2629</v>
      </c>
      <c r="AS92" s="79">
        <v>3090</v>
      </c>
      <c r="AT92" s="79">
        <v>3195</v>
      </c>
      <c r="AU92" s="79">
        <v>3540</v>
      </c>
      <c r="AV92" s="79">
        <v>3787</v>
      </c>
      <c r="AW92" s="79">
        <v>3800</v>
      </c>
      <c r="AX92" s="79">
        <v>3558</v>
      </c>
      <c r="AY92" s="79">
        <v>2875</v>
      </c>
      <c r="AZ92" s="79">
        <v>2277</v>
      </c>
      <c r="BA92" s="79">
        <v>1918</v>
      </c>
      <c r="BB92" s="79">
        <v>1773</v>
      </c>
      <c r="BC92" s="79">
        <v>1861</v>
      </c>
      <c r="BD92" s="79">
        <v>1927</v>
      </c>
      <c r="BE92" s="79">
        <v>2045</v>
      </c>
      <c r="BF92" s="79">
        <v>2319</v>
      </c>
      <c r="BG92" s="79">
        <v>2656</v>
      </c>
      <c r="BH92" s="79">
        <v>2810</v>
      </c>
      <c r="BI92" s="78">
        <v>2667</v>
      </c>
      <c r="BJ92" s="78">
        <v>2633</v>
      </c>
      <c r="BK92" s="89">
        <v>2316</v>
      </c>
      <c r="BL92" s="87">
        <v>2016</v>
      </c>
      <c r="BM92" s="87">
        <v>1838</v>
      </c>
      <c r="BN92" s="87">
        <v>1548</v>
      </c>
      <c r="BO92" s="87">
        <v>1486</v>
      </c>
      <c r="BP92" s="87">
        <v>1320</v>
      </c>
      <c r="BQ92" s="87">
        <v>1520</v>
      </c>
      <c r="BR92" s="87">
        <v>1440</v>
      </c>
      <c r="BS92" s="87">
        <v>1440</v>
      </c>
      <c r="BT92" s="87">
        <v>1340</v>
      </c>
      <c r="BU92" s="87">
        <v>1340</v>
      </c>
      <c r="BV92" s="87">
        <v>1340</v>
      </c>
      <c r="BW92" s="87">
        <v>1200</v>
      </c>
      <c r="BX92" s="87">
        <v>1200</v>
      </c>
      <c r="BY92" s="87">
        <v>1200</v>
      </c>
      <c r="BZ92" s="87">
        <v>1300</v>
      </c>
      <c r="CA92" s="87">
        <v>1148</v>
      </c>
      <c r="CB92" s="87">
        <v>963</v>
      </c>
      <c r="CC92" s="87">
        <v>463</v>
      </c>
      <c r="CD92" s="87">
        <v>215</v>
      </c>
      <c r="CE92" s="87">
        <v>100</v>
      </c>
      <c r="CF92" s="87">
        <v>400</v>
      </c>
      <c r="CG92" s="87">
        <v>600</v>
      </c>
      <c r="CH92" s="87">
        <v>600</v>
      </c>
      <c r="CI92" s="87">
        <v>400</v>
      </c>
      <c r="CJ92" s="87">
        <v>400</v>
      </c>
      <c r="CK92" s="87">
        <v>500</v>
      </c>
      <c r="CL92" s="87">
        <v>700</v>
      </c>
      <c r="CM92" s="87">
        <v>700</v>
      </c>
      <c r="CN92" s="87">
        <v>700</v>
      </c>
      <c r="CO92" s="87">
        <v>600</v>
      </c>
      <c r="CP92" s="87">
        <v>600</v>
      </c>
      <c r="CQ92" s="87">
        <v>600</v>
      </c>
      <c r="CR92" s="87">
        <v>600</v>
      </c>
      <c r="CS92" s="87">
        <v>600</v>
      </c>
      <c r="CT92" s="87">
        <v>500</v>
      </c>
      <c r="CU92" s="87">
        <v>500</v>
      </c>
      <c r="CV92" s="87">
        <v>600</v>
      </c>
      <c r="CW92" s="87">
        <v>950</v>
      </c>
      <c r="CX92" s="87">
        <v>900</v>
      </c>
      <c r="CY92" s="87">
        <v>900</v>
      </c>
      <c r="CZ92" s="87">
        <v>750</v>
      </c>
      <c r="DA92" s="87">
        <v>900</v>
      </c>
      <c r="DB92" s="87">
        <v>950</v>
      </c>
      <c r="DC92" s="77">
        <v>1250</v>
      </c>
      <c r="DD92" s="87">
        <v>1350</v>
      </c>
      <c r="DE92" s="87">
        <v>1060</v>
      </c>
      <c r="DF92" s="87">
        <v>860</v>
      </c>
      <c r="DG92" s="87">
        <v>750</v>
      </c>
      <c r="DH92" s="87">
        <v>593</v>
      </c>
      <c r="DI92" s="87">
        <v>668</v>
      </c>
      <c r="DJ92" s="59">
        <v>778</v>
      </c>
      <c r="DK92" s="59">
        <v>1075</v>
      </c>
      <c r="DL92" s="78">
        <v>1380</v>
      </c>
      <c r="DM92" s="78">
        <v>1380</v>
      </c>
      <c r="DN92" s="78">
        <v>780</v>
      </c>
      <c r="DO92" s="78">
        <v>400</v>
      </c>
      <c r="DP92" s="78">
        <v>200</v>
      </c>
      <c r="DQ92" s="78">
        <v>579</v>
      </c>
      <c r="DR92" s="78">
        <v>809</v>
      </c>
      <c r="DS92" s="78">
        <v>949</v>
      </c>
      <c r="DT92" s="81">
        <v>958</v>
      </c>
      <c r="DU92" s="81">
        <v>1078</v>
      </c>
      <c r="DV92" s="81">
        <v>1050</v>
      </c>
      <c r="DW92" s="81">
        <v>1062</v>
      </c>
      <c r="DX92" s="81">
        <v>895</v>
      </c>
      <c r="DY92" s="81">
        <v>826</v>
      </c>
      <c r="DZ92" s="89">
        <v>678</v>
      </c>
      <c r="EA92" s="89">
        <v>647</v>
      </c>
      <c r="EB92" s="89">
        <v>617</v>
      </c>
      <c r="EC92" s="89">
        <v>778</v>
      </c>
      <c r="ED92" s="89">
        <v>887</v>
      </c>
      <c r="EE92" s="78">
        <v>859</v>
      </c>
      <c r="EF92" s="78">
        <v>891</v>
      </c>
      <c r="EG92" s="78">
        <v>963</v>
      </c>
      <c r="EH92" s="89">
        <v>987</v>
      </c>
      <c r="EI92" s="89">
        <v>1236</v>
      </c>
      <c r="EJ92" s="89">
        <v>1301</v>
      </c>
      <c r="EK92" s="89">
        <v>1363</v>
      </c>
      <c r="EL92" s="89">
        <v>1202</v>
      </c>
      <c r="EM92" s="89">
        <v>1204</v>
      </c>
      <c r="EN92" s="89">
        <v>1404</v>
      </c>
      <c r="EO92" s="89">
        <v>1404</v>
      </c>
      <c r="EP92" s="89">
        <v>1286</v>
      </c>
      <c r="EQ92" s="89">
        <v>1086</v>
      </c>
      <c r="ER92" s="171">
        <v>686</v>
      </c>
      <c r="ES92" s="87">
        <v>404</v>
      </c>
      <c r="ET92" s="87">
        <v>4</v>
      </c>
      <c r="EU92" s="89">
        <v>0</v>
      </c>
      <c r="EV92" s="89">
        <v>0</v>
      </c>
      <c r="EW92" s="89">
        <v>0</v>
      </c>
      <c r="EX92" s="89">
        <v>0</v>
      </c>
      <c r="EY92" s="89">
        <v>0</v>
      </c>
      <c r="EZ92" s="89">
        <v>50</v>
      </c>
      <c r="FA92" s="89">
        <v>65</v>
      </c>
      <c r="FB92" s="89">
        <v>65</v>
      </c>
      <c r="FC92" s="89">
        <v>65</v>
      </c>
      <c r="FD92" s="89">
        <v>125</v>
      </c>
      <c r="FE92" s="89">
        <v>155</v>
      </c>
      <c r="FF92" s="89">
        <v>105</v>
      </c>
      <c r="FG92" s="89">
        <v>130</v>
      </c>
      <c r="FH92" s="89">
        <v>100</v>
      </c>
      <c r="FI92" s="89">
        <v>130</v>
      </c>
      <c r="FJ92" s="89">
        <v>155</v>
      </c>
      <c r="FK92" s="89">
        <v>175</v>
      </c>
      <c r="FL92" s="89">
        <v>285</v>
      </c>
      <c r="FM92" s="89">
        <v>485</v>
      </c>
      <c r="FN92" s="89">
        <v>645</v>
      </c>
      <c r="FO92" s="89">
        <v>750</v>
      </c>
      <c r="FP92" s="89">
        <v>625</v>
      </c>
      <c r="FQ92" s="89">
        <v>550</v>
      </c>
      <c r="FR92" s="89">
        <v>410</v>
      </c>
      <c r="FS92" s="89">
        <v>210</v>
      </c>
      <c r="FT92" s="89">
        <v>105</v>
      </c>
      <c r="FU92" s="89">
        <v>0</v>
      </c>
      <c r="FV92" s="89">
        <v>0</v>
      </c>
      <c r="FW92" s="89">
        <v>0</v>
      </c>
      <c r="FX92" s="89">
        <v>60</v>
      </c>
      <c r="FY92" s="89">
        <v>115</v>
      </c>
      <c r="FZ92" s="89">
        <v>195</v>
      </c>
      <c r="GA92" s="89">
        <v>265</v>
      </c>
      <c r="GB92" s="89">
        <v>325</v>
      </c>
      <c r="GC92" s="89">
        <v>325</v>
      </c>
      <c r="GD92" s="89">
        <v>285</v>
      </c>
      <c r="GE92" s="89">
        <v>285</v>
      </c>
      <c r="GF92" s="89">
        <v>295</v>
      </c>
      <c r="GG92" s="89">
        <v>295</v>
      </c>
      <c r="GH92" s="89">
        <v>276</v>
      </c>
      <c r="GI92" s="89">
        <v>296</v>
      </c>
      <c r="GJ92" s="89">
        <v>311</v>
      </c>
      <c r="GK92" s="89">
        <v>308</v>
      </c>
      <c r="GL92" s="89">
        <v>318</v>
      </c>
      <c r="GM92" s="89">
        <v>348</v>
      </c>
      <c r="GN92" s="89">
        <v>385</v>
      </c>
      <c r="GO92" s="89">
        <v>419</v>
      </c>
      <c r="GP92" s="89">
        <v>432</v>
      </c>
      <c r="GQ92" s="89">
        <v>432</v>
      </c>
      <c r="GR92" s="89">
        <v>370</v>
      </c>
      <c r="GS92" s="89">
        <v>370</v>
      </c>
      <c r="GT92" s="89">
        <v>292</v>
      </c>
      <c r="GU92" s="89">
        <v>272</v>
      </c>
      <c r="GV92" s="89">
        <v>224</v>
      </c>
      <c r="GW92" s="89">
        <v>173</v>
      </c>
      <c r="GX92" s="89">
        <v>135</v>
      </c>
      <c r="GY92" s="89">
        <v>35</v>
      </c>
      <c r="GZ92" s="89">
        <v>35</v>
      </c>
      <c r="HA92" s="89">
        <v>0</v>
      </c>
      <c r="HB92" s="89">
        <v>0</v>
      </c>
      <c r="HC92" s="89">
        <v>0</v>
      </c>
      <c r="HD92" s="89">
        <v>0</v>
      </c>
      <c r="HE92" s="89">
        <v>0</v>
      </c>
      <c r="HF92" s="89">
        <v>0</v>
      </c>
      <c r="HG92" s="89">
        <v>0</v>
      </c>
      <c r="HH92" s="89">
        <v>0</v>
      </c>
      <c r="HI92" s="89">
        <v>0</v>
      </c>
      <c r="HJ92" s="89">
        <v>0</v>
      </c>
      <c r="HK92" s="93">
        <v>0</v>
      </c>
      <c r="HL92" s="89">
        <v>0</v>
      </c>
      <c r="HM92" s="89">
        <v>0</v>
      </c>
      <c r="HN92" s="89">
        <v>0</v>
      </c>
      <c r="HO92" s="89">
        <v>0</v>
      </c>
      <c r="HP92" s="89">
        <v>0</v>
      </c>
      <c r="HQ92" s="89">
        <v>67</v>
      </c>
      <c r="HR92" s="89">
        <v>132</v>
      </c>
      <c r="HS92" s="89">
        <v>172</v>
      </c>
      <c r="HT92" s="89">
        <v>242</v>
      </c>
      <c r="HU92" s="89">
        <v>312</v>
      </c>
      <c r="HV92" s="89">
        <v>372</v>
      </c>
      <c r="HW92" s="89">
        <v>432</v>
      </c>
      <c r="HX92" s="89">
        <v>637</v>
      </c>
      <c r="HY92" s="89">
        <v>788</v>
      </c>
      <c r="HZ92" s="89">
        <v>849</v>
      </c>
      <c r="IA92" s="89">
        <v>735</v>
      </c>
      <c r="IB92" s="89">
        <v>620</v>
      </c>
      <c r="IC92" s="89">
        <v>560</v>
      </c>
      <c r="ID92" s="89">
        <f>265+218+6457</f>
        <v>6940</v>
      </c>
      <c r="IE92" s="89">
        <v>6592</v>
      </c>
      <c r="IF92" s="89">
        <v>215</v>
      </c>
      <c r="IG92" s="89">
        <v>200</v>
      </c>
      <c r="IH92" s="89">
        <v>5819</v>
      </c>
      <c r="II92" s="89">
        <v>150</v>
      </c>
      <c r="IJ92" s="89">
        <v>4695</v>
      </c>
      <c r="IK92" s="89">
        <v>4966</v>
      </c>
      <c r="IL92" s="89">
        <v>5544</v>
      </c>
      <c r="IM92" s="89">
        <v>5374</v>
      </c>
      <c r="IN92" s="89">
        <v>5125</v>
      </c>
      <c r="IO92" s="93">
        <v>0</v>
      </c>
      <c r="IP92" s="93">
        <v>0</v>
      </c>
      <c r="IQ92" s="93">
        <v>0</v>
      </c>
      <c r="IR92" s="93">
        <v>0</v>
      </c>
      <c r="IS92" s="207">
        <v>0</v>
      </c>
      <c r="IT92" s="207">
        <v>0</v>
      </c>
      <c r="IU92" s="198">
        <v>156</v>
      </c>
      <c r="IV92" s="198">
        <v>2832</v>
      </c>
      <c r="IW92" s="198">
        <v>2818</v>
      </c>
      <c r="IX92" s="198">
        <v>158</v>
      </c>
      <c r="IY92" s="89">
        <v>2157</v>
      </c>
      <c r="IZ92" s="118">
        <v>1843</v>
      </c>
      <c r="JA92" s="89">
        <v>1599</v>
      </c>
      <c r="JB92" s="89">
        <v>1427</v>
      </c>
      <c r="JC92" s="89">
        <v>1674</v>
      </c>
      <c r="JD92" s="89">
        <v>1679</v>
      </c>
      <c r="JE92" s="89">
        <v>1948</v>
      </c>
      <c r="JF92" s="118">
        <v>2117</v>
      </c>
      <c r="JG92" s="535">
        <v>0</v>
      </c>
      <c r="JH92" s="551">
        <v>0</v>
      </c>
      <c r="JI92" s="89">
        <v>0</v>
      </c>
      <c r="JJ92" s="89">
        <v>1872</v>
      </c>
      <c r="JK92" s="89">
        <v>1872</v>
      </c>
    </row>
    <row r="93" spans="1:271" ht="15" customHeight="1">
      <c r="A93" s="58"/>
      <c r="B93" s="255" t="s">
        <v>93</v>
      </c>
      <c r="C93" s="160"/>
      <c r="D93" s="160"/>
      <c r="E93" s="160"/>
      <c r="F93" s="160"/>
      <c r="G93" s="160"/>
      <c r="H93" s="160"/>
      <c r="I93" s="160"/>
      <c r="J93" s="160"/>
      <c r="K93" s="160"/>
      <c r="L93" s="160"/>
      <c r="M93" s="160"/>
      <c r="N93" s="160"/>
      <c r="O93" s="160"/>
      <c r="P93" s="160"/>
      <c r="Q93" s="160"/>
      <c r="R93" s="160"/>
      <c r="S93" s="160"/>
      <c r="T93" s="160"/>
      <c r="U93" s="160"/>
      <c r="V93" s="160"/>
      <c r="W93" s="160"/>
      <c r="X93" s="160"/>
      <c r="Y93" s="78"/>
      <c r="Z93" s="78"/>
      <c r="AA93" s="78"/>
      <c r="AB93" s="78"/>
      <c r="AC93" s="78"/>
      <c r="AD93" s="160"/>
      <c r="AE93" s="160"/>
      <c r="AF93" s="160"/>
      <c r="AG93" s="160"/>
      <c r="AH93" s="160"/>
      <c r="AI93" s="160"/>
      <c r="AJ93" s="160"/>
      <c r="AK93" s="160"/>
      <c r="AL93" s="160"/>
      <c r="AM93" s="160"/>
      <c r="AN93" s="160"/>
      <c r="AO93" s="160"/>
      <c r="AP93" s="79"/>
      <c r="AQ93" s="79"/>
      <c r="AR93" s="79"/>
      <c r="AS93" s="79"/>
      <c r="AT93" s="79"/>
      <c r="AU93" s="79"/>
      <c r="AV93" s="79"/>
      <c r="AW93" s="79"/>
      <c r="AX93" s="79"/>
      <c r="AY93" s="79"/>
      <c r="AZ93" s="79"/>
      <c r="BA93" s="79"/>
      <c r="BB93" s="79"/>
      <c r="BC93" s="79"/>
      <c r="BD93" s="79"/>
      <c r="BE93" s="79"/>
      <c r="BF93" s="79"/>
      <c r="BG93" s="79"/>
      <c r="BH93" s="79"/>
      <c r="BI93" s="78"/>
      <c r="BJ93" s="78"/>
      <c r="BK93" s="89"/>
      <c r="BL93" s="87"/>
      <c r="BM93" s="87"/>
      <c r="BN93" s="87"/>
      <c r="BO93" s="87"/>
      <c r="BP93" s="87"/>
      <c r="BQ93" s="87"/>
      <c r="BR93" s="87"/>
      <c r="BS93" s="87"/>
      <c r="BT93" s="87"/>
      <c r="BU93" s="87"/>
      <c r="BV93" s="87"/>
      <c r="BW93" s="87"/>
      <c r="BX93" s="87"/>
      <c r="BY93" s="87"/>
      <c r="BZ93" s="87"/>
      <c r="CA93" s="87"/>
      <c r="CB93" s="87"/>
      <c r="CC93" s="87"/>
      <c r="CD93" s="87"/>
      <c r="CE93" s="87"/>
      <c r="CF93" s="87"/>
      <c r="CG93" s="87"/>
      <c r="CH93" s="87"/>
      <c r="CI93" s="87"/>
      <c r="CJ93" s="87"/>
      <c r="CK93" s="87"/>
      <c r="CL93" s="87"/>
      <c r="CM93" s="87"/>
      <c r="CN93" s="87"/>
      <c r="CO93" s="87"/>
      <c r="CP93" s="87"/>
      <c r="CQ93" s="87"/>
      <c r="CR93" s="87"/>
      <c r="CS93" s="87"/>
      <c r="CT93" s="87"/>
      <c r="CU93" s="87"/>
      <c r="CV93" s="87"/>
      <c r="CW93" s="87"/>
      <c r="CX93" s="87"/>
      <c r="CY93" s="87"/>
      <c r="CZ93" s="87"/>
      <c r="DA93" s="87"/>
      <c r="DB93" s="87"/>
      <c r="DC93" s="77"/>
      <c r="DD93" s="87"/>
      <c r="DE93" s="87"/>
      <c r="DF93" s="87"/>
      <c r="DG93" s="87"/>
      <c r="DH93" s="87"/>
      <c r="DI93" s="87"/>
      <c r="DJ93" s="59"/>
      <c r="DK93" s="59"/>
      <c r="DL93" s="78"/>
      <c r="DM93" s="78"/>
      <c r="DN93" s="78"/>
      <c r="DO93" s="78"/>
      <c r="DP93" s="78"/>
      <c r="DQ93" s="78"/>
      <c r="DR93" s="78"/>
      <c r="DS93" s="78"/>
      <c r="DT93" s="81"/>
      <c r="DU93" s="81"/>
      <c r="DV93" s="81"/>
      <c r="DW93" s="81"/>
      <c r="DX93" s="81"/>
      <c r="DY93" s="81"/>
      <c r="DZ93" s="89"/>
      <c r="EA93" s="89"/>
      <c r="EB93" s="89"/>
      <c r="EC93" s="89"/>
      <c r="ED93" s="89"/>
      <c r="EE93" s="78"/>
      <c r="EF93" s="78"/>
      <c r="EG93" s="78"/>
      <c r="EH93" s="89"/>
      <c r="EI93" s="89"/>
      <c r="EJ93" s="89"/>
      <c r="EK93" s="89"/>
      <c r="EL93" s="89"/>
      <c r="EM93" s="89"/>
      <c r="EN93" s="89"/>
      <c r="EO93" s="89"/>
      <c r="EP93" s="89"/>
      <c r="EQ93" s="89"/>
      <c r="ER93" s="171"/>
      <c r="ES93" s="87"/>
      <c r="ET93" s="87"/>
      <c r="EU93" s="89"/>
      <c r="EV93" s="89"/>
      <c r="EW93" s="89"/>
      <c r="EX93" s="89"/>
      <c r="EY93" s="89"/>
      <c r="EZ93" s="89"/>
      <c r="FA93" s="89"/>
      <c r="FB93" s="89"/>
      <c r="FC93" s="89"/>
      <c r="FD93" s="89"/>
      <c r="FE93" s="89"/>
      <c r="FF93" s="89"/>
      <c r="FG93" s="89"/>
      <c r="FH93" s="89"/>
      <c r="FI93" s="89"/>
      <c r="FJ93" s="89"/>
      <c r="FK93" s="89"/>
      <c r="FL93" s="89"/>
      <c r="FM93" s="89"/>
      <c r="FN93" s="89"/>
      <c r="FO93" s="89"/>
      <c r="FP93" s="89"/>
      <c r="FQ93" s="89"/>
      <c r="FR93" s="89"/>
      <c r="FS93" s="89"/>
      <c r="FT93" s="89"/>
      <c r="FU93" s="89"/>
      <c r="FV93" s="89"/>
      <c r="FW93" s="89"/>
      <c r="FX93" s="89"/>
      <c r="FY93" s="89"/>
      <c r="FZ93" s="89"/>
      <c r="GA93" s="89"/>
      <c r="GB93" s="89"/>
      <c r="GC93" s="89">
        <v>24</v>
      </c>
      <c r="GD93" s="89">
        <v>24</v>
      </c>
      <c r="GE93" s="89">
        <v>24</v>
      </c>
      <c r="GF93" s="89">
        <v>44</v>
      </c>
      <c r="GG93" s="89">
        <v>44</v>
      </c>
      <c r="GH93" s="89">
        <v>44</v>
      </c>
      <c r="GI93" s="89">
        <v>44</v>
      </c>
      <c r="GJ93" s="89">
        <v>44</v>
      </c>
      <c r="GK93" s="89">
        <v>44</v>
      </c>
      <c r="GL93" s="89">
        <v>24</v>
      </c>
      <c r="GM93" s="89">
        <v>24</v>
      </c>
      <c r="GN93" s="89">
        <v>24</v>
      </c>
      <c r="GO93" s="89">
        <v>0</v>
      </c>
      <c r="GP93" s="89">
        <v>0</v>
      </c>
      <c r="GQ93" s="89">
        <v>0</v>
      </c>
      <c r="GR93" s="89">
        <v>0</v>
      </c>
      <c r="GS93" s="89">
        <v>0</v>
      </c>
      <c r="GT93" s="89">
        <v>0</v>
      </c>
      <c r="GU93" s="89">
        <v>0</v>
      </c>
      <c r="GV93" s="89">
        <v>0</v>
      </c>
      <c r="GW93" s="89">
        <v>0</v>
      </c>
      <c r="GX93" s="89">
        <v>0</v>
      </c>
      <c r="GY93" s="93">
        <v>0</v>
      </c>
      <c r="GZ93" s="89">
        <v>0</v>
      </c>
      <c r="HA93" s="89">
        <v>0</v>
      </c>
      <c r="HB93" s="89">
        <v>0</v>
      </c>
      <c r="HC93" s="89">
        <v>0</v>
      </c>
      <c r="HD93" s="89">
        <v>0</v>
      </c>
      <c r="HE93" s="89">
        <v>0</v>
      </c>
      <c r="HF93" s="89">
        <v>0</v>
      </c>
      <c r="HG93" s="89">
        <v>0</v>
      </c>
      <c r="HH93" s="89">
        <v>0</v>
      </c>
      <c r="HI93" s="89">
        <v>0</v>
      </c>
      <c r="HJ93" s="89">
        <v>0</v>
      </c>
      <c r="HK93" s="93">
        <v>0</v>
      </c>
      <c r="HL93" s="89">
        <v>0</v>
      </c>
      <c r="HM93" s="89">
        <v>0</v>
      </c>
      <c r="HN93" s="89">
        <v>0</v>
      </c>
      <c r="HO93" s="89">
        <v>0</v>
      </c>
      <c r="HP93" s="89">
        <v>0</v>
      </c>
      <c r="HQ93" s="89">
        <v>0</v>
      </c>
      <c r="HR93" s="89">
        <v>0</v>
      </c>
      <c r="HS93" s="89">
        <v>0</v>
      </c>
      <c r="HT93" s="89">
        <v>0</v>
      </c>
      <c r="HU93" s="89">
        <v>0</v>
      </c>
      <c r="HV93" s="89">
        <v>0</v>
      </c>
      <c r="HW93" s="93">
        <v>0</v>
      </c>
      <c r="HX93" s="93">
        <v>0</v>
      </c>
      <c r="HY93" s="93">
        <v>0</v>
      </c>
      <c r="HZ93" s="93">
        <v>0</v>
      </c>
      <c r="IA93" s="93">
        <v>0</v>
      </c>
      <c r="IB93" s="93">
        <v>0</v>
      </c>
      <c r="IC93" s="93">
        <v>0</v>
      </c>
      <c r="ID93" s="93">
        <v>0</v>
      </c>
      <c r="IE93" s="93">
        <v>0</v>
      </c>
      <c r="IF93" s="93">
        <v>0</v>
      </c>
      <c r="IG93" s="93">
        <v>0</v>
      </c>
      <c r="IH93" s="93">
        <v>0</v>
      </c>
      <c r="II93" s="93">
        <v>0</v>
      </c>
      <c r="IJ93" s="93">
        <v>0</v>
      </c>
      <c r="IK93" s="93">
        <v>0</v>
      </c>
      <c r="IL93" s="93">
        <v>0</v>
      </c>
      <c r="IM93" s="93">
        <v>0</v>
      </c>
      <c r="IN93" s="93">
        <v>0</v>
      </c>
      <c r="IO93" s="93">
        <v>0</v>
      </c>
      <c r="IP93" s="93">
        <v>0</v>
      </c>
      <c r="IQ93" s="93">
        <v>0</v>
      </c>
      <c r="IR93" s="93">
        <v>0</v>
      </c>
      <c r="IS93" s="207">
        <v>0</v>
      </c>
      <c r="IT93" s="207">
        <v>0</v>
      </c>
      <c r="IU93" s="207">
        <v>0</v>
      </c>
      <c r="IV93" s="207">
        <v>0</v>
      </c>
      <c r="IW93" s="207">
        <v>0</v>
      </c>
      <c r="IX93" s="207">
        <v>0</v>
      </c>
      <c r="IY93" s="93">
        <v>0</v>
      </c>
      <c r="IZ93" s="207">
        <v>0</v>
      </c>
      <c r="JA93" s="93">
        <v>0</v>
      </c>
      <c r="JB93" s="93">
        <v>0</v>
      </c>
      <c r="JC93" s="93"/>
      <c r="JD93" s="93"/>
      <c r="JE93" s="93"/>
      <c r="JF93" s="262"/>
      <c r="JG93" s="539"/>
      <c r="JH93" s="559">
        <v>0</v>
      </c>
      <c r="JI93" s="93">
        <v>0</v>
      </c>
      <c r="JJ93" s="93">
        <v>0</v>
      </c>
      <c r="JK93" s="93">
        <v>0</v>
      </c>
    </row>
    <row r="94" spans="1:271" ht="15" customHeight="1">
      <c r="A94" s="58"/>
      <c r="B94" s="163" t="s">
        <v>94</v>
      </c>
      <c r="C94" s="79"/>
      <c r="D94" s="79"/>
      <c r="E94" s="79">
        <v>50</v>
      </c>
      <c r="F94" s="79">
        <v>172</v>
      </c>
      <c r="G94" s="79">
        <v>197</v>
      </c>
      <c r="H94" s="79">
        <v>183</v>
      </c>
      <c r="I94" s="79">
        <v>123</v>
      </c>
      <c r="J94" s="79">
        <v>225</v>
      </c>
      <c r="K94" s="79">
        <v>511</v>
      </c>
      <c r="L94" s="79">
        <v>438</v>
      </c>
      <c r="M94" s="79">
        <v>481</v>
      </c>
      <c r="N94" s="79">
        <v>1875</v>
      </c>
      <c r="O94" s="79">
        <v>1894</v>
      </c>
      <c r="P94" s="79">
        <v>1676</v>
      </c>
      <c r="Q94" s="79">
        <v>1420</v>
      </c>
      <c r="R94" s="79">
        <v>1193</v>
      </c>
      <c r="S94" s="79">
        <v>1173</v>
      </c>
      <c r="T94" s="79">
        <v>607</v>
      </c>
      <c r="U94" s="79">
        <v>720</v>
      </c>
      <c r="V94" s="79">
        <v>674</v>
      </c>
      <c r="W94" s="79">
        <v>498</v>
      </c>
      <c r="X94" s="79">
        <v>381</v>
      </c>
      <c r="Y94" s="89">
        <v>440</v>
      </c>
      <c r="Z94" s="89">
        <v>500</v>
      </c>
      <c r="AA94" s="89">
        <v>723</v>
      </c>
      <c r="AB94" s="89">
        <v>836</v>
      </c>
      <c r="AC94" s="89">
        <v>1108</v>
      </c>
      <c r="AD94" s="79">
        <v>952</v>
      </c>
      <c r="AE94" s="79">
        <v>1251</v>
      </c>
      <c r="AF94" s="79">
        <v>478</v>
      </c>
      <c r="AG94" s="79">
        <v>831</v>
      </c>
      <c r="AH94" s="79">
        <v>441</v>
      </c>
      <c r="AI94" s="79">
        <v>515</v>
      </c>
      <c r="AJ94" s="79">
        <v>408</v>
      </c>
      <c r="AK94" s="79">
        <v>275</v>
      </c>
      <c r="AL94" s="79">
        <v>284</v>
      </c>
      <c r="AM94" s="79">
        <v>471</v>
      </c>
      <c r="AN94" s="79">
        <v>469</v>
      </c>
      <c r="AO94" s="79">
        <v>459</v>
      </c>
      <c r="AP94" s="79">
        <v>745</v>
      </c>
      <c r="AQ94" s="79">
        <v>744</v>
      </c>
      <c r="AR94" s="79">
        <v>1429</v>
      </c>
      <c r="AS94" s="79">
        <v>1411</v>
      </c>
      <c r="AT94" s="79">
        <v>1239</v>
      </c>
      <c r="AU94" s="79">
        <v>943</v>
      </c>
      <c r="AV94" s="79">
        <v>859</v>
      </c>
      <c r="AW94" s="79">
        <v>801</v>
      </c>
      <c r="AX94" s="79">
        <v>758</v>
      </c>
      <c r="AY94" s="79">
        <v>973</v>
      </c>
      <c r="AZ94" s="59">
        <v>772</v>
      </c>
      <c r="BA94" s="89">
        <v>1378</v>
      </c>
      <c r="BB94" s="89">
        <v>1482</v>
      </c>
      <c r="BC94" s="89">
        <v>1108</v>
      </c>
      <c r="BD94" s="89">
        <v>1141</v>
      </c>
      <c r="BE94" s="89">
        <v>1118</v>
      </c>
      <c r="BF94" s="89">
        <v>1434</v>
      </c>
      <c r="BG94" s="89">
        <v>2015</v>
      </c>
      <c r="BH94" s="89">
        <v>1424</v>
      </c>
      <c r="BI94" s="89">
        <v>1414</v>
      </c>
      <c r="BJ94" s="89">
        <v>1394</v>
      </c>
      <c r="BK94" s="89">
        <v>1785</v>
      </c>
      <c r="BL94" s="89">
        <v>1692</v>
      </c>
      <c r="BM94" s="87">
        <v>1724</v>
      </c>
      <c r="BN94" s="87">
        <v>1673</v>
      </c>
      <c r="BO94" s="87">
        <v>1782</v>
      </c>
      <c r="BP94" s="87">
        <v>1289</v>
      </c>
      <c r="BQ94" s="87">
        <v>1386</v>
      </c>
      <c r="BR94" s="87">
        <v>1379</v>
      </c>
      <c r="BS94" s="87">
        <v>1434</v>
      </c>
      <c r="BT94" s="87">
        <v>1368</v>
      </c>
      <c r="BU94" s="87">
        <v>1482</v>
      </c>
      <c r="BV94" s="87">
        <v>1538</v>
      </c>
      <c r="BW94" s="87">
        <v>1567</v>
      </c>
      <c r="BX94" s="87">
        <v>2725</v>
      </c>
      <c r="BY94" s="87">
        <v>2746</v>
      </c>
      <c r="BZ94" s="87">
        <v>3028</v>
      </c>
      <c r="CA94" s="87">
        <v>2911</v>
      </c>
      <c r="CB94" s="87">
        <v>2932</v>
      </c>
      <c r="CC94" s="87">
        <v>2919</v>
      </c>
      <c r="CD94" s="87">
        <v>2947</v>
      </c>
      <c r="CE94" s="87">
        <v>3088</v>
      </c>
      <c r="CF94" s="87">
        <v>2913</v>
      </c>
      <c r="CG94" s="87">
        <v>2793</v>
      </c>
      <c r="CH94" s="87">
        <v>3056</v>
      </c>
      <c r="CI94" s="87">
        <v>3010</v>
      </c>
      <c r="CJ94" s="87">
        <v>2967</v>
      </c>
      <c r="CK94" s="87">
        <v>2920</v>
      </c>
      <c r="CL94" s="87">
        <v>3261</v>
      </c>
      <c r="CM94" s="87">
        <v>3265</v>
      </c>
      <c r="CN94" s="87">
        <v>3166</v>
      </c>
      <c r="CO94" s="87">
        <v>3089</v>
      </c>
      <c r="CP94" s="87">
        <v>3000</v>
      </c>
      <c r="CQ94" s="87">
        <v>3277</v>
      </c>
      <c r="CR94" s="87">
        <v>3108</v>
      </c>
      <c r="CS94" s="87">
        <v>3534</v>
      </c>
      <c r="CT94" s="87">
        <v>3358</v>
      </c>
      <c r="CU94" s="87">
        <v>3329</v>
      </c>
      <c r="CV94" s="87">
        <v>3123.53595901054</v>
      </c>
      <c r="CW94" s="87">
        <v>2952.2159743195198</v>
      </c>
      <c r="CX94" s="87">
        <v>3027.6197036960002</v>
      </c>
      <c r="CY94" s="87">
        <v>3074.96845874068</v>
      </c>
      <c r="CZ94" s="87">
        <v>3037.0000135200398</v>
      </c>
      <c r="DA94" s="87">
        <v>3104.2827725334</v>
      </c>
      <c r="DB94" s="87">
        <v>3208.1811789500402</v>
      </c>
      <c r="DC94" s="87">
        <v>3078.5241897093601</v>
      </c>
      <c r="DD94" s="87">
        <v>3090.9799773985405</v>
      </c>
      <c r="DE94" s="87">
        <v>3208.29183272316</v>
      </c>
      <c r="DF94" s="87">
        <v>3210.92093793002</v>
      </c>
      <c r="DG94" s="87">
        <v>3437.3853687406599</v>
      </c>
      <c r="DH94" s="87">
        <v>4734.4202723831595</v>
      </c>
      <c r="DI94" s="87">
        <v>4767.1054207700399</v>
      </c>
      <c r="DJ94" s="89">
        <v>4641.7874172846405</v>
      </c>
      <c r="DK94" s="89">
        <v>4344.5400536635198</v>
      </c>
      <c r="DL94" s="89">
        <v>4518.2919427853203</v>
      </c>
      <c r="DM94" s="89">
        <v>4490.7758454794803</v>
      </c>
      <c r="DN94" s="89">
        <v>4647.5762049213599</v>
      </c>
      <c r="DO94" s="89">
        <v>4494.3718798561404</v>
      </c>
      <c r="DP94" s="89">
        <v>4596.9477278020795</v>
      </c>
      <c r="DQ94" s="89">
        <v>4894.0584628782926</v>
      </c>
      <c r="DR94" s="89">
        <v>4915.9352340315236</v>
      </c>
      <c r="DS94" s="89">
        <v>5520.7423274685752</v>
      </c>
      <c r="DT94" s="81">
        <v>5447.594469163203</v>
      </c>
      <c r="DU94" s="81">
        <v>5355.3603364869623</v>
      </c>
      <c r="DV94" s="81">
        <v>5211.7943722818782</v>
      </c>
      <c r="DW94" s="81">
        <v>5125.3390289593099</v>
      </c>
      <c r="DX94" s="81">
        <v>4946.5264346413742</v>
      </c>
      <c r="DY94" s="81">
        <v>4848.9057564683562</v>
      </c>
      <c r="DZ94" s="89">
        <v>4487.6029881748873</v>
      </c>
      <c r="EA94" s="89">
        <v>3973.7217777362821</v>
      </c>
      <c r="EB94" s="89">
        <v>4202.230238393392</v>
      </c>
      <c r="EC94" s="89">
        <v>4367.1218701598373</v>
      </c>
      <c r="ED94" s="89">
        <v>4373.9719919210083</v>
      </c>
      <c r="EE94" s="89">
        <v>4517.3926600538935</v>
      </c>
      <c r="EF94" s="89">
        <v>4802.5454013616627</v>
      </c>
      <c r="EG94" s="89">
        <v>5299.7710891750576</v>
      </c>
      <c r="EH94" s="89">
        <v>6385.2092469663221</v>
      </c>
      <c r="EI94" s="89">
        <v>6213.8044573863208</v>
      </c>
      <c r="EJ94" s="89">
        <v>5977.2471735064064</v>
      </c>
      <c r="EK94" s="89">
        <v>5799.2759294254911</v>
      </c>
      <c r="EL94" s="89">
        <v>5643.2735828182849</v>
      </c>
      <c r="EM94" s="89">
        <v>4748.8784871207608</v>
      </c>
      <c r="EN94" s="89">
        <v>4886.8065990279192</v>
      </c>
      <c r="EO94" s="89">
        <v>4644.1901201810588</v>
      </c>
      <c r="EP94" s="89">
        <v>4525.7302952626087</v>
      </c>
      <c r="EQ94" s="89">
        <v>4252.9071297379487</v>
      </c>
      <c r="ER94" s="171">
        <v>4251.9240018146738</v>
      </c>
      <c r="ES94" s="87">
        <v>4154.4725129909521</v>
      </c>
      <c r="ET94" s="87">
        <v>4001.2710501278989</v>
      </c>
      <c r="EU94" s="87">
        <v>3826.8782131295252</v>
      </c>
      <c r="EV94" s="87">
        <v>4019.903439591903</v>
      </c>
      <c r="EW94" s="87">
        <v>3999.9615190504164</v>
      </c>
      <c r="EX94" s="87">
        <v>3886.0459104642123</v>
      </c>
      <c r="EY94" s="87">
        <v>3663.0903695900843</v>
      </c>
      <c r="EZ94" s="87">
        <v>3639.5049574971208</v>
      </c>
      <c r="FA94" s="87">
        <v>3453.9620465825415</v>
      </c>
      <c r="FB94" s="87">
        <v>3403.1609118321567</v>
      </c>
      <c r="FC94" s="87">
        <v>2938.9632357953351</v>
      </c>
      <c r="FD94" s="87">
        <v>2631.8918469403388</v>
      </c>
      <c r="FE94" s="87">
        <v>2559.3779917759548</v>
      </c>
      <c r="FF94" s="87">
        <v>2476.5380526012673</v>
      </c>
      <c r="FG94" s="87">
        <v>2455.6972038358981</v>
      </c>
      <c r="FH94" s="87">
        <v>2767.2317567664204</v>
      </c>
      <c r="FI94" s="87">
        <v>2746.5499952075756</v>
      </c>
      <c r="FJ94" s="87">
        <v>2810.8891936728478</v>
      </c>
      <c r="FK94" s="87">
        <v>2833.6234775529183</v>
      </c>
      <c r="FL94" s="87">
        <v>2793.6737507485977</v>
      </c>
      <c r="FM94" s="87">
        <v>2844.478315530645</v>
      </c>
      <c r="FN94" s="87">
        <v>2875.979462291431</v>
      </c>
      <c r="FO94" s="87">
        <v>3449.1561331832659</v>
      </c>
      <c r="FP94" s="89">
        <v>3404.4731858061323</v>
      </c>
      <c r="FQ94" s="89">
        <v>3581.4293773091531</v>
      </c>
      <c r="FR94" s="89">
        <v>3452.9110496348594</v>
      </c>
      <c r="FS94" s="89">
        <v>3385.114986380675</v>
      </c>
      <c r="FT94" s="89">
        <v>3280.4870717059421</v>
      </c>
      <c r="FU94" s="89">
        <v>3198.3257369843509</v>
      </c>
      <c r="FV94" s="89">
        <v>3682.4084963789214</v>
      </c>
      <c r="FW94" s="89">
        <v>4044.2574536994653</v>
      </c>
      <c r="FX94" s="89">
        <v>4303.4019413148299</v>
      </c>
      <c r="FY94" s="89">
        <v>4299.0885398949367</v>
      </c>
      <c r="FZ94" s="89">
        <v>4285.4218294270486</v>
      </c>
      <c r="GA94" s="89">
        <v>4428.2759690390358</v>
      </c>
      <c r="GB94" s="89">
        <v>4594.4871803718652</v>
      </c>
      <c r="GC94" s="89">
        <v>4743.8131762907542</v>
      </c>
      <c r="GD94" s="89">
        <v>4612.522604919418</v>
      </c>
      <c r="GE94" s="89">
        <v>4512.3792583216455</v>
      </c>
      <c r="GF94" s="89">
        <v>4410.4880704803081</v>
      </c>
      <c r="GG94" s="89">
        <v>4452.8530995403444</v>
      </c>
      <c r="GH94" s="89">
        <v>5179.7528020416212</v>
      </c>
      <c r="GI94" s="89">
        <v>5128.2899588044929</v>
      </c>
      <c r="GJ94" s="89">
        <v>4974.7892064863481</v>
      </c>
      <c r="GK94" s="89">
        <v>4869.9059422774635</v>
      </c>
      <c r="GL94" s="89">
        <v>5035</v>
      </c>
      <c r="GM94" s="89">
        <v>5173</v>
      </c>
      <c r="GN94" s="89">
        <v>5109</v>
      </c>
      <c r="GO94" s="89">
        <v>4296</v>
      </c>
      <c r="GP94" s="89">
        <v>4506</v>
      </c>
      <c r="GQ94" s="89">
        <v>4088</v>
      </c>
      <c r="GR94" s="89">
        <v>4134</v>
      </c>
      <c r="GS94" s="89">
        <v>4161</v>
      </c>
      <c r="GT94" s="89">
        <v>4168</v>
      </c>
      <c r="GU94" s="89">
        <v>4177</v>
      </c>
      <c r="GV94" s="89">
        <v>4885</v>
      </c>
      <c r="GW94" s="89">
        <v>4810</v>
      </c>
      <c r="GX94" s="89">
        <v>4814</v>
      </c>
      <c r="GY94" s="89">
        <v>5929</v>
      </c>
      <c r="GZ94" s="89">
        <v>5735</v>
      </c>
      <c r="HA94" s="89">
        <v>6075</v>
      </c>
      <c r="HB94" s="89">
        <v>6137</v>
      </c>
      <c r="HC94" s="89">
        <v>6053</v>
      </c>
      <c r="HD94" s="89">
        <v>5955</v>
      </c>
      <c r="HE94" s="89">
        <v>5822</v>
      </c>
      <c r="HF94" s="89">
        <v>5800</v>
      </c>
      <c r="HG94" s="89">
        <v>6030</v>
      </c>
      <c r="HH94" s="89">
        <v>6162</v>
      </c>
      <c r="HI94" s="89">
        <v>6154</v>
      </c>
      <c r="HJ94" s="89">
        <v>6298</v>
      </c>
      <c r="HK94" s="89">
        <v>6288</v>
      </c>
      <c r="HL94" s="89">
        <v>6606</v>
      </c>
      <c r="HM94" s="89">
        <v>6760</v>
      </c>
      <c r="HN94" s="89">
        <v>6897</v>
      </c>
      <c r="HO94" s="89">
        <v>6765</v>
      </c>
      <c r="HP94" s="89">
        <v>7091</v>
      </c>
      <c r="HQ94" s="89">
        <v>7105</v>
      </c>
      <c r="HR94" s="89">
        <v>7144</v>
      </c>
      <c r="HS94" s="89">
        <v>7250</v>
      </c>
      <c r="HT94" s="89">
        <v>7920</v>
      </c>
      <c r="HU94" s="89">
        <v>8191</v>
      </c>
      <c r="HV94" s="89">
        <v>7846</v>
      </c>
      <c r="HW94" s="89">
        <v>7961</v>
      </c>
      <c r="HX94" s="89">
        <v>8461</v>
      </c>
      <c r="HY94" s="89">
        <v>6979</v>
      </c>
      <c r="HZ94" s="89">
        <v>7454</v>
      </c>
      <c r="IA94" s="89">
        <v>7440</v>
      </c>
      <c r="IB94" s="89">
        <v>7361</v>
      </c>
      <c r="IC94" s="89">
        <v>7842</v>
      </c>
      <c r="ID94" s="89">
        <v>7691</v>
      </c>
      <c r="IE94" s="89">
        <v>7833</v>
      </c>
      <c r="IF94" s="89">
        <v>8112</v>
      </c>
      <c r="IG94" s="89">
        <v>8608</v>
      </c>
      <c r="IH94" s="89">
        <v>7728</v>
      </c>
      <c r="II94" s="89">
        <v>8057</v>
      </c>
      <c r="IJ94" s="89">
        <v>8225</v>
      </c>
      <c r="IK94" s="89">
        <v>7332</v>
      </c>
      <c r="IL94" s="89">
        <v>7582</v>
      </c>
      <c r="IM94" s="89">
        <v>7650</v>
      </c>
      <c r="IN94" s="89">
        <v>7651</v>
      </c>
      <c r="IO94" s="89">
        <v>7356</v>
      </c>
      <c r="IP94" s="89">
        <v>7311</v>
      </c>
      <c r="IQ94" s="89">
        <v>7298</v>
      </c>
      <c r="IR94" s="89">
        <v>7182</v>
      </c>
      <c r="IS94" s="118">
        <v>5671</v>
      </c>
      <c r="IT94" s="198">
        <v>5433</v>
      </c>
      <c r="IU94" s="198">
        <v>4794</v>
      </c>
      <c r="IV94" s="198">
        <v>5444</v>
      </c>
      <c r="IW94" s="278">
        <v>5274</v>
      </c>
      <c r="IX94" s="278">
        <v>4469</v>
      </c>
      <c r="IY94" s="279">
        <v>4683</v>
      </c>
      <c r="IZ94" s="280">
        <v>4531</v>
      </c>
      <c r="JA94" s="279">
        <v>5144</v>
      </c>
      <c r="JB94" s="279">
        <v>5054</v>
      </c>
      <c r="JC94" s="279">
        <v>5044</v>
      </c>
      <c r="JD94" s="279">
        <v>4539</v>
      </c>
      <c r="JE94" s="279">
        <v>5481</v>
      </c>
      <c r="JF94" s="280">
        <v>4455</v>
      </c>
      <c r="JG94" s="535">
        <v>4768</v>
      </c>
      <c r="JH94" s="550">
        <v>4762</v>
      </c>
      <c r="JI94" s="78">
        <v>4745</v>
      </c>
      <c r="JJ94" s="78">
        <v>4957</v>
      </c>
      <c r="JK94" s="78">
        <v>4881</v>
      </c>
    </row>
    <row r="95" spans="1:271" ht="15" customHeight="1">
      <c r="A95" s="58"/>
      <c r="B95" s="145" t="s">
        <v>158</v>
      </c>
      <c r="C95" s="76">
        <f t="shared" ref="C95:AV95" si="105">C96+C98+C99</f>
        <v>0</v>
      </c>
      <c r="D95" s="76">
        <f t="shared" si="105"/>
        <v>0</v>
      </c>
      <c r="E95" s="76">
        <f t="shared" si="105"/>
        <v>0</v>
      </c>
      <c r="F95" s="76">
        <f t="shared" si="105"/>
        <v>0</v>
      </c>
      <c r="G95" s="76">
        <f t="shared" si="105"/>
        <v>0</v>
      </c>
      <c r="H95" s="76">
        <f t="shared" si="105"/>
        <v>0</v>
      </c>
      <c r="I95" s="76">
        <f t="shared" si="105"/>
        <v>0</v>
      </c>
      <c r="J95" s="76">
        <f t="shared" si="105"/>
        <v>0</v>
      </c>
      <c r="K95" s="76">
        <f t="shared" si="105"/>
        <v>0</v>
      </c>
      <c r="L95" s="76">
        <f t="shared" si="105"/>
        <v>0</v>
      </c>
      <c r="M95" s="76">
        <f t="shared" si="105"/>
        <v>0</v>
      </c>
      <c r="N95" s="76">
        <f t="shared" si="105"/>
        <v>0</v>
      </c>
      <c r="O95" s="76">
        <f t="shared" si="105"/>
        <v>0</v>
      </c>
      <c r="P95" s="76">
        <f>P96+P98+P99</f>
        <v>0</v>
      </c>
      <c r="Q95" s="76">
        <f t="shared" si="105"/>
        <v>0</v>
      </c>
      <c r="R95" s="76">
        <f t="shared" si="105"/>
        <v>240</v>
      </c>
      <c r="S95" s="76">
        <f t="shared" si="105"/>
        <v>299</v>
      </c>
      <c r="T95" s="76">
        <f t="shared" si="105"/>
        <v>810</v>
      </c>
      <c r="U95" s="76">
        <f t="shared" si="105"/>
        <v>929</v>
      </c>
      <c r="V95" s="76">
        <f t="shared" si="105"/>
        <v>876</v>
      </c>
      <c r="W95" s="76">
        <f t="shared" si="105"/>
        <v>914</v>
      </c>
      <c r="X95" s="76">
        <f t="shared" si="105"/>
        <v>646</v>
      </c>
      <c r="Y95" s="76">
        <f t="shared" si="105"/>
        <v>946</v>
      </c>
      <c r="Z95" s="76">
        <f t="shared" si="105"/>
        <v>1072</v>
      </c>
      <c r="AA95" s="76">
        <f t="shared" si="105"/>
        <v>755</v>
      </c>
      <c r="AB95" s="76">
        <f t="shared" si="105"/>
        <v>915</v>
      </c>
      <c r="AC95" s="76">
        <f t="shared" si="105"/>
        <v>903</v>
      </c>
      <c r="AD95" s="76">
        <f t="shared" si="105"/>
        <v>1185</v>
      </c>
      <c r="AE95" s="76">
        <f t="shared" si="105"/>
        <v>1179</v>
      </c>
      <c r="AF95" s="160">
        <f t="shared" si="105"/>
        <v>1092</v>
      </c>
      <c r="AG95" s="160">
        <f t="shared" si="105"/>
        <v>1109</v>
      </c>
      <c r="AH95" s="160">
        <f t="shared" si="105"/>
        <v>1791</v>
      </c>
      <c r="AI95" s="160">
        <f t="shared" si="105"/>
        <v>1599</v>
      </c>
      <c r="AJ95" s="160">
        <f t="shared" si="105"/>
        <v>1661</v>
      </c>
      <c r="AK95" s="160">
        <f t="shared" si="105"/>
        <v>1632</v>
      </c>
      <c r="AL95" s="160">
        <f t="shared" si="105"/>
        <v>1515</v>
      </c>
      <c r="AM95" s="160">
        <f t="shared" si="105"/>
        <v>1440</v>
      </c>
      <c r="AN95" s="160">
        <f t="shared" si="105"/>
        <v>1345</v>
      </c>
      <c r="AO95" s="160">
        <f t="shared" si="105"/>
        <v>1336</v>
      </c>
      <c r="AP95" s="160">
        <f t="shared" si="105"/>
        <v>992</v>
      </c>
      <c r="AQ95" s="160">
        <f t="shared" si="105"/>
        <v>995</v>
      </c>
      <c r="AR95" s="160">
        <f t="shared" si="105"/>
        <v>991</v>
      </c>
      <c r="AS95" s="160">
        <f t="shared" si="105"/>
        <v>971</v>
      </c>
      <c r="AT95" s="160">
        <f t="shared" si="105"/>
        <v>985</v>
      </c>
      <c r="AU95" s="160">
        <f t="shared" si="105"/>
        <v>987</v>
      </c>
      <c r="AV95" s="160">
        <f t="shared" si="105"/>
        <v>943</v>
      </c>
      <c r="AW95" s="79">
        <f t="shared" ref="AW95:DH95" si="106">AW97+AW98+AW99</f>
        <v>943</v>
      </c>
      <c r="AX95" s="160">
        <f t="shared" si="106"/>
        <v>943</v>
      </c>
      <c r="AY95" s="160">
        <f t="shared" si="106"/>
        <v>908</v>
      </c>
      <c r="AZ95" s="160">
        <f t="shared" si="106"/>
        <v>1000</v>
      </c>
      <c r="BA95" s="160">
        <f t="shared" si="106"/>
        <v>228</v>
      </c>
      <c r="BB95" s="160">
        <f t="shared" si="106"/>
        <v>220</v>
      </c>
      <c r="BC95" s="160">
        <f t="shared" si="106"/>
        <v>255</v>
      </c>
      <c r="BD95" s="160">
        <f t="shared" si="106"/>
        <v>252</v>
      </c>
      <c r="BE95" s="160">
        <f t="shared" si="106"/>
        <v>241</v>
      </c>
      <c r="BF95" s="160">
        <f t="shared" si="106"/>
        <v>3</v>
      </c>
      <c r="BG95" s="160">
        <f t="shared" si="106"/>
        <v>3</v>
      </c>
      <c r="BH95" s="160">
        <f t="shared" si="106"/>
        <v>10</v>
      </c>
      <c r="BI95" s="160">
        <f t="shared" si="106"/>
        <v>9</v>
      </c>
      <c r="BJ95" s="160">
        <f t="shared" si="106"/>
        <v>98</v>
      </c>
      <c r="BK95" s="160">
        <f t="shared" si="106"/>
        <v>19</v>
      </c>
      <c r="BL95" s="160">
        <f t="shared" si="106"/>
        <v>11</v>
      </c>
      <c r="BM95" s="160">
        <f t="shared" si="106"/>
        <v>10</v>
      </c>
      <c r="BN95" s="160">
        <f t="shared" si="106"/>
        <v>0</v>
      </c>
      <c r="BO95" s="160">
        <f t="shared" si="106"/>
        <v>0</v>
      </c>
      <c r="BP95" s="160">
        <f t="shared" si="106"/>
        <v>0</v>
      </c>
      <c r="BQ95" s="160">
        <f t="shared" si="106"/>
        <v>0</v>
      </c>
      <c r="BR95" s="160">
        <f t="shared" si="106"/>
        <v>0</v>
      </c>
      <c r="BS95" s="160">
        <f t="shared" si="106"/>
        <v>0</v>
      </c>
      <c r="BT95" s="160">
        <f t="shared" si="106"/>
        <v>0</v>
      </c>
      <c r="BU95" s="160">
        <f t="shared" si="106"/>
        <v>0</v>
      </c>
      <c r="BV95" s="160">
        <f t="shared" si="106"/>
        <v>0</v>
      </c>
      <c r="BW95" s="206">
        <f t="shared" si="106"/>
        <v>0</v>
      </c>
      <c r="BX95" s="206">
        <f t="shared" si="106"/>
        <v>0</v>
      </c>
      <c r="BY95" s="206">
        <f t="shared" si="106"/>
        <v>0</v>
      </c>
      <c r="BZ95" s="206">
        <f t="shared" si="106"/>
        <v>0</v>
      </c>
      <c r="CA95" s="206">
        <f t="shared" si="106"/>
        <v>0</v>
      </c>
      <c r="CB95" s="206">
        <f t="shared" si="106"/>
        <v>0</v>
      </c>
      <c r="CC95" s="206">
        <f t="shared" si="106"/>
        <v>0</v>
      </c>
      <c r="CD95" s="206">
        <f t="shared" si="106"/>
        <v>0</v>
      </c>
      <c r="CE95" s="206">
        <f t="shared" si="106"/>
        <v>0</v>
      </c>
      <c r="CF95" s="206">
        <f t="shared" si="106"/>
        <v>0</v>
      </c>
      <c r="CG95" s="206">
        <f t="shared" si="106"/>
        <v>0</v>
      </c>
      <c r="CH95" s="206">
        <f t="shared" si="106"/>
        <v>0</v>
      </c>
      <c r="CI95" s="206">
        <f>CI97+CI98+CI99</f>
        <v>0</v>
      </c>
      <c r="CJ95" s="206">
        <f t="shared" si="106"/>
        <v>0</v>
      </c>
      <c r="CK95" s="206">
        <f t="shared" si="106"/>
        <v>0</v>
      </c>
      <c r="CL95" s="206">
        <f t="shared" si="106"/>
        <v>0</v>
      </c>
      <c r="CM95" s="206">
        <f t="shared" si="106"/>
        <v>0</v>
      </c>
      <c r="CN95" s="206">
        <f t="shared" si="106"/>
        <v>0</v>
      </c>
      <c r="CO95" s="206">
        <f t="shared" si="106"/>
        <v>0</v>
      </c>
      <c r="CP95" s="206">
        <f t="shared" si="106"/>
        <v>0</v>
      </c>
      <c r="CQ95" s="206">
        <f t="shared" si="106"/>
        <v>0</v>
      </c>
      <c r="CR95" s="206">
        <f t="shared" si="106"/>
        <v>0</v>
      </c>
      <c r="CS95" s="206">
        <f t="shared" si="106"/>
        <v>0</v>
      </c>
      <c r="CT95" s="206">
        <f t="shared" si="106"/>
        <v>0</v>
      </c>
      <c r="CU95" s="206">
        <f t="shared" si="106"/>
        <v>0</v>
      </c>
      <c r="CV95" s="206">
        <f t="shared" si="106"/>
        <v>0</v>
      </c>
      <c r="CW95" s="206">
        <f t="shared" si="106"/>
        <v>0</v>
      </c>
      <c r="CX95" s="206">
        <f t="shared" si="106"/>
        <v>0</v>
      </c>
      <c r="CY95" s="206">
        <f t="shared" si="106"/>
        <v>0</v>
      </c>
      <c r="CZ95" s="206">
        <f t="shared" si="106"/>
        <v>0</v>
      </c>
      <c r="DA95" s="206">
        <f t="shared" si="106"/>
        <v>0</v>
      </c>
      <c r="DB95" s="206">
        <f t="shared" si="106"/>
        <v>0</v>
      </c>
      <c r="DC95" s="206">
        <f t="shared" si="106"/>
        <v>0</v>
      </c>
      <c r="DD95" s="182">
        <f t="shared" si="106"/>
        <v>0</v>
      </c>
      <c r="DE95" s="182">
        <f t="shared" si="106"/>
        <v>0</v>
      </c>
      <c r="DF95" s="182">
        <f t="shared" si="106"/>
        <v>0</v>
      </c>
      <c r="DG95" s="182">
        <f t="shared" si="106"/>
        <v>0</v>
      </c>
      <c r="DH95" s="182">
        <f t="shared" si="106"/>
        <v>0</v>
      </c>
      <c r="DI95" s="182">
        <f>DI97+DI98+DI99</f>
        <v>0</v>
      </c>
      <c r="DJ95" s="182">
        <f>DJ97+DJ98+DJ99</f>
        <v>0</v>
      </c>
      <c r="DK95" s="182">
        <f>DK97+DK98+DK99</f>
        <v>0</v>
      </c>
      <c r="DL95" s="182">
        <f t="shared" ref="DL95:EJ95" si="107">DL97+DL98+DL99</f>
        <v>0</v>
      </c>
      <c r="DM95" s="182">
        <f t="shared" si="107"/>
        <v>0</v>
      </c>
      <c r="DN95" s="182">
        <f t="shared" si="107"/>
        <v>0</v>
      </c>
      <c r="DO95" s="182">
        <f t="shared" si="107"/>
        <v>0</v>
      </c>
      <c r="DP95" s="182">
        <f t="shared" si="107"/>
        <v>0</v>
      </c>
      <c r="DQ95" s="182">
        <f t="shared" si="107"/>
        <v>0</v>
      </c>
      <c r="DR95" s="182">
        <f t="shared" si="107"/>
        <v>0</v>
      </c>
      <c r="DS95" s="182">
        <f t="shared" si="107"/>
        <v>0</v>
      </c>
      <c r="DT95" s="182">
        <f t="shared" si="107"/>
        <v>0</v>
      </c>
      <c r="DU95" s="182">
        <f t="shared" si="107"/>
        <v>0</v>
      </c>
      <c r="DV95" s="182">
        <f t="shared" si="107"/>
        <v>0</v>
      </c>
      <c r="DW95" s="182">
        <f t="shared" si="107"/>
        <v>0</v>
      </c>
      <c r="DX95" s="182">
        <f t="shared" si="107"/>
        <v>0</v>
      </c>
      <c r="DY95" s="182">
        <f t="shared" si="107"/>
        <v>0</v>
      </c>
      <c r="DZ95" s="182">
        <f t="shared" si="107"/>
        <v>0</v>
      </c>
      <c r="EA95" s="182">
        <f t="shared" si="107"/>
        <v>0</v>
      </c>
      <c r="EB95" s="182">
        <f t="shared" si="107"/>
        <v>0</v>
      </c>
      <c r="EC95" s="182">
        <f t="shared" si="107"/>
        <v>0</v>
      </c>
      <c r="ED95" s="182">
        <f t="shared" si="107"/>
        <v>0</v>
      </c>
      <c r="EE95" s="182">
        <f t="shared" si="107"/>
        <v>0</v>
      </c>
      <c r="EF95" s="182">
        <f t="shared" si="107"/>
        <v>0</v>
      </c>
      <c r="EG95" s="182">
        <f t="shared" si="107"/>
        <v>0</v>
      </c>
      <c r="EH95" s="182">
        <f t="shared" si="107"/>
        <v>0</v>
      </c>
      <c r="EI95" s="182">
        <f t="shared" si="107"/>
        <v>0</v>
      </c>
      <c r="EJ95" s="182">
        <f t="shared" si="107"/>
        <v>0</v>
      </c>
      <c r="EK95" s="182">
        <f>EK97+EK98+EK99</f>
        <v>0</v>
      </c>
      <c r="EL95" s="182">
        <f t="shared" ref="EL95:GW95" si="108">EL97+EL98+EL99</f>
        <v>0</v>
      </c>
      <c r="EM95" s="182">
        <f t="shared" si="108"/>
        <v>0</v>
      </c>
      <c r="EN95" s="182">
        <f t="shared" si="108"/>
        <v>0</v>
      </c>
      <c r="EO95" s="182">
        <f t="shared" si="108"/>
        <v>0</v>
      </c>
      <c r="EP95" s="182">
        <f t="shared" si="108"/>
        <v>0</v>
      </c>
      <c r="EQ95" s="182">
        <f t="shared" si="108"/>
        <v>0</v>
      </c>
      <c r="ER95" s="182">
        <f t="shared" si="108"/>
        <v>0</v>
      </c>
      <c r="ES95" s="182">
        <f t="shared" si="108"/>
        <v>0</v>
      </c>
      <c r="ET95" s="182">
        <f t="shared" si="108"/>
        <v>0</v>
      </c>
      <c r="EU95" s="182">
        <f t="shared" si="108"/>
        <v>0</v>
      </c>
      <c r="EV95" s="182">
        <f t="shared" si="108"/>
        <v>0</v>
      </c>
      <c r="EW95" s="182">
        <f t="shared" si="108"/>
        <v>0</v>
      </c>
      <c r="EX95" s="182">
        <f t="shared" si="108"/>
        <v>0</v>
      </c>
      <c r="EY95" s="182">
        <f t="shared" si="108"/>
        <v>0</v>
      </c>
      <c r="EZ95" s="182">
        <f t="shared" si="108"/>
        <v>0</v>
      </c>
      <c r="FA95" s="182">
        <f t="shared" si="108"/>
        <v>0</v>
      </c>
      <c r="FB95" s="182">
        <f t="shared" si="108"/>
        <v>0</v>
      </c>
      <c r="FC95" s="182">
        <f t="shared" si="108"/>
        <v>0</v>
      </c>
      <c r="FD95" s="182">
        <f t="shared" si="108"/>
        <v>0</v>
      </c>
      <c r="FE95" s="182">
        <f t="shared" si="108"/>
        <v>0</v>
      </c>
      <c r="FF95" s="182">
        <f t="shared" si="108"/>
        <v>0</v>
      </c>
      <c r="FG95" s="182">
        <f t="shared" si="108"/>
        <v>0</v>
      </c>
      <c r="FH95" s="182">
        <f t="shared" si="108"/>
        <v>0</v>
      </c>
      <c r="FI95" s="182">
        <f t="shared" si="108"/>
        <v>0</v>
      </c>
      <c r="FJ95" s="182">
        <f t="shared" si="108"/>
        <v>0</v>
      </c>
      <c r="FK95" s="182">
        <f t="shared" si="108"/>
        <v>0</v>
      </c>
      <c r="FL95" s="182">
        <f t="shared" si="108"/>
        <v>0</v>
      </c>
      <c r="FM95" s="182">
        <f t="shared" si="108"/>
        <v>0</v>
      </c>
      <c r="FN95" s="182">
        <f t="shared" si="108"/>
        <v>0</v>
      </c>
      <c r="FO95" s="182">
        <f t="shared" si="108"/>
        <v>0</v>
      </c>
      <c r="FP95" s="182">
        <f t="shared" si="108"/>
        <v>0</v>
      </c>
      <c r="FQ95" s="182">
        <f t="shared" si="108"/>
        <v>0</v>
      </c>
      <c r="FR95" s="182">
        <f t="shared" si="108"/>
        <v>0</v>
      </c>
      <c r="FS95" s="182">
        <f t="shared" si="108"/>
        <v>0</v>
      </c>
      <c r="FT95" s="182">
        <f t="shared" si="108"/>
        <v>0</v>
      </c>
      <c r="FU95" s="182">
        <f t="shared" si="108"/>
        <v>0</v>
      </c>
      <c r="FV95" s="182">
        <f t="shared" si="108"/>
        <v>0</v>
      </c>
      <c r="FW95" s="182">
        <f t="shared" si="108"/>
        <v>0</v>
      </c>
      <c r="FX95" s="182">
        <f t="shared" si="108"/>
        <v>0</v>
      </c>
      <c r="FY95" s="182">
        <f>FY97+FY98+FY99</f>
        <v>0</v>
      </c>
      <c r="FZ95" s="182">
        <f t="shared" si="108"/>
        <v>0</v>
      </c>
      <c r="GA95" s="182">
        <f t="shared" si="108"/>
        <v>0</v>
      </c>
      <c r="GB95" s="182">
        <f t="shared" si="108"/>
        <v>0</v>
      </c>
      <c r="GC95" s="182">
        <f t="shared" si="108"/>
        <v>131</v>
      </c>
      <c r="GD95" s="182">
        <f t="shared" si="108"/>
        <v>170</v>
      </c>
      <c r="GE95" s="182">
        <f t="shared" si="108"/>
        <v>219</v>
      </c>
      <c r="GF95" s="182">
        <f t="shared" si="108"/>
        <v>269</v>
      </c>
      <c r="GG95" s="182">
        <f t="shared" si="108"/>
        <v>275</v>
      </c>
      <c r="GH95" s="182">
        <f t="shared" si="108"/>
        <v>264</v>
      </c>
      <c r="GI95" s="182">
        <f t="shared" si="108"/>
        <v>82</v>
      </c>
      <c r="GJ95" s="182">
        <f t="shared" si="108"/>
        <v>37</v>
      </c>
      <c r="GK95" s="182">
        <f t="shared" si="108"/>
        <v>0</v>
      </c>
      <c r="GL95" s="182">
        <f t="shared" si="108"/>
        <v>0</v>
      </c>
      <c r="GM95" s="182">
        <f t="shared" si="108"/>
        <v>0</v>
      </c>
      <c r="GN95" s="182">
        <f t="shared" si="108"/>
        <v>0</v>
      </c>
      <c r="GO95" s="182">
        <f t="shared" si="108"/>
        <v>0</v>
      </c>
      <c r="GP95" s="182">
        <f t="shared" si="108"/>
        <v>0</v>
      </c>
      <c r="GQ95" s="182">
        <f t="shared" si="108"/>
        <v>0</v>
      </c>
      <c r="GR95" s="182">
        <f t="shared" si="108"/>
        <v>0</v>
      </c>
      <c r="GS95" s="182">
        <f t="shared" si="108"/>
        <v>0</v>
      </c>
      <c r="GT95" s="182">
        <f t="shared" si="108"/>
        <v>0</v>
      </c>
      <c r="GU95" s="182">
        <f t="shared" si="108"/>
        <v>0</v>
      </c>
      <c r="GV95" s="182">
        <f t="shared" si="108"/>
        <v>0</v>
      </c>
      <c r="GW95" s="182">
        <f t="shared" si="108"/>
        <v>0</v>
      </c>
      <c r="GX95" s="182">
        <f t="shared" ref="GX95:IZ95" si="109">GX97+GX98+GX99</f>
        <v>0</v>
      </c>
      <c r="GY95" s="182">
        <f t="shared" si="109"/>
        <v>0</v>
      </c>
      <c r="GZ95" s="182">
        <f t="shared" si="109"/>
        <v>0</v>
      </c>
      <c r="HA95" s="182">
        <f t="shared" si="109"/>
        <v>0</v>
      </c>
      <c r="HB95" s="182">
        <f t="shared" si="109"/>
        <v>0</v>
      </c>
      <c r="HC95" s="182">
        <f t="shared" si="109"/>
        <v>0</v>
      </c>
      <c r="HD95" s="182">
        <f t="shared" si="109"/>
        <v>0</v>
      </c>
      <c r="HE95" s="182">
        <f t="shared" si="109"/>
        <v>0</v>
      </c>
      <c r="HF95" s="182">
        <f t="shared" si="109"/>
        <v>0</v>
      </c>
      <c r="HG95" s="182">
        <f t="shared" si="109"/>
        <v>0</v>
      </c>
      <c r="HH95" s="182">
        <f t="shared" si="109"/>
        <v>0</v>
      </c>
      <c r="HI95" s="182">
        <f t="shared" si="109"/>
        <v>0</v>
      </c>
      <c r="HJ95" s="182">
        <f t="shared" si="109"/>
        <v>0</v>
      </c>
      <c r="HK95" s="182">
        <f t="shared" si="109"/>
        <v>0</v>
      </c>
      <c r="HL95" s="182">
        <f t="shared" si="109"/>
        <v>0</v>
      </c>
      <c r="HM95" s="182">
        <f t="shared" si="109"/>
        <v>0</v>
      </c>
      <c r="HN95" s="182">
        <f t="shared" si="109"/>
        <v>0</v>
      </c>
      <c r="HO95" s="182">
        <f t="shared" si="109"/>
        <v>0</v>
      </c>
      <c r="HP95" s="182">
        <f t="shared" si="109"/>
        <v>0</v>
      </c>
      <c r="HQ95" s="182">
        <f t="shared" si="109"/>
        <v>0</v>
      </c>
      <c r="HR95" s="182">
        <f t="shared" si="109"/>
        <v>0</v>
      </c>
      <c r="HS95" s="182">
        <f t="shared" si="109"/>
        <v>0</v>
      </c>
      <c r="HT95" s="182">
        <f t="shared" si="109"/>
        <v>0</v>
      </c>
      <c r="HU95" s="182">
        <f t="shared" si="109"/>
        <v>0</v>
      </c>
      <c r="HV95" s="182">
        <f t="shared" si="109"/>
        <v>0</v>
      </c>
      <c r="HW95" s="182">
        <f t="shared" si="109"/>
        <v>0</v>
      </c>
      <c r="HX95" s="182">
        <f t="shared" si="109"/>
        <v>0</v>
      </c>
      <c r="HY95" s="182">
        <f t="shared" si="109"/>
        <v>0</v>
      </c>
      <c r="HZ95" s="182">
        <f t="shared" si="109"/>
        <v>0</v>
      </c>
      <c r="IA95" s="182">
        <f t="shared" si="109"/>
        <v>0</v>
      </c>
      <c r="IB95" s="182">
        <f t="shared" si="109"/>
        <v>0</v>
      </c>
      <c r="IC95" s="182">
        <f t="shared" si="109"/>
        <v>0</v>
      </c>
      <c r="ID95" s="182">
        <f t="shared" si="109"/>
        <v>0</v>
      </c>
      <c r="IE95" s="182">
        <f t="shared" si="109"/>
        <v>0</v>
      </c>
      <c r="IF95" s="182">
        <f t="shared" si="109"/>
        <v>0</v>
      </c>
      <c r="IG95" s="182">
        <f t="shared" si="109"/>
        <v>0</v>
      </c>
      <c r="IH95" s="182">
        <f t="shared" si="109"/>
        <v>0</v>
      </c>
      <c r="II95" s="182">
        <f t="shared" si="109"/>
        <v>0</v>
      </c>
      <c r="IJ95" s="182">
        <f t="shared" si="109"/>
        <v>0</v>
      </c>
      <c r="IK95" s="182">
        <f t="shared" si="109"/>
        <v>0</v>
      </c>
      <c r="IL95" s="182">
        <f t="shared" si="109"/>
        <v>0</v>
      </c>
      <c r="IM95" s="182">
        <f t="shared" si="109"/>
        <v>0</v>
      </c>
      <c r="IN95" s="182">
        <f t="shared" si="109"/>
        <v>0</v>
      </c>
      <c r="IO95" s="182">
        <f t="shared" si="109"/>
        <v>0</v>
      </c>
      <c r="IP95" s="182">
        <f t="shared" si="109"/>
        <v>0</v>
      </c>
      <c r="IQ95" s="182">
        <f t="shared" si="109"/>
        <v>0</v>
      </c>
      <c r="IR95" s="182">
        <f t="shared" si="109"/>
        <v>0</v>
      </c>
      <c r="IS95" s="185">
        <f t="shared" si="109"/>
        <v>0</v>
      </c>
      <c r="IT95" s="185">
        <f t="shared" si="109"/>
        <v>0</v>
      </c>
      <c r="IU95" s="185">
        <f t="shared" si="109"/>
        <v>0</v>
      </c>
      <c r="IV95" s="185">
        <f t="shared" si="109"/>
        <v>0</v>
      </c>
      <c r="IW95" s="185">
        <f t="shared" si="109"/>
        <v>0</v>
      </c>
      <c r="IX95" s="185">
        <f t="shared" si="109"/>
        <v>0</v>
      </c>
      <c r="IY95" s="182">
        <f t="shared" si="109"/>
        <v>0</v>
      </c>
      <c r="IZ95" s="182">
        <f t="shared" si="109"/>
        <v>0</v>
      </c>
      <c r="JA95" s="182">
        <f t="shared" ref="JA95:JB95" si="110">JA97+JA98+JA99</f>
        <v>0</v>
      </c>
      <c r="JB95" s="182">
        <f t="shared" si="110"/>
        <v>0</v>
      </c>
      <c r="JC95" s="182">
        <f t="shared" ref="JC95:JD95" si="111">JC97+JC98+JC99</f>
        <v>0</v>
      </c>
      <c r="JD95" s="182">
        <f t="shared" si="111"/>
        <v>0</v>
      </c>
      <c r="JE95" s="182">
        <f t="shared" ref="JE95" si="112">JE97+JE98+JE99</f>
        <v>0</v>
      </c>
      <c r="JF95" s="185">
        <f t="shared" ref="JF95:JG95" si="113">JF97+JF98+JF99</f>
        <v>0</v>
      </c>
      <c r="JG95" s="562">
        <f t="shared" si="113"/>
        <v>0</v>
      </c>
      <c r="JH95" s="559">
        <v>0</v>
      </c>
      <c r="JI95" s="93">
        <v>0</v>
      </c>
      <c r="JJ95" s="93">
        <v>0</v>
      </c>
      <c r="JK95" s="93">
        <v>0</v>
      </c>
    </row>
    <row r="96" spans="1:271" ht="15" customHeight="1">
      <c r="A96" s="58"/>
      <c r="B96" s="145" t="s">
        <v>95</v>
      </c>
      <c r="C96" s="196"/>
      <c r="D96" s="196"/>
      <c r="E96" s="196"/>
      <c r="F96" s="76"/>
      <c r="G96" s="76"/>
      <c r="H96" s="76"/>
      <c r="I96" s="76"/>
      <c r="J96" s="76"/>
      <c r="K96" s="76"/>
      <c r="L96" s="76"/>
      <c r="M96" s="76"/>
      <c r="N96" s="196"/>
      <c r="O96" s="196"/>
      <c r="P96" s="196"/>
      <c r="Q96" s="196"/>
      <c r="R96" s="196">
        <v>240</v>
      </c>
      <c r="S96" s="196">
        <v>299</v>
      </c>
      <c r="T96" s="196">
        <v>810</v>
      </c>
      <c r="U96" s="196">
        <v>929</v>
      </c>
      <c r="V96" s="196">
        <v>876</v>
      </c>
      <c r="W96" s="196">
        <v>619</v>
      </c>
      <c r="X96" s="196">
        <v>604</v>
      </c>
      <c r="Y96" s="78">
        <v>607</v>
      </c>
      <c r="Z96" s="78">
        <v>725</v>
      </c>
      <c r="AA96" s="78">
        <v>702</v>
      </c>
      <c r="AB96" s="78">
        <v>572</v>
      </c>
      <c r="AC96" s="78">
        <v>547</v>
      </c>
      <c r="AD96" s="59">
        <v>812</v>
      </c>
      <c r="AE96" s="59">
        <v>820</v>
      </c>
      <c r="AF96" s="89">
        <v>741</v>
      </c>
      <c r="AG96" s="89">
        <v>756</v>
      </c>
      <c r="AH96" s="89">
        <v>923</v>
      </c>
      <c r="AI96" s="78">
        <v>690</v>
      </c>
      <c r="AJ96" s="78">
        <v>673</v>
      </c>
      <c r="AK96" s="78">
        <v>654</v>
      </c>
      <c r="AL96" s="78">
        <v>604</v>
      </c>
      <c r="AM96" s="78">
        <v>557</v>
      </c>
      <c r="AN96" s="78">
        <v>517</v>
      </c>
      <c r="AO96" s="78">
        <v>517</v>
      </c>
      <c r="AP96" s="78">
        <v>187</v>
      </c>
      <c r="AQ96" s="78">
        <v>190</v>
      </c>
      <c r="AR96" s="78">
        <v>192</v>
      </c>
      <c r="AS96" s="78">
        <v>184</v>
      </c>
      <c r="AT96" s="78">
        <v>203</v>
      </c>
      <c r="AU96" s="78">
        <v>211</v>
      </c>
      <c r="AV96" s="78">
        <v>171</v>
      </c>
      <c r="AW96" s="59"/>
      <c r="AX96" s="59"/>
      <c r="AY96" s="89"/>
      <c r="AZ96" s="59"/>
      <c r="BA96" s="59"/>
      <c r="BB96" s="59"/>
      <c r="BC96" s="59"/>
      <c r="BD96" s="59"/>
      <c r="BE96" s="59"/>
      <c r="BF96" s="59"/>
      <c r="BG96" s="59"/>
      <c r="BH96" s="59"/>
      <c r="BI96" s="59"/>
      <c r="BJ96" s="59"/>
      <c r="BK96" s="59"/>
      <c r="BL96" s="59"/>
      <c r="BM96" s="59"/>
      <c r="BN96" s="59"/>
      <c r="BO96" s="59"/>
      <c r="BP96" s="59"/>
      <c r="BQ96" s="59"/>
      <c r="BR96" s="59"/>
      <c r="BS96" s="59"/>
      <c r="BT96" s="59"/>
      <c r="BU96" s="59"/>
      <c r="BV96" s="59"/>
      <c r="BW96" s="30"/>
      <c r="BX96" s="30"/>
      <c r="BY96" s="30"/>
      <c r="BZ96" s="30"/>
      <c r="CA96" s="30"/>
      <c r="CB96" s="30"/>
      <c r="CC96" s="30"/>
      <c r="CD96" s="30"/>
      <c r="CE96" s="30"/>
      <c r="CF96" s="30"/>
      <c r="CG96" s="30"/>
      <c r="CH96" s="30"/>
      <c r="CI96" s="30"/>
      <c r="CJ96" s="30"/>
      <c r="CK96" s="30"/>
      <c r="CL96" s="30"/>
      <c r="CM96" s="30"/>
      <c r="CN96" s="30"/>
      <c r="CO96" s="30"/>
      <c r="CP96" s="30"/>
      <c r="CQ96" s="30"/>
      <c r="CR96" s="30"/>
      <c r="CS96" s="30"/>
      <c r="CT96" s="30"/>
      <c r="CU96" s="30"/>
      <c r="CV96" s="30"/>
      <c r="CW96" s="30"/>
      <c r="CX96" s="30"/>
      <c r="CY96" s="30"/>
      <c r="CZ96" s="30"/>
      <c r="DA96" s="30"/>
      <c r="DB96" s="30"/>
      <c r="DC96" s="30"/>
      <c r="DD96" s="30"/>
      <c r="DE96" s="30"/>
      <c r="DF96" s="30"/>
      <c r="DG96" s="30"/>
      <c r="DH96" s="30"/>
      <c r="DI96" s="30"/>
      <c r="DJ96" s="30"/>
      <c r="DK96" s="30"/>
      <c r="DL96" s="30"/>
      <c r="DM96" s="30"/>
      <c r="DN96" s="34"/>
      <c r="DO96" s="34"/>
      <c r="DP96" s="34"/>
      <c r="DQ96" s="34"/>
      <c r="DR96" s="34"/>
      <c r="DS96" s="34"/>
      <c r="DT96" s="33"/>
      <c r="DU96" s="32"/>
      <c r="DV96" s="32"/>
      <c r="DW96" s="32"/>
      <c r="DX96" s="32"/>
      <c r="DY96" s="32"/>
      <c r="DZ96" s="34"/>
      <c r="EA96" s="34"/>
      <c r="EB96" s="34"/>
      <c r="EC96" s="34"/>
      <c r="ED96" s="34"/>
      <c r="EE96" s="34"/>
      <c r="EF96" s="34"/>
      <c r="EG96" s="34"/>
      <c r="EH96" s="93"/>
      <c r="EI96" s="93"/>
      <c r="EJ96" s="93"/>
      <c r="EK96" s="93"/>
      <c r="EL96" s="93"/>
      <c r="EM96" s="93"/>
      <c r="EN96" s="93"/>
      <c r="EO96" s="93"/>
      <c r="EP96" s="93"/>
      <c r="EQ96" s="93"/>
      <c r="ER96" s="93"/>
      <c r="ES96" s="30"/>
      <c r="ET96" s="30"/>
      <c r="EU96" s="30"/>
      <c r="EV96" s="30"/>
      <c r="EW96" s="30"/>
      <c r="EX96" s="30"/>
      <c r="EY96" s="30"/>
      <c r="EZ96" s="30"/>
      <c r="FA96" s="30"/>
      <c r="FB96" s="30"/>
      <c r="FC96" s="30"/>
      <c r="FD96" s="30"/>
      <c r="FE96" s="30"/>
      <c r="FF96" s="30"/>
      <c r="FG96" s="30"/>
      <c r="FH96" s="30"/>
      <c r="FI96" s="30"/>
      <c r="FJ96" s="30"/>
      <c r="FK96" s="30"/>
      <c r="FL96" s="30"/>
      <c r="FM96" s="30"/>
      <c r="FN96" s="30"/>
      <c r="FO96" s="30"/>
      <c r="FP96" s="30"/>
      <c r="FQ96" s="30"/>
      <c r="FR96" s="30"/>
      <c r="FS96" s="30"/>
      <c r="FT96" s="30"/>
      <c r="FU96" s="30"/>
      <c r="FV96" s="30"/>
      <c r="FW96" s="30"/>
      <c r="FX96" s="30"/>
      <c r="FY96" s="30"/>
      <c r="FZ96" s="30"/>
      <c r="GA96" s="30"/>
      <c r="GB96" s="30"/>
      <c r="GC96" s="30"/>
      <c r="GD96" s="30"/>
      <c r="GE96" s="30"/>
      <c r="GF96" s="30"/>
      <c r="GG96" s="30"/>
      <c r="GH96" s="30"/>
      <c r="GI96" s="30"/>
      <c r="GJ96" s="30"/>
      <c r="GK96" s="30"/>
      <c r="GL96" s="30"/>
      <c r="GM96" s="30"/>
      <c r="GN96" s="30"/>
      <c r="GO96" s="30"/>
      <c r="GP96" s="30"/>
      <c r="GQ96" s="30"/>
      <c r="GR96" s="30"/>
      <c r="GS96" s="30"/>
      <c r="GT96" s="30"/>
      <c r="GU96" s="30"/>
      <c r="GV96" s="30"/>
      <c r="GW96" s="30"/>
      <c r="GX96" s="30"/>
      <c r="GY96" s="30"/>
      <c r="GZ96" s="30"/>
      <c r="HA96" s="30"/>
      <c r="HB96" s="30"/>
      <c r="HC96" s="30"/>
      <c r="HD96" s="30"/>
      <c r="HE96" s="30"/>
      <c r="HF96" s="30"/>
      <c r="HG96" s="30"/>
      <c r="HH96" s="30"/>
      <c r="HI96" s="30"/>
      <c r="HJ96" s="30"/>
      <c r="HK96" s="30"/>
      <c r="HL96" s="30"/>
      <c r="HM96" s="30"/>
      <c r="HN96" s="30"/>
      <c r="HO96" s="30"/>
      <c r="HP96" s="30"/>
      <c r="HQ96" s="30"/>
      <c r="HR96" s="30"/>
      <c r="HS96" s="30"/>
      <c r="HT96" s="30"/>
      <c r="HU96" s="30"/>
      <c r="HV96" s="30"/>
      <c r="HW96" s="30"/>
      <c r="HX96" s="30"/>
      <c r="HY96" s="30"/>
      <c r="HZ96" s="30"/>
      <c r="IA96" s="30"/>
      <c r="IB96" s="30"/>
      <c r="IC96" s="30"/>
      <c r="ID96" s="30"/>
      <c r="IE96" s="30"/>
      <c r="IF96" s="30"/>
      <c r="IG96" s="30"/>
      <c r="IH96" s="30"/>
      <c r="II96" s="30"/>
      <c r="IJ96" s="30"/>
      <c r="IK96" s="30"/>
      <c r="IL96" s="30"/>
      <c r="IM96" s="30"/>
      <c r="IN96" s="30"/>
      <c r="IO96" s="30"/>
      <c r="IP96" s="30"/>
      <c r="IQ96" s="30"/>
      <c r="IR96" s="30"/>
      <c r="IS96" s="281"/>
      <c r="IT96" s="282"/>
      <c r="IU96" s="282"/>
      <c r="IV96" s="282"/>
      <c r="IW96" s="282"/>
      <c r="IX96" s="282"/>
      <c r="IY96" s="30"/>
      <c r="IZ96" s="30"/>
      <c r="JA96" s="30"/>
      <c r="JB96" s="30"/>
      <c r="JC96" s="30"/>
      <c r="JD96" s="30"/>
      <c r="JE96" s="30"/>
      <c r="JF96" s="282"/>
      <c r="JG96" s="568"/>
      <c r="JH96" s="559">
        <v>0</v>
      </c>
      <c r="JI96" s="93">
        <v>0</v>
      </c>
      <c r="JJ96" s="93">
        <v>0</v>
      </c>
      <c r="JK96" s="93">
        <v>0</v>
      </c>
    </row>
    <row r="97" spans="1:271" ht="15" customHeight="1">
      <c r="A97" s="58"/>
      <c r="B97" s="59" t="s">
        <v>96</v>
      </c>
      <c r="C97" s="196"/>
      <c r="D97" s="196"/>
      <c r="E97" s="196"/>
      <c r="F97" s="76"/>
      <c r="G97" s="76"/>
      <c r="H97" s="76"/>
      <c r="I97" s="76"/>
      <c r="J97" s="76"/>
      <c r="K97" s="76"/>
      <c r="L97" s="76"/>
      <c r="M97" s="76"/>
      <c r="N97" s="196"/>
      <c r="O97" s="196"/>
      <c r="P97" s="196"/>
      <c r="Q97" s="196"/>
      <c r="R97" s="196"/>
      <c r="S97" s="196"/>
      <c r="T97" s="196"/>
      <c r="U97" s="196"/>
      <c r="V97" s="196"/>
      <c r="W97" s="196"/>
      <c r="X97" s="196"/>
      <c r="Y97" s="78"/>
      <c r="Z97" s="78"/>
      <c r="AA97" s="78"/>
      <c r="AB97" s="78"/>
      <c r="AC97" s="78"/>
      <c r="AD97" s="59"/>
      <c r="AE97" s="59"/>
      <c r="AF97" s="89"/>
      <c r="AG97" s="89"/>
      <c r="AH97" s="89"/>
      <c r="AI97" s="78"/>
      <c r="AJ97" s="78"/>
      <c r="AK97" s="78"/>
      <c r="AL97" s="78"/>
      <c r="AM97" s="78"/>
      <c r="AN97" s="78"/>
      <c r="AO97" s="78"/>
      <c r="AP97" s="78"/>
      <c r="AQ97" s="78"/>
      <c r="AR97" s="78"/>
      <c r="AS97" s="78"/>
      <c r="AT97" s="78"/>
      <c r="AU97" s="78"/>
      <c r="AV97" s="78"/>
      <c r="AW97" s="89">
        <v>171</v>
      </c>
      <c r="AX97" s="78">
        <v>180</v>
      </c>
      <c r="AY97" s="78">
        <v>149</v>
      </c>
      <c r="AZ97" s="59">
        <v>249</v>
      </c>
      <c r="BA97" s="59">
        <v>143</v>
      </c>
      <c r="BB97" s="59">
        <v>136</v>
      </c>
      <c r="BC97" s="59">
        <v>131</v>
      </c>
      <c r="BD97" s="59">
        <v>128</v>
      </c>
      <c r="BE97" s="59">
        <v>117</v>
      </c>
      <c r="BF97" s="59">
        <v>3</v>
      </c>
      <c r="BG97" s="59">
        <v>3</v>
      </c>
      <c r="BH97" s="59">
        <v>10</v>
      </c>
      <c r="BI97" s="59">
        <v>9</v>
      </c>
      <c r="BJ97" s="59">
        <v>92</v>
      </c>
      <c r="BK97" s="59">
        <v>13</v>
      </c>
      <c r="BL97" s="59">
        <v>5</v>
      </c>
      <c r="BM97" s="59">
        <v>5</v>
      </c>
      <c r="BN97" s="89">
        <v>0</v>
      </c>
      <c r="BO97" s="89">
        <v>0</v>
      </c>
      <c r="BP97" s="89">
        <v>0</v>
      </c>
      <c r="BQ97" s="89">
        <v>0</v>
      </c>
      <c r="BR97" s="89">
        <v>0</v>
      </c>
      <c r="BS97" s="89">
        <v>0</v>
      </c>
      <c r="BT97" s="89">
        <v>0</v>
      </c>
      <c r="BU97" s="89">
        <v>0</v>
      </c>
      <c r="BV97" s="89">
        <v>0</v>
      </c>
      <c r="BW97" s="93">
        <v>0</v>
      </c>
      <c r="BX97" s="93">
        <v>0</v>
      </c>
      <c r="BY97" s="93">
        <v>0</v>
      </c>
      <c r="BZ97" s="93">
        <v>0</v>
      </c>
      <c r="CA97" s="93">
        <v>0</v>
      </c>
      <c r="CB97" s="93">
        <v>0</v>
      </c>
      <c r="CC97" s="93">
        <v>0</v>
      </c>
      <c r="CD97" s="93">
        <v>0</v>
      </c>
      <c r="CE97" s="93">
        <v>0</v>
      </c>
      <c r="CF97" s="93">
        <v>0</v>
      </c>
      <c r="CG97" s="93">
        <v>0</v>
      </c>
      <c r="CH97" s="93">
        <v>0</v>
      </c>
      <c r="CI97" s="93">
        <v>0</v>
      </c>
      <c r="CJ97" s="93">
        <v>0</v>
      </c>
      <c r="CK97" s="93">
        <v>0</v>
      </c>
      <c r="CL97" s="93">
        <v>0</v>
      </c>
      <c r="CM97" s="93">
        <v>0</v>
      </c>
      <c r="CN97" s="93">
        <v>0</v>
      </c>
      <c r="CO97" s="93">
        <v>0</v>
      </c>
      <c r="CP97" s="93">
        <v>0</v>
      </c>
      <c r="CQ97" s="93">
        <v>0</v>
      </c>
      <c r="CR97" s="93">
        <v>0</v>
      </c>
      <c r="CS97" s="93">
        <v>0</v>
      </c>
      <c r="CT97" s="93">
        <v>0</v>
      </c>
      <c r="CU97" s="93">
        <v>0</v>
      </c>
      <c r="CV97" s="93">
        <v>0</v>
      </c>
      <c r="CW97" s="93">
        <v>0</v>
      </c>
      <c r="CX97" s="93">
        <v>0</v>
      </c>
      <c r="CY97" s="93">
        <v>0</v>
      </c>
      <c r="CZ97" s="93">
        <v>0</v>
      </c>
      <c r="DA97" s="93">
        <v>0</v>
      </c>
      <c r="DB97" s="93">
        <v>0</v>
      </c>
      <c r="DC97" s="93">
        <v>0</v>
      </c>
      <c r="DD97" s="182">
        <v>0</v>
      </c>
      <c r="DE97" s="182">
        <v>0</v>
      </c>
      <c r="DF97" s="182">
        <v>0</v>
      </c>
      <c r="DG97" s="182">
        <v>0</v>
      </c>
      <c r="DH97" s="182">
        <v>0</v>
      </c>
      <c r="DI97" s="182">
        <v>0</v>
      </c>
      <c r="DJ97" s="182">
        <v>0</v>
      </c>
      <c r="DK97" s="182">
        <v>0</v>
      </c>
      <c r="DL97" s="182">
        <v>0</v>
      </c>
      <c r="DM97" s="182">
        <v>0</v>
      </c>
      <c r="DN97" s="182">
        <v>0</v>
      </c>
      <c r="DO97" s="182">
        <v>0</v>
      </c>
      <c r="DP97" s="182">
        <v>0</v>
      </c>
      <c r="DQ97" s="182">
        <v>0</v>
      </c>
      <c r="DR97" s="182">
        <v>0</v>
      </c>
      <c r="DS97" s="182">
        <v>0</v>
      </c>
      <c r="DT97" s="93">
        <v>0</v>
      </c>
      <c r="DU97" s="34">
        <v>0</v>
      </c>
      <c r="DV97" s="34">
        <v>0</v>
      </c>
      <c r="DW97" s="34">
        <v>0</v>
      </c>
      <c r="DX97" s="34">
        <v>0</v>
      </c>
      <c r="DY97" s="34">
        <v>0</v>
      </c>
      <c r="DZ97" s="34">
        <v>0</v>
      </c>
      <c r="EA97" s="34">
        <v>0</v>
      </c>
      <c r="EB97" s="34">
        <v>0</v>
      </c>
      <c r="EC97" s="34">
        <v>0</v>
      </c>
      <c r="ED97" s="34">
        <v>0</v>
      </c>
      <c r="EE97" s="34">
        <v>0</v>
      </c>
      <c r="EF97" s="34">
        <v>0</v>
      </c>
      <c r="EG97" s="34">
        <v>0</v>
      </c>
      <c r="EH97" s="93">
        <v>0</v>
      </c>
      <c r="EI97" s="93">
        <v>0</v>
      </c>
      <c r="EJ97" s="93">
        <v>0</v>
      </c>
      <c r="EK97" s="93">
        <v>0</v>
      </c>
      <c r="EL97" s="93">
        <v>0</v>
      </c>
      <c r="EM97" s="93">
        <v>0</v>
      </c>
      <c r="EN97" s="93">
        <v>0</v>
      </c>
      <c r="EO97" s="93">
        <v>0</v>
      </c>
      <c r="EP97" s="93">
        <v>0</v>
      </c>
      <c r="EQ97" s="93">
        <v>0</v>
      </c>
      <c r="ER97" s="93">
        <v>0</v>
      </c>
      <c r="ES97" s="93">
        <v>0</v>
      </c>
      <c r="ET97" s="93">
        <v>0</v>
      </c>
      <c r="EU97" s="93">
        <v>0</v>
      </c>
      <c r="EV97" s="93">
        <v>0</v>
      </c>
      <c r="EW97" s="93">
        <v>0</v>
      </c>
      <c r="EX97" s="93">
        <v>0</v>
      </c>
      <c r="EY97" s="93">
        <v>0</v>
      </c>
      <c r="EZ97" s="93">
        <v>0</v>
      </c>
      <c r="FA97" s="93">
        <v>0</v>
      </c>
      <c r="FB97" s="93">
        <v>0</v>
      </c>
      <c r="FC97" s="93">
        <v>0</v>
      </c>
      <c r="FD97" s="93">
        <v>0</v>
      </c>
      <c r="FE97" s="93">
        <v>0</v>
      </c>
      <c r="FF97" s="93">
        <v>0</v>
      </c>
      <c r="FG97" s="93">
        <v>0</v>
      </c>
      <c r="FH97" s="93">
        <v>0</v>
      </c>
      <c r="FI97" s="93">
        <v>0</v>
      </c>
      <c r="FJ97" s="93">
        <v>0</v>
      </c>
      <c r="FK97" s="93">
        <v>0</v>
      </c>
      <c r="FL97" s="93">
        <v>0</v>
      </c>
      <c r="FM97" s="93">
        <v>0</v>
      </c>
      <c r="FN97" s="93">
        <v>0</v>
      </c>
      <c r="FO97" s="93">
        <v>0</v>
      </c>
      <c r="FP97" s="93">
        <v>0</v>
      </c>
      <c r="FQ97" s="93">
        <v>0</v>
      </c>
      <c r="FR97" s="93">
        <v>0</v>
      </c>
      <c r="FS97" s="93">
        <v>0</v>
      </c>
      <c r="FT97" s="93">
        <v>0</v>
      </c>
      <c r="FU97" s="93">
        <v>0</v>
      </c>
      <c r="FV97" s="93">
        <v>0</v>
      </c>
      <c r="FW97" s="93">
        <v>0</v>
      </c>
      <c r="FX97" s="93">
        <v>0</v>
      </c>
      <c r="FY97" s="93">
        <v>0</v>
      </c>
      <c r="FZ97" s="93">
        <v>0</v>
      </c>
      <c r="GA97" s="93">
        <v>0</v>
      </c>
      <c r="GB97" s="93">
        <v>0</v>
      </c>
      <c r="GC97" s="93">
        <v>0</v>
      </c>
      <c r="GD97" s="93">
        <v>0</v>
      </c>
      <c r="GE97" s="93">
        <v>0</v>
      </c>
      <c r="GF97" s="93">
        <v>0</v>
      </c>
      <c r="GG97" s="93">
        <v>0</v>
      </c>
      <c r="GH97" s="93">
        <v>0</v>
      </c>
      <c r="GI97" s="93">
        <v>0</v>
      </c>
      <c r="GJ97" s="93">
        <v>0</v>
      </c>
      <c r="GK97" s="93">
        <v>0</v>
      </c>
      <c r="GL97" s="93">
        <v>0</v>
      </c>
      <c r="GM97" s="93">
        <v>0</v>
      </c>
      <c r="GN97" s="93">
        <v>0</v>
      </c>
      <c r="GO97" s="93">
        <v>0</v>
      </c>
      <c r="GP97" s="93">
        <v>0</v>
      </c>
      <c r="GQ97" s="93">
        <v>0</v>
      </c>
      <c r="GR97" s="93">
        <v>0</v>
      </c>
      <c r="GS97" s="93">
        <v>0</v>
      </c>
      <c r="GT97" s="93">
        <v>0</v>
      </c>
      <c r="GU97" s="93">
        <v>0</v>
      </c>
      <c r="GV97" s="93">
        <v>0</v>
      </c>
      <c r="GW97" s="93">
        <v>0</v>
      </c>
      <c r="GX97" s="93">
        <v>0</v>
      </c>
      <c r="GY97" s="93">
        <v>0</v>
      </c>
      <c r="GZ97" s="93">
        <v>0</v>
      </c>
      <c r="HA97" s="93">
        <v>0</v>
      </c>
      <c r="HB97" s="93">
        <v>0</v>
      </c>
      <c r="HC97" s="93">
        <v>0</v>
      </c>
      <c r="HD97" s="93">
        <v>0</v>
      </c>
      <c r="HE97" s="93">
        <v>0</v>
      </c>
      <c r="HF97" s="93">
        <v>0</v>
      </c>
      <c r="HG97" s="93">
        <v>0</v>
      </c>
      <c r="HH97" s="93">
        <v>0</v>
      </c>
      <c r="HI97" s="93">
        <v>0</v>
      </c>
      <c r="HJ97" s="93">
        <v>0</v>
      </c>
      <c r="HK97" s="93">
        <v>0</v>
      </c>
      <c r="HL97" s="93">
        <v>0</v>
      </c>
      <c r="HM97" s="93">
        <v>0</v>
      </c>
      <c r="HN97" s="93">
        <v>0</v>
      </c>
      <c r="HO97" s="93">
        <v>0</v>
      </c>
      <c r="HP97" s="93">
        <v>0</v>
      </c>
      <c r="HQ97" s="93">
        <v>0</v>
      </c>
      <c r="HR97" s="93">
        <v>0</v>
      </c>
      <c r="HS97" s="93">
        <v>0</v>
      </c>
      <c r="HT97" s="93">
        <v>0</v>
      </c>
      <c r="HU97" s="93">
        <v>0</v>
      </c>
      <c r="HV97" s="93">
        <v>0</v>
      </c>
      <c r="HW97" s="93">
        <v>0</v>
      </c>
      <c r="HX97" s="93">
        <v>0</v>
      </c>
      <c r="HY97" s="93">
        <v>0</v>
      </c>
      <c r="HZ97" s="93">
        <v>0</v>
      </c>
      <c r="IA97" s="93">
        <v>0</v>
      </c>
      <c r="IB97" s="93">
        <v>0</v>
      </c>
      <c r="IC97" s="93">
        <v>0</v>
      </c>
      <c r="ID97" s="93">
        <v>0</v>
      </c>
      <c r="IE97" s="93">
        <v>0</v>
      </c>
      <c r="IF97" s="93">
        <v>0</v>
      </c>
      <c r="IG97" s="93">
        <v>0</v>
      </c>
      <c r="IH97" s="93">
        <v>0</v>
      </c>
      <c r="II97" s="93">
        <v>0</v>
      </c>
      <c r="IJ97" s="93">
        <v>0</v>
      </c>
      <c r="IK97" s="93">
        <v>0</v>
      </c>
      <c r="IL97" s="93">
        <v>0</v>
      </c>
      <c r="IM97" s="93">
        <v>0</v>
      </c>
      <c r="IN97" s="93">
        <v>0</v>
      </c>
      <c r="IO97" s="93">
        <v>0</v>
      </c>
      <c r="IP97" s="93">
        <v>0</v>
      </c>
      <c r="IQ97" s="93">
        <v>0</v>
      </c>
      <c r="IR97" s="93">
        <v>0</v>
      </c>
      <c r="IS97" s="207">
        <v>0</v>
      </c>
      <c r="IT97" s="207">
        <v>0</v>
      </c>
      <c r="IU97" s="207">
        <v>0</v>
      </c>
      <c r="IV97" s="207">
        <v>0</v>
      </c>
      <c r="IW97" s="207">
        <v>0</v>
      </c>
      <c r="IX97" s="207">
        <v>0</v>
      </c>
      <c r="IY97" s="93">
        <v>0</v>
      </c>
      <c r="IZ97" s="93">
        <v>0</v>
      </c>
      <c r="JA97" s="93">
        <v>0</v>
      </c>
      <c r="JB97" s="93">
        <v>0</v>
      </c>
      <c r="JC97" s="93">
        <v>0</v>
      </c>
      <c r="JD97" s="93">
        <v>0</v>
      </c>
      <c r="JE97" s="93">
        <v>0</v>
      </c>
      <c r="JF97" s="207">
        <v>0</v>
      </c>
      <c r="JG97" s="539">
        <v>0</v>
      </c>
      <c r="JH97" s="559">
        <v>0</v>
      </c>
      <c r="JI97" s="93">
        <v>0</v>
      </c>
      <c r="JJ97" s="93">
        <v>0</v>
      </c>
      <c r="JK97" s="93">
        <v>0</v>
      </c>
    </row>
    <row r="98" spans="1:271" ht="15" customHeight="1">
      <c r="A98" s="58"/>
      <c r="B98" s="145" t="s">
        <v>97</v>
      </c>
      <c r="C98" s="76"/>
      <c r="D98" s="76"/>
      <c r="E98" s="76"/>
      <c r="F98" s="76"/>
      <c r="G98" s="76"/>
      <c r="H98" s="76"/>
      <c r="I98" s="76"/>
      <c r="J98" s="76"/>
      <c r="K98" s="76"/>
      <c r="L98" s="76"/>
      <c r="M98" s="76"/>
      <c r="N98" s="76"/>
      <c r="O98" s="76"/>
      <c r="P98" s="76"/>
      <c r="Q98" s="76"/>
      <c r="R98" s="196"/>
      <c r="S98" s="196"/>
      <c r="T98" s="196"/>
      <c r="U98" s="196"/>
      <c r="V98" s="196"/>
      <c r="W98" s="196">
        <v>295</v>
      </c>
      <c r="X98" s="196">
        <v>35</v>
      </c>
      <c r="Y98" s="78">
        <v>332</v>
      </c>
      <c r="Z98" s="78">
        <v>340</v>
      </c>
      <c r="AA98" s="78">
        <v>46</v>
      </c>
      <c r="AB98" s="78">
        <v>336</v>
      </c>
      <c r="AC98" s="78">
        <v>349</v>
      </c>
      <c r="AD98" s="59">
        <v>366</v>
      </c>
      <c r="AE98" s="59">
        <v>352</v>
      </c>
      <c r="AF98" s="89">
        <v>344</v>
      </c>
      <c r="AG98" s="89">
        <v>346</v>
      </c>
      <c r="AH98" s="89">
        <v>861</v>
      </c>
      <c r="AI98" s="89">
        <v>902</v>
      </c>
      <c r="AJ98" s="89">
        <v>982</v>
      </c>
      <c r="AK98" s="89">
        <v>972</v>
      </c>
      <c r="AL98" s="89">
        <v>906</v>
      </c>
      <c r="AM98" s="89">
        <v>878</v>
      </c>
      <c r="AN98" s="89">
        <v>823</v>
      </c>
      <c r="AO98" s="89">
        <v>814</v>
      </c>
      <c r="AP98" s="89">
        <v>805</v>
      </c>
      <c r="AQ98" s="89">
        <v>805</v>
      </c>
      <c r="AR98" s="89">
        <v>799</v>
      </c>
      <c r="AS98" s="89">
        <v>787</v>
      </c>
      <c r="AT98" s="89">
        <v>782</v>
      </c>
      <c r="AU98" s="89">
        <v>776</v>
      </c>
      <c r="AV98" s="89">
        <v>772</v>
      </c>
      <c r="AW98" s="89">
        <v>772</v>
      </c>
      <c r="AX98" s="89">
        <v>763</v>
      </c>
      <c r="AY98" s="89">
        <v>759</v>
      </c>
      <c r="AZ98" s="89">
        <v>751</v>
      </c>
      <c r="BA98" s="89">
        <v>85</v>
      </c>
      <c r="BB98" s="89">
        <v>84</v>
      </c>
      <c r="BC98" s="89">
        <v>124</v>
      </c>
      <c r="BD98" s="89">
        <v>124</v>
      </c>
      <c r="BE98" s="89">
        <v>124</v>
      </c>
      <c r="BF98" s="89">
        <v>0</v>
      </c>
      <c r="BG98" s="89">
        <v>0</v>
      </c>
      <c r="BH98" s="89">
        <v>0</v>
      </c>
      <c r="BI98" s="89">
        <v>0</v>
      </c>
      <c r="BJ98" s="89">
        <v>6</v>
      </c>
      <c r="BK98" s="89">
        <v>6</v>
      </c>
      <c r="BL98" s="59">
        <v>6</v>
      </c>
      <c r="BM98" s="59">
        <v>5</v>
      </c>
      <c r="BN98" s="89">
        <v>0</v>
      </c>
      <c r="BO98" s="89">
        <v>0</v>
      </c>
      <c r="BP98" s="89">
        <v>0</v>
      </c>
      <c r="BQ98" s="89">
        <v>0</v>
      </c>
      <c r="BR98" s="89">
        <v>0</v>
      </c>
      <c r="BS98" s="89">
        <v>0</v>
      </c>
      <c r="BT98" s="89">
        <v>0</v>
      </c>
      <c r="BU98" s="89">
        <v>0</v>
      </c>
      <c r="BV98" s="89">
        <v>0</v>
      </c>
      <c r="BW98" s="93">
        <v>0</v>
      </c>
      <c r="BX98" s="93">
        <v>0</v>
      </c>
      <c r="BY98" s="93">
        <v>0</v>
      </c>
      <c r="BZ98" s="93">
        <v>0</v>
      </c>
      <c r="CA98" s="93">
        <v>0</v>
      </c>
      <c r="CB98" s="93">
        <v>0</v>
      </c>
      <c r="CC98" s="93">
        <v>0</v>
      </c>
      <c r="CD98" s="93">
        <v>0</v>
      </c>
      <c r="CE98" s="93">
        <v>0</v>
      </c>
      <c r="CF98" s="93">
        <v>0</v>
      </c>
      <c r="CG98" s="93">
        <v>0</v>
      </c>
      <c r="CH98" s="93">
        <v>0</v>
      </c>
      <c r="CI98" s="93">
        <v>0</v>
      </c>
      <c r="CJ98" s="93">
        <v>0</v>
      </c>
      <c r="CK98" s="93">
        <v>0</v>
      </c>
      <c r="CL98" s="93">
        <v>0</v>
      </c>
      <c r="CM98" s="93">
        <v>0</v>
      </c>
      <c r="CN98" s="93">
        <v>0</v>
      </c>
      <c r="CO98" s="93">
        <v>0</v>
      </c>
      <c r="CP98" s="93">
        <v>0</v>
      </c>
      <c r="CQ98" s="93">
        <v>0</v>
      </c>
      <c r="CR98" s="93">
        <v>0</v>
      </c>
      <c r="CS98" s="93">
        <v>0</v>
      </c>
      <c r="CT98" s="93">
        <v>0</v>
      </c>
      <c r="CU98" s="93">
        <v>0</v>
      </c>
      <c r="CV98" s="93">
        <v>0</v>
      </c>
      <c r="CW98" s="93">
        <v>0</v>
      </c>
      <c r="CX98" s="93">
        <v>0</v>
      </c>
      <c r="CY98" s="93">
        <v>0</v>
      </c>
      <c r="CZ98" s="93">
        <v>0</v>
      </c>
      <c r="DA98" s="93">
        <v>0</v>
      </c>
      <c r="DB98" s="93">
        <v>0</v>
      </c>
      <c r="DC98" s="93">
        <v>0</v>
      </c>
      <c r="DD98" s="182">
        <v>0</v>
      </c>
      <c r="DE98" s="182">
        <v>0</v>
      </c>
      <c r="DF98" s="182">
        <v>0</v>
      </c>
      <c r="DG98" s="182">
        <v>0</v>
      </c>
      <c r="DH98" s="182">
        <v>0</v>
      </c>
      <c r="DI98" s="182">
        <v>0</v>
      </c>
      <c r="DJ98" s="182">
        <v>0</v>
      </c>
      <c r="DK98" s="182">
        <v>0</v>
      </c>
      <c r="DL98" s="182">
        <v>0</v>
      </c>
      <c r="DM98" s="182">
        <v>0</v>
      </c>
      <c r="DN98" s="182">
        <v>0</v>
      </c>
      <c r="DO98" s="182">
        <v>0</v>
      </c>
      <c r="DP98" s="182">
        <v>0</v>
      </c>
      <c r="DQ98" s="182">
        <v>0</v>
      </c>
      <c r="DR98" s="182">
        <v>0</v>
      </c>
      <c r="DS98" s="182">
        <v>0</v>
      </c>
      <c r="DT98" s="93">
        <v>0</v>
      </c>
      <c r="DU98" s="34">
        <v>0</v>
      </c>
      <c r="DV98" s="34">
        <v>0</v>
      </c>
      <c r="DW98" s="34">
        <v>0</v>
      </c>
      <c r="DX98" s="34">
        <v>0</v>
      </c>
      <c r="DY98" s="34">
        <v>0</v>
      </c>
      <c r="DZ98" s="34">
        <v>0</v>
      </c>
      <c r="EA98" s="34">
        <v>0</v>
      </c>
      <c r="EB98" s="34">
        <v>0</v>
      </c>
      <c r="EC98" s="34">
        <v>0</v>
      </c>
      <c r="ED98" s="34">
        <v>0</v>
      </c>
      <c r="EE98" s="34">
        <v>0</v>
      </c>
      <c r="EF98" s="34">
        <v>0</v>
      </c>
      <c r="EG98" s="34">
        <v>0</v>
      </c>
      <c r="EH98" s="93">
        <v>0</v>
      </c>
      <c r="EI98" s="93">
        <v>0</v>
      </c>
      <c r="EJ98" s="93">
        <v>0</v>
      </c>
      <c r="EK98" s="93">
        <v>0</v>
      </c>
      <c r="EL98" s="93">
        <v>0</v>
      </c>
      <c r="EM98" s="93">
        <v>0</v>
      </c>
      <c r="EN98" s="93">
        <v>0</v>
      </c>
      <c r="EO98" s="93">
        <v>0</v>
      </c>
      <c r="EP98" s="93">
        <v>0</v>
      </c>
      <c r="EQ98" s="93">
        <v>0</v>
      </c>
      <c r="ER98" s="93">
        <v>0</v>
      </c>
      <c r="ES98" s="93">
        <v>0</v>
      </c>
      <c r="ET98" s="93">
        <v>0</v>
      </c>
      <c r="EU98" s="93">
        <v>0</v>
      </c>
      <c r="EV98" s="93">
        <v>0</v>
      </c>
      <c r="EW98" s="93">
        <v>0</v>
      </c>
      <c r="EX98" s="93">
        <v>0</v>
      </c>
      <c r="EY98" s="93">
        <v>0</v>
      </c>
      <c r="EZ98" s="93">
        <v>0</v>
      </c>
      <c r="FA98" s="93">
        <v>0</v>
      </c>
      <c r="FB98" s="93">
        <v>0</v>
      </c>
      <c r="FC98" s="93">
        <v>0</v>
      </c>
      <c r="FD98" s="93">
        <v>0</v>
      </c>
      <c r="FE98" s="93">
        <v>0</v>
      </c>
      <c r="FF98" s="93">
        <v>0</v>
      </c>
      <c r="FG98" s="93">
        <v>0</v>
      </c>
      <c r="FH98" s="93">
        <v>0</v>
      </c>
      <c r="FI98" s="93">
        <v>0</v>
      </c>
      <c r="FJ98" s="93">
        <v>0</v>
      </c>
      <c r="FK98" s="93">
        <v>0</v>
      </c>
      <c r="FL98" s="93">
        <v>0</v>
      </c>
      <c r="FM98" s="93">
        <v>0</v>
      </c>
      <c r="FN98" s="93">
        <v>0</v>
      </c>
      <c r="FO98" s="93">
        <v>0</v>
      </c>
      <c r="FP98" s="93">
        <v>0</v>
      </c>
      <c r="FQ98" s="93">
        <v>0</v>
      </c>
      <c r="FR98" s="93">
        <v>0</v>
      </c>
      <c r="FS98" s="93">
        <v>0</v>
      </c>
      <c r="FT98" s="93">
        <v>0</v>
      </c>
      <c r="FU98" s="93">
        <v>0</v>
      </c>
      <c r="FV98" s="93">
        <v>0</v>
      </c>
      <c r="FW98" s="93">
        <v>0</v>
      </c>
      <c r="FX98" s="93">
        <v>0</v>
      </c>
      <c r="FY98" s="93">
        <v>0</v>
      </c>
      <c r="FZ98" s="93">
        <v>0</v>
      </c>
      <c r="GA98" s="93">
        <v>0</v>
      </c>
      <c r="GB98" s="93">
        <v>0</v>
      </c>
      <c r="GC98" s="93">
        <v>0</v>
      </c>
      <c r="GD98" s="93">
        <v>0</v>
      </c>
      <c r="GE98" s="93">
        <v>0</v>
      </c>
      <c r="GF98" s="93">
        <v>0</v>
      </c>
      <c r="GG98" s="93">
        <v>0</v>
      </c>
      <c r="GH98" s="93">
        <v>0</v>
      </c>
      <c r="GI98" s="93">
        <v>0</v>
      </c>
      <c r="GJ98" s="93">
        <v>0</v>
      </c>
      <c r="GK98" s="93">
        <v>0</v>
      </c>
      <c r="GL98" s="93">
        <v>0</v>
      </c>
      <c r="GM98" s="93">
        <v>0</v>
      </c>
      <c r="GN98" s="93">
        <v>0</v>
      </c>
      <c r="GO98" s="93">
        <v>0</v>
      </c>
      <c r="GP98" s="93">
        <v>0</v>
      </c>
      <c r="GQ98" s="93">
        <v>0</v>
      </c>
      <c r="GR98" s="93">
        <v>0</v>
      </c>
      <c r="GS98" s="93">
        <v>0</v>
      </c>
      <c r="GT98" s="93">
        <v>0</v>
      </c>
      <c r="GU98" s="93">
        <v>0</v>
      </c>
      <c r="GV98" s="93">
        <v>0</v>
      </c>
      <c r="GW98" s="93">
        <v>0</v>
      </c>
      <c r="GX98" s="93">
        <v>0</v>
      </c>
      <c r="GY98" s="93">
        <v>0</v>
      </c>
      <c r="GZ98" s="93">
        <v>0</v>
      </c>
      <c r="HA98" s="93">
        <v>0</v>
      </c>
      <c r="HB98" s="93">
        <v>0</v>
      </c>
      <c r="HC98" s="93">
        <v>0</v>
      </c>
      <c r="HD98" s="93">
        <v>0</v>
      </c>
      <c r="HE98" s="93">
        <v>0</v>
      </c>
      <c r="HF98" s="93">
        <v>0</v>
      </c>
      <c r="HG98" s="93">
        <v>0</v>
      </c>
      <c r="HH98" s="93">
        <v>0</v>
      </c>
      <c r="HI98" s="93">
        <v>0</v>
      </c>
      <c r="HJ98" s="93">
        <v>0</v>
      </c>
      <c r="HK98" s="93">
        <v>0</v>
      </c>
      <c r="HL98" s="93">
        <v>0</v>
      </c>
      <c r="HM98" s="93">
        <v>0</v>
      </c>
      <c r="HN98" s="93">
        <v>0</v>
      </c>
      <c r="HO98" s="93">
        <v>0</v>
      </c>
      <c r="HP98" s="93">
        <v>0</v>
      </c>
      <c r="HQ98" s="93">
        <v>0</v>
      </c>
      <c r="HR98" s="93">
        <v>0</v>
      </c>
      <c r="HS98" s="93">
        <v>0</v>
      </c>
      <c r="HT98" s="93">
        <v>0</v>
      </c>
      <c r="HU98" s="93">
        <v>0</v>
      </c>
      <c r="HV98" s="93">
        <v>0</v>
      </c>
      <c r="HW98" s="93">
        <v>0</v>
      </c>
      <c r="HX98" s="93">
        <v>0</v>
      </c>
      <c r="HY98" s="93">
        <v>0</v>
      </c>
      <c r="HZ98" s="93">
        <v>0</v>
      </c>
      <c r="IA98" s="93">
        <v>0</v>
      </c>
      <c r="IB98" s="93">
        <v>0</v>
      </c>
      <c r="IC98" s="93">
        <v>0</v>
      </c>
      <c r="ID98" s="93">
        <v>0</v>
      </c>
      <c r="IE98" s="93">
        <v>0</v>
      </c>
      <c r="IF98" s="93">
        <v>0</v>
      </c>
      <c r="IG98" s="93">
        <v>0</v>
      </c>
      <c r="IH98" s="93">
        <v>0</v>
      </c>
      <c r="II98" s="93">
        <v>0</v>
      </c>
      <c r="IJ98" s="93">
        <v>0</v>
      </c>
      <c r="IK98" s="93">
        <v>0</v>
      </c>
      <c r="IL98" s="93">
        <v>0</v>
      </c>
      <c r="IM98" s="93">
        <v>0</v>
      </c>
      <c r="IN98" s="93">
        <v>0</v>
      </c>
      <c r="IO98" s="93">
        <v>0</v>
      </c>
      <c r="IP98" s="93">
        <v>0</v>
      </c>
      <c r="IQ98" s="93">
        <v>0</v>
      </c>
      <c r="IR98" s="93">
        <v>0</v>
      </c>
      <c r="IS98" s="207">
        <v>0</v>
      </c>
      <c r="IT98" s="207">
        <v>0</v>
      </c>
      <c r="IU98" s="207">
        <v>0</v>
      </c>
      <c r="IV98" s="207">
        <v>0</v>
      </c>
      <c r="IW98" s="207">
        <v>0</v>
      </c>
      <c r="IX98" s="207">
        <v>0</v>
      </c>
      <c r="IY98" s="93">
        <v>0</v>
      </c>
      <c r="IZ98" s="207">
        <v>0</v>
      </c>
      <c r="JA98" s="93">
        <v>0</v>
      </c>
      <c r="JB98" s="93">
        <v>0</v>
      </c>
      <c r="JC98" s="93">
        <v>0</v>
      </c>
      <c r="JD98" s="93">
        <v>0</v>
      </c>
      <c r="JE98" s="93">
        <v>0</v>
      </c>
      <c r="JF98" s="207">
        <v>0</v>
      </c>
      <c r="JG98" s="539">
        <v>0</v>
      </c>
      <c r="JH98" s="559">
        <v>0</v>
      </c>
      <c r="JI98" s="93">
        <v>0</v>
      </c>
      <c r="JJ98" s="93">
        <v>0</v>
      </c>
      <c r="JK98" s="93">
        <v>0</v>
      </c>
    </row>
    <row r="99" spans="1:271" ht="15" customHeight="1">
      <c r="A99" s="58"/>
      <c r="B99" s="145" t="s">
        <v>98</v>
      </c>
      <c r="C99" s="196"/>
      <c r="D99" s="196"/>
      <c r="E99" s="196"/>
      <c r="F99" s="77"/>
      <c r="G99" s="77"/>
      <c r="H99" s="77"/>
      <c r="I99" s="77"/>
      <c r="J99" s="77"/>
      <c r="K99" s="77"/>
      <c r="L99" s="77"/>
      <c r="M99" s="77"/>
      <c r="N99" s="196"/>
      <c r="O99" s="196"/>
      <c r="P99" s="196"/>
      <c r="Q99" s="196"/>
      <c r="R99" s="196"/>
      <c r="S99" s="196"/>
      <c r="T99" s="196"/>
      <c r="U99" s="196"/>
      <c r="V99" s="196"/>
      <c r="W99" s="196"/>
      <c r="X99" s="196">
        <v>7</v>
      </c>
      <c r="Y99" s="78">
        <v>7</v>
      </c>
      <c r="Z99" s="78">
        <v>7</v>
      </c>
      <c r="AA99" s="78">
        <v>7</v>
      </c>
      <c r="AB99" s="78">
        <v>7</v>
      </c>
      <c r="AC99" s="78">
        <v>7</v>
      </c>
      <c r="AD99" s="59">
        <v>7</v>
      </c>
      <c r="AE99" s="59">
        <v>7</v>
      </c>
      <c r="AF99" s="59">
        <v>7</v>
      </c>
      <c r="AG99" s="59">
        <v>7</v>
      </c>
      <c r="AH99" s="59">
        <v>7</v>
      </c>
      <c r="AI99" s="59">
        <v>7</v>
      </c>
      <c r="AJ99" s="59">
        <v>6</v>
      </c>
      <c r="AK99" s="59">
        <v>6</v>
      </c>
      <c r="AL99" s="59">
        <v>5</v>
      </c>
      <c r="AM99" s="59">
        <v>5</v>
      </c>
      <c r="AN99" s="59">
        <v>5</v>
      </c>
      <c r="AO99" s="59">
        <v>5</v>
      </c>
      <c r="AP99" s="105">
        <v>0</v>
      </c>
      <c r="AQ99" s="105">
        <v>0</v>
      </c>
      <c r="AR99" s="89">
        <v>0</v>
      </c>
      <c r="AS99" s="89">
        <v>0</v>
      </c>
      <c r="AT99" s="89">
        <v>0</v>
      </c>
      <c r="AU99" s="89">
        <v>0</v>
      </c>
      <c r="AV99" s="89">
        <v>0</v>
      </c>
      <c r="AW99" s="89">
        <v>0</v>
      </c>
      <c r="AX99" s="89">
        <v>0</v>
      </c>
      <c r="AY99" s="89">
        <v>0</v>
      </c>
      <c r="AZ99" s="89">
        <v>0</v>
      </c>
      <c r="BA99" s="89">
        <v>0</v>
      </c>
      <c r="BB99" s="89">
        <v>0</v>
      </c>
      <c r="BC99" s="89">
        <v>0</v>
      </c>
      <c r="BD99" s="89">
        <v>0</v>
      </c>
      <c r="BE99" s="89">
        <v>0</v>
      </c>
      <c r="BF99" s="89">
        <v>0</v>
      </c>
      <c r="BG99" s="89">
        <v>0</v>
      </c>
      <c r="BH99" s="89">
        <v>0</v>
      </c>
      <c r="BI99" s="89">
        <v>0</v>
      </c>
      <c r="BJ99" s="89">
        <v>0</v>
      </c>
      <c r="BK99" s="89">
        <v>0</v>
      </c>
      <c r="BL99" s="89">
        <v>0</v>
      </c>
      <c r="BM99" s="89">
        <v>0</v>
      </c>
      <c r="BN99" s="89">
        <v>0</v>
      </c>
      <c r="BO99" s="89">
        <v>0</v>
      </c>
      <c r="BP99" s="89">
        <v>0</v>
      </c>
      <c r="BQ99" s="89">
        <v>0</v>
      </c>
      <c r="BR99" s="89">
        <v>0</v>
      </c>
      <c r="BS99" s="89">
        <v>0</v>
      </c>
      <c r="BT99" s="89">
        <v>0</v>
      </c>
      <c r="BU99" s="89">
        <v>0</v>
      </c>
      <c r="BV99" s="89">
        <v>0</v>
      </c>
      <c r="BW99" s="93">
        <v>0</v>
      </c>
      <c r="BX99" s="93">
        <v>0</v>
      </c>
      <c r="BY99" s="93">
        <v>0</v>
      </c>
      <c r="BZ99" s="93">
        <v>0</v>
      </c>
      <c r="CA99" s="93">
        <v>0</v>
      </c>
      <c r="CB99" s="93">
        <v>0</v>
      </c>
      <c r="CC99" s="93">
        <v>0</v>
      </c>
      <c r="CD99" s="93">
        <v>0</v>
      </c>
      <c r="CE99" s="93">
        <v>0</v>
      </c>
      <c r="CF99" s="93">
        <v>0</v>
      </c>
      <c r="CG99" s="93">
        <v>0</v>
      </c>
      <c r="CH99" s="93">
        <v>0</v>
      </c>
      <c r="CI99" s="93"/>
      <c r="CJ99" s="93">
        <v>0</v>
      </c>
      <c r="CK99" s="93">
        <v>0</v>
      </c>
      <c r="CL99" s="93">
        <v>0</v>
      </c>
      <c r="CM99" s="93">
        <v>0</v>
      </c>
      <c r="CN99" s="93">
        <v>0</v>
      </c>
      <c r="CO99" s="93">
        <v>0</v>
      </c>
      <c r="CP99" s="93">
        <v>0</v>
      </c>
      <c r="CQ99" s="93">
        <v>0</v>
      </c>
      <c r="CR99" s="93">
        <v>0</v>
      </c>
      <c r="CS99" s="93">
        <v>0</v>
      </c>
      <c r="CT99" s="93">
        <v>0</v>
      </c>
      <c r="CU99" s="93">
        <v>0</v>
      </c>
      <c r="CV99" s="93">
        <v>0</v>
      </c>
      <c r="CW99" s="93">
        <v>0</v>
      </c>
      <c r="CX99" s="93">
        <v>0</v>
      </c>
      <c r="CY99" s="93">
        <v>0</v>
      </c>
      <c r="CZ99" s="93">
        <v>0</v>
      </c>
      <c r="DA99" s="93">
        <v>0</v>
      </c>
      <c r="DB99" s="93">
        <v>0</v>
      </c>
      <c r="DC99" s="93">
        <v>0</v>
      </c>
      <c r="DD99" s="182">
        <v>0</v>
      </c>
      <c r="DE99" s="182">
        <v>0</v>
      </c>
      <c r="DF99" s="182">
        <v>0</v>
      </c>
      <c r="DG99" s="182">
        <v>0</v>
      </c>
      <c r="DH99" s="182">
        <v>0</v>
      </c>
      <c r="DI99" s="182">
        <v>0</v>
      </c>
      <c r="DJ99" s="182">
        <v>0</v>
      </c>
      <c r="DK99" s="182">
        <v>0</v>
      </c>
      <c r="DL99" s="182">
        <v>0</v>
      </c>
      <c r="DM99" s="182">
        <v>0</v>
      </c>
      <c r="DN99" s="182">
        <v>0</v>
      </c>
      <c r="DO99" s="182">
        <v>0</v>
      </c>
      <c r="DP99" s="182">
        <v>0</v>
      </c>
      <c r="DQ99" s="182">
        <v>0</v>
      </c>
      <c r="DR99" s="182">
        <v>0</v>
      </c>
      <c r="DS99" s="182">
        <v>0</v>
      </c>
      <c r="DT99" s="93">
        <v>0</v>
      </c>
      <c r="DU99" s="34">
        <v>0</v>
      </c>
      <c r="DV99" s="34">
        <v>0</v>
      </c>
      <c r="DW99" s="34">
        <v>0</v>
      </c>
      <c r="DX99" s="34">
        <v>0</v>
      </c>
      <c r="DY99" s="34">
        <v>0</v>
      </c>
      <c r="DZ99" s="34">
        <v>0</v>
      </c>
      <c r="EA99" s="34">
        <v>0</v>
      </c>
      <c r="EB99" s="34">
        <v>0</v>
      </c>
      <c r="EC99" s="34">
        <v>0</v>
      </c>
      <c r="ED99" s="34">
        <v>0</v>
      </c>
      <c r="EE99" s="34">
        <v>0</v>
      </c>
      <c r="EF99" s="34">
        <v>0</v>
      </c>
      <c r="EG99" s="34">
        <v>0</v>
      </c>
      <c r="EH99" s="93">
        <v>0</v>
      </c>
      <c r="EI99" s="93">
        <v>0</v>
      </c>
      <c r="EJ99" s="93">
        <v>0</v>
      </c>
      <c r="EK99" s="93">
        <v>0</v>
      </c>
      <c r="EL99" s="93">
        <v>0</v>
      </c>
      <c r="EM99" s="93">
        <v>0</v>
      </c>
      <c r="EN99" s="93">
        <v>0</v>
      </c>
      <c r="EO99" s="93">
        <v>0</v>
      </c>
      <c r="EP99" s="93">
        <v>0</v>
      </c>
      <c r="EQ99" s="93">
        <v>0</v>
      </c>
      <c r="ER99" s="93">
        <v>0</v>
      </c>
      <c r="ES99" s="93">
        <v>0</v>
      </c>
      <c r="ET99" s="93">
        <v>0</v>
      </c>
      <c r="EU99" s="93">
        <v>0</v>
      </c>
      <c r="EV99" s="93">
        <v>0</v>
      </c>
      <c r="EW99" s="93">
        <v>0</v>
      </c>
      <c r="EX99" s="93">
        <v>0</v>
      </c>
      <c r="EY99" s="93">
        <v>0</v>
      </c>
      <c r="EZ99" s="93">
        <v>0</v>
      </c>
      <c r="FA99" s="93">
        <v>0</v>
      </c>
      <c r="FB99" s="93">
        <v>0</v>
      </c>
      <c r="FC99" s="93">
        <v>0</v>
      </c>
      <c r="FD99" s="93">
        <v>0</v>
      </c>
      <c r="FE99" s="93">
        <v>0</v>
      </c>
      <c r="FF99" s="93">
        <v>0</v>
      </c>
      <c r="FG99" s="93">
        <v>0</v>
      </c>
      <c r="FH99" s="93">
        <v>0</v>
      </c>
      <c r="FI99" s="93">
        <v>0</v>
      </c>
      <c r="FJ99" s="93">
        <v>0</v>
      </c>
      <c r="FK99" s="93">
        <v>0</v>
      </c>
      <c r="FL99" s="93">
        <v>0</v>
      </c>
      <c r="FM99" s="93">
        <v>0</v>
      </c>
      <c r="FN99" s="93">
        <v>0</v>
      </c>
      <c r="FO99" s="93">
        <v>0</v>
      </c>
      <c r="FP99" s="93">
        <v>0</v>
      </c>
      <c r="FQ99" s="93">
        <v>0</v>
      </c>
      <c r="FR99" s="93">
        <v>0</v>
      </c>
      <c r="FS99" s="93">
        <v>0</v>
      </c>
      <c r="FT99" s="93">
        <v>0</v>
      </c>
      <c r="FU99" s="93">
        <v>0</v>
      </c>
      <c r="FV99" s="93">
        <v>0</v>
      </c>
      <c r="FW99" s="93">
        <v>0</v>
      </c>
      <c r="FX99" s="93">
        <v>0</v>
      </c>
      <c r="FY99" s="93">
        <v>0</v>
      </c>
      <c r="FZ99" s="93">
        <v>0</v>
      </c>
      <c r="GA99" s="93">
        <v>0</v>
      </c>
      <c r="GB99" s="93">
        <v>0</v>
      </c>
      <c r="GC99" s="93">
        <v>131</v>
      </c>
      <c r="GD99" s="93">
        <v>170</v>
      </c>
      <c r="GE99" s="93">
        <v>219</v>
      </c>
      <c r="GF99" s="93">
        <v>269</v>
      </c>
      <c r="GG99" s="93">
        <v>275</v>
      </c>
      <c r="GH99" s="93">
        <v>264</v>
      </c>
      <c r="GI99" s="93">
        <v>82</v>
      </c>
      <c r="GJ99" s="93">
        <v>37</v>
      </c>
      <c r="GK99" s="93">
        <v>0</v>
      </c>
      <c r="GL99" s="93">
        <v>0</v>
      </c>
      <c r="GM99" s="93">
        <v>0</v>
      </c>
      <c r="GN99" s="93">
        <v>0</v>
      </c>
      <c r="GO99" s="93">
        <v>0</v>
      </c>
      <c r="GP99" s="93">
        <v>0</v>
      </c>
      <c r="GQ99" s="93">
        <v>0</v>
      </c>
      <c r="GR99" s="93">
        <v>0</v>
      </c>
      <c r="GS99" s="93">
        <v>0</v>
      </c>
      <c r="GT99" s="93">
        <v>0</v>
      </c>
      <c r="GU99" s="93">
        <v>0</v>
      </c>
      <c r="GV99" s="93">
        <v>0</v>
      </c>
      <c r="GW99" s="93">
        <v>0</v>
      </c>
      <c r="GX99" s="93">
        <v>0</v>
      </c>
      <c r="GY99" s="93">
        <v>0</v>
      </c>
      <c r="GZ99" s="93">
        <v>0</v>
      </c>
      <c r="HA99" s="93">
        <v>0</v>
      </c>
      <c r="HB99" s="93">
        <v>0</v>
      </c>
      <c r="HC99" s="93">
        <v>0</v>
      </c>
      <c r="HD99" s="93">
        <v>0</v>
      </c>
      <c r="HE99" s="93">
        <v>0</v>
      </c>
      <c r="HF99" s="93">
        <v>0</v>
      </c>
      <c r="HG99" s="93">
        <v>0</v>
      </c>
      <c r="HH99" s="93">
        <v>0</v>
      </c>
      <c r="HI99" s="93">
        <v>0</v>
      </c>
      <c r="HJ99" s="93">
        <v>0</v>
      </c>
      <c r="HK99" s="93">
        <v>0</v>
      </c>
      <c r="HL99" s="93">
        <v>0</v>
      </c>
      <c r="HM99" s="93">
        <v>0</v>
      </c>
      <c r="HN99" s="93">
        <v>0</v>
      </c>
      <c r="HO99" s="93">
        <v>0</v>
      </c>
      <c r="HP99" s="93">
        <v>0</v>
      </c>
      <c r="HQ99" s="93">
        <v>0</v>
      </c>
      <c r="HR99" s="93">
        <v>0</v>
      </c>
      <c r="HS99" s="93">
        <v>0</v>
      </c>
      <c r="HT99" s="93">
        <v>0</v>
      </c>
      <c r="HU99" s="93">
        <v>0</v>
      </c>
      <c r="HV99" s="93">
        <v>0</v>
      </c>
      <c r="HW99" s="93">
        <v>0</v>
      </c>
      <c r="HX99" s="93">
        <v>0</v>
      </c>
      <c r="HY99" s="93">
        <v>0</v>
      </c>
      <c r="HZ99" s="93">
        <v>0</v>
      </c>
      <c r="IA99" s="93">
        <v>0</v>
      </c>
      <c r="IB99" s="93">
        <v>0</v>
      </c>
      <c r="IC99" s="93">
        <v>0</v>
      </c>
      <c r="ID99" s="93">
        <v>0</v>
      </c>
      <c r="IE99" s="93">
        <v>0</v>
      </c>
      <c r="IF99" s="93">
        <v>0</v>
      </c>
      <c r="IG99" s="93">
        <v>0</v>
      </c>
      <c r="IH99" s="93">
        <v>0</v>
      </c>
      <c r="II99" s="93">
        <v>0</v>
      </c>
      <c r="IJ99" s="93">
        <v>0</v>
      </c>
      <c r="IK99" s="93">
        <v>0</v>
      </c>
      <c r="IL99" s="93">
        <v>0</v>
      </c>
      <c r="IM99" s="93">
        <v>0</v>
      </c>
      <c r="IN99" s="93">
        <v>0</v>
      </c>
      <c r="IO99" s="93">
        <v>0</v>
      </c>
      <c r="IP99" s="93">
        <v>0</v>
      </c>
      <c r="IQ99" s="93">
        <v>0</v>
      </c>
      <c r="IR99" s="93">
        <v>0</v>
      </c>
      <c r="IS99" s="207">
        <v>0</v>
      </c>
      <c r="IT99" s="207">
        <v>0</v>
      </c>
      <c r="IU99" s="207">
        <v>0</v>
      </c>
      <c r="IV99" s="207">
        <v>0</v>
      </c>
      <c r="IW99" s="207">
        <v>0</v>
      </c>
      <c r="IX99" s="207">
        <v>0</v>
      </c>
      <c r="IY99" s="93">
        <v>0</v>
      </c>
      <c r="IZ99" s="93">
        <v>0</v>
      </c>
      <c r="JA99" s="93">
        <v>0</v>
      </c>
      <c r="JB99" s="93">
        <v>0</v>
      </c>
      <c r="JC99" s="93">
        <v>0</v>
      </c>
      <c r="JD99" s="93">
        <v>0</v>
      </c>
      <c r="JE99" s="93">
        <v>0</v>
      </c>
      <c r="JF99" s="207">
        <v>0</v>
      </c>
      <c r="JG99" s="539">
        <v>0</v>
      </c>
      <c r="JH99" s="559">
        <v>0</v>
      </c>
      <c r="JI99" s="93">
        <v>0</v>
      </c>
      <c r="JJ99" s="93">
        <v>0</v>
      </c>
      <c r="JK99" s="93">
        <v>0</v>
      </c>
    </row>
    <row r="100" spans="1:271" s="15" customFormat="1" ht="15" customHeight="1">
      <c r="A100" s="58"/>
      <c r="B100" s="30" t="s">
        <v>159</v>
      </c>
      <c r="C100" s="179">
        <f t="shared" ref="C100:AF100" si="114">C101+C102</f>
        <v>6708</v>
      </c>
      <c r="D100" s="179">
        <f t="shared" si="114"/>
        <v>7148</v>
      </c>
      <c r="E100" s="179">
        <f t="shared" si="114"/>
        <v>7341</v>
      </c>
      <c r="F100" s="179">
        <f t="shared" si="114"/>
        <v>7371</v>
      </c>
      <c r="G100" s="179">
        <f t="shared" si="114"/>
        <v>7827</v>
      </c>
      <c r="H100" s="179">
        <f t="shared" si="114"/>
        <v>8351</v>
      </c>
      <c r="I100" s="179">
        <f>I101+I102</f>
        <v>9042</v>
      </c>
      <c r="J100" s="179">
        <f t="shared" si="114"/>
        <v>10493</v>
      </c>
      <c r="K100" s="179">
        <f t="shared" si="114"/>
        <v>10773</v>
      </c>
      <c r="L100" s="179">
        <f t="shared" si="114"/>
        <v>10843</v>
      </c>
      <c r="M100" s="179">
        <f t="shared" si="114"/>
        <v>10778</v>
      </c>
      <c r="N100" s="179">
        <f t="shared" si="114"/>
        <v>11567</v>
      </c>
      <c r="O100" s="179">
        <f t="shared" si="114"/>
        <v>12219</v>
      </c>
      <c r="P100" s="179">
        <f t="shared" si="114"/>
        <v>12905</v>
      </c>
      <c r="Q100" s="179">
        <f t="shared" si="114"/>
        <v>14064</v>
      </c>
      <c r="R100" s="179">
        <f>R101+R102</f>
        <v>13899.101000000001</v>
      </c>
      <c r="S100" s="179">
        <f t="shared" si="114"/>
        <v>13240.339</v>
      </c>
      <c r="T100" s="179">
        <f>T101+T102</f>
        <v>13303.898000000001</v>
      </c>
      <c r="U100" s="179">
        <f t="shared" si="114"/>
        <v>13836.813</v>
      </c>
      <c r="V100" s="179">
        <f t="shared" si="114"/>
        <v>13154</v>
      </c>
      <c r="W100" s="179">
        <f t="shared" si="114"/>
        <v>13020.849</v>
      </c>
      <c r="X100" s="179">
        <f t="shared" si="114"/>
        <v>13189</v>
      </c>
      <c r="Y100" s="179">
        <f t="shared" si="114"/>
        <v>13225</v>
      </c>
      <c r="Z100" s="179">
        <f t="shared" si="114"/>
        <v>13646</v>
      </c>
      <c r="AA100" s="179">
        <f t="shared" si="114"/>
        <v>13795</v>
      </c>
      <c r="AB100" s="179">
        <f t="shared" si="114"/>
        <v>13890</v>
      </c>
      <c r="AC100" s="179">
        <f t="shared" si="114"/>
        <v>14140</v>
      </c>
      <c r="AD100" s="179">
        <f t="shared" si="114"/>
        <v>14460</v>
      </c>
      <c r="AE100" s="179">
        <f t="shared" si="114"/>
        <v>14633</v>
      </c>
      <c r="AF100" s="179">
        <f t="shared" si="114"/>
        <v>15107</v>
      </c>
      <c r="AG100" s="179">
        <f>AG101+AG102</f>
        <v>15452</v>
      </c>
      <c r="AH100" s="179">
        <f>AH101+AH102</f>
        <v>15888</v>
      </c>
      <c r="AI100" s="179">
        <f>AI101+AI102</f>
        <v>15908</v>
      </c>
      <c r="AJ100" s="179">
        <f>AJ101+AJ102</f>
        <v>15747</v>
      </c>
      <c r="AK100" s="179">
        <f>AK101+AK102</f>
        <v>15876</v>
      </c>
      <c r="AL100" s="179">
        <f t="shared" ref="AL100:AQ100" si="115">SUM(AL101:AL102)</f>
        <v>16471</v>
      </c>
      <c r="AM100" s="179">
        <f>SUM(AM101:AM102)</f>
        <v>17521</v>
      </c>
      <c r="AN100" s="179">
        <f t="shared" si="115"/>
        <v>17718</v>
      </c>
      <c r="AO100" s="179">
        <f t="shared" si="115"/>
        <v>17154</v>
      </c>
      <c r="AP100" s="179">
        <f t="shared" si="115"/>
        <v>17643</v>
      </c>
      <c r="AQ100" s="179">
        <f t="shared" si="115"/>
        <v>18466</v>
      </c>
      <c r="AR100" s="179">
        <f t="shared" ref="AR100:DC100" si="116">SUM(AR101:AR102)</f>
        <v>19450</v>
      </c>
      <c r="AS100" s="179">
        <f t="shared" si="116"/>
        <v>20423</v>
      </c>
      <c r="AT100" s="179">
        <f t="shared" si="116"/>
        <v>19982</v>
      </c>
      <c r="AU100" s="179">
        <f t="shared" si="116"/>
        <v>20115</v>
      </c>
      <c r="AV100" s="179">
        <f>SUM(AV101:AV102)</f>
        <v>25916</v>
      </c>
      <c r="AW100" s="179">
        <f t="shared" si="116"/>
        <v>26227</v>
      </c>
      <c r="AX100" s="179">
        <f t="shared" si="116"/>
        <v>27573</v>
      </c>
      <c r="AY100" s="179">
        <f t="shared" si="116"/>
        <v>28808</v>
      </c>
      <c r="AZ100" s="179">
        <f t="shared" si="116"/>
        <v>29873</v>
      </c>
      <c r="BA100" s="179">
        <f t="shared" si="116"/>
        <v>32544</v>
      </c>
      <c r="BB100" s="179">
        <f t="shared" si="116"/>
        <v>33401</v>
      </c>
      <c r="BC100" s="179">
        <f t="shared" si="116"/>
        <v>31606</v>
      </c>
      <c r="BD100" s="179">
        <f t="shared" si="116"/>
        <v>33091</v>
      </c>
      <c r="BE100" s="179">
        <f t="shared" si="116"/>
        <v>36517</v>
      </c>
      <c r="BF100" s="179">
        <f t="shared" si="116"/>
        <v>38347</v>
      </c>
      <c r="BG100" s="179">
        <f t="shared" si="116"/>
        <v>38482</v>
      </c>
      <c r="BH100" s="179">
        <f t="shared" si="116"/>
        <v>37031</v>
      </c>
      <c r="BI100" s="179">
        <f t="shared" si="116"/>
        <v>38565</v>
      </c>
      <c r="BJ100" s="179">
        <f t="shared" si="116"/>
        <v>39801</v>
      </c>
      <c r="BK100" s="179">
        <f t="shared" si="116"/>
        <v>42859</v>
      </c>
      <c r="BL100" s="179">
        <f t="shared" si="116"/>
        <v>42528</v>
      </c>
      <c r="BM100" s="179">
        <f t="shared" si="116"/>
        <v>42971</v>
      </c>
      <c r="BN100" s="179">
        <f>SUM(BN101:BN102)</f>
        <v>42033</v>
      </c>
      <c r="BO100" s="179">
        <f t="shared" si="116"/>
        <v>42021</v>
      </c>
      <c r="BP100" s="179">
        <f t="shared" si="116"/>
        <v>41980</v>
      </c>
      <c r="BQ100" s="179">
        <f t="shared" si="116"/>
        <v>42151</v>
      </c>
      <c r="BR100" s="179">
        <f t="shared" si="116"/>
        <v>43445</v>
      </c>
      <c r="BS100" s="179">
        <f t="shared" si="116"/>
        <v>40951</v>
      </c>
      <c r="BT100" s="179">
        <f t="shared" si="116"/>
        <v>41555</v>
      </c>
      <c r="BU100" s="179">
        <f t="shared" si="116"/>
        <v>42594</v>
      </c>
      <c r="BV100" s="179">
        <f t="shared" si="116"/>
        <v>43645</v>
      </c>
      <c r="BW100" s="179">
        <f t="shared" si="116"/>
        <v>45270</v>
      </c>
      <c r="BX100" s="179">
        <f t="shared" si="116"/>
        <v>42799</v>
      </c>
      <c r="BY100" s="179">
        <f t="shared" si="116"/>
        <v>43054</v>
      </c>
      <c r="BZ100" s="179">
        <f t="shared" si="116"/>
        <v>40665</v>
      </c>
      <c r="CA100" s="179">
        <f t="shared" si="116"/>
        <v>40778</v>
      </c>
      <c r="CB100" s="182">
        <f t="shared" si="116"/>
        <v>42985</v>
      </c>
      <c r="CC100" s="182">
        <f t="shared" si="116"/>
        <v>44856</v>
      </c>
      <c r="CD100" s="182">
        <f t="shared" si="116"/>
        <v>45177</v>
      </c>
      <c r="CE100" s="182">
        <f t="shared" si="116"/>
        <v>45920</v>
      </c>
      <c r="CF100" s="182">
        <f t="shared" si="116"/>
        <v>46316</v>
      </c>
      <c r="CG100" s="182">
        <f t="shared" si="116"/>
        <v>46825</v>
      </c>
      <c r="CH100" s="182">
        <f t="shared" si="116"/>
        <v>48327</v>
      </c>
      <c r="CI100" s="182">
        <f t="shared" si="116"/>
        <v>53810</v>
      </c>
      <c r="CJ100" s="182">
        <f t="shared" si="116"/>
        <v>51742</v>
      </c>
      <c r="CK100" s="182">
        <f t="shared" si="116"/>
        <v>49924</v>
      </c>
      <c r="CL100" s="182">
        <f>SUM(CL101:CL102)</f>
        <v>48369</v>
      </c>
      <c r="CM100" s="182">
        <f t="shared" si="116"/>
        <v>53014</v>
      </c>
      <c r="CN100" s="182">
        <f t="shared" si="116"/>
        <v>52572</v>
      </c>
      <c r="CO100" s="182">
        <f t="shared" si="116"/>
        <v>53295</v>
      </c>
      <c r="CP100" s="182">
        <f t="shared" si="116"/>
        <v>54630</v>
      </c>
      <c r="CQ100" s="182">
        <f t="shared" si="116"/>
        <v>55350</v>
      </c>
      <c r="CR100" s="182">
        <f t="shared" si="116"/>
        <v>55240</v>
      </c>
      <c r="CS100" s="182">
        <f t="shared" si="116"/>
        <v>56950</v>
      </c>
      <c r="CT100" s="182">
        <f t="shared" si="116"/>
        <v>58228</v>
      </c>
      <c r="CU100" s="182">
        <f t="shared" si="116"/>
        <v>58698</v>
      </c>
      <c r="CV100" s="182">
        <f t="shared" si="116"/>
        <v>61585.397742741465</v>
      </c>
      <c r="CW100" s="182">
        <f t="shared" si="116"/>
        <v>62033.90827743688</v>
      </c>
      <c r="CX100" s="182">
        <f>SUM(CX101:CX102)</f>
        <v>62825.459575346365</v>
      </c>
      <c r="CY100" s="182">
        <f t="shared" si="116"/>
        <v>66148.820799845926</v>
      </c>
      <c r="CZ100" s="182">
        <f t="shared" si="116"/>
        <v>66003.634400526047</v>
      </c>
      <c r="DA100" s="182">
        <f t="shared" si="116"/>
        <v>67238.002624351531</v>
      </c>
      <c r="DB100" s="182">
        <f t="shared" si="116"/>
        <v>66236.663224184449</v>
      </c>
      <c r="DC100" s="182">
        <f t="shared" si="116"/>
        <v>66843.316294151038</v>
      </c>
      <c r="DD100" s="178">
        <f t="shared" ref="DD100:DS100" si="117">SUM(DD101:DD102)</f>
        <v>65530.69401293344</v>
      </c>
      <c r="DE100" s="178">
        <f t="shared" si="117"/>
        <v>66342.430861300963</v>
      </c>
      <c r="DF100" s="178">
        <f>SUM(DF101:DF102)</f>
        <v>67978.141621076356</v>
      </c>
      <c r="DG100" s="178">
        <f t="shared" si="117"/>
        <v>70501.405300036859</v>
      </c>
      <c r="DH100" s="182">
        <f t="shared" si="117"/>
        <v>70491.107680051122</v>
      </c>
      <c r="DI100" s="182">
        <f t="shared" si="117"/>
        <v>73134.761110431835</v>
      </c>
      <c r="DJ100" s="182">
        <f t="shared" si="117"/>
        <v>74048.503285661267</v>
      </c>
      <c r="DK100" s="182">
        <f t="shared" si="117"/>
        <v>76090.987056434969</v>
      </c>
      <c r="DL100" s="182">
        <f t="shared" si="117"/>
        <v>77953.285028602215</v>
      </c>
      <c r="DM100" s="93">
        <f t="shared" si="117"/>
        <v>77749.368689031049</v>
      </c>
      <c r="DN100" s="93">
        <f t="shared" si="117"/>
        <v>77748.137914851482</v>
      </c>
      <c r="DO100" s="93">
        <f t="shared" si="117"/>
        <v>78862.911322500615</v>
      </c>
      <c r="DP100" s="93">
        <f t="shared" si="117"/>
        <v>79795.358068375092</v>
      </c>
      <c r="DQ100" s="93">
        <f t="shared" si="117"/>
        <v>78735.670372063469</v>
      </c>
      <c r="DR100" s="93">
        <f t="shared" si="117"/>
        <v>79496.487502844044</v>
      </c>
      <c r="DS100" s="93">
        <f t="shared" si="117"/>
        <v>82804.882625061495</v>
      </c>
      <c r="DT100" s="93">
        <f>SUM(DT101:DT102)</f>
        <v>82010.662498992431</v>
      </c>
      <c r="DU100" s="93">
        <f t="shared" ref="DU100:GF100" si="118">SUM(DU101:DU102)</f>
        <v>80756.089372480812</v>
      </c>
      <c r="DV100" s="93">
        <f>SUM(DV101:DV102)</f>
        <v>79349.427035092958</v>
      </c>
      <c r="DW100" s="93">
        <f t="shared" si="118"/>
        <v>77072.289064269644</v>
      </c>
      <c r="DX100" s="93">
        <f t="shared" si="118"/>
        <v>73989.894489172206</v>
      </c>
      <c r="DY100" s="93">
        <f t="shared" si="118"/>
        <v>73309</v>
      </c>
      <c r="DZ100" s="93">
        <f t="shared" si="118"/>
        <v>73409.190668821422</v>
      </c>
      <c r="EA100" s="93">
        <f t="shared" si="118"/>
        <v>71206</v>
      </c>
      <c r="EB100" s="93">
        <f>SUM(EB101:EB102)</f>
        <v>72482</v>
      </c>
      <c r="EC100" s="93">
        <f t="shared" si="118"/>
        <v>71409</v>
      </c>
      <c r="ED100" s="93">
        <f t="shared" si="118"/>
        <v>70832.787412312289</v>
      </c>
      <c r="EE100" s="93">
        <f t="shared" si="118"/>
        <v>71528.132390747298</v>
      </c>
      <c r="EF100" s="93">
        <f t="shared" si="118"/>
        <v>66104</v>
      </c>
      <c r="EG100" s="93">
        <f t="shared" si="118"/>
        <v>67238</v>
      </c>
      <c r="EH100" s="93">
        <f t="shared" si="118"/>
        <v>71100</v>
      </c>
      <c r="EI100" s="93">
        <f t="shared" si="118"/>
        <v>71012</v>
      </c>
      <c r="EJ100" s="93">
        <f t="shared" si="118"/>
        <v>71122</v>
      </c>
      <c r="EK100" s="93">
        <f t="shared" si="118"/>
        <v>69497</v>
      </c>
      <c r="EL100" s="93">
        <f t="shared" si="118"/>
        <v>66467</v>
      </c>
      <c r="EM100" s="93">
        <f t="shared" si="118"/>
        <v>64483</v>
      </c>
      <c r="EN100" s="93">
        <f t="shared" si="118"/>
        <v>64643</v>
      </c>
      <c r="EO100" s="93">
        <f t="shared" si="118"/>
        <v>63924</v>
      </c>
      <c r="EP100" s="93">
        <f t="shared" si="118"/>
        <v>63342</v>
      </c>
      <c r="EQ100" s="93">
        <f t="shared" si="118"/>
        <v>63049</v>
      </c>
      <c r="ER100" s="93">
        <f t="shared" si="118"/>
        <v>61566</v>
      </c>
      <c r="ES100" s="181">
        <f>SUM(ES101:ES102)</f>
        <v>62799</v>
      </c>
      <c r="ET100" s="181">
        <f t="shared" si="118"/>
        <v>64644</v>
      </c>
      <c r="EU100" s="181">
        <f t="shared" si="118"/>
        <v>65287</v>
      </c>
      <c r="EV100" s="181">
        <f>SUM(EV101:EV102)</f>
        <v>65581</v>
      </c>
      <c r="EW100" s="181">
        <f t="shared" si="118"/>
        <v>65572</v>
      </c>
      <c r="EX100" s="93">
        <f t="shared" si="118"/>
        <v>66111</v>
      </c>
      <c r="EY100" s="93">
        <f t="shared" si="118"/>
        <v>66371</v>
      </c>
      <c r="EZ100" s="93">
        <f t="shared" si="118"/>
        <v>67408</v>
      </c>
      <c r="FA100" s="93">
        <f t="shared" si="118"/>
        <v>68184</v>
      </c>
      <c r="FB100" s="93">
        <f t="shared" si="118"/>
        <v>67948</v>
      </c>
      <c r="FC100" s="93">
        <f>SUM(FC101:FC102)</f>
        <v>68716.878482108383</v>
      </c>
      <c r="FD100" s="93">
        <f t="shared" si="118"/>
        <v>67760.956423023206</v>
      </c>
      <c r="FE100" s="93">
        <f t="shared" si="118"/>
        <v>66911</v>
      </c>
      <c r="FF100" s="93">
        <f t="shared" si="118"/>
        <v>65668</v>
      </c>
      <c r="FG100" s="93">
        <f t="shared" si="118"/>
        <v>63577</v>
      </c>
      <c r="FH100" s="93">
        <f t="shared" si="118"/>
        <v>63930</v>
      </c>
      <c r="FI100" s="93">
        <f t="shared" si="118"/>
        <v>64694</v>
      </c>
      <c r="FJ100" s="93">
        <f t="shared" si="118"/>
        <v>64000</v>
      </c>
      <c r="FK100" s="93">
        <f t="shared" si="118"/>
        <v>63584</v>
      </c>
      <c r="FL100" s="93">
        <f t="shared" si="118"/>
        <v>63812.257055643859</v>
      </c>
      <c r="FM100" s="93">
        <f t="shared" si="118"/>
        <v>62603</v>
      </c>
      <c r="FN100" s="93">
        <f t="shared" si="118"/>
        <v>62490.189045619984</v>
      </c>
      <c r="FO100" s="93">
        <f t="shared" si="118"/>
        <v>65691</v>
      </c>
      <c r="FP100" s="93">
        <f>SUM(FP101:FP102)</f>
        <v>63461</v>
      </c>
      <c r="FQ100" s="93">
        <f>SUM(FQ101:FQ102)</f>
        <v>62268.397204805777</v>
      </c>
      <c r="FR100" s="93">
        <f t="shared" si="118"/>
        <v>61750</v>
      </c>
      <c r="FS100" s="93">
        <f t="shared" si="118"/>
        <v>61156</v>
      </c>
      <c r="FT100" s="93">
        <f t="shared" si="118"/>
        <v>62011</v>
      </c>
      <c r="FU100" s="93">
        <f t="shared" si="118"/>
        <v>63409.120267250037</v>
      </c>
      <c r="FV100" s="93">
        <f t="shared" si="118"/>
        <v>64680.4685195614</v>
      </c>
      <c r="FW100" s="93">
        <f t="shared" si="118"/>
        <v>66135.622154375204</v>
      </c>
      <c r="FX100" s="93">
        <f t="shared" si="118"/>
        <v>67384.911636321238</v>
      </c>
      <c r="FY100" s="93">
        <f t="shared" si="118"/>
        <v>67103.889038431196</v>
      </c>
      <c r="FZ100" s="93">
        <f t="shared" si="118"/>
        <v>67797.857509977723</v>
      </c>
      <c r="GA100" s="93">
        <f>SUM(GA101:GA102)</f>
        <v>67161.376719823878</v>
      </c>
      <c r="GB100" s="93">
        <f t="shared" si="118"/>
        <v>66876.17484514747</v>
      </c>
      <c r="GC100" s="93">
        <f t="shared" si="118"/>
        <v>67360.341566245508</v>
      </c>
      <c r="GD100" s="93">
        <f t="shared" si="118"/>
        <v>68505.638305377564</v>
      </c>
      <c r="GE100" s="93">
        <f t="shared" si="118"/>
        <v>71412.380044185993</v>
      </c>
      <c r="GF100" s="93">
        <f t="shared" si="118"/>
        <v>71834.576704298059</v>
      </c>
      <c r="GG100" s="93">
        <f t="shared" ref="GG100:IR100" si="119">SUM(GG101:GG102)</f>
        <v>73474.611254564195</v>
      </c>
      <c r="GH100" s="93">
        <f t="shared" si="119"/>
        <v>74544.164785391768</v>
      </c>
      <c r="GI100" s="93">
        <f t="shared" si="119"/>
        <v>76071.431146956165</v>
      </c>
      <c r="GJ100" s="93">
        <f t="shared" si="119"/>
        <v>74232.939524730697</v>
      </c>
      <c r="GK100" s="93">
        <f t="shared" si="119"/>
        <v>75104.951452694746</v>
      </c>
      <c r="GL100" s="93">
        <f t="shared" si="119"/>
        <v>77250</v>
      </c>
      <c r="GM100" s="93">
        <f>SUM(GM101:GM102)</f>
        <v>78253</v>
      </c>
      <c r="GN100" s="93">
        <f t="shared" si="119"/>
        <v>74774</v>
      </c>
      <c r="GO100" s="93">
        <f>SUM(GO101:GO102)</f>
        <v>74431</v>
      </c>
      <c r="GP100" s="93">
        <f t="shared" si="119"/>
        <v>78294</v>
      </c>
      <c r="GQ100" s="93">
        <f t="shared" si="119"/>
        <v>80005</v>
      </c>
      <c r="GR100" s="93">
        <f t="shared" si="119"/>
        <v>79147</v>
      </c>
      <c r="GS100" s="93">
        <f t="shared" si="119"/>
        <v>81744</v>
      </c>
      <c r="GT100" s="93">
        <f t="shared" si="119"/>
        <v>84462</v>
      </c>
      <c r="GU100" s="93">
        <f t="shared" si="119"/>
        <v>84949</v>
      </c>
      <c r="GV100" s="93">
        <f t="shared" si="119"/>
        <v>80702</v>
      </c>
      <c r="GW100" s="93">
        <f t="shared" si="119"/>
        <v>80415</v>
      </c>
      <c r="GX100" s="93">
        <f t="shared" si="119"/>
        <v>83550</v>
      </c>
      <c r="GY100" s="93">
        <f t="shared" si="119"/>
        <v>88861</v>
      </c>
      <c r="GZ100" s="93">
        <f t="shared" si="119"/>
        <v>92237</v>
      </c>
      <c r="HA100" s="93">
        <f t="shared" si="119"/>
        <v>95548</v>
      </c>
      <c r="HB100" s="93">
        <f t="shared" si="119"/>
        <v>99436</v>
      </c>
      <c r="HC100" s="283">
        <f t="shared" si="119"/>
        <v>100922</v>
      </c>
      <c r="HD100" s="283">
        <f t="shared" si="119"/>
        <v>102094</v>
      </c>
      <c r="HE100" s="93">
        <f t="shared" si="119"/>
        <v>100449</v>
      </c>
      <c r="HF100" s="93">
        <f t="shared" si="119"/>
        <v>101531</v>
      </c>
      <c r="HG100" s="93">
        <f t="shared" si="119"/>
        <v>104223</v>
      </c>
      <c r="HH100" s="93">
        <f t="shared" si="119"/>
        <v>103962</v>
      </c>
      <c r="HI100" s="93">
        <f t="shared" si="119"/>
        <v>105937</v>
      </c>
      <c r="HJ100" s="93">
        <f t="shared" si="119"/>
        <v>106923</v>
      </c>
      <c r="HK100" s="93">
        <f>SUM(HK101:HK102)</f>
        <v>110137</v>
      </c>
      <c r="HL100" s="283">
        <f>SUM(HL101:HL102)</f>
        <v>111139</v>
      </c>
      <c r="HM100" s="93">
        <f t="shared" si="119"/>
        <v>111798</v>
      </c>
      <c r="HN100" s="93">
        <f t="shared" si="119"/>
        <v>114403</v>
      </c>
      <c r="HO100" s="93">
        <f t="shared" si="119"/>
        <v>114738</v>
      </c>
      <c r="HP100" s="93">
        <f t="shared" si="119"/>
        <v>117863</v>
      </c>
      <c r="HQ100" s="93">
        <f t="shared" si="119"/>
        <v>118490</v>
      </c>
      <c r="HR100" s="93">
        <f t="shared" si="119"/>
        <v>121065</v>
      </c>
      <c r="HS100" s="93">
        <f t="shared" si="119"/>
        <v>122159</v>
      </c>
      <c r="HT100" s="93">
        <f t="shared" si="119"/>
        <v>121648</v>
      </c>
      <c r="HU100" s="93">
        <f t="shared" si="119"/>
        <v>124699</v>
      </c>
      <c r="HV100" s="93">
        <f t="shared" si="119"/>
        <v>129344</v>
      </c>
      <c r="HW100" s="93">
        <f>SUM(HW101:HW102)</f>
        <v>145242</v>
      </c>
      <c r="HX100" s="93">
        <f>SUM(HX101:HX102)</f>
        <v>149052</v>
      </c>
      <c r="HY100" s="93">
        <f>SUM(HY101:HY102)</f>
        <v>150021</v>
      </c>
      <c r="HZ100" s="93">
        <f t="shared" si="119"/>
        <v>152727</v>
      </c>
      <c r="IA100" s="93">
        <f>SUM(IA101:IA102)</f>
        <v>153331</v>
      </c>
      <c r="IB100" s="93">
        <f t="shared" si="119"/>
        <v>155604</v>
      </c>
      <c r="IC100" s="93">
        <f>SUM(IC101:IC102)</f>
        <v>156141</v>
      </c>
      <c r="ID100" s="93">
        <f>SUM(ID101:ID102)</f>
        <v>147706</v>
      </c>
      <c r="IE100" s="93">
        <f>SUM(IE101:IE102)</f>
        <v>149788</v>
      </c>
      <c r="IF100" s="93">
        <f t="shared" si="119"/>
        <v>155669</v>
      </c>
      <c r="IG100" s="93">
        <f t="shared" si="119"/>
        <v>163754</v>
      </c>
      <c r="IH100" s="93">
        <f t="shared" si="119"/>
        <v>156538</v>
      </c>
      <c r="II100" s="93">
        <f t="shared" si="119"/>
        <v>165156</v>
      </c>
      <c r="IJ100" s="93">
        <f>SUM(IJ101:IJ102)</f>
        <v>149483</v>
      </c>
      <c r="IK100" s="93">
        <f>SUM(IK101:IK102)</f>
        <v>145272</v>
      </c>
      <c r="IL100" s="93">
        <f>SUM(IL101:IL102)</f>
        <v>144667</v>
      </c>
      <c r="IM100" s="93">
        <f t="shared" si="119"/>
        <v>143060</v>
      </c>
      <c r="IN100" s="93">
        <f>SUM(IN101:IN102)</f>
        <v>145408</v>
      </c>
      <c r="IO100" s="93">
        <f t="shared" si="119"/>
        <v>155674</v>
      </c>
      <c r="IP100" s="93">
        <f t="shared" si="119"/>
        <v>156234</v>
      </c>
      <c r="IQ100" s="93">
        <f t="shared" si="119"/>
        <v>155010</v>
      </c>
      <c r="IR100" s="93">
        <f t="shared" si="119"/>
        <v>150828</v>
      </c>
      <c r="IS100" s="207">
        <f t="shared" ref="IS100:JB100" si="120">SUM(IS101:IS102)</f>
        <v>147114</v>
      </c>
      <c r="IT100" s="207">
        <f t="shared" si="120"/>
        <v>140744</v>
      </c>
      <c r="IU100" s="207">
        <f t="shared" si="120"/>
        <v>142320.20396874999</v>
      </c>
      <c r="IV100" s="207">
        <f t="shared" si="120"/>
        <v>136875</v>
      </c>
      <c r="IW100" s="207">
        <f>SUM(IW101:IW102)</f>
        <v>135377</v>
      </c>
      <c r="IX100" s="207">
        <f t="shared" si="120"/>
        <v>136925</v>
      </c>
      <c r="IY100" s="93">
        <f t="shared" si="120"/>
        <v>131802</v>
      </c>
      <c r="IZ100" s="93">
        <f t="shared" si="120"/>
        <v>130151</v>
      </c>
      <c r="JA100" s="93">
        <f t="shared" ref="JA100" si="121">SUM(JA101:JA102)</f>
        <v>132943</v>
      </c>
      <c r="JB100" s="93">
        <f t="shared" si="120"/>
        <v>130213</v>
      </c>
      <c r="JC100" s="93">
        <f>SUM(JC101:JC102)</f>
        <v>129679</v>
      </c>
      <c r="JD100" s="93">
        <f t="shared" ref="JD100:JE100" si="122">SUM(JD101:JD102)</f>
        <v>128323</v>
      </c>
      <c r="JE100" s="93">
        <f t="shared" si="122"/>
        <v>130968</v>
      </c>
      <c r="JF100" s="207">
        <f>SUM(JF101:JF102)</f>
        <v>129363</v>
      </c>
      <c r="JG100" s="539">
        <f>SUM(JG101:JG102)</f>
        <v>132081</v>
      </c>
      <c r="JH100" s="548"/>
      <c r="JI100" s="30"/>
      <c r="JJ100" s="30"/>
      <c r="JK100" s="30"/>
    </row>
    <row r="101" spans="1:271" s="15" customFormat="1" ht="15" customHeight="1">
      <c r="A101" s="58" t="s">
        <v>46</v>
      </c>
      <c r="B101" s="159" t="s">
        <v>99</v>
      </c>
      <c r="C101" s="187">
        <v>4630</v>
      </c>
      <c r="D101" s="187">
        <v>5251</v>
      </c>
      <c r="E101" s="187">
        <v>5432</v>
      </c>
      <c r="F101" s="179">
        <v>5606</v>
      </c>
      <c r="G101" s="179">
        <v>5846</v>
      </c>
      <c r="H101" s="179">
        <v>6036</v>
      </c>
      <c r="I101" s="179">
        <v>6512</v>
      </c>
      <c r="J101" s="179">
        <v>6607</v>
      </c>
      <c r="K101" s="179">
        <v>6766</v>
      </c>
      <c r="L101" s="179">
        <v>6818</v>
      </c>
      <c r="M101" s="179">
        <v>6652</v>
      </c>
      <c r="N101" s="187">
        <v>6872</v>
      </c>
      <c r="O101" s="187">
        <v>7163</v>
      </c>
      <c r="P101" s="187">
        <v>7578</v>
      </c>
      <c r="Q101" s="187">
        <v>8278</v>
      </c>
      <c r="R101" s="187">
        <v>8561</v>
      </c>
      <c r="S101" s="187">
        <v>8333</v>
      </c>
      <c r="T101" s="187">
        <v>8411</v>
      </c>
      <c r="U101" s="187">
        <v>8342</v>
      </c>
      <c r="V101" s="187">
        <v>8334</v>
      </c>
      <c r="W101" s="187">
        <v>8426</v>
      </c>
      <c r="X101" s="182">
        <v>8373</v>
      </c>
      <c r="Y101" s="187">
        <v>8669</v>
      </c>
      <c r="Z101" s="187">
        <v>8487</v>
      </c>
      <c r="AA101" s="187">
        <v>9113</v>
      </c>
      <c r="AB101" s="187">
        <v>9448</v>
      </c>
      <c r="AC101" s="187">
        <v>9518</v>
      </c>
      <c r="AD101" s="187">
        <v>9633</v>
      </c>
      <c r="AE101" s="187">
        <v>9439</v>
      </c>
      <c r="AF101" s="187">
        <v>9388</v>
      </c>
      <c r="AG101" s="187">
        <v>9514</v>
      </c>
      <c r="AH101" s="187">
        <v>9585</v>
      </c>
      <c r="AI101" s="187">
        <v>9719</v>
      </c>
      <c r="AJ101" s="187">
        <v>9294</v>
      </c>
      <c r="AK101" s="187">
        <v>9456</v>
      </c>
      <c r="AL101" s="187">
        <v>9637</v>
      </c>
      <c r="AM101" s="187">
        <v>10968</v>
      </c>
      <c r="AN101" s="187">
        <v>11245</v>
      </c>
      <c r="AO101" s="187">
        <v>11475</v>
      </c>
      <c r="AP101" s="187">
        <v>11552</v>
      </c>
      <c r="AQ101" s="187">
        <v>11575</v>
      </c>
      <c r="AR101" s="182">
        <v>11843</v>
      </c>
      <c r="AS101" s="182">
        <v>11979</v>
      </c>
      <c r="AT101" s="182">
        <v>12154</v>
      </c>
      <c r="AU101" s="182">
        <v>12666</v>
      </c>
      <c r="AV101" s="182">
        <v>12507</v>
      </c>
      <c r="AW101" s="182">
        <v>12893</v>
      </c>
      <c r="AX101" s="182">
        <v>13104</v>
      </c>
      <c r="AY101" s="182">
        <v>14232</v>
      </c>
      <c r="AZ101" s="182">
        <v>14353</v>
      </c>
      <c r="BA101" s="182">
        <v>14747</v>
      </c>
      <c r="BB101" s="182">
        <v>15103</v>
      </c>
      <c r="BC101" s="182">
        <v>15182</v>
      </c>
      <c r="BD101" s="182">
        <v>15560</v>
      </c>
      <c r="BE101" s="182">
        <v>16491</v>
      </c>
      <c r="BF101" s="182">
        <v>17281</v>
      </c>
      <c r="BG101" s="182">
        <v>17366</v>
      </c>
      <c r="BH101" s="182">
        <v>18369</v>
      </c>
      <c r="BI101" s="182">
        <v>18034</v>
      </c>
      <c r="BJ101" s="182">
        <v>18095</v>
      </c>
      <c r="BK101" s="182">
        <v>18493</v>
      </c>
      <c r="BL101" s="182">
        <v>19581</v>
      </c>
      <c r="BM101" s="182">
        <v>19930</v>
      </c>
      <c r="BN101" s="182">
        <v>19896</v>
      </c>
      <c r="BO101" s="182">
        <v>19769</v>
      </c>
      <c r="BP101" s="178">
        <v>19894</v>
      </c>
      <c r="BQ101" s="178">
        <v>19764</v>
      </c>
      <c r="BR101" s="93">
        <v>20576</v>
      </c>
      <c r="BS101" s="93">
        <v>20452</v>
      </c>
      <c r="BT101" s="93">
        <v>21148</v>
      </c>
      <c r="BU101" s="93">
        <v>20933</v>
      </c>
      <c r="BV101" s="93">
        <v>21305</v>
      </c>
      <c r="BW101" s="93">
        <v>21776</v>
      </c>
      <c r="BX101" s="93">
        <v>21517</v>
      </c>
      <c r="BY101" s="93">
        <v>21902</v>
      </c>
      <c r="BZ101" s="93">
        <v>22656</v>
      </c>
      <c r="CA101" s="93">
        <v>23242</v>
      </c>
      <c r="CB101" s="93">
        <v>23344</v>
      </c>
      <c r="CC101" s="93">
        <v>23586</v>
      </c>
      <c r="CD101" s="93">
        <v>23755</v>
      </c>
      <c r="CE101" s="93">
        <v>23362</v>
      </c>
      <c r="CF101" s="93">
        <v>23168</v>
      </c>
      <c r="CG101" s="93">
        <v>23368</v>
      </c>
      <c r="CH101" s="93">
        <v>23881</v>
      </c>
      <c r="CI101" s="93">
        <v>24342</v>
      </c>
      <c r="CJ101" s="178">
        <v>24435</v>
      </c>
      <c r="CK101" s="178">
        <v>24356</v>
      </c>
      <c r="CL101" s="178">
        <v>24747</v>
      </c>
      <c r="CM101" s="178">
        <v>24987</v>
      </c>
      <c r="CN101" s="93">
        <v>25197</v>
      </c>
      <c r="CO101" s="93">
        <v>25331</v>
      </c>
      <c r="CP101" s="93">
        <v>25358</v>
      </c>
      <c r="CQ101" s="93">
        <v>26308</v>
      </c>
      <c r="CR101" s="93">
        <v>25849</v>
      </c>
      <c r="CS101" s="93">
        <v>26762</v>
      </c>
      <c r="CT101" s="93">
        <v>26866</v>
      </c>
      <c r="CU101" s="93">
        <v>28287</v>
      </c>
      <c r="CV101" s="93">
        <v>28030</v>
      </c>
      <c r="CW101" s="93">
        <v>28820</v>
      </c>
      <c r="CX101" s="93">
        <v>29139</v>
      </c>
      <c r="CY101" s="93">
        <v>29803</v>
      </c>
      <c r="CZ101" s="93">
        <v>29600</v>
      </c>
      <c r="DA101" s="93">
        <v>30701</v>
      </c>
      <c r="DB101" s="93">
        <v>30899</v>
      </c>
      <c r="DC101" s="93">
        <v>30952</v>
      </c>
      <c r="DD101" s="178">
        <v>29982</v>
      </c>
      <c r="DE101" s="178">
        <v>29753</v>
      </c>
      <c r="DF101" s="178">
        <v>29752</v>
      </c>
      <c r="DG101" s="182">
        <v>30594</v>
      </c>
      <c r="DH101" s="182">
        <v>30820</v>
      </c>
      <c r="DI101" s="182">
        <v>31014</v>
      </c>
      <c r="DJ101" s="182">
        <v>32111</v>
      </c>
      <c r="DK101" s="93">
        <v>33434</v>
      </c>
      <c r="DL101" s="93">
        <v>34178</v>
      </c>
      <c r="DM101" s="93">
        <v>34137</v>
      </c>
      <c r="DN101" s="93">
        <v>33737</v>
      </c>
      <c r="DO101" s="93">
        <v>33647</v>
      </c>
      <c r="DP101" s="93">
        <v>34115</v>
      </c>
      <c r="DQ101" s="93">
        <v>34604</v>
      </c>
      <c r="DR101" s="93">
        <v>34501</v>
      </c>
      <c r="DS101" s="182">
        <v>34995</v>
      </c>
      <c r="DT101" s="182">
        <v>35204</v>
      </c>
      <c r="DU101" s="182">
        <v>34485</v>
      </c>
      <c r="DV101" s="93">
        <v>34442</v>
      </c>
      <c r="DW101" s="182">
        <v>35491</v>
      </c>
      <c r="DX101" s="182">
        <v>35582</v>
      </c>
      <c r="DY101" s="182">
        <v>36409</v>
      </c>
      <c r="DZ101" s="93">
        <v>37268</v>
      </c>
      <c r="EA101" s="93">
        <v>35874</v>
      </c>
      <c r="EB101" s="93">
        <v>34963</v>
      </c>
      <c r="EC101" s="93">
        <v>34800</v>
      </c>
      <c r="ED101" s="93">
        <v>34102</v>
      </c>
      <c r="EE101" s="93">
        <v>36072</v>
      </c>
      <c r="EF101" s="93">
        <v>35107</v>
      </c>
      <c r="EG101" s="93">
        <v>36622</v>
      </c>
      <c r="EH101" s="93">
        <v>39112</v>
      </c>
      <c r="EI101" s="93">
        <v>40243</v>
      </c>
      <c r="EJ101" s="93">
        <v>40365</v>
      </c>
      <c r="EK101" s="93">
        <v>39905</v>
      </c>
      <c r="EL101" s="93">
        <v>38728</v>
      </c>
      <c r="EM101" s="93">
        <v>36737</v>
      </c>
      <c r="EN101" s="93">
        <v>35972</v>
      </c>
      <c r="EO101" s="93">
        <v>35645</v>
      </c>
      <c r="EP101" s="93">
        <v>34993</v>
      </c>
      <c r="EQ101" s="93">
        <v>34855</v>
      </c>
      <c r="ER101" s="93">
        <v>35169</v>
      </c>
      <c r="ES101" s="181">
        <v>35900</v>
      </c>
      <c r="ET101" s="181">
        <v>37525</v>
      </c>
      <c r="EU101" s="181">
        <v>39150</v>
      </c>
      <c r="EV101" s="181">
        <v>39345</v>
      </c>
      <c r="EW101" s="181">
        <v>39994</v>
      </c>
      <c r="EX101" s="93">
        <v>40407</v>
      </c>
      <c r="EY101" s="93">
        <v>40502</v>
      </c>
      <c r="EZ101" s="93">
        <v>41271</v>
      </c>
      <c r="FA101" s="93">
        <v>41491</v>
      </c>
      <c r="FB101" s="93">
        <v>41159</v>
      </c>
      <c r="FC101" s="93">
        <v>42075</v>
      </c>
      <c r="FD101" s="93">
        <v>40804</v>
      </c>
      <c r="FE101" s="93">
        <v>40474</v>
      </c>
      <c r="FF101" s="93">
        <v>40175</v>
      </c>
      <c r="FG101" s="93">
        <v>39725</v>
      </c>
      <c r="FH101" s="93">
        <v>39976</v>
      </c>
      <c r="FI101" s="93">
        <v>41343</v>
      </c>
      <c r="FJ101" s="93">
        <v>41236</v>
      </c>
      <c r="FK101" s="93">
        <v>41043</v>
      </c>
      <c r="FL101" s="93">
        <v>40702</v>
      </c>
      <c r="FM101" s="93">
        <v>40671</v>
      </c>
      <c r="FN101" s="93">
        <v>39938</v>
      </c>
      <c r="FO101" s="93">
        <v>40343</v>
      </c>
      <c r="FP101" s="93">
        <v>39370</v>
      </c>
      <c r="FQ101" s="93">
        <v>38887</v>
      </c>
      <c r="FR101" s="93">
        <v>38213</v>
      </c>
      <c r="FS101" s="93">
        <v>38055</v>
      </c>
      <c r="FT101" s="93">
        <v>38853</v>
      </c>
      <c r="FU101" s="93">
        <v>39564</v>
      </c>
      <c r="FV101" s="93">
        <v>39609</v>
      </c>
      <c r="FW101" s="93">
        <v>39496</v>
      </c>
      <c r="FX101" s="93">
        <v>39800</v>
      </c>
      <c r="FY101" s="93">
        <v>40513</v>
      </c>
      <c r="FZ101" s="93">
        <v>39878</v>
      </c>
      <c r="GA101" s="93">
        <v>40498</v>
      </c>
      <c r="GB101" s="93">
        <v>39791.567257138799</v>
      </c>
      <c r="GC101" s="93">
        <v>40545.224019888796</v>
      </c>
      <c r="GD101" s="93">
        <v>40982.102227388794</v>
      </c>
      <c r="GE101" s="93">
        <v>41383.804159638799</v>
      </c>
      <c r="GF101" s="93">
        <v>42392.012933638791</v>
      </c>
      <c r="GG101" s="93">
        <v>42966.607368138801</v>
      </c>
      <c r="GH101" s="93">
        <v>42889.032574888799</v>
      </c>
      <c r="GI101" s="93">
        <v>43595.877939138802</v>
      </c>
      <c r="GJ101" s="93">
        <v>44278.506670138799</v>
      </c>
      <c r="GK101" s="93">
        <v>46597</v>
      </c>
      <c r="GL101" s="93">
        <v>46548</v>
      </c>
      <c r="GM101" s="93">
        <v>47639</v>
      </c>
      <c r="GN101" s="93">
        <v>46865</v>
      </c>
      <c r="GO101" s="93">
        <v>46217</v>
      </c>
      <c r="GP101" s="93">
        <v>49445</v>
      </c>
      <c r="GQ101" s="93">
        <v>52076</v>
      </c>
      <c r="GR101" s="93">
        <v>53154</v>
      </c>
      <c r="GS101" s="93">
        <v>53346</v>
      </c>
      <c r="GT101" s="93">
        <v>56536</v>
      </c>
      <c r="GU101" s="93">
        <v>56980</v>
      </c>
      <c r="GV101" s="93">
        <v>54448</v>
      </c>
      <c r="GW101" s="93">
        <v>55124</v>
      </c>
      <c r="GX101" s="93">
        <v>56959</v>
      </c>
      <c r="GY101" s="93">
        <v>59987</v>
      </c>
      <c r="GZ101" s="93">
        <v>63159</v>
      </c>
      <c r="HA101" s="93">
        <v>65034</v>
      </c>
      <c r="HB101" s="93">
        <v>69193</v>
      </c>
      <c r="HC101" s="93">
        <v>68234</v>
      </c>
      <c r="HD101" s="93">
        <v>70025</v>
      </c>
      <c r="HE101" s="93">
        <v>68917</v>
      </c>
      <c r="HF101" s="93">
        <v>69262</v>
      </c>
      <c r="HG101" s="93">
        <v>69239</v>
      </c>
      <c r="HH101" s="93">
        <v>69468</v>
      </c>
      <c r="HI101" s="93">
        <v>70688</v>
      </c>
      <c r="HJ101" s="93">
        <v>70819</v>
      </c>
      <c r="HK101" s="93">
        <v>71526</v>
      </c>
      <c r="HL101" s="283">
        <v>72060</v>
      </c>
      <c r="HM101" s="283">
        <v>73378</v>
      </c>
      <c r="HN101" s="283">
        <v>74465</v>
      </c>
      <c r="HO101" s="283">
        <v>76052</v>
      </c>
      <c r="HP101" s="283">
        <v>76421</v>
      </c>
      <c r="HQ101" s="283">
        <v>76119</v>
      </c>
      <c r="HR101" s="283">
        <v>76295</v>
      </c>
      <c r="HS101" s="283">
        <v>76446</v>
      </c>
      <c r="HT101" s="283">
        <v>75916</v>
      </c>
      <c r="HU101" s="283">
        <v>76007</v>
      </c>
      <c r="HV101" s="283">
        <v>77404</v>
      </c>
      <c r="HW101" s="283">
        <v>82031</v>
      </c>
      <c r="HX101" s="284">
        <v>85782</v>
      </c>
      <c r="HY101" s="284">
        <v>88553</v>
      </c>
      <c r="HZ101" s="284">
        <v>88369</v>
      </c>
      <c r="IA101" s="284">
        <v>89752</v>
      </c>
      <c r="IB101" s="284">
        <v>90677</v>
      </c>
      <c r="IC101" s="284">
        <v>92615</v>
      </c>
      <c r="ID101" s="285">
        <v>91121</v>
      </c>
      <c r="IE101" s="284">
        <v>91451</v>
      </c>
      <c r="IF101" s="284">
        <v>91845</v>
      </c>
      <c r="IG101" s="284">
        <v>93105</v>
      </c>
      <c r="IH101" s="284">
        <v>93762</v>
      </c>
      <c r="II101" s="284">
        <v>94621</v>
      </c>
      <c r="IJ101" s="283">
        <v>92184</v>
      </c>
      <c r="IK101" s="283">
        <v>90660</v>
      </c>
      <c r="IL101" s="283">
        <v>90137</v>
      </c>
      <c r="IM101" s="283">
        <v>91566</v>
      </c>
      <c r="IN101" s="283">
        <v>92354</v>
      </c>
      <c r="IO101" s="283">
        <v>93650</v>
      </c>
      <c r="IP101" s="283">
        <v>95363</v>
      </c>
      <c r="IQ101" s="283">
        <v>95544</v>
      </c>
      <c r="IR101" s="283">
        <v>95703</v>
      </c>
      <c r="IS101" s="286">
        <v>95557</v>
      </c>
      <c r="IT101" s="287">
        <v>93264</v>
      </c>
      <c r="IU101" s="287">
        <v>93400.201968749985</v>
      </c>
      <c r="IV101" s="287">
        <v>92378</v>
      </c>
      <c r="IW101" s="287">
        <v>91095</v>
      </c>
      <c r="IX101" s="287">
        <v>93651</v>
      </c>
      <c r="IY101" s="287">
        <v>91180</v>
      </c>
      <c r="IZ101" s="287">
        <v>90888</v>
      </c>
      <c r="JA101" s="287">
        <v>90968</v>
      </c>
      <c r="JB101" s="287">
        <v>92624</v>
      </c>
      <c r="JC101" s="287">
        <v>93089</v>
      </c>
      <c r="JD101" s="287">
        <v>92184</v>
      </c>
      <c r="JE101" s="287">
        <v>93740</v>
      </c>
      <c r="JF101" s="287">
        <v>92453</v>
      </c>
      <c r="JG101" s="541">
        <v>92560</v>
      </c>
      <c r="JH101" s="548"/>
      <c r="JI101" s="30"/>
      <c r="JJ101" s="30"/>
      <c r="JK101" s="30"/>
    </row>
    <row r="102" spans="1:271" s="15" customFormat="1" ht="14.25" customHeight="1">
      <c r="A102" s="58"/>
      <c r="B102" s="159" t="s">
        <v>100</v>
      </c>
      <c r="C102" s="190">
        <f t="shared" ref="C102:Q102" si="123">SUM(C103+C104+C105)</f>
        <v>2078</v>
      </c>
      <c r="D102" s="190">
        <f t="shared" si="123"/>
        <v>1897</v>
      </c>
      <c r="E102" s="190">
        <f t="shared" si="123"/>
        <v>1909</v>
      </c>
      <c r="F102" s="190">
        <f t="shared" si="123"/>
        <v>1765</v>
      </c>
      <c r="G102" s="190">
        <f>SUM(G103+G104+G105)</f>
        <v>1981</v>
      </c>
      <c r="H102" s="190">
        <f t="shared" si="123"/>
        <v>2315</v>
      </c>
      <c r="I102" s="190">
        <f t="shared" si="123"/>
        <v>2530</v>
      </c>
      <c r="J102" s="190">
        <f t="shared" si="123"/>
        <v>3886</v>
      </c>
      <c r="K102" s="190">
        <f t="shared" si="123"/>
        <v>4007</v>
      </c>
      <c r="L102" s="190">
        <f t="shared" si="123"/>
        <v>4025</v>
      </c>
      <c r="M102" s="190">
        <f t="shared" si="123"/>
        <v>4126</v>
      </c>
      <c r="N102" s="190">
        <f t="shared" si="123"/>
        <v>4695</v>
      </c>
      <c r="O102" s="190">
        <f t="shared" si="123"/>
        <v>5056</v>
      </c>
      <c r="P102" s="190">
        <f t="shared" si="123"/>
        <v>5327</v>
      </c>
      <c r="Q102" s="190">
        <f t="shared" si="123"/>
        <v>5786</v>
      </c>
      <c r="R102" s="190">
        <f>SUM(R103+R104+R105)</f>
        <v>5338.1010000000006</v>
      </c>
      <c r="S102" s="190">
        <f t="shared" ref="S102:AK102" si="124">SUM(S103+S104+S105)</f>
        <v>4907.3389999999999</v>
      </c>
      <c r="T102" s="190">
        <f t="shared" si="124"/>
        <v>4892.8980000000001</v>
      </c>
      <c r="U102" s="190">
        <f t="shared" si="124"/>
        <v>5494.8130000000001</v>
      </c>
      <c r="V102" s="190">
        <f t="shared" si="124"/>
        <v>4820</v>
      </c>
      <c r="W102" s="190">
        <f t="shared" si="124"/>
        <v>4594.8490000000002</v>
      </c>
      <c r="X102" s="190">
        <f t="shared" si="124"/>
        <v>4816</v>
      </c>
      <c r="Y102" s="190">
        <f t="shared" si="124"/>
        <v>4556</v>
      </c>
      <c r="Z102" s="190">
        <f t="shared" si="124"/>
        <v>5159</v>
      </c>
      <c r="AA102" s="190">
        <f t="shared" si="124"/>
        <v>4682</v>
      </c>
      <c r="AB102" s="190">
        <f t="shared" si="124"/>
        <v>4442</v>
      </c>
      <c r="AC102" s="190">
        <f t="shared" si="124"/>
        <v>4622</v>
      </c>
      <c r="AD102" s="190">
        <f t="shared" si="124"/>
        <v>4827</v>
      </c>
      <c r="AE102" s="190">
        <f t="shared" si="124"/>
        <v>5194</v>
      </c>
      <c r="AF102" s="190">
        <f t="shared" si="124"/>
        <v>5719</v>
      </c>
      <c r="AG102" s="190">
        <f t="shared" si="124"/>
        <v>5938</v>
      </c>
      <c r="AH102" s="190">
        <f t="shared" si="124"/>
        <v>6303</v>
      </c>
      <c r="AI102" s="190">
        <f t="shared" si="124"/>
        <v>6189</v>
      </c>
      <c r="AJ102" s="190">
        <f t="shared" si="124"/>
        <v>6453</v>
      </c>
      <c r="AK102" s="190">
        <f t="shared" si="124"/>
        <v>6420</v>
      </c>
      <c r="AL102" s="288">
        <f t="shared" ref="AL102:AQ102" si="125">SUM(AL103:AL105)</f>
        <v>6834</v>
      </c>
      <c r="AM102" s="288">
        <f t="shared" si="125"/>
        <v>6553</v>
      </c>
      <c r="AN102" s="288">
        <f t="shared" si="125"/>
        <v>6473</v>
      </c>
      <c r="AO102" s="288">
        <f t="shared" si="125"/>
        <v>5679</v>
      </c>
      <c r="AP102" s="288">
        <f t="shared" si="125"/>
        <v>6091</v>
      </c>
      <c r="AQ102" s="288">
        <f t="shared" si="125"/>
        <v>6891</v>
      </c>
      <c r="AR102" s="288">
        <f t="shared" ref="AR102:DC102" si="126">SUM(AR103:AR105)</f>
        <v>7607</v>
      </c>
      <c r="AS102" s="288">
        <f t="shared" si="126"/>
        <v>8444</v>
      </c>
      <c r="AT102" s="288">
        <f t="shared" si="126"/>
        <v>7828</v>
      </c>
      <c r="AU102" s="288">
        <f t="shared" si="126"/>
        <v>7449</v>
      </c>
      <c r="AV102" s="288">
        <f t="shared" si="126"/>
        <v>13409</v>
      </c>
      <c r="AW102" s="288">
        <f t="shared" si="126"/>
        <v>13334</v>
      </c>
      <c r="AX102" s="288">
        <f t="shared" si="126"/>
        <v>14469</v>
      </c>
      <c r="AY102" s="288">
        <f t="shared" si="126"/>
        <v>14576</v>
      </c>
      <c r="AZ102" s="288">
        <f t="shared" si="126"/>
        <v>15520</v>
      </c>
      <c r="BA102" s="288">
        <f t="shared" si="126"/>
        <v>17797</v>
      </c>
      <c r="BB102" s="288">
        <f t="shared" si="126"/>
        <v>18298</v>
      </c>
      <c r="BC102" s="288">
        <f t="shared" si="126"/>
        <v>16424</v>
      </c>
      <c r="BD102" s="288">
        <f t="shared" si="126"/>
        <v>17531</v>
      </c>
      <c r="BE102" s="288">
        <f t="shared" si="126"/>
        <v>20026</v>
      </c>
      <c r="BF102" s="288">
        <f t="shared" si="126"/>
        <v>21066</v>
      </c>
      <c r="BG102" s="288">
        <f t="shared" si="126"/>
        <v>21116</v>
      </c>
      <c r="BH102" s="288">
        <f t="shared" si="126"/>
        <v>18662</v>
      </c>
      <c r="BI102" s="288">
        <f t="shared" si="126"/>
        <v>20531</v>
      </c>
      <c r="BJ102" s="288">
        <f t="shared" si="126"/>
        <v>21706</v>
      </c>
      <c r="BK102" s="288">
        <f t="shared" si="126"/>
        <v>24366</v>
      </c>
      <c r="BL102" s="288">
        <f t="shared" si="126"/>
        <v>22947</v>
      </c>
      <c r="BM102" s="288">
        <f t="shared" si="126"/>
        <v>23041</v>
      </c>
      <c r="BN102" s="288">
        <f>SUM(BN103:BN105)</f>
        <v>22137</v>
      </c>
      <c r="BO102" s="288">
        <f t="shared" si="126"/>
        <v>22252</v>
      </c>
      <c r="BP102" s="288">
        <f t="shared" si="126"/>
        <v>22086</v>
      </c>
      <c r="BQ102" s="288">
        <f t="shared" si="126"/>
        <v>22387</v>
      </c>
      <c r="BR102" s="288">
        <f t="shared" si="126"/>
        <v>22869</v>
      </c>
      <c r="BS102" s="288">
        <f t="shared" si="126"/>
        <v>20499</v>
      </c>
      <c r="BT102" s="288">
        <f t="shared" si="126"/>
        <v>20407</v>
      </c>
      <c r="BU102" s="288">
        <f t="shared" si="126"/>
        <v>21661</v>
      </c>
      <c r="BV102" s="288">
        <f t="shared" si="126"/>
        <v>22340</v>
      </c>
      <c r="BW102" s="288">
        <f t="shared" si="126"/>
        <v>23494</v>
      </c>
      <c r="BX102" s="288">
        <f t="shared" si="126"/>
        <v>21282</v>
      </c>
      <c r="BY102" s="288">
        <f t="shared" si="126"/>
        <v>21152</v>
      </c>
      <c r="BZ102" s="288">
        <f t="shared" si="126"/>
        <v>18009</v>
      </c>
      <c r="CA102" s="288">
        <f t="shared" si="126"/>
        <v>17536</v>
      </c>
      <c r="CB102" s="93">
        <f t="shared" si="126"/>
        <v>19641</v>
      </c>
      <c r="CC102" s="93">
        <f t="shared" si="126"/>
        <v>21270</v>
      </c>
      <c r="CD102" s="93">
        <f t="shared" si="126"/>
        <v>21422</v>
      </c>
      <c r="CE102" s="93">
        <f t="shared" si="126"/>
        <v>22558</v>
      </c>
      <c r="CF102" s="93">
        <f t="shared" si="126"/>
        <v>23148</v>
      </c>
      <c r="CG102" s="93">
        <f t="shared" si="126"/>
        <v>23457</v>
      </c>
      <c r="CH102" s="93">
        <f t="shared" si="126"/>
        <v>24446</v>
      </c>
      <c r="CI102" s="93">
        <f t="shared" si="126"/>
        <v>29468</v>
      </c>
      <c r="CJ102" s="93">
        <f t="shared" si="126"/>
        <v>27307</v>
      </c>
      <c r="CK102" s="93">
        <f t="shared" si="126"/>
        <v>25568</v>
      </c>
      <c r="CL102" s="93">
        <f t="shared" si="126"/>
        <v>23622</v>
      </c>
      <c r="CM102" s="93">
        <f t="shared" si="126"/>
        <v>28027</v>
      </c>
      <c r="CN102" s="93">
        <f t="shared" si="126"/>
        <v>27375</v>
      </c>
      <c r="CO102" s="93">
        <f t="shared" si="126"/>
        <v>27964</v>
      </c>
      <c r="CP102" s="93">
        <f t="shared" si="126"/>
        <v>29272</v>
      </c>
      <c r="CQ102" s="93">
        <f t="shared" si="126"/>
        <v>29042</v>
      </c>
      <c r="CR102" s="93">
        <f t="shared" si="126"/>
        <v>29391</v>
      </c>
      <c r="CS102" s="93">
        <f t="shared" si="126"/>
        <v>30188</v>
      </c>
      <c r="CT102" s="93">
        <f t="shared" si="126"/>
        <v>31362</v>
      </c>
      <c r="CU102" s="93">
        <f t="shared" si="126"/>
        <v>30411</v>
      </c>
      <c r="CV102" s="93">
        <f t="shared" si="126"/>
        <v>33555.397742741465</v>
      </c>
      <c r="CW102" s="93">
        <f t="shared" si="126"/>
        <v>33213.90827743688</v>
      </c>
      <c r="CX102" s="93">
        <f t="shared" si="126"/>
        <v>33686.459575346365</v>
      </c>
      <c r="CY102" s="93">
        <f t="shared" si="126"/>
        <v>36345.820799845926</v>
      </c>
      <c r="CZ102" s="93">
        <f t="shared" si="126"/>
        <v>36403.634400526047</v>
      </c>
      <c r="DA102" s="93">
        <f t="shared" si="126"/>
        <v>36537.002624351524</v>
      </c>
      <c r="DB102" s="93">
        <f>SUM(DB103:DB105)</f>
        <v>35337.663224184456</v>
      </c>
      <c r="DC102" s="93">
        <f t="shared" si="126"/>
        <v>35891.316294151031</v>
      </c>
      <c r="DD102" s="178">
        <f t="shared" ref="DD102:FO102" si="127">SUM(DD103:DD105)</f>
        <v>35548.69401293344</v>
      </c>
      <c r="DE102" s="178">
        <f t="shared" si="127"/>
        <v>36589.430861300971</v>
      </c>
      <c r="DF102" s="178">
        <f t="shared" si="127"/>
        <v>38226.141621076364</v>
      </c>
      <c r="DG102" s="178">
        <f t="shared" si="127"/>
        <v>39907.405300036866</v>
      </c>
      <c r="DH102" s="182">
        <f t="shared" si="127"/>
        <v>39671.107680051115</v>
      </c>
      <c r="DI102" s="182">
        <f t="shared" si="127"/>
        <v>42120.761110431842</v>
      </c>
      <c r="DJ102" s="182">
        <f t="shared" si="127"/>
        <v>41937.503285661267</v>
      </c>
      <c r="DK102" s="93">
        <f t="shared" si="127"/>
        <v>42656.987056434977</v>
      </c>
      <c r="DL102" s="93">
        <f t="shared" si="127"/>
        <v>43775.285028602215</v>
      </c>
      <c r="DM102" s="93">
        <f t="shared" si="127"/>
        <v>43612.368689031049</v>
      </c>
      <c r="DN102" s="93">
        <f t="shared" si="127"/>
        <v>44011.13791485149</v>
      </c>
      <c r="DO102" s="93">
        <f t="shared" si="127"/>
        <v>45215.911322500622</v>
      </c>
      <c r="DP102" s="93">
        <f t="shared" si="127"/>
        <v>45680.358068375099</v>
      </c>
      <c r="DQ102" s="93">
        <f t="shared" si="127"/>
        <v>44131.670372063476</v>
      </c>
      <c r="DR102" s="93">
        <f t="shared" si="127"/>
        <v>44995.487502844044</v>
      </c>
      <c r="DS102" s="93">
        <f t="shared" si="127"/>
        <v>47809.882625061495</v>
      </c>
      <c r="DT102" s="93">
        <f t="shared" si="127"/>
        <v>46806.662498992431</v>
      </c>
      <c r="DU102" s="93">
        <f t="shared" si="127"/>
        <v>46271.089372480805</v>
      </c>
      <c r="DV102" s="93">
        <f>SUM(DV103:DV105)</f>
        <v>44907.427035092951</v>
      </c>
      <c r="DW102" s="93">
        <f t="shared" si="127"/>
        <v>41581.289064269644</v>
      </c>
      <c r="DX102" s="93">
        <f t="shared" si="127"/>
        <v>38407.894489172199</v>
      </c>
      <c r="DY102" s="93">
        <f t="shared" si="127"/>
        <v>36900</v>
      </c>
      <c r="DZ102" s="93">
        <f>SUM(DZ103:DZ105)</f>
        <v>36141.190668821415</v>
      </c>
      <c r="EA102" s="93">
        <f>SUM(EA103:EA105)</f>
        <v>35332</v>
      </c>
      <c r="EB102" s="93">
        <f>SUM(EB103:EB105)</f>
        <v>37519</v>
      </c>
      <c r="EC102" s="93">
        <f t="shared" si="127"/>
        <v>36609</v>
      </c>
      <c r="ED102" s="93">
        <f t="shared" si="127"/>
        <v>36730.787412312297</v>
      </c>
      <c r="EE102" s="93">
        <f t="shared" si="127"/>
        <v>35456.132390747298</v>
      </c>
      <c r="EF102" s="93">
        <f t="shared" si="127"/>
        <v>30997</v>
      </c>
      <c r="EG102" s="93">
        <f t="shared" si="127"/>
        <v>30616</v>
      </c>
      <c r="EH102" s="93">
        <f t="shared" si="127"/>
        <v>31988</v>
      </c>
      <c r="EI102" s="93">
        <f t="shared" si="127"/>
        <v>30769</v>
      </c>
      <c r="EJ102" s="93">
        <f t="shared" si="127"/>
        <v>30757</v>
      </c>
      <c r="EK102" s="93">
        <f t="shared" si="127"/>
        <v>29592</v>
      </c>
      <c r="EL102" s="93">
        <f t="shared" si="127"/>
        <v>27739</v>
      </c>
      <c r="EM102" s="93">
        <f t="shared" si="127"/>
        <v>27746</v>
      </c>
      <c r="EN102" s="93">
        <f t="shared" si="127"/>
        <v>28671</v>
      </c>
      <c r="EO102" s="93">
        <f t="shared" si="127"/>
        <v>28279</v>
      </c>
      <c r="EP102" s="93">
        <f t="shared" si="127"/>
        <v>28349</v>
      </c>
      <c r="EQ102" s="181">
        <f t="shared" si="127"/>
        <v>28194</v>
      </c>
      <c r="ER102" s="181">
        <f t="shared" si="127"/>
        <v>26397</v>
      </c>
      <c r="ES102" s="181">
        <f t="shared" si="127"/>
        <v>26899</v>
      </c>
      <c r="ET102" s="181">
        <f t="shared" si="127"/>
        <v>27119</v>
      </c>
      <c r="EU102" s="181">
        <f t="shared" si="127"/>
        <v>26137</v>
      </c>
      <c r="EV102" s="181">
        <f>SUM(EV103:EV105)</f>
        <v>26236</v>
      </c>
      <c r="EW102" s="181">
        <f t="shared" si="127"/>
        <v>25578</v>
      </c>
      <c r="EX102" s="93">
        <f t="shared" si="127"/>
        <v>25704</v>
      </c>
      <c r="EY102" s="93">
        <f>SUM(EY103:EY105)</f>
        <v>25869</v>
      </c>
      <c r="EZ102" s="93">
        <f t="shared" si="127"/>
        <v>26137</v>
      </c>
      <c r="FA102" s="93">
        <f t="shared" si="127"/>
        <v>26693</v>
      </c>
      <c r="FB102" s="93">
        <f t="shared" si="127"/>
        <v>26789</v>
      </c>
      <c r="FC102" s="93">
        <f>SUM(FC103:FC105)</f>
        <v>26641.878482108386</v>
      </c>
      <c r="FD102" s="93">
        <f t="shared" si="127"/>
        <v>26956.956423023206</v>
      </c>
      <c r="FE102" s="93">
        <f t="shared" si="127"/>
        <v>26437</v>
      </c>
      <c r="FF102" s="93">
        <f t="shared" si="127"/>
        <v>25493</v>
      </c>
      <c r="FG102" s="93">
        <f t="shared" si="127"/>
        <v>23852</v>
      </c>
      <c r="FH102" s="93">
        <f t="shared" si="127"/>
        <v>23954</v>
      </c>
      <c r="FI102" s="93">
        <f t="shared" si="127"/>
        <v>23351</v>
      </c>
      <c r="FJ102" s="93">
        <f t="shared" si="127"/>
        <v>22764</v>
      </c>
      <c r="FK102" s="93">
        <f t="shared" si="127"/>
        <v>22541</v>
      </c>
      <c r="FL102" s="93">
        <f t="shared" si="127"/>
        <v>23110.257055643862</v>
      </c>
      <c r="FM102" s="93">
        <f t="shared" si="127"/>
        <v>21932</v>
      </c>
      <c r="FN102" s="93">
        <f t="shared" si="127"/>
        <v>22552.189045619984</v>
      </c>
      <c r="FO102" s="93">
        <f t="shared" si="127"/>
        <v>25348</v>
      </c>
      <c r="FP102" s="93">
        <f>SUM(FP103:FP105)</f>
        <v>24091</v>
      </c>
      <c r="FQ102" s="93">
        <f>SUM(FQ103:FQ105)</f>
        <v>23381.397204805777</v>
      </c>
      <c r="FR102" s="93">
        <f t="shared" ref="FR102:HW102" si="128">SUM(FR103:FR105)</f>
        <v>23537</v>
      </c>
      <c r="FS102" s="93">
        <f t="shared" si="128"/>
        <v>23101</v>
      </c>
      <c r="FT102" s="93">
        <f t="shared" si="128"/>
        <v>23158</v>
      </c>
      <c r="FU102" s="93">
        <f t="shared" si="128"/>
        <v>23845.120267250037</v>
      </c>
      <c r="FV102" s="93">
        <f t="shared" si="128"/>
        <v>25071.4685195614</v>
      </c>
      <c r="FW102" s="93">
        <f t="shared" si="128"/>
        <v>26639.6221543752</v>
      </c>
      <c r="FX102" s="93">
        <f t="shared" si="128"/>
        <v>27584.911636321238</v>
      </c>
      <c r="FY102" s="93">
        <f t="shared" si="128"/>
        <v>26590.889038431193</v>
      </c>
      <c r="FZ102" s="93">
        <f t="shared" si="128"/>
        <v>27919.857509977719</v>
      </c>
      <c r="GA102" s="93">
        <f t="shared" si="128"/>
        <v>26663.376719823875</v>
      </c>
      <c r="GB102" s="93">
        <f t="shared" si="128"/>
        <v>27084.607588008665</v>
      </c>
      <c r="GC102" s="93">
        <f t="shared" si="128"/>
        <v>26815.117546356709</v>
      </c>
      <c r="GD102" s="93">
        <f t="shared" si="128"/>
        <v>27523.536077988771</v>
      </c>
      <c r="GE102" s="93">
        <f t="shared" si="128"/>
        <v>30028.57588454719</v>
      </c>
      <c r="GF102" s="93">
        <f t="shared" si="128"/>
        <v>29442.563770659261</v>
      </c>
      <c r="GG102" s="93">
        <f t="shared" si="128"/>
        <v>30508.003886425398</v>
      </c>
      <c r="GH102" s="93">
        <f t="shared" si="128"/>
        <v>31655.132210502972</v>
      </c>
      <c r="GI102" s="93">
        <f t="shared" si="128"/>
        <v>32475.553207817364</v>
      </c>
      <c r="GJ102" s="93">
        <f t="shared" si="128"/>
        <v>29954.432854591898</v>
      </c>
      <c r="GK102" s="93">
        <f t="shared" si="128"/>
        <v>28507.951452694742</v>
      </c>
      <c r="GL102" s="93">
        <f t="shared" si="128"/>
        <v>30702</v>
      </c>
      <c r="GM102" s="93">
        <f t="shared" si="128"/>
        <v>30614</v>
      </c>
      <c r="GN102" s="93">
        <f t="shared" si="128"/>
        <v>27909</v>
      </c>
      <c r="GO102" s="93">
        <f t="shared" si="128"/>
        <v>28214</v>
      </c>
      <c r="GP102" s="93">
        <f>SUM(GP103:GP105)</f>
        <v>28849</v>
      </c>
      <c r="GQ102" s="93">
        <f t="shared" si="128"/>
        <v>27929</v>
      </c>
      <c r="GR102" s="93">
        <f t="shared" si="128"/>
        <v>25993</v>
      </c>
      <c r="GS102" s="93">
        <f t="shared" si="128"/>
        <v>28398</v>
      </c>
      <c r="GT102" s="93">
        <f t="shared" si="128"/>
        <v>27926</v>
      </c>
      <c r="GU102" s="93">
        <f t="shared" si="128"/>
        <v>27969</v>
      </c>
      <c r="GV102" s="93">
        <f t="shared" si="128"/>
        <v>26254</v>
      </c>
      <c r="GW102" s="93">
        <f t="shared" si="128"/>
        <v>25291</v>
      </c>
      <c r="GX102" s="93">
        <f t="shared" si="128"/>
        <v>26591</v>
      </c>
      <c r="GY102" s="93">
        <f>SUM(GY103:GY105)</f>
        <v>28874</v>
      </c>
      <c r="GZ102" s="93">
        <f>SUM(GZ103:GZ105)</f>
        <v>29078</v>
      </c>
      <c r="HA102" s="93">
        <f t="shared" si="128"/>
        <v>30514</v>
      </c>
      <c r="HB102" s="93">
        <f t="shared" si="128"/>
        <v>30243</v>
      </c>
      <c r="HC102" s="93">
        <f t="shared" si="128"/>
        <v>32688</v>
      </c>
      <c r="HD102" s="93">
        <f t="shared" si="128"/>
        <v>32069</v>
      </c>
      <c r="HE102" s="93">
        <f t="shared" si="128"/>
        <v>31532</v>
      </c>
      <c r="HF102" s="93">
        <f t="shared" si="128"/>
        <v>32269</v>
      </c>
      <c r="HG102" s="93">
        <f t="shared" si="128"/>
        <v>34984</v>
      </c>
      <c r="HH102" s="93">
        <f t="shared" si="128"/>
        <v>34494</v>
      </c>
      <c r="HI102" s="93">
        <f t="shared" si="128"/>
        <v>35249</v>
      </c>
      <c r="HJ102" s="93">
        <f t="shared" si="128"/>
        <v>36104</v>
      </c>
      <c r="HK102" s="93">
        <f t="shared" si="128"/>
        <v>38611</v>
      </c>
      <c r="HL102" s="283">
        <f t="shared" si="128"/>
        <v>39079</v>
      </c>
      <c r="HM102" s="283">
        <f t="shared" si="128"/>
        <v>38420</v>
      </c>
      <c r="HN102" s="283">
        <f t="shared" si="128"/>
        <v>39938</v>
      </c>
      <c r="HO102" s="283">
        <f t="shared" si="128"/>
        <v>38686</v>
      </c>
      <c r="HP102" s="283">
        <f t="shared" si="128"/>
        <v>41442</v>
      </c>
      <c r="HQ102" s="283">
        <f t="shared" si="128"/>
        <v>42371</v>
      </c>
      <c r="HR102" s="283">
        <f t="shared" si="128"/>
        <v>44770</v>
      </c>
      <c r="HS102" s="283">
        <f t="shared" si="128"/>
        <v>45713</v>
      </c>
      <c r="HT102" s="283">
        <f t="shared" si="128"/>
        <v>45732</v>
      </c>
      <c r="HU102" s="283">
        <f t="shared" si="128"/>
        <v>48692</v>
      </c>
      <c r="HV102" s="283">
        <f t="shared" si="128"/>
        <v>51940</v>
      </c>
      <c r="HW102" s="283">
        <f t="shared" si="128"/>
        <v>63211</v>
      </c>
      <c r="HX102" s="284">
        <f>SUM(HX103:HX105)</f>
        <v>63270</v>
      </c>
      <c r="HY102" s="284">
        <f t="shared" ref="HY102:IB102" si="129">SUM(HY103:HY105)</f>
        <v>61468</v>
      </c>
      <c r="HZ102" s="284">
        <f t="shared" si="129"/>
        <v>64358</v>
      </c>
      <c r="IA102" s="284">
        <f>SUM(IA103:IA105)</f>
        <v>63579</v>
      </c>
      <c r="IB102" s="284">
        <f t="shared" si="129"/>
        <v>64927</v>
      </c>
      <c r="IC102" s="284">
        <f>SUM(IC103:IC105)</f>
        <v>63526</v>
      </c>
      <c r="ID102" s="284">
        <f>SUM(ID103:ID105)</f>
        <v>56585</v>
      </c>
      <c r="IE102" s="284">
        <f t="shared" ref="IE102:IM102" si="130">SUM(IE103:IE105)</f>
        <v>58337</v>
      </c>
      <c r="IF102" s="284">
        <f t="shared" si="130"/>
        <v>63824</v>
      </c>
      <c r="IG102" s="284">
        <f t="shared" si="130"/>
        <v>70649</v>
      </c>
      <c r="IH102" s="284">
        <f t="shared" si="130"/>
        <v>62776</v>
      </c>
      <c r="II102" s="284">
        <f t="shared" si="130"/>
        <v>70535</v>
      </c>
      <c r="IJ102" s="283">
        <f>SUM(IJ103:IJ105)</f>
        <v>57299</v>
      </c>
      <c r="IK102" s="283">
        <f t="shared" si="130"/>
        <v>54612</v>
      </c>
      <c r="IL102" s="283">
        <f t="shared" si="130"/>
        <v>54530</v>
      </c>
      <c r="IM102" s="283">
        <f t="shared" si="130"/>
        <v>51494</v>
      </c>
      <c r="IN102" s="283">
        <f>SUM(IN103:IN105)</f>
        <v>53054</v>
      </c>
      <c r="IO102" s="283">
        <f>SUM(IO103:IO105)</f>
        <v>62024</v>
      </c>
      <c r="IP102" s="283">
        <f>SUM(IP103:IP105)</f>
        <v>60871</v>
      </c>
      <c r="IQ102" s="283">
        <f t="shared" ref="IQ102:IU102" si="131">IQ105+IQ103</f>
        <v>59466</v>
      </c>
      <c r="IR102" s="283">
        <f t="shared" si="131"/>
        <v>55125</v>
      </c>
      <c r="IS102" s="287">
        <f t="shared" si="131"/>
        <v>51557</v>
      </c>
      <c r="IT102" s="287">
        <f t="shared" si="131"/>
        <v>47480</v>
      </c>
      <c r="IU102" s="287">
        <f t="shared" si="131"/>
        <v>48920.002</v>
      </c>
      <c r="IV102" s="287">
        <f t="shared" ref="IV102:IZ102" si="132">IV105+IV103</f>
        <v>44497</v>
      </c>
      <c r="IW102" s="287">
        <f t="shared" si="132"/>
        <v>44282</v>
      </c>
      <c r="IX102" s="287">
        <f t="shared" si="132"/>
        <v>43274</v>
      </c>
      <c r="IY102" s="287">
        <f t="shared" si="132"/>
        <v>40622</v>
      </c>
      <c r="IZ102" s="287">
        <f t="shared" si="132"/>
        <v>39263</v>
      </c>
      <c r="JA102" s="287">
        <f>JA105+JA103</f>
        <v>41975</v>
      </c>
      <c r="JB102" s="287">
        <f>JB105+JB103</f>
        <v>37589</v>
      </c>
      <c r="JC102" s="287">
        <f>JC105+JC103</f>
        <v>36590</v>
      </c>
      <c r="JD102" s="287">
        <f t="shared" ref="JD102" si="133">JD105+JD103</f>
        <v>36139</v>
      </c>
      <c r="JE102" s="287">
        <f>JE105+JE103</f>
        <v>37228</v>
      </c>
      <c r="JF102" s="287">
        <f>JF105+JF103</f>
        <v>36910</v>
      </c>
      <c r="JG102" s="541">
        <f>JG105+JG103</f>
        <v>39521</v>
      </c>
      <c r="JH102" s="548"/>
      <c r="JI102" s="30"/>
      <c r="JJ102" s="30"/>
      <c r="JK102" s="30"/>
    </row>
    <row r="103" spans="1:271" ht="15" customHeight="1">
      <c r="A103" s="58"/>
      <c r="B103" s="163" t="s">
        <v>101</v>
      </c>
      <c r="C103" s="196">
        <v>1052</v>
      </c>
      <c r="D103" s="196">
        <v>958</v>
      </c>
      <c r="E103" s="196">
        <v>1232</v>
      </c>
      <c r="F103" s="196">
        <v>1089</v>
      </c>
      <c r="G103" s="196">
        <v>1413</v>
      </c>
      <c r="H103" s="196">
        <v>1677</v>
      </c>
      <c r="I103" s="196">
        <v>2038</v>
      </c>
      <c r="J103" s="196">
        <v>3284</v>
      </c>
      <c r="K103" s="196">
        <v>3255</v>
      </c>
      <c r="L103" s="196">
        <v>3188</v>
      </c>
      <c r="M103" s="196">
        <v>3200</v>
      </c>
      <c r="N103" s="196">
        <v>3729</v>
      </c>
      <c r="O103" s="196">
        <v>4199</v>
      </c>
      <c r="P103" s="196">
        <v>4543</v>
      </c>
      <c r="Q103" s="196">
        <v>4942</v>
      </c>
      <c r="R103" s="196">
        <v>3042.1010000000001</v>
      </c>
      <c r="S103" s="196">
        <v>2313.3389999999999</v>
      </c>
      <c r="T103" s="196">
        <v>2022.8979999999999</v>
      </c>
      <c r="U103" s="196">
        <v>2719.8130000000001</v>
      </c>
      <c r="V103" s="196">
        <v>2461</v>
      </c>
      <c r="W103" s="196">
        <v>2249.8490000000002</v>
      </c>
      <c r="X103" s="196">
        <v>2506</v>
      </c>
      <c r="Y103" s="196">
        <v>2349</v>
      </c>
      <c r="Z103" s="196">
        <v>2672</v>
      </c>
      <c r="AA103" s="196">
        <v>2327</v>
      </c>
      <c r="AB103" s="196">
        <v>1898</v>
      </c>
      <c r="AC103" s="196">
        <v>2223</v>
      </c>
      <c r="AD103" s="196">
        <v>2455</v>
      </c>
      <c r="AE103" s="196">
        <v>2597</v>
      </c>
      <c r="AF103" s="196">
        <v>3064</v>
      </c>
      <c r="AG103" s="196">
        <v>3340</v>
      </c>
      <c r="AH103" s="196">
        <v>3677</v>
      </c>
      <c r="AI103" s="196">
        <v>3585</v>
      </c>
      <c r="AJ103" s="196">
        <v>3667</v>
      </c>
      <c r="AK103" s="196">
        <v>3583</v>
      </c>
      <c r="AL103" s="89">
        <v>3768</v>
      </c>
      <c r="AM103" s="196">
        <v>4173</v>
      </c>
      <c r="AN103" s="196">
        <v>3671</v>
      </c>
      <c r="AO103" s="196">
        <v>2760</v>
      </c>
      <c r="AP103" s="196">
        <v>4508</v>
      </c>
      <c r="AQ103" s="196">
        <v>4234</v>
      </c>
      <c r="AR103" s="79">
        <v>4374</v>
      </c>
      <c r="AS103" s="79">
        <v>5059</v>
      </c>
      <c r="AT103" s="79">
        <v>6085</v>
      </c>
      <c r="AU103" s="78">
        <v>5737</v>
      </c>
      <c r="AV103" s="89">
        <v>11457</v>
      </c>
      <c r="AW103" s="89">
        <v>11296</v>
      </c>
      <c r="AX103" s="89">
        <v>12452</v>
      </c>
      <c r="AY103" s="89">
        <v>13176</v>
      </c>
      <c r="AZ103" s="78">
        <v>13665</v>
      </c>
      <c r="BA103" s="89">
        <v>15830</v>
      </c>
      <c r="BB103" s="89">
        <v>16159</v>
      </c>
      <c r="BC103" s="78">
        <v>14344</v>
      </c>
      <c r="BD103" s="78">
        <v>15214</v>
      </c>
      <c r="BE103" s="89">
        <v>17898</v>
      </c>
      <c r="BF103" s="89">
        <v>19369</v>
      </c>
      <c r="BG103" s="89">
        <v>19469</v>
      </c>
      <c r="BH103" s="89">
        <v>17390</v>
      </c>
      <c r="BI103" s="89">
        <v>18480</v>
      </c>
      <c r="BJ103" s="89">
        <v>19057</v>
      </c>
      <c r="BK103" s="89">
        <v>21554</v>
      </c>
      <c r="BL103" s="89">
        <v>20507</v>
      </c>
      <c r="BM103" s="89">
        <v>20360</v>
      </c>
      <c r="BN103" s="89">
        <v>18944</v>
      </c>
      <c r="BO103" s="87">
        <v>19144</v>
      </c>
      <c r="BP103" s="87">
        <v>18865</v>
      </c>
      <c r="BQ103" s="87">
        <v>19067</v>
      </c>
      <c r="BR103" s="78">
        <v>19768</v>
      </c>
      <c r="BS103" s="89">
        <v>17210</v>
      </c>
      <c r="BT103" s="87">
        <v>17393</v>
      </c>
      <c r="BU103" s="87">
        <v>18597</v>
      </c>
      <c r="BV103" s="87">
        <v>19683</v>
      </c>
      <c r="BW103" s="87">
        <v>21101</v>
      </c>
      <c r="BX103" s="87">
        <v>18623</v>
      </c>
      <c r="BY103" s="87">
        <v>18474</v>
      </c>
      <c r="BZ103" s="87">
        <v>15190</v>
      </c>
      <c r="CA103" s="87">
        <v>14717</v>
      </c>
      <c r="CB103" s="78">
        <v>16325</v>
      </c>
      <c r="CC103" s="89">
        <v>18283</v>
      </c>
      <c r="CD103" s="89">
        <v>18386</v>
      </c>
      <c r="CE103" s="89">
        <v>19198</v>
      </c>
      <c r="CF103" s="89">
        <v>19606</v>
      </c>
      <c r="CG103" s="89">
        <v>19873</v>
      </c>
      <c r="CH103" s="89">
        <v>20989</v>
      </c>
      <c r="CI103" s="89">
        <v>26303</v>
      </c>
      <c r="CJ103" s="89">
        <v>23778</v>
      </c>
      <c r="CK103" s="89">
        <v>22206</v>
      </c>
      <c r="CL103" s="89">
        <v>20054</v>
      </c>
      <c r="CM103" s="89">
        <v>24492</v>
      </c>
      <c r="CN103" s="89">
        <v>23535</v>
      </c>
      <c r="CO103" s="89">
        <v>24114</v>
      </c>
      <c r="CP103" s="89">
        <v>25288</v>
      </c>
      <c r="CQ103" s="89">
        <v>25208</v>
      </c>
      <c r="CR103" s="89">
        <v>24896</v>
      </c>
      <c r="CS103" s="89">
        <v>25759</v>
      </c>
      <c r="CT103" s="89">
        <v>26749</v>
      </c>
      <c r="CU103" s="89">
        <v>26541</v>
      </c>
      <c r="CV103" s="89">
        <v>28909.397742741468</v>
      </c>
      <c r="CW103" s="89">
        <v>29115.90827743688</v>
      </c>
      <c r="CX103" s="89">
        <v>29630.459575346365</v>
      </c>
      <c r="CY103" s="89">
        <v>32402.820799845922</v>
      </c>
      <c r="CZ103" s="89">
        <v>32023.634400526051</v>
      </c>
      <c r="DA103" s="89">
        <v>32699.002624351524</v>
      </c>
      <c r="DB103" s="79">
        <v>30881.663224184456</v>
      </c>
      <c r="DC103" s="79">
        <v>30748.316294151031</v>
      </c>
      <c r="DD103" s="87">
        <v>29331.69401293344</v>
      </c>
      <c r="DE103" s="79">
        <v>30667.430861300971</v>
      </c>
      <c r="DF103" s="79">
        <v>32517.141621076364</v>
      </c>
      <c r="DG103" s="79">
        <v>34716.405300036866</v>
      </c>
      <c r="DH103" s="79">
        <v>33646.107680051115</v>
      </c>
      <c r="DI103" s="87">
        <v>35848.761110431842</v>
      </c>
      <c r="DJ103" s="89">
        <v>36073.503285661267</v>
      </c>
      <c r="DK103" s="89">
        <v>36807.987056434977</v>
      </c>
      <c r="DL103" s="89">
        <v>38346.285028602215</v>
      </c>
      <c r="DM103" s="89">
        <v>38332.368689031049</v>
      </c>
      <c r="DN103" s="89">
        <v>38382.13791485149</v>
      </c>
      <c r="DO103" s="89">
        <v>39566.911322500622</v>
      </c>
      <c r="DP103" s="89">
        <v>40071.358068375099</v>
      </c>
      <c r="DQ103" s="89">
        <v>38059.670372063476</v>
      </c>
      <c r="DR103" s="89">
        <v>39002.487502844044</v>
      </c>
      <c r="DS103" s="89">
        <v>42174.882625061495</v>
      </c>
      <c r="DT103" s="89">
        <v>41224.662498992431</v>
      </c>
      <c r="DU103" s="89">
        <v>40457.089372480805</v>
      </c>
      <c r="DV103" s="89">
        <v>39079.427035092951</v>
      </c>
      <c r="DW103" s="89">
        <v>36965.289064269644</v>
      </c>
      <c r="DX103" s="89">
        <v>33870.894489172199</v>
      </c>
      <c r="DY103" s="89">
        <v>33168</v>
      </c>
      <c r="DZ103" s="89">
        <v>33004.190668821415</v>
      </c>
      <c r="EA103" s="89">
        <v>30811</v>
      </c>
      <c r="EB103" s="89">
        <v>33145</v>
      </c>
      <c r="EC103" s="89">
        <v>32450</v>
      </c>
      <c r="ED103" s="89">
        <v>32156.787412312297</v>
      </c>
      <c r="EE103" s="89">
        <v>31644.132390747302</v>
      </c>
      <c r="EF103" s="89">
        <v>26563</v>
      </c>
      <c r="EG103" s="89">
        <v>26177</v>
      </c>
      <c r="EH103" s="89">
        <v>27744</v>
      </c>
      <c r="EI103" s="89">
        <v>26427</v>
      </c>
      <c r="EJ103" s="89">
        <v>26314</v>
      </c>
      <c r="EK103" s="89">
        <v>24327</v>
      </c>
      <c r="EL103" s="171">
        <v>23297</v>
      </c>
      <c r="EM103" s="171">
        <v>23501</v>
      </c>
      <c r="EN103" s="89">
        <v>24443</v>
      </c>
      <c r="EO103" s="89">
        <v>24364</v>
      </c>
      <c r="EP103" s="89">
        <v>24432</v>
      </c>
      <c r="EQ103" s="89">
        <v>24464</v>
      </c>
      <c r="ER103" s="89">
        <v>22926</v>
      </c>
      <c r="ES103" s="87">
        <v>23366</v>
      </c>
      <c r="ET103" s="87">
        <v>24000</v>
      </c>
      <c r="EU103" s="89">
        <v>23202</v>
      </c>
      <c r="EV103" s="89">
        <v>22931</v>
      </c>
      <c r="EW103" s="89">
        <v>22429</v>
      </c>
      <c r="EX103" s="87">
        <v>22373</v>
      </c>
      <c r="EY103" s="89">
        <v>22353</v>
      </c>
      <c r="EZ103" s="89">
        <v>22831</v>
      </c>
      <c r="FA103" s="89">
        <v>22683</v>
      </c>
      <c r="FB103" s="89">
        <v>22766</v>
      </c>
      <c r="FC103" s="89">
        <v>23484.878482108386</v>
      </c>
      <c r="FD103" s="89">
        <v>22656.956423023206</v>
      </c>
      <c r="FE103" s="89">
        <v>22333</v>
      </c>
      <c r="FF103" s="89">
        <v>21550</v>
      </c>
      <c r="FG103" s="89">
        <v>19668</v>
      </c>
      <c r="FH103" s="89">
        <v>19885</v>
      </c>
      <c r="FI103" s="89">
        <v>19953</v>
      </c>
      <c r="FJ103" s="89">
        <v>18631</v>
      </c>
      <c r="FK103" s="89">
        <v>18897</v>
      </c>
      <c r="FL103" s="89">
        <v>19063.257055643862</v>
      </c>
      <c r="FM103" s="89">
        <v>18063</v>
      </c>
      <c r="FN103" s="89">
        <v>18373.189045619984</v>
      </c>
      <c r="FO103" s="89">
        <v>21454</v>
      </c>
      <c r="FP103" s="89">
        <v>19946</v>
      </c>
      <c r="FQ103" s="89">
        <v>19406.397204805777</v>
      </c>
      <c r="FR103" s="89">
        <v>19578</v>
      </c>
      <c r="FS103" s="89">
        <v>18955</v>
      </c>
      <c r="FT103" s="89">
        <v>18833</v>
      </c>
      <c r="FU103" s="89">
        <v>19336.120267250037</v>
      </c>
      <c r="FV103" s="89">
        <v>20911.4685195614</v>
      </c>
      <c r="FW103" s="89">
        <v>22499.6221543752</v>
      </c>
      <c r="FX103" s="89">
        <v>23579.911636321238</v>
      </c>
      <c r="FY103" s="89">
        <v>22390.889038431193</v>
      </c>
      <c r="FZ103" s="89">
        <v>23236.857509977719</v>
      </c>
      <c r="GA103" s="89">
        <v>22896.376719823875</v>
      </c>
      <c r="GB103" s="89">
        <v>22502.071588008665</v>
      </c>
      <c r="GC103" s="89">
        <v>22579.708546356709</v>
      </c>
      <c r="GD103" s="89">
        <v>22968.41007798877</v>
      </c>
      <c r="GE103" s="89">
        <v>25722.02088454719</v>
      </c>
      <c r="GF103" s="89">
        <v>25227.261770659261</v>
      </c>
      <c r="GG103" s="89">
        <v>25694.089886425398</v>
      </c>
      <c r="GH103" s="89">
        <v>26240.098210502973</v>
      </c>
      <c r="GI103" s="89">
        <v>27481.775207817362</v>
      </c>
      <c r="GJ103" s="89">
        <v>24820.426854591897</v>
      </c>
      <c r="GK103" s="89">
        <v>24895.951452694742</v>
      </c>
      <c r="GL103" s="89">
        <v>26240</v>
      </c>
      <c r="GM103" s="89">
        <v>26418</v>
      </c>
      <c r="GN103" s="89">
        <v>22809</v>
      </c>
      <c r="GO103" s="89">
        <v>23404</v>
      </c>
      <c r="GP103" s="89">
        <v>24475</v>
      </c>
      <c r="GQ103" s="89">
        <v>22124</v>
      </c>
      <c r="GR103" s="89">
        <v>20519</v>
      </c>
      <c r="GS103" s="89">
        <v>21347</v>
      </c>
      <c r="GT103" s="89">
        <v>22867</v>
      </c>
      <c r="GU103" s="89">
        <v>22006</v>
      </c>
      <c r="GV103" s="89">
        <v>18971</v>
      </c>
      <c r="GW103" s="89">
        <v>18881</v>
      </c>
      <c r="GX103" s="89">
        <v>20947</v>
      </c>
      <c r="GY103" s="89">
        <v>22830</v>
      </c>
      <c r="GZ103" s="89">
        <v>23289</v>
      </c>
      <c r="HA103" s="89">
        <v>24805</v>
      </c>
      <c r="HB103" s="89">
        <v>24860</v>
      </c>
      <c r="HC103" s="89">
        <v>27248</v>
      </c>
      <c r="HD103" s="89">
        <v>26084</v>
      </c>
      <c r="HE103" s="89">
        <v>25801</v>
      </c>
      <c r="HF103" s="89">
        <v>26168</v>
      </c>
      <c r="HG103" s="89">
        <v>28794</v>
      </c>
      <c r="HH103" s="89">
        <v>28777</v>
      </c>
      <c r="HI103" s="89">
        <v>29771</v>
      </c>
      <c r="HJ103" s="89">
        <v>30072</v>
      </c>
      <c r="HK103" s="89">
        <v>33575</v>
      </c>
      <c r="HL103" s="197">
        <v>32932</v>
      </c>
      <c r="HM103" s="197">
        <v>32506</v>
      </c>
      <c r="HN103" s="197">
        <v>33508</v>
      </c>
      <c r="HO103" s="197">
        <v>33299</v>
      </c>
      <c r="HP103" s="197">
        <v>34515</v>
      </c>
      <c r="HQ103" s="197">
        <v>35520</v>
      </c>
      <c r="HR103" s="197">
        <v>38427</v>
      </c>
      <c r="HS103" s="197">
        <v>39379</v>
      </c>
      <c r="HT103" s="197">
        <v>39977</v>
      </c>
      <c r="HU103" s="197">
        <v>42113</v>
      </c>
      <c r="HV103" s="197">
        <v>45035</v>
      </c>
      <c r="HW103" s="197">
        <v>57681</v>
      </c>
      <c r="HX103" s="197">
        <v>55540</v>
      </c>
      <c r="HY103" s="197">
        <v>53350</v>
      </c>
      <c r="HZ103" s="197">
        <v>55763</v>
      </c>
      <c r="IA103" s="197">
        <v>55703</v>
      </c>
      <c r="IB103" s="197">
        <v>56410</v>
      </c>
      <c r="IC103" s="197">
        <v>56142</v>
      </c>
      <c r="ID103" s="197">
        <v>47936</v>
      </c>
      <c r="IE103" s="197">
        <v>50019</v>
      </c>
      <c r="IF103" s="197">
        <v>55609</v>
      </c>
      <c r="IG103" s="197">
        <v>61610</v>
      </c>
      <c r="IH103" s="197">
        <v>53937</v>
      </c>
      <c r="II103" s="197">
        <v>63675</v>
      </c>
      <c r="IJ103" s="197">
        <v>48159</v>
      </c>
      <c r="IK103" s="197">
        <v>46035</v>
      </c>
      <c r="IL103" s="197">
        <v>46333</v>
      </c>
      <c r="IM103" s="197">
        <v>43732</v>
      </c>
      <c r="IN103" s="197">
        <v>44616</v>
      </c>
      <c r="IO103" s="197">
        <v>53362</v>
      </c>
      <c r="IP103" s="197">
        <v>51848</v>
      </c>
      <c r="IQ103" s="197">
        <v>50914</v>
      </c>
      <c r="IR103" s="197">
        <v>46701</v>
      </c>
      <c r="IS103" s="289">
        <v>42949</v>
      </c>
      <c r="IT103" s="290">
        <v>39401</v>
      </c>
      <c r="IU103" s="290">
        <v>41777</v>
      </c>
      <c r="IV103" s="287">
        <v>36502</v>
      </c>
      <c r="IW103" s="287">
        <v>36518</v>
      </c>
      <c r="IX103" s="287">
        <v>37058</v>
      </c>
      <c r="IY103" s="287">
        <v>33395</v>
      </c>
      <c r="IZ103" s="287">
        <v>32195</v>
      </c>
      <c r="JA103" s="287">
        <v>34548</v>
      </c>
      <c r="JB103" s="287">
        <v>30792</v>
      </c>
      <c r="JC103" s="287">
        <v>29431</v>
      </c>
      <c r="JD103" s="287">
        <v>28642</v>
      </c>
      <c r="JE103" s="287">
        <v>29953</v>
      </c>
      <c r="JF103" s="287">
        <v>29297</v>
      </c>
      <c r="JG103" s="541">
        <v>32282</v>
      </c>
      <c r="JH103" s="550">
        <v>26729</v>
      </c>
      <c r="JI103" s="78">
        <v>27683</v>
      </c>
      <c r="JJ103" s="78">
        <v>21487</v>
      </c>
      <c r="JK103" s="78">
        <v>23849</v>
      </c>
    </row>
    <row r="104" spans="1:271" ht="15" customHeight="1">
      <c r="A104" s="58"/>
      <c r="B104" s="163" t="s">
        <v>168</v>
      </c>
      <c r="C104" s="196"/>
      <c r="D104" s="196"/>
      <c r="E104" s="196"/>
      <c r="F104" s="76"/>
      <c r="G104" s="76"/>
      <c r="H104" s="76"/>
      <c r="I104" s="76"/>
      <c r="J104" s="76"/>
      <c r="K104" s="76"/>
      <c r="L104" s="76"/>
      <c r="M104" s="76"/>
      <c r="N104" s="196"/>
      <c r="O104" s="196"/>
      <c r="P104" s="196"/>
      <c r="Q104" s="196"/>
      <c r="R104" s="196">
        <v>1394</v>
      </c>
      <c r="S104" s="196">
        <v>1535</v>
      </c>
      <c r="T104" s="196">
        <v>1753</v>
      </c>
      <c r="U104" s="196">
        <v>1759</v>
      </c>
      <c r="V104" s="196">
        <v>1270</v>
      </c>
      <c r="W104" s="196">
        <v>1226</v>
      </c>
      <c r="X104" s="196">
        <v>1157</v>
      </c>
      <c r="Y104" s="78">
        <v>1109</v>
      </c>
      <c r="Z104" s="78">
        <v>1206</v>
      </c>
      <c r="AA104" s="78">
        <v>1212</v>
      </c>
      <c r="AB104" s="78">
        <v>1322</v>
      </c>
      <c r="AC104" s="78">
        <v>1181</v>
      </c>
      <c r="AD104" s="78">
        <v>1123</v>
      </c>
      <c r="AE104" s="78">
        <v>1158</v>
      </c>
      <c r="AF104" s="78">
        <v>1273</v>
      </c>
      <c r="AG104" s="78">
        <v>1361</v>
      </c>
      <c r="AH104" s="78">
        <v>1380</v>
      </c>
      <c r="AI104" s="59">
        <v>1447</v>
      </c>
      <c r="AJ104" s="59">
        <v>1439</v>
      </c>
      <c r="AK104" s="59">
        <v>1445</v>
      </c>
      <c r="AL104" s="274">
        <v>1872</v>
      </c>
      <c r="AM104" s="59">
        <v>1432</v>
      </c>
      <c r="AN104" s="59">
        <v>1548</v>
      </c>
      <c r="AO104" s="59">
        <v>1640</v>
      </c>
      <c r="AP104" s="59">
        <v>210</v>
      </c>
      <c r="AQ104" s="89">
        <v>1268</v>
      </c>
      <c r="AR104" s="78">
        <v>1811</v>
      </c>
      <c r="AS104" s="78">
        <v>1834</v>
      </c>
      <c r="AT104" s="59"/>
      <c r="AU104" s="59"/>
      <c r="AV104" s="59"/>
      <c r="AW104" s="59"/>
      <c r="AX104" s="59"/>
      <c r="AY104" s="89"/>
      <c r="AZ104" s="78"/>
      <c r="BA104" s="89"/>
      <c r="BB104" s="89"/>
      <c r="BC104" s="78"/>
      <c r="BD104" s="78"/>
      <c r="BE104" s="89"/>
      <c r="BF104" s="78"/>
      <c r="BG104" s="78"/>
      <c r="BH104" s="78"/>
      <c r="BI104" s="78"/>
      <c r="BJ104" s="78"/>
      <c r="BK104" s="78"/>
      <c r="BL104" s="148"/>
      <c r="BM104" s="148"/>
      <c r="BN104" s="78"/>
      <c r="BO104" s="89"/>
      <c r="BP104" s="78"/>
      <c r="BQ104" s="78"/>
      <c r="BR104" s="78"/>
      <c r="BS104" s="78"/>
      <c r="BT104" s="78"/>
      <c r="BU104" s="78"/>
      <c r="BV104" s="78"/>
      <c r="BW104" s="78"/>
      <c r="BX104" s="89"/>
      <c r="BY104" s="78"/>
      <c r="BZ104" s="78"/>
      <c r="CA104" s="148"/>
      <c r="CB104" s="78"/>
      <c r="CC104" s="89"/>
      <c r="CD104" s="89"/>
      <c r="CE104" s="89"/>
      <c r="CF104" s="89"/>
      <c r="CG104" s="89"/>
      <c r="CH104" s="89"/>
      <c r="CI104" s="89"/>
      <c r="CJ104" s="89"/>
      <c r="CK104" s="89"/>
      <c r="CL104" s="89"/>
      <c r="CM104" s="89"/>
      <c r="CN104" s="89"/>
      <c r="CO104" s="89"/>
      <c r="CP104" s="89"/>
      <c r="CQ104" s="89"/>
      <c r="CR104" s="89"/>
      <c r="CS104" s="89"/>
      <c r="CT104" s="89"/>
      <c r="CU104" s="89"/>
      <c r="CV104" s="89"/>
      <c r="CW104" s="89"/>
      <c r="CX104" s="89"/>
      <c r="CY104" s="89"/>
      <c r="CZ104" s="89"/>
      <c r="DA104" s="89"/>
      <c r="DB104" s="79"/>
      <c r="DC104" s="79"/>
      <c r="DD104" s="79"/>
      <c r="DE104" s="79"/>
      <c r="DF104" s="79"/>
      <c r="DG104" s="79"/>
      <c r="DH104" s="79"/>
      <c r="DI104" s="87"/>
      <c r="DJ104" s="59"/>
      <c r="DK104" s="59"/>
      <c r="DL104" s="59"/>
      <c r="DM104" s="59"/>
      <c r="DN104" s="89"/>
      <c r="DO104" s="89"/>
      <c r="DP104" s="89"/>
      <c r="DQ104" s="89"/>
      <c r="DR104" s="89"/>
      <c r="DS104" s="79"/>
      <c r="DT104" s="79"/>
      <c r="DU104" s="79"/>
      <c r="DV104" s="89"/>
      <c r="DW104" s="89"/>
      <c r="DX104" s="89"/>
      <c r="DY104" s="89"/>
      <c r="DZ104" s="89"/>
      <c r="EA104" s="89"/>
      <c r="EB104" s="89"/>
      <c r="EC104" s="89"/>
      <c r="ED104" s="89"/>
      <c r="EE104" s="89"/>
      <c r="EF104" s="89"/>
      <c r="EG104" s="89"/>
      <c r="EH104" s="89"/>
      <c r="EI104" s="89"/>
      <c r="EJ104" s="89"/>
      <c r="EK104" s="89"/>
      <c r="EL104" s="89"/>
      <c r="EM104" s="89"/>
      <c r="EN104" s="89"/>
      <c r="EO104" s="89"/>
      <c r="EP104" s="89"/>
      <c r="EQ104" s="89"/>
      <c r="ER104" s="89"/>
      <c r="ES104" s="89"/>
      <c r="ET104" s="89"/>
      <c r="EU104" s="89"/>
      <c r="EV104" s="89"/>
      <c r="EW104" s="89"/>
      <c r="EX104" s="89"/>
      <c r="EY104" s="89"/>
      <c r="EZ104" s="89"/>
      <c r="FA104" s="89"/>
      <c r="FB104" s="89"/>
      <c r="FC104" s="89"/>
      <c r="FD104" s="89"/>
      <c r="FE104" s="89"/>
      <c r="FF104" s="89"/>
      <c r="FG104" s="89"/>
      <c r="FH104" s="89"/>
      <c r="FI104" s="89"/>
      <c r="FJ104" s="89"/>
      <c r="FK104" s="89"/>
      <c r="FL104" s="89"/>
      <c r="FM104" s="89"/>
      <c r="FN104" s="89"/>
      <c r="FO104" s="89"/>
      <c r="FP104" s="89"/>
      <c r="FQ104" s="89"/>
      <c r="FR104" s="89"/>
      <c r="FS104" s="89"/>
      <c r="FT104" s="89"/>
      <c r="FU104" s="89"/>
      <c r="FV104" s="89"/>
      <c r="FW104" s="89"/>
      <c r="FX104" s="89"/>
      <c r="FY104" s="90"/>
      <c r="FZ104" s="89"/>
      <c r="GA104" s="89"/>
      <c r="GB104" s="59"/>
      <c r="GC104" s="59"/>
      <c r="GD104" s="59"/>
      <c r="GE104" s="59"/>
      <c r="GF104" s="59"/>
      <c r="GG104" s="59"/>
      <c r="GH104" s="59"/>
      <c r="GI104" s="59"/>
      <c r="GJ104" s="59"/>
      <c r="GK104" s="59"/>
      <c r="GL104" s="59"/>
      <c r="GM104" s="59"/>
      <c r="GN104" s="89"/>
      <c r="GO104" s="148"/>
      <c r="GP104" s="89"/>
      <c r="GQ104" s="148"/>
      <c r="GR104" s="148"/>
      <c r="GS104" s="148"/>
      <c r="GT104" s="89"/>
      <c r="GU104" s="89"/>
      <c r="GV104" s="89"/>
      <c r="GW104" s="89"/>
      <c r="GX104" s="89"/>
      <c r="GY104" s="148"/>
      <c r="GZ104" s="148"/>
      <c r="HA104" s="148"/>
      <c r="HB104" s="148"/>
      <c r="HC104" s="148"/>
      <c r="HD104" s="148"/>
      <c r="HE104" s="148"/>
      <c r="HF104" s="148"/>
      <c r="HG104" s="148"/>
      <c r="HH104" s="148"/>
      <c r="HI104" s="148"/>
      <c r="HJ104" s="148"/>
      <c r="HK104" s="148"/>
      <c r="HL104" s="291"/>
      <c r="HM104" s="291"/>
      <c r="HN104" s="291"/>
      <c r="HO104" s="291"/>
      <c r="HP104" s="291"/>
      <c r="HQ104" s="291"/>
      <c r="HR104" s="291"/>
      <c r="HS104" s="291"/>
      <c r="HT104" s="291"/>
      <c r="HU104" s="197"/>
      <c r="HV104" s="291"/>
      <c r="HW104" s="291"/>
      <c r="HX104" s="291"/>
      <c r="HY104" s="291"/>
      <c r="HZ104" s="291"/>
      <c r="IA104" s="291"/>
      <c r="IB104" s="291"/>
      <c r="IC104" s="291"/>
      <c r="ID104" s="291"/>
      <c r="IE104" s="291"/>
      <c r="IF104" s="291"/>
      <c r="IG104" s="291"/>
      <c r="IH104" s="291"/>
      <c r="II104" s="291"/>
      <c r="IJ104" s="291"/>
      <c r="IK104" s="291"/>
      <c r="IL104" s="291"/>
      <c r="IM104" s="291"/>
      <c r="IN104" s="291"/>
      <c r="IO104" s="291"/>
      <c r="IP104" s="291"/>
      <c r="IQ104" s="291"/>
      <c r="IR104" s="291"/>
      <c r="IS104" s="292"/>
      <c r="IT104" s="293"/>
      <c r="IU104" s="293"/>
      <c r="IV104" s="287"/>
      <c r="IW104" s="287"/>
      <c r="IX104" s="287"/>
      <c r="IY104" s="287"/>
      <c r="IZ104" s="287"/>
      <c r="JA104" s="287"/>
      <c r="JB104" s="287"/>
      <c r="JC104" s="287"/>
      <c r="JD104" s="287"/>
      <c r="JE104" s="287"/>
      <c r="JF104" s="287"/>
      <c r="JG104" s="541"/>
      <c r="JH104" s="556"/>
      <c r="JI104" s="59"/>
      <c r="JJ104" s="59"/>
      <c r="JK104" s="59"/>
    </row>
    <row r="105" spans="1:271" ht="15" customHeight="1">
      <c r="A105" s="58"/>
      <c r="B105" s="163" t="s">
        <v>169</v>
      </c>
      <c r="C105" s="196">
        <v>1026</v>
      </c>
      <c r="D105" s="196">
        <v>939</v>
      </c>
      <c r="E105" s="196">
        <v>677</v>
      </c>
      <c r="F105" s="196">
        <v>676</v>
      </c>
      <c r="G105" s="196">
        <v>568</v>
      </c>
      <c r="H105" s="196">
        <v>638</v>
      </c>
      <c r="I105" s="196">
        <v>492</v>
      </c>
      <c r="J105" s="196">
        <v>602</v>
      </c>
      <c r="K105" s="196">
        <v>752</v>
      </c>
      <c r="L105" s="196">
        <v>837</v>
      </c>
      <c r="M105" s="196">
        <v>926</v>
      </c>
      <c r="N105" s="196">
        <v>966</v>
      </c>
      <c r="O105" s="196">
        <v>857</v>
      </c>
      <c r="P105" s="196">
        <v>784</v>
      </c>
      <c r="Q105" s="196">
        <v>844</v>
      </c>
      <c r="R105" s="196">
        <v>902</v>
      </c>
      <c r="S105" s="196">
        <v>1059</v>
      </c>
      <c r="T105" s="196">
        <v>1117</v>
      </c>
      <c r="U105" s="196">
        <v>1016</v>
      </c>
      <c r="V105" s="196">
        <v>1089</v>
      </c>
      <c r="W105" s="196">
        <v>1119</v>
      </c>
      <c r="X105" s="196">
        <v>1153</v>
      </c>
      <c r="Y105" s="196">
        <v>1098</v>
      </c>
      <c r="Z105" s="196">
        <v>1281</v>
      </c>
      <c r="AA105" s="196">
        <v>1143</v>
      </c>
      <c r="AB105" s="196">
        <v>1222</v>
      </c>
      <c r="AC105" s="196">
        <v>1218</v>
      </c>
      <c r="AD105" s="196">
        <v>1249</v>
      </c>
      <c r="AE105" s="196">
        <v>1439</v>
      </c>
      <c r="AF105" s="196">
        <v>1382</v>
      </c>
      <c r="AG105" s="196">
        <v>1237</v>
      </c>
      <c r="AH105" s="196">
        <v>1246</v>
      </c>
      <c r="AI105" s="196">
        <v>1157</v>
      </c>
      <c r="AJ105" s="196">
        <v>1347</v>
      </c>
      <c r="AK105" s="196">
        <v>1392</v>
      </c>
      <c r="AL105" s="196">
        <v>1194</v>
      </c>
      <c r="AM105" s="196">
        <v>948</v>
      </c>
      <c r="AN105" s="196">
        <v>1254</v>
      </c>
      <c r="AO105" s="196">
        <v>1279</v>
      </c>
      <c r="AP105" s="196">
        <v>1373</v>
      </c>
      <c r="AQ105" s="196">
        <v>1389</v>
      </c>
      <c r="AR105" s="196">
        <v>1422</v>
      </c>
      <c r="AS105" s="196">
        <v>1551</v>
      </c>
      <c r="AT105" s="196">
        <v>1743</v>
      </c>
      <c r="AU105" s="196">
        <v>1712</v>
      </c>
      <c r="AV105" s="196">
        <v>1952</v>
      </c>
      <c r="AW105" s="196">
        <v>2038</v>
      </c>
      <c r="AX105" s="196">
        <v>2017</v>
      </c>
      <c r="AY105" s="79">
        <v>1400</v>
      </c>
      <c r="AZ105" s="79">
        <v>1855</v>
      </c>
      <c r="BA105" s="79">
        <v>1967</v>
      </c>
      <c r="BB105" s="79">
        <v>2139</v>
      </c>
      <c r="BC105" s="79">
        <v>2080</v>
      </c>
      <c r="BD105" s="79">
        <v>2317</v>
      </c>
      <c r="BE105" s="79">
        <v>2128</v>
      </c>
      <c r="BF105" s="79">
        <v>1697</v>
      </c>
      <c r="BG105" s="79">
        <v>1647</v>
      </c>
      <c r="BH105" s="79">
        <v>1272</v>
      </c>
      <c r="BI105" s="79">
        <v>2051</v>
      </c>
      <c r="BJ105" s="79">
        <v>2649</v>
      </c>
      <c r="BK105" s="79">
        <v>2812</v>
      </c>
      <c r="BL105" s="79">
        <v>2440</v>
      </c>
      <c r="BM105" s="79">
        <v>2681</v>
      </c>
      <c r="BN105" s="79">
        <v>3193</v>
      </c>
      <c r="BO105" s="79">
        <v>3108</v>
      </c>
      <c r="BP105" s="79">
        <v>3221</v>
      </c>
      <c r="BQ105" s="79">
        <v>3320</v>
      </c>
      <c r="BR105" s="78">
        <v>3101</v>
      </c>
      <c r="BS105" s="89">
        <v>3289</v>
      </c>
      <c r="BT105" s="89">
        <v>3014</v>
      </c>
      <c r="BU105" s="78">
        <v>3064</v>
      </c>
      <c r="BV105" s="78">
        <v>2657</v>
      </c>
      <c r="BW105" s="89">
        <v>2393</v>
      </c>
      <c r="BX105" s="89">
        <v>2659</v>
      </c>
      <c r="BY105" s="89">
        <v>2678</v>
      </c>
      <c r="BZ105" s="89">
        <v>2819</v>
      </c>
      <c r="CA105" s="89">
        <v>2819</v>
      </c>
      <c r="CB105" s="89">
        <v>3316</v>
      </c>
      <c r="CC105" s="89">
        <v>2987</v>
      </c>
      <c r="CD105" s="89">
        <v>3036</v>
      </c>
      <c r="CE105" s="89">
        <v>3360</v>
      </c>
      <c r="CF105" s="89">
        <v>3542</v>
      </c>
      <c r="CG105" s="89">
        <v>3584</v>
      </c>
      <c r="CH105" s="89">
        <v>3457</v>
      </c>
      <c r="CI105" s="89">
        <v>3165</v>
      </c>
      <c r="CJ105" s="89">
        <v>3529</v>
      </c>
      <c r="CK105" s="89">
        <v>3362</v>
      </c>
      <c r="CL105" s="89">
        <v>3568</v>
      </c>
      <c r="CM105" s="89">
        <v>3535</v>
      </c>
      <c r="CN105" s="89">
        <v>3840</v>
      </c>
      <c r="CO105" s="89">
        <v>3850</v>
      </c>
      <c r="CP105" s="89">
        <v>3984</v>
      </c>
      <c r="CQ105" s="89">
        <v>3834</v>
      </c>
      <c r="CR105" s="89">
        <v>4495</v>
      </c>
      <c r="CS105" s="89">
        <v>4429</v>
      </c>
      <c r="CT105" s="89">
        <v>4613</v>
      </c>
      <c r="CU105" s="89">
        <v>3870</v>
      </c>
      <c r="CV105" s="89">
        <v>4646</v>
      </c>
      <c r="CW105" s="89">
        <v>4098</v>
      </c>
      <c r="CX105" s="89">
        <v>4056</v>
      </c>
      <c r="CY105" s="89">
        <v>3943</v>
      </c>
      <c r="CZ105" s="89">
        <v>4380</v>
      </c>
      <c r="DA105" s="89">
        <v>3838</v>
      </c>
      <c r="DB105" s="89">
        <v>4456</v>
      </c>
      <c r="DC105" s="89">
        <v>5143</v>
      </c>
      <c r="DD105" s="87">
        <v>6217</v>
      </c>
      <c r="DE105" s="87">
        <v>5922</v>
      </c>
      <c r="DF105" s="87">
        <v>5709</v>
      </c>
      <c r="DG105" s="79">
        <v>5191</v>
      </c>
      <c r="DH105" s="79">
        <v>6025</v>
      </c>
      <c r="DI105" s="79">
        <v>6272</v>
      </c>
      <c r="DJ105" s="79">
        <v>5864</v>
      </c>
      <c r="DK105" s="89">
        <v>5849</v>
      </c>
      <c r="DL105" s="89">
        <v>5429</v>
      </c>
      <c r="DM105" s="89">
        <v>5280</v>
      </c>
      <c r="DN105" s="89">
        <v>5629</v>
      </c>
      <c r="DO105" s="89">
        <v>5649</v>
      </c>
      <c r="DP105" s="89">
        <v>5609</v>
      </c>
      <c r="DQ105" s="89">
        <v>6072</v>
      </c>
      <c r="DR105" s="89">
        <v>5993</v>
      </c>
      <c r="DS105" s="79">
        <v>5635</v>
      </c>
      <c r="DT105" s="79">
        <v>5582</v>
      </c>
      <c r="DU105" s="79">
        <v>5814</v>
      </c>
      <c r="DV105" s="79">
        <v>5828</v>
      </c>
      <c r="DW105" s="79">
        <v>4616</v>
      </c>
      <c r="DX105" s="79">
        <v>4537</v>
      </c>
      <c r="DY105" s="79">
        <v>3732</v>
      </c>
      <c r="DZ105" s="79">
        <v>3137</v>
      </c>
      <c r="EA105" s="79">
        <v>4521</v>
      </c>
      <c r="EB105" s="89">
        <v>4374</v>
      </c>
      <c r="EC105" s="89">
        <v>4159</v>
      </c>
      <c r="ED105" s="89">
        <v>4574</v>
      </c>
      <c r="EE105" s="89">
        <v>3812</v>
      </c>
      <c r="EF105" s="89">
        <v>4434</v>
      </c>
      <c r="EG105" s="89">
        <v>4439</v>
      </c>
      <c r="EH105" s="89">
        <v>4244</v>
      </c>
      <c r="EI105" s="89">
        <v>4342</v>
      </c>
      <c r="EJ105" s="89">
        <v>4443</v>
      </c>
      <c r="EK105" s="89">
        <v>5265</v>
      </c>
      <c r="EL105" s="89">
        <v>4442</v>
      </c>
      <c r="EM105" s="89">
        <v>4245</v>
      </c>
      <c r="EN105" s="89">
        <v>4228</v>
      </c>
      <c r="EO105" s="89">
        <v>3915</v>
      </c>
      <c r="EP105" s="89">
        <v>3917</v>
      </c>
      <c r="EQ105" s="89">
        <v>3730</v>
      </c>
      <c r="ER105" s="89">
        <v>3471</v>
      </c>
      <c r="ES105" s="89">
        <v>3533</v>
      </c>
      <c r="ET105" s="89">
        <v>3119</v>
      </c>
      <c r="EU105" s="89">
        <v>2935</v>
      </c>
      <c r="EV105" s="89">
        <v>3305</v>
      </c>
      <c r="EW105" s="89">
        <v>3149</v>
      </c>
      <c r="EX105" s="89">
        <v>3331</v>
      </c>
      <c r="EY105" s="89">
        <v>3516</v>
      </c>
      <c r="EZ105" s="89">
        <v>3306</v>
      </c>
      <c r="FA105" s="89">
        <v>4010</v>
      </c>
      <c r="FB105" s="89">
        <v>4023</v>
      </c>
      <c r="FC105" s="89">
        <v>3157</v>
      </c>
      <c r="FD105" s="89">
        <v>4300</v>
      </c>
      <c r="FE105" s="89">
        <v>4104</v>
      </c>
      <c r="FF105" s="89">
        <v>3943</v>
      </c>
      <c r="FG105" s="89">
        <v>4184</v>
      </c>
      <c r="FH105" s="89">
        <v>4069</v>
      </c>
      <c r="FI105" s="89">
        <v>3398</v>
      </c>
      <c r="FJ105" s="89">
        <v>4133</v>
      </c>
      <c r="FK105" s="89">
        <v>3644</v>
      </c>
      <c r="FL105" s="89">
        <v>4047</v>
      </c>
      <c r="FM105" s="89">
        <v>3869</v>
      </c>
      <c r="FN105" s="89">
        <v>4179</v>
      </c>
      <c r="FO105" s="89">
        <v>3894</v>
      </c>
      <c r="FP105" s="89">
        <v>4145</v>
      </c>
      <c r="FQ105" s="89">
        <v>3975</v>
      </c>
      <c r="FR105" s="89">
        <v>3959</v>
      </c>
      <c r="FS105" s="89">
        <v>4146</v>
      </c>
      <c r="FT105" s="89">
        <v>4325</v>
      </c>
      <c r="FU105" s="89">
        <v>4509</v>
      </c>
      <c r="FV105" s="89">
        <v>4160</v>
      </c>
      <c r="FW105" s="89">
        <v>4140</v>
      </c>
      <c r="FX105" s="89">
        <v>4005</v>
      </c>
      <c r="FY105" s="89">
        <v>4200</v>
      </c>
      <c r="FZ105" s="89">
        <v>4683</v>
      </c>
      <c r="GA105" s="89">
        <v>3767</v>
      </c>
      <c r="GB105" s="89">
        <v>4582.5360000000001</v>
      </c>
      <c r="GC105" s="89">
        <v>4235.4089999999997</v>
      </c>
      <c r="GD105" s="89">
        <v>4555.1260000000002</v>
      </c>
      <c r="GE105" s="89">
        <v>4306.5550000000003</v>
      </c>
      <c r="GF105" s="89">
        <v>4215.3019999999997</v>
      </c>
      <c r="GG105" s="89">
        <v>4813.9139999999998</v>
      </c>
      <c r="GH105" s="89">
        <v>5415.0339999999997</v>
      </c>
      <c r="GI105" s="89">
        <v>4993.7780000000002</v>
      </c>
      <c r="GJ105" s="89">
        <v>5134.0060000000003</v>
      </c>
      <c r="GK105" s="89">
        <v>3612</v>
      </c>
      <c r="GL105" s="89">
        <v>4462</v>
      </c>
      <c r="GM105" s="89">
        <v>4196</v>
      </c>
      <c r="GN105" s="89">
        <v>5100</v>
      </c>
      <c r="GO105" s="89">
        <v>4810</v>
      </c>
      <c r="GP105" s="89">
        <v>4374</v>
      </c>
      <c r="GQ105" s="89">
        <v>5805</v>
      </c>
      <c r="GR105" s="89">
        <v>5474</v>
      </c>
      <c r="GS105" s="89">
        <v>7051</v>
      </c>
      <c r="GT105" s="148">
        <v>5059</v>
      </c>
      <c r="GU105" s="148">
        <v>5963</v>
      </c>
      <c r="GV105" s="148">
        <v>7283</v>
      </c>
      <c r="GW105" s="148">
        <v>6410</v>
      </c>
      <c r="GX105" s="148">
        <v>5644</v>
      </c>
      <c r="GY105" s="148">
        <v>6044</v>
      </c>
      <c r="GZ105" s="89">
        <v>5789</v>
      </c>
      <c r="HA105" s="89">
        <v>5709</v>
      </c>
      <c r="HB105" s="89">
        <v>5383</v>
      </c>
      <c r="HC105" s="197">
        <v>5440</v>
      </c>
      <c r="HD105" s="89">
        <v>5985</v>
      </c>
      <c r="HE105" s="89">
        <v>5731</v>
      </c>
      <c r="HF105" s="197">
        <v>6101</v>
      </c>
      <c r="HG105" s="89">
        <v>6190</v>
      </c>
      <c r="HH105" s="89">
        <v>5717</v>
      </c>
      <c r="HI105" s="89">
        <v>5478</v>
      </c>
      <c r="HJ105" s="89">
        <v>6032</v>
      </c>
      <c r="HK105" s="89">
        <v>5036</v>
      </c>
      <c r="HL105" s="197">
        <v>6147</v>
      </c>
      <c r="HM105" s="197">
        <v>5914</v>
      </c>
      <c r="HN105" s="197">
        <v>6430</v>
      </c>
      <c r="HO105" s="197">
        <v>5387</v>
      </c>
      <c r="HP105" s="197">
        <v>6927</v>
      </c>
      <c r="HQ105" s="197">
        <v>6851</v>
      </c>
      <c r="HR105" s="197">
        <v>6343</v>
      </c>
      <c r="HS105" s="197">
        <v>6334</v>
      </c>
      <c r="HT105" s="197">
        <v>5755</v>
      </c>
      <c r="HU105" s="197">
        <v>6579</v>
      </c>
      <c r="HV105" s="197">
        <v>6905</v>
      </c>
      <c r="HW105" s="197">
        <v>5530</v>
      </c>
      <c r="HX105" s="284">
        <v>7730</v>
      </c>
      <c r="HY105" s="284">
        <v>8118</v>
      </c>
      <c r="HZ105" s="284">
        <v>8595</v>
      </c>
      <c r="IA105" s="284">
        <v>7876</v>
      </c>
      <c r="IB105" s="284">
        <v>8517</v>
      </c>
      <c r="IC105" s="284">
        <v>7384</v>
      </c>
      <c r="ID105" s="285">
        <v>8649</v>
      </c>
      <c r="IE105" s="284">
        <v>8318</v>
      </c>
      <c r="IF105" s="284">
        <v>8215</v>
      </c>
      <c r="IG105" s="284">
        <v>9039</v>
      </c>
      <c r="IH105" s="284">
        <v>8839</v>
      </c>
      <c r="II105" s="284">
        <v>6860</v>
      </c>
      <c r="IJ105" s="283">
        <v>9140</v>
      </c>
      <c r="IK105" s="283">
        <v>8577</v>
      </c>
      <c r="IL105" s="283">
        <v>8197</v>
      </c>
      <c r="IM105" s="283">
        <v>7762</v>
      </c>
      <c r="IN105" s="283">
        <v>8438</v>
      </c>
      <c r="IO105" s="283">
        <v>8662</v>
      </c>
      <c r="IP105" s="283">
        <v>9023</v>
      </c>
      <c r="IQ105" s="283">
        <v>8552</v>
      </c>
      <c r="IR105" s="283">
        <v>8424</v>
      </c>
      <c r="IS105" s="287">
        <v>8608</v>
      </c>
      <c r="IT105" s="287">
        <v>8079</v>
      </c>
      <c r="IU105" s="287">
        <v>7143.0020000000004</v>
      </c>
      <c r="IV105" s="287">
        <v>7995</v>
      </c>
      <c r="IW105" s="287">
        <v>7764</v>
      </c>
      <c r="IX105" s="287">
        <v>6216</v>
      </c>
      <c r="IY105" s="287">
        <v>7227</v>
      </c>
      <c r="IZ105" s="287">
        <v>7068</v>
      </c>
      <c r="JA105" s="287">
        <v>7427</v>
      </c>
      <c r="JB105" s="287">
        <v>6797</v>
      </c>
      <c r="JC105" s="287">
        <v>7159</v>
      </c>
      <c r="JD105" s="287">
        <v>7497</v>
      </c>
      <c r="JE105" s="287">
        <v>7275</v>
      </c>
      <c r="JF105" s="287">
        <v>7613</v>
      </c>
      <c r="JG105" s="541">
        <v>7239</v>
      </c>
      <c r="JH105" s="556"/>
      <c r="JI105" s="59"/>
      <c r="JJ105" s="59"/>
      <c r="JK105" s="59"/>
    </row>
    <row r="106" spans="1:271" ht="15" customHeight="1">
      <c r="A106" s="58" t="s">
        <v>102</v>
      </c>
      <c r="B106" s="30" t="s">
        <v>170</v>
      </c>
      <c r="C106" s="196"/>
      <c r="D106" s="196"/>
      <c r="E106" s="196"/>
      <c r="F106" s="196"/>
      <c r="G106" s="196"/>
      <c r="H106" s="196"/>
      <c r="I106" s="196"/>
      <c r="J106" s="196"/>
      <c r="K106" s="196"/>
      <c r="L106" s="196"/>
      <c r="M106" s="196"/>
      <c r="N106" s="196"/>
      <c r="O106" s="196"/>
      <c r="P106" s="196"/>
      <c r="Q106" s="196"/>
      <c r="R106" s="196"/>
      <c r="S106" s="196"/>
      <c r="T106" s="196"/>
      <c r="U106" s="196"/>
      <c r="V106" s="196"/>
      <c r="W106" s="196"/>
      <c r="X106" s="196"/>
      <c r="Y106" s="196"/>
      <c r="Z106" s="196"/>
      <c r="AA106" s="196"/>
      <c r="AB106" s="196"/>
      <c r="AC106" s="196"/>
      <c r="AD106" s="196"/>
      <c r="AE106" s="196"/>
      <c r="AF106" s="196"/>
      <c r="AG106" s="196"/>
      <c r="AH106" s="196"/>
      <c r="AI106" s="196"/>
      <c r="AJ106" s="196"/>
      <c r="AK106" s="196"/>
      <c r="AL106" s="196"/>
      <c r="AM106" s="196"/>
      <c r="AN106" s="196"/>
      <c r="AO106" s="196"/>
      <c r="AP106" s="196"/>
      <c r="AQ106" s="196"/>
      <c r="AR106" s="196"/>
      <c r="AS106" s="196"/>
      <c r="AT106" s="196"/>
      <c r="AU106" s="196"/>
      <c r="AV106" s="196"/>
      <c r="AW106" s="196"/>
      <c r="AX106" s="196"/>
      <c r="AY106" s="78"/>
      <c r="AZ106" s="78"/>
      <c r="BA106" s="78"/>
      <c r="BB106" s="89"/>
      <c r="BC106" s="78"/>
      <c r="BD106" s="89"/>
      <c r="BE106" s="89"/>
      <c r="BF106" s="89"/>
      <c r="BG106" s="89"/>
      <c r="BH106" s="78"/>
      <c r="BI106" s="78"/>
      <c r="BJ106" s="78"/>
      <c r="BK106" s="78"/>
      <c r="BL106" s="78"/>
      <c r="BM106" s="78"/>
      <c r="BN106" s="78"/>
      <c r="BO106" s="78"/>
      <c r="BP106" s="78"/>
      <c r="BQ106" s="78"/>
      <c r="BR106" s="78"/>
      <c r="BS106" s="78"/>
      <c r="BT106" s="78"/>
      <c r="BU106" s="78"/>
      <c r="BV106" s="78"/>
      <c r="BW106" s="78"/>
      <c r="BX106" s="89"/>
      <c r="BY106" s="89"/>
      <c r="BZ106" s="89"/>
      <c r="CA106" s="89"/>
      <c r="CB106" s="89"/>
      <c r="CC106" s="89"/>
      <c r="CD106" s="89"/>
      <c r="CE106" s="89"/>
      <c r="CF106" s="89"/>
      <c r="CG106" s="89"/>
      <c r="CH106" s="89"/>
      <c r="CI106" s="89"/>
      <c r="CJ106" s="89"/>
      <c r="CK106" s="89"/>
      <c r="CL106" s="89"/>
      <c r="CM106" s="89"/>
      <c r="CN106" s="89"/>
      <c r="CO106" s="89"/>
      <c r="CP106" s="89"/>
      <c r="CQ106" s="89"/>
      <c r="CR106" s="89"/>
      <c r="CS106" s="89"/>
      <c r="CT106" s="89"/>
      <c r="CU106" s="89"/>
      <c r="CV106" s="89"/>
      <c r="CW106" s="89"/>
      <c r="CX106" s="89"/>
      <c r="CY106" s="89"/>
      <c r="CZ106" s="89"/>
      <c r="DA106" s="89"/>
      <c r="DB106" s="89"/>
      <c r="DC106" s="89"/>
      <c r="DD106" s="89"/>
      <c r="DE106" s="89"/>
      <c r="DF106" s="89"/>
      <c r="DG106" s="89"/>
      <c r="DH106" s="89"/>
      <c r="DI106" s="89"/>
      <c r="DJ106" s="89"/>
      <c r="DK106" s="89"/>
      <c r="DL106" s="89"/>
      <c r="DM106" s="89"/>
      <c r="DN106" s="89"/>
      <c r="DO106" s="89"/>
      <c r="DP106" s="89"/>
      <c r="DQ106" s="89"/>
      <c r="DR106" s="89"/>
      <c r="DS106" s="89"/>
      <c r="DT106" s="89"/>
      <c r="DU106" s="89"/>
      <c r="DV106" s="89"/>
      <c r="DW106" s="89"/>
      <c r="DX106" s="89"/>
      <c r="DY106" s="89"/>
      <c r="DZ106" s="89"/>
      <c r="EA106" s="89"/>
      <c r="EB106" s="89"/>
      <c r="EC106" s="89"/>
      <c r="ED106" s="89"/>
      <c r="EE106" s="89"/>
      <c r="EF106" s="89"/>
      <c r="EG106" s="89"/>
      <c r="EH106" s="89"/>
      <c r="EI106" s="89"/>
      <c r="EJ106" s="89"/>
      <c r="EK106" s="89"/>
      <c r="EL106" s="89"/>
      <c r="EM106" s="89"/>
      <c r="EN106" s="89"/>
      <c r="EO106" s="89"/>
      <c r="EP106" s="89"/>
      <c r="EQ106" s="89"/>
      <c r="ER106" s="89"/>
      <c r="ES106" s="89"/>
      <c r="ET106" s="89"/>
      <c r="EU106" s="89"/>
      <c r="EV106" s="89"/>
      <c r="EW106" s="89"/>
      <c r="EX106" s="89"/>
      <c r="EY106" s="89"/>
      <c r="EZ106" s="89"/>
      <c r="FA106" s="89"/>
      <c r="FB106" s="89"/>
      <c r="FC106" s="89"/>
      <c r="FD106" s="89"/>
      <c r="FE106" s="89"/>
      <c r="FF106" s="89"/>
      <c r="FG106" s="89"/>
      <c r="FH106" s="89"/>
      <c r="FI106" s="89"/>
      <c r="FJ106" s="89"/>
      <c r="FK106" s="89"/>
      <c r="FL106" s="89"/>
      <c r="FM106" s="89"/>
      <c r="FN106" s="89"/>
      <c r="FO106" s="89"/>
      <c r="FP106" s="89"/>
      <c r="FQ106" s="89"/>
      <c r="FR106" s="89"/>
      <c r="FS106" s="89"/>
      <c r="FT106" s="89"/>
      <c r="FU106" s="89"/>
      <c r="FV106" s="89"/>
      <c r="FW106" s="89"/>
      <c r="FX106" s="89"/>
      <c r="FY106" s="89"/>
      <c r="FZ106" s="89"/>
      <c r="GA106" s="89"/>
      <c r="GB106" s="89"/>
      <c r="GC106" s="89"/>
      <c r="GD106" s="89"/>
      <c r="GE106" s="89"/>
      <c r="GF106" s="89"/>
      <c r="GG106" s="89"/>
      <c r="GH106" s="89"/>
      <c r="GI106" s="89"/>
      <c r="GJ106" s="89"/>
      <c r="GK106" s="89"/>
      <c r="GL106" s="89"/>
      <c r="GM106" s="89"/>
      <c r="GN106" s="89"/>
      <c r="GO106" s="89"/>
      <c r="GP106" s="89"/>
      <c r="GQ106" s="89"/>
      <c r="GR106" s="89"/>
      <c r="GS106" s="89"/>
      <c r="GT106" s="89"/>
      <c r="GU106" s="89"/>
      <c r="GV106" s="89"/>
      <c r="GW106" s="89"/>
      <c r="GX106" s="89"/>
      <c r="GY106" s="89"/>
      <c r="GZ106" s="89"/>
      <c r="HA106" s="89"/>
      <c r="HB106" s="89"/>
      <c r="HC106" s="89"/>
      <c r="HD106" s="89"/>
      <c r="HE106" s="231"/>
      <c r="HF106" s="89"/>
      <c r="HG106" s="89"/>
      <c r="HH106" s="89"/>
      <c r="HI106" s="89"/>
      <c r="HJ106" s="89"/>
      <c r="HK106" s="89"/>
      <c r="HL106" s="197"/>
      <c r="HM106" s="197"/>
      <c r="HN106" s="197"/>
      <c r="HO106" s="197"/>
      <c r="HP106" s="197"/>
      <c r="HQ106" s="197"/>
      <c r="HR106" s="197"/>
      <c r="HS106" s="197"/>
      <c r="HT106" s="231"/>
      <c r="HU106" s="197"/>
      <c r="HV106" s="197"/>
      <c r="HW106" s="197"/>
      <c r="HX106" s="197"/>
      <c r="HY106" s="197"/>
      <c r="HZ106" s="197"/>
      <c r="IA106" s="197"/>
      <c r="IB106" s="197"/>
      <c r="IC106" s="197"/>
      <c r="ID106" s="197"/>
      <c r="IE106" s="197"/>
      <c r="IF106" s="197"/>
      <c r="IG106" s="197"/>
      <c r="IH106" s="197"/>
      <c r="II106" s="197"/>
      <c r="IJ106" s="197"/>
      <c r="IK106" s="197"/>
      <c r="IL106" s="197"/>
      <c r="IM106" s="197"/>
      <c r="IN106" s="197"/>
      <c r="IO106" s="197"/>
      <c r="IP106" s="197"/>
      <c r="IQ106" s="197"/>
      <c r="IR106" s="197"/>
      <c r="IS106" s="289"/>
      <c r="IT106" s="290"/>
      <c r="IU106" s="290"/>
      <c r="IV106" s="290"/>
      <c r="IW106" s="290"/>
      <c r="IX106" s="290"/>
      <c r="IY106" s="197"/>
      <c r="IZ106" s="197"/>
      <c r="JA106" s="197"/>
      <c r="JB106" s="197"/>
      <c r="JC106" s="197"/>
      <c r="JD106" s="231"/>
      <c r="JE106" s="197"/>
      <c r="JF106" s="289"/>
      <c r="JG106" s="542"/>
      <c r="JH106" s="556"/>
      <c r="JI106" s="59"/>
      <c r="JJ106" s="59"/>
      <c r="JK106" s="59"/>
    </row>
    <row r="107" spans="1:271" ht="15" customHeight="1">
      <c r="A107" s="58"/>
      <c r="B107" s="30"/>
      <c r="C107" s="196"/>
      <c r="D107" s="196"/>
      <c r="E107" s="196"/>
      <c r="F107" s="196"/>
      <c r="G107" s="196"/>
      <c r="H107" s="196"/>
      <c r="I107" s="196"/>
      <c r="J107" s="196"/>
      <c r="K107" s="196"/>
      <c r="L107" s="196"/>
      <c r="M107" s="196"/>
      <c r="N107" s="196"/>
      <c r="O107" s="196"/>
      <c r="P107" s="196"/>
      <c r="Q107" s="196"/>
      <c r="R107" s="196"/>
      <c r="S107" s="196"/>
      <c r="T107" s="196"/>
      <c r="U107" s="196"/>
      <c r="V107" s="196"/>
      <c r="W107" s="196"/>
      <c r="X107" s="196"/>
      <c r="Y107" s="196"/>
      <c r="Z107" s="196"/>
      <c r="AA107" s="196"/>
      <c r="AB107" s="196"/>
      <c r="AC107" s="196"/>
      <c r="AD107" s="196"/>
      <c r="AE107" s="196"/>
      <c r="AF107" s="196"/>
      <c r="AG107" s="196"/>
      <c r="AH107" s="196"/>
      <c r="AI107" s="196"/>
      <c r="AJ107" s="196"/>
      <c r="AK107" s="196"/>
      <c r="AL107" s="196"/>
      <c r="AM107" s="196"/>
      <c r="AN107" s="196"/>
      <c r="AO107" s="196"/>
      <c r="AP107" s="196"/>
      <c r="AQ107" s="196"/>
      <c r="AR107" s="196"/>
      <c r="AS107" s="196"/>
      <c r="AT107" s="196"/>
      <c r="AU107" s="196"/>
      <c r="AV107" s="196"/>
      <c r="AW107" s="196"/>
      <c r="AX107" s="196"/>
      <c r="AY107" s="78"/>
      <c r="AZ107" s="78"/>
      <c r="BA107" s="78"/>
      <c r="BB107" s="89"/>
      <c r="BC107" s="78"/>
      <c r="BD107" s="89"/>
      <c r="BE107" s="89"/>
      <c r="BF107" s="89"/>
      <c r="BG107" s="89"/>
      <c r="BH107" s="78"/>
      <c r="BI107" s="78"/>
      <c r="BJ107" s="78"/>
      <c r="BK107" s="78"/>
      <c r="BL107" s="78"/>
      <c r="BM107" s="78"/>
      <c r="BN107" s="78"/>
      <c r="BO107" s="78"/>
      <c r="BP107" s="78"/>
      <c r="BQ107" s="78"/>
      <c r="BR107" s="78"/>
      <c r="BS107" s="93"/>
      <c r="BT107" s="78"/>
      <c r="BU107" s="78"/>
      <c r="BV107" s="78"/>
      <c r="BW107" s="78"/>
      <c r="BX107" s="78"/>
      <c r="BY107" s="78"/>
      <c r="BZ107" s="78"/>
      <c r="CA107" s="78"/>
      <c r="CB107" s="78"/>
      <c r="CC107" s="78"/>
      <c r="CD107" s="89"/>
      <c r="CE107" s="89"/>
      <c r="CF107" s="89"/>
      <c r="CG107" s="89"/>
      <c r="CH107" s="89"/>
      <c r="CI107" s="294"/>
      <c r="CJ107" s="89"/>
      <c r="CK107" s="89"/>
      <c r="CL107" s="89"/>
      <c r="CM107" s="89"/>
      <c r="CN107" s="89"/>
      <c r="CO107" s="89"/>
      <c r="CP107" s="89"/>
      <c r="CQ107" s="89"/>
      <c r="CR107" s="295"/>
      <c r="CS107" s="89"/>
      <c r="CT107" s="105"/>
      <c r="CU107" s="89"/>
      <c r="CV107" s="89"/>
      <c r="CW107" s="89"/>
      <c r="CX107" s="89"/>
      <c r="CY107" s="89"/>
      <c r="CZ107" s="89"/>
      <c r="DA107" s="89"/>
      <c r="DB107" s="79"/>
      <c r="DC107" s="79"/>
      <c r="DD107" s="79"/>
      <c r="DE107" s="79"/>
      <c r="DF107" s="79"/>
      <c r="DG107" s="79"/>
      <c r="DH107" s="79"/>
      <c r="DI107" s="79"/>
      <c r="DJ107" s="79"/>
      <c r="DK107" s="79"/>
      <c r="DL107" s="79"/>
      <c r="DM107" s="79"/>
      <c r="DN107" s="79"/>
      <c r="DO107" s="79"/>
      <c r="DP107" s="79"/>
      <c r="DQ107" s="79"/>
      <c r="DR107" s="79"/>
      <c r="DS107" s="79"/>
      <c r="DT107" s="79"/>
      <c r="DU107" s="79"/>
      <c r="DV107" s="89"/>
      <c r="DW107" s="89"/>
      <c r="DX107" s="89"/>
      <c r="DY107" s="89"/>
      <c r="DZ107" s="89"/>
      <c r="EA107" s="89"/>
      <c r="EB107" s="89"/>
      <c r="EC107" s="79"/>
      <c r="ED107" s="89"/>
      <c r="EE107" s="89"/>
      <c r="EF107" s="89"/>
      <c r="EG107" s="89"/>
      <c r="EH107" s="89"/>
      <c r="EI107" s="89"/>
      <c r="EJ107" s="89"/>
      <c r="EK107" s="89"/>
      <c r="EL107" s="89"/>
      <c r="EM107" s="89"/>
      <c r="EN107" s="89"/>
      <c r="EO107" s="89"/>
      <c r="EP107" s="89"/>
      <c r="EQ107" s="89"/>
      <c r="ER107" s="89"/>
      <c r="ES107" s="89"/>
      <c r="ET107" s="89"/>
      <c r="EU107" s="89"/>
      <c r="EV107" s="89"/>
      <c r="EW107" s="89"/>
      <c r="EX107" s="89"/>
      <c r="EY107" s="89"/>
      <c r="EZ107" s="89"/>
      <c r="FA107" s="89"/>
      <c r="FB107" s="89"/>
      <c r="FC107" s="165"/>
      <c r="FD107" s="165"/>
      <c r="FE107" s="165"/>
      <c r="FF107" s="165"/>
      <c r="FG107" s="165"/>
      <c r="FH107" s="165"/>
      <c r="FI107" s="165"/>
      <c r="FJ107" s="165"/>
      <c r="FK107" s="165"/>
      <c r="FL107" s="165"/>
      <c r="FM107" s="165"/>
      <c r="FN107" s="165"/>
      <c r="FO107" s="165"/>
      <c r="FP107" s="89"/>
      <c r="FQ107" s="89"/>
      <c r="FR107" s="89"/>
      <c r="FS107" s="89"/>
      <c r="FT107" s="89"/>
      <c r="FU107" s="89"/>
      <c r="FV107" s="89"/>
      <c r="FW107" s="89"/>
      <c r="FX107" s="89"/>
      <c r="FY107" s="90"/>
      <c r="FZ107" s="90"/>
      <c r="GA107" s="148"/>
      <c r="GB107" s="89"/>
      <c r="GC107" s="89"/>
      <c r="GD107" s="89"/>
      <c r="GE107" s="89"/>
      <c r="GF107" s="89"/>
      <c r="GG107" s="89"/>
      <c r="GH107" s="89"/>
      <c r="GI107" s="89"/>
      <c r="GJ107" s="89"/>
      <c r="GK107" s="59"/>
      <c r="GL107" s="59"/>
      <c r="GM107" s="59"/>
      <c r="GN107" s="89"/>
      <c r="GO107" s="148"/>
      <c r="GP107" s="89"/>
      <c r="GQ107" s="148"/>
      <c r="GR107" s="148"/>
      <c r="GS107" s="148"/>
      <c r="GT107" s="89"/>
      <c r="GU107" s="89"/>
      <c r="GV107" s="89"/>
      <c r="GW107" s="89"/>
      <c r="GX107" s="89"/>
      <c r="GY107" s="148"/>
      <c r="GZ107" s="148"/>
      <c r="HA107" s="148"/>
      <c r="HB107" s="148"/>
      <c r="HC107" s="148"/>
      <c r="HD107" s="148"/>
      <c r="HE107" s="148"/>
      <c r="HF107" s="148"/>
      <c r="HG107" s="148"/>
      <c r="HH107" s="148"/>
      <c r="HI107" s="148"/>
      <c r="HJ107" s="148"/>
      <c r="HK107" s="148"/>
      <c r="HL107" s="291"/>
      <c r="HM107" s="291"/>
      <c r="HN107" s="291"/>
      <c r="HO107" s="291"/>
      <c r="HP107" s="291"/>
      <c r="HQ107" s="291"/>
      <c r="HR107" s="291"/>
      <c r="HS107" s="291"/>
      <c r="HT107" s="291"/>
      <c r="HU107" s="197"/>
      <c r="HV107" s="291"/>
      <c r="HW107" s="291"/>
      <c r="HX107" s="291"/>
      <c r="HY107" s="291"/>
      <c r="HZ107" s="291"/>
      <c r="IA107" s="291"/>
      <c r="IB107" s="291"/>
      <c r="IC107" s="291"/>
      <c r="ID107" s="291"/>
      <c r="IE107" s="291"/>
      <c r="IF107" s="291"/>
      <c r="IG107" s="291"/>
      <c r="IH107" s="291"/>
      <c r="II107" s="291"/>
      <c r="IJ107" s="291"/>
      <c r="IK107" s="291"/>
      <c r="IL107" s="291"/>
      <c r="IM107" s="291"/>
      <c r="IN107" s="291"/>
      <c r="IO107" s="291"/>
      <c r="IP107" s="291"/>
      <c r="IQ107" s="291"/>
      <c r="IR107" s="291"/>
      <c r="IS107" s="292"/>
      <c r="IT107" s="293"/>
      <c r="IU107" s="293"/>
      <c r="IV107" s="293"/>
      <c r="IW107" s="293"/>
      <c r="IX107" s="293"/>
      <c r="IY107" s="291"/>
      <c r="IZ107" s="291"/>
      <c r="JA107" s="291"/>
      <c r="JB107" s="291"/>
      <c r="JC107" s="291"/>
      <c r="JD107" s="291"/>
      <c r="JE107" s="291"/>
      <c r="JF107" s="292"/>
      <c r="JG107" s="543"/>
      <c r="JH107" s="556"/>
      <c r="JI107" s="59"/>
      <c r="JJ107" s="59"/>
      <c r="JK107" s="59"/>
    </row>
    <row r="108" spans="1:271" ht="15" customHeight="1">
      <c r="A108" s="58"/>
      <c r="B108" s="59" t="s">
        <v>103</v>
      </c>
      <c r="C108" s="296">
        <v>5774</v>
      </c>
      <c r="D108" s="196">
        <v>6294</v>
      </c>
      <c r="E108" s="196">
        <v>6527</v>
      </c>
      <c r="F108" s="196">
        <v>6750</v>
      </c>
      <c r="G108" s="196">
        <v>7146</v>
      </c>
      <c r="H108" s="196">
        <v>7382</v>
      </c>
      <c r="I108" s="196">
        <v>8006</v>
      </c>
      <c r="J108" s="196">
        <v>8184</v>
      </c>
      <c r="K108" s="196">
        <v>8502</v>
      </c>
      <c r="L108" s="196">
        <v>8568</v>
      </c>
      <c r="M108" s="196">
        <v>8357</v>
      </c>
      <c r="N108" s="196">
        <v>8616</v>
      </c>
      <c r="O108" s="196">
        <v>10149</v>
      </c>
      <c r="P108" s="196">
        <v>10135</v>
      </c>
      <c r="Q108" s="196">
        <v>10463</v>
      </c>
      <c r="R108" s="196">
        <v>11085</v>
      </c>
      <c r="S108" s="196">
        <v>10810</v>
      </c>
      <c r="T108" s="196">
        <v>11132</v>
      </c>
      <c r="U108" s="196">
        <v>10737</v>
      </c>
      <c r="V108" s="196">
        <v>10695</v>
      </c>
      <c r="W108" s="196">
        <v>10759</v>
      </c>
      <c r="X108" s="196">
        <v>10601</v>
      </c>
      <c r="Y108" s="196">
        <v>10841</v>
      </c>
      <c r="Z108" s="196">
        <v>10701</v>
      </c>
      <c r="AA108" s="196">
        <v>11399</v>
      </c>
      <c r="AB108" s="196">
        <v>11744</v>
      </c>
      <c r="AC108" s="196">
        <v>12080</v>
      </c>
      <c r="AD108" s="196">
        <v>12084</v>
      </c>
      <c r="AE108" s="196">
        <v>12001</v>
      </c>
      <c r="AF108" s="196">
        <v>11912</v>
      </c>
      <c r="AG108" s="196">
        <v>12008</v>
      </c>
      <c r="AH108" s="196">
        <v>13306</v>
      </c>
      <c r="AI108" s="196">
        <v>13985</v>
      </c>
      <c r="AJ108" s="196">
        <v>13225</v>
      </c>
      <c r="AK108" s="196">
        <v>13439</v>
      </c>
      <c r="AL108" s="196">
        <v>13729</v>
      </c>
      <c r="AM108" s="196">
        <v>15460</v>
      </c>
      <c r="AN108" s="196">
        <v>15838</v>
      </c>
      <c r="AO108" s="196">
        <v>15913</v>
      </c>
      <c r="AP108" s="196">
        <v>15966</v>
      </c>
      <c r="AQ108" s="196">
        <v>16401</v>
      </c>
      <c r="AR108" s="196">
        <v>15495</v>
      </c>
      <c r="AS108" s="196">
        <v>16091</v>
      </c>
      <c r="AT108" s="196">
        <v>16691</v>
      </c>
      <c r="AU108" s="196">
        <v>17359</v>
      </c>
      <c r="AV108" s="196">
        <v>19562</v>
      </c>
      <c r="AW108" s="196">
        <v>20220</v>
      </c>
      <c r="AX108" s="196">
        <v>20415</v>
      </c>
      <c r="AY108" s="89">
        <v>21721</v>
      </c>
      <c r="AZ108" s="89">
        <v>22233</v>
      </c>
      <c r="BA108" s="89">
        <v>20319</v>
      </c>
      <c r="BB108" s="89">
        <v>20690</v>
      </c>
      <c r="BC108" s="89">
        <v>20982</v>
      </c>
      <c r="BD108" s="89">
        <v>21600</v>
      </c>
      <c r="BE108" s="89">
        <v>23360</v>
      </c>
      <c r="BF108" s="89">
        <v>24479</v>
      </c>
      <c r="BG108" s="89">
        <v>25136</v>
      </c>
      <c r="BH108" s="89">
        <v>26374</v>
      </c>
      <c r="BI108" s="89">
        <v>26069</v>
      </c>
      <c r="BJ108" s="89">
        <v>27135</v>
      </c>
      <c r="BK108" s="89">
        <v>28190</v>
      </c>
      <c r="BL108" s="89">
        <v>29176</v>
      </c>
      <c r="BM108" s="89">
        <v>30444</v>
      </c>
      <c r="BN108" s="89">
        <v>29620</v>
      </c>
      <c r="BO108" s="89">
        <v>29272</v>
      </c>
      <c r="BP108" s="89">
        <v>29320</v>
      </c>
      <c r="BQ108" s="89">
        <v>30105</v>
      </c>
      <c r="BR108" s="89">
        <v>31084</v>
      </c>
      <c r="BS108" s="89">
        <v>31928</v>
      </c>
      <c r="BT108" s="89">
        <v>35173</v>
      </c>
      <c r="BU108" s="89">
        <v>35118</v>
      </c>
      <c r="BV108" s="89">
        <v>35978</v>
      </c>
      <c r="BW108" s="89">
        <v>37300</v>
      </c>
      <c r="BX108" s="89">
        <v>37822</v>
      </c>
      <c r="BY108" s="89">
        <v>39269</v>
      </c>
      <c r="BZ108" s="89">
        <v>41035</v>
      </c>
      <c r="CA108" s="89">
        <v>43005</v>
      </c>
      <c r="CB108" s="89">
        <v>44768</v>
      </c>
      <c r="CC108" s="89">
        <v>47467</v>
      </c>
      <c r="CD108" s="89">
        <v>47666</v>
      </c>
      <c r="CE108" s="89">
        <v>48047</v>
      </c>
      <c r="CF108" s="89">
        <v>47811</v>
      </c>
      <c r="CG108" s="89">
        <v>49042</v>
      </c>
      <c r="CH108" s="89">
        <v>49808</v>
      </c>
      <c r="CI108" s="89">
        <v>51743</v>
      </c>
      <c r="CJ108" s="89">
        <v>51838</v>
      </c>
      <c r="CK108" s="89">
        <v>50975</v>
      </c>
      <c r="CL108" s="89">
        <v>49568</v>
      </c>
      <c r="CM108" s="89">
        <v>50310</v>
      </c>
      <c r="CN108" s="89">
        <v>50495</v>
      </c>
      <c r="CO108" s="89">
        <v>53184</v>
      </c>
      <c r="CP108" s="89">
        <v>55000</v>
      </c>
      <c r="CQ108" s="89">
        <v>55478</v>
      </c>
      <c r="CR108" s="89">
        <v>55505</v>
      </c>
      <c r="CS108" s="89">
        <v>58010</v>
      </c>
      <c r="CT108" s="89">
        <v>59624</v>
      </c>
      <c r="CU108" s="89">
        <v>62474</v>
      </c>
      <c r="CV108" s="89">
        <v>63643.369749311198</v>
      </c>
      <c r="CW108" s="89">
        <v>64242.026261778396</v>
      </c>
      <c r="CX108" s="89">
        <v>65328.641784673207</v>
      </c>
      <c r="CY108" s="89">
        <v>66838.413682610699</v>
      </c>
      <c r="CZ108" s="89">
        <v>64741.811354355392</v>
      </c>
      <c r="DA108" s="89">
        <v>64134.15214853191</v>
      </c>
      <c r="DB108" s="89">
        <v>64149.893776433797</v>
      </c>
      <c r="DC108" s="89">
        <v>64806.486511698</v>
      </c>
      <c r="DD108" s="89">
        <v>64442.784787245997</v>
      </c>
      <c r="DE108" s="89">
        <v>65029.424226055293</v>
      </c>
      <c r="DF108" s="87">
        <v>65655.418868929803</v>
      </c>
      <c r="DG108" s="79">
        <v>67622.172910531997</v>
      </c>
      <c r="DH108" s="79">
        <v>67616.036363236606</v>
      </c>
      <c r="DI108" s="79">
        <v>68669.935295936797</v>
      </c>
      <c r="DJ108" s="79">
        <v>70113.476353369391</v>
      </c>
      <c r="DK108" s="89">
        <v>73225.273575656203</v>
      </c>
      <c r="DL108" s="79">
        <v>74730.602943402206</v>
      </c>
      <c r="DM108" s="79">
        <v>74783.815864117889</v>
      </c>
      <c r="DN108" s="89">
        <v>74639.315175979806</v>
      </c>
      <c r="DO108" s="89">
        <v>73463.502249723999</v>
      </c>
      <c r="DP108" s="89">
        <v>75289.426587544382</v>
      </c>
      <c r="DQ108" s="89">
        <v>75861.652819713694</v>
      </c>
      <c r="DR108" s="89">
        <v>76163.712090220884</v>
      </c>
      <c r="DS108" s="79">
        <v>78318.1220301094</v>
      </c>
      <c r="DT108" s="79">
        <v>79174.203245295212</v>
      </c>
      <c r="DU108" s="79">
        <v>77659.011994215893</v>
      </c>
      <c r="DV108" s="79">
        <v>77934.774548999412</v>
      </c>
      <c r="DW108" s="79">
        <v>79032.175794591603</v>
      </c>
      <c r="DX108" s="79">
        <v>77415.734008225205</v>
      </c>
      <c r="DY108" s="79">
        <v>77864.372259409894</v>
      </c>
      <c r="DZ108" s="79">
        <v>78095.327050722699</v>
      </c>
      <c r="EA108" s="89">
        <v>74590.725097068993</v>
      </c>
      <c r="EB108" s="89">
        <v>74762.199844600487</v>
      </c>
      <c r="EC108" s="89">
        <v>75653.061719022488</v>
      </c>
      <c r="ED108" s="89">
        <v>74340.980633220694</v>
      </c>
      <c r="EE108" s="89">
        <v>77593.287989307195</v>
      </c>
      <c r="EF108" s="89">
        <v>73105.050981951106</v>
      </c>
      <c r="EG108" s="89">
        <v>73257.269151723711</v>
      </c>
      <c r="EH108" s="89">
        <v>75840.568410911408</v>
      </c>
      <c r="EI108" s="89">
        <v>76296.806252989685</v>
      </c>
      <c r="EJ108" s="89">
        <v>77528.578551515006</v>
      </c>
      <c r="EK108" s="89">
        <v>76190.431642326294</v>
      </c>
      <c r="EL108" s="89">
        <v>74293.772555606207</v>
      </c>
      <c r="EM108" s="89">
        <v>72462.389028668782</v>
      </c>
      <c r="EN108" s="89">
        <v>72342.635467454995</v>
      </c>
      <c r="EO108" s="89">
        <v>72002.720817916095</v>
      </c>
      <c r="EP108" s="89">
        <v>70597.236126330594</v>
      </c>
      <c r="EQ108" s="89">
        <v>69613.150309549819</v>
      </c>
      <c r="ER108" s="89">
        <v>69951.238687778416</v>
      </c>
      <c r="ES108" s="89">
        <v>72263.098550626688</v>
      </c>
      <c r="ET108" s="89">
        <v>73800.840393014209</v>
      </c>
      <c r="EU108" s="89">
        <v>74979.511182755698</v>
      </c>
      <c r="EV108" s="89">
        <v>75142.876074348402</v>
      </c>
      <c r="EW108" s="89">
        <v>74639.657684867299</v>
      </c>
      <c r="EX108" s="89">
        <v>75657.541165387214</v>
      </c>
      <c r="EY108" s="89">
        <v>76147.991182868893</v>
      </c>
      <c r="EZ108" s="89">
        <v>76737.592589054504</v>
      </c>
      <c r="FA108" s="89">
        <v>76128.927285283702</v>
      </c>
      <c r="FB108" s="89">
        <v>75474.490300704783</v>
      </c>
      <c r="FC108" s="165">
        <v>75523.951605104201</v>
      </c>
      <c r="FD108" s="89">
        <v>75475.0446534683</v>
      </c>
      <c r="FE108" s="89">
        <v>75327.749979006607</v>
      </c>
      <c r="FF108" s="89">
        <v>75354.667957495491</v>
      </c>
      <c r="FG108" s="89">
        <v>73968.919565894597</v>
      </c>
      <c r="FH108" s="89">
        <v>74592.298361747889</v>
      </c>
      <c r="FI108" s="89">
        <v>74876.608231237216</v>
      </c>
      <c r="FJ108" s="89">
        <v>75801.023499962103</v>
      </c>
      <c r="FK108" s="89">
        <v>75293.989469540014</v>
      </c>
      <c r="FL108" s="89">
        <v>74425.046281623596</v>
      </c>
      <c r="FM108" s="89">
        <v>74404.357489075293</v>
      </c>
      <c r="FN108" s="89">
        <v>75598.734783580992</v>
      </c>
      <c r="FO108" s="89">
        <v>76986.583559138788</v>
      </c>
      <c r="FP108" s="89">
        <v>75676.6891136388</v>
      </c>
      <c r="FQ108" s="89">
        <v>74714.080555638793</v>
      </c>
      <c r="FR108" s="89">
        <v>73369.213086138785</v>
      </c>
      <c r="FS108" s="89">
        <v>73673.597694638796</v>
      </c>
      <c r="FT108" s="89">
        <v>72694.801170888793</v>
      </c>
      <c r="FU108" s="89">
        <v>74573.555163638812</v>
      </c>
      <c r="FV108" s="89">
        <v>74392.693813638791</v>
      </c>
      <c r="FW108" s="89">
        <v>74883.435606638814</v>
      </c>
      <c r="FX108" s="89">
        <v>76518.872292138782</v>
      </c>
      <c r="FY108" s="89">
        <v>76077.69203813879</v>
      </c>
      <c r="FZ108" s="89">
        <v>76622.062847638794</v>
      </c>
      <c r="GA108" s="89">
        <v>77828.984026388789</v>
      </c>
      <c r="GB108" s="89">
        <v>76669.80145713879</v>
      </c>
      <c r="GC108" s="89">
        <v>75971.667219888797</v>
      </c>
      <c r="GD108" s="89">
        <v>77758.467427388794</v>
      </c>
      <c r="GE108" s="89">
        <v>78626.781359638786</v>
      </c>
      <c r="GF108" s="89">
        <v>78454.098133638792</v>
      </c>
      <c r="GG108" s="89">
        <v>81177.908568138795</v>
      </c>
      <c r="GH108" s="148">
        <v>82888.480774888798</v>
      </c>
      <c r="GI108" s="148">
        <v>84199.419139138801</v>
      </c>
      <c r="GJ108" s="291">
        <v>84859.679870138789</v>
      </c>
      <c r="GK108" s="291">
        <v>86159</v>
      </c>
      <c r="GL108" s="291">
        <v>86484</v>
      </c>
      <c r="GM108" s="291">
        <v>86771</v>
      </c>
      <c r="GN108" s="89">
        <v>86178</v>
      </c>
      <c r="GO108" s="291">
        <v>89258</v>
      </c>
      <c r="GP108" s="89">
        <v>91845</v>
      </c>
      <c r="GQ108" s="291">
        <v>94713</v>
      </c>
      <c r="GR108" s="291">
        <v>94131</v>
      </c>
      <c r="GS108" s="291">
        <v>94476</v>
      </c>
      <c r="GT108" s="148">
        <v>97090</v>
      </c>
      <c r="GU108" s="148">
        <v>97638</v>
      </c>
      <c r="GV108" s="148">
        <v>96490</v>
      </c>
      <c r="GW108" s="148">
        <v>95869</v>
      </c>
      <c r="GX108" s="148">
        <v>97951</v>
      </c>
      <c r="GY108" s="148">
        <v>103354</v>
      </c>
      <c r="GZ108" s="291">
        <v>105363</v>
      </c>
      <c r="HA108" s="291">
        <v>108926</v>
      </c>
      <c r="HB108" s="291">
        <v>111604</v>
      </c>
      <c r="HC108" s="291">
        <v>112444</v>
      </c>
      <c r="HD108" s="291">
        <v>115377</v>
      </c>
      <c r="HE108" s="291">
        <v>115632</v>
      </c>
      <c r="HF108" s="291">
        <v>116885</v>
      </c>
      <c r="HG108" s="291">
        <v>117216</v>
      </c>
      <c r="HH108" s="291">
        <v>116314</v>
      </c>
      <c r="HI108" s="291">
        <v>119015</v>
      </c>
      <c r="HJ108" s="291">
        <v>117793</v>
      </c>
      <c r="HK108" s="291">
        <v>119944</v>
      </c>
      <c r="HL108" s="291">
        <v>119550</v>
      </c>
      <c r="HM108" s="291">
        <v>121578</v>
      </c>
      <c r="HN108" s="291">
        <v>122636</v>
      </c>
      <c r="HO108" s="291">
        <v>125249</v>
      </c>
      <c r="HP108" s="291">
        <v>125098</v>
      </c>
      <c r="HQ108" s="291">
        <v>128861</v>
      </c>
      <c r="HR108" s="291">
        <v>130607</v>
      </c>
      <c r="HS108" s="291">
        <v>132909</v>
      </c>
      <c r="HT108" s="291">
        <v>132769</v>
      </c>
      <c r="HU108" s="197">
        <v>136166</v>
      </c>
      <c r="HV108" s="291">
        <v>140357</v>
      </c>
      <c r="HW108" s="291">
        <v>146488</v>
      </c>
      <c r="HX108" s="297">
        <v>150067</v>
      </c>
      <c r="HY108" s="297">
        <v>149914</v>
      </c>
      <c r="HZ108" s="297">
        <v>149373</v>
      </c>
      <c r="IA108" s="297">
        <v>151623</v>
      </c>
      <c r="IB108" s="297">
        <v>153622</v>
      </c>
      <c r="IC108" s="297">
        <v>155770</v>
      </c>
      <c r="ID108" s="298">
        <v>154956</v>
      </c>
      <c r="IE108" s="297">
        <v>152569</v>
      </c>
      <c r="IF108" s="297">
        <v>152418</v>
      </c>
      <c r="IG108" s="297">
        <v>155428</v>
      </c>
      <c r="IH108" s="297">
        <v>158635</v>
      </c>
      <c r="II108" s="297">
        <v>160318</v>
      </c>
      <c r="IJ108" s="299">
        <v>156675</v>
      </c>
      <c r="IK108" s="299">
        <v>155089</v>
      </c>
      <c r="IL108" s="299">
        <v>152396</v>
      </c>
      <c r="IM108" s="299">
        <v>154352</v>
      </c>
      <c r="IN108" s="299">
        <v>157565</v>
      </c>
      <c r="IO108" s="299">
        <v>158282</v>
      </c>
      <c r="IP108" s="299">
        <v>159891</v>
      </c>
      <c r="IQ108" s="299">
        <v>159171</v>
      </c>
      <c r="IR108" s="299">
        <v>158495</v>
      </c>
      <c r="IS108" s="300">
        <v>156319</v>
      </c>
      <c r="IT108" s="301">
        <v>152520</v>
      </c>
      <c r="IU108" s="301">
        <v>152860.47796875</v>
      </c>
      <c r="IV108" s="498">
        <v>151864</v>
      </c>
      <c r="IW108" s="498">
        <v>150288</v>
      </c>
      <c r="IX108" s="498">
        <v>152131</v>
      </c>
      <c r="IY108" s="499">
        <v>150449</v>
      </c>
      <c r="IZ108" s="499">
        <v>149328</v>
      </c>
      <c r="JA108" s="499">
        <v>151666</v>
      </c>
      <c r="JB108" s="499">
        <v>153802</v>
      </c>
      <c r="JC108" s="499">
        <v>151533</v>
      </c>
      <c r="JD108" s="499">
        <v>150757</v>
      </c>
      <c r="JE108" s="499">
        <v>151113</v>
      </c>
      <c r="JF108" s="500">
        <v>151088</v>
      </c>
      <c r="JG108" s="544">
        <v>147930</v>
      </c>
      <c r="JH108" s="556"/>
      <c r="JI108" s="59"/>
      <c r="JJ108" s="59"/>
      <c r="JK108" s="59"/>
    </row>
    <row r="109" spans="1:271" ht="15" customHeight="1">
      <c r="A109" s="58"/>
      <c r="B109" s="59" t="s">
        <v>104</v>
      </c>
      <c r="C109" s="296">
        <v>6953</v>
      </c>
      <c r="D109" s="296">
        <v>7445</v>
      </c>
      <c r="E109" s="296">
        <v>7671</v>
      </c>
      <c r="F109" s="296">
        <v>7899</v>
      </c>
      <c r="G109" s="296">
        <v>8261</v>
      </c>
      <c r="H109" s="296">
        <v>8502</v>
      </c>
      <c r="I109" s="296">
        <v>9147</v>
      </c>
      <c r="J109" s="296">
        <v>9367</v>
      </c>
      <c r="K109" s="296">
        <v>9705</v>
      </c>
      <c r="L109" s="296">
        <v>9775</v>
      </c>
      <c r="M109" s="296">
        <v>9588</v>
      </c>
      <c r="N109" s="196">
        <v>9885</v>
      </c>
      <c r="O109" s="87">
        <v>12254</v>
      </c>
      <c r="P109" s="87">
        <v>12474</v>
      </c>
      <c r="Q109" s="87">
        <v>12899</v>
      </c>
      <c r="R109" s="87">
        <v>13650</v>
      </c>
      <c r="S109" s="87">
        <v>13732</v>
      </c>
      <c r="T109" s="87">
        <v>13888</v>
      </c>
      <c r="U109" s="87">
        <v>13792</v>
      </c>
      <c r="V109" s="87">
        <v>14036</v>
      </c>
      <c r="W109" s="87">
        <v>13278</v>
      </c>
      <c r="X109" s="87">
        <v>13138</v>
      </c>
      <c r="Y109" s="87">
        <v>14051</v>
      </c>
      <c r="Z109" s="87">
        <v>13272</v>
      </c>
      <c r="AA109" s="87">
        <v>14684</v>
      </c>
      <c r="AB109" s="87">
        <v>15267</v>
      </c>
      <c r="AC109" s="87">
        <v>15826</v>
      </c>
      <c r="AD109" s="87">
        <v>16701</v>
      </c>
      <c r="AE109" s="87">
        <v>16842</v>
      </c>
      <c r="AF109" s="87">
        <v>17128</v>
      </c>
      <c r="AG109" s="87">
        <v>17486</v>
      </c>
      <c r="AH109" s="87">
        <v>18820</v>
      </c>
      <c r="AI109" s="87">
        <v>19441</v>
      </c>
      <c r="AJ109" s="87">
        <v>19145</v>
      </c>
      <c r="AK109" s="87">
        <v>19538</v>
      </c>
      <c r="AL109" s="87">
        <v>19658</v>
      </c>
      <c r="AM109" s="87">
        <v>21080</v>
      </c>
      <c r="AN109" s="87">
        <v>18329</v>
      </c>
      <c r="AO109" s="87">
        <v>18521</v>
      </c>
      <c r="AP109" s="87">
        <v>18677</v>
      </c>
      <c r="AQ109" s="87">
        <v>19144</v>
      </c>
      <c r="AR109" s="87">
        <v>18148</v>
      </c>
      <c r="AS109" s="87">
        <v>18791</v>
      </c>
      <c r="AT109" s="87">
        <v>19577</v>
      </c>
      <c r="AU109" s="87">
        <v>20302</v>
      </c>
      <c r="AV109" s="87">
        <v>22525</v>
      </c>
      <c r="AW109" s="87">
        <v>23445</v>
      </c>
      <c r="AX109" s="87">
        <v>23523</v>
      </c>
      <c r="AY109" s="89">
        <v>26956</v>
      </c>
      <c r="AZ109" s="89">
        <v>27037</v>
      </c>
      <c r="BA109" s="89">
        <v>25349</v>
      </c>
      <c r="BB109" s="89">
        <v>25911</v>
      </c>
      <c r="BC109" s="89">
        <v>26081</v>
      </c>
      <c r="BD109" s="89">
        <v>26580</v>
      </c>
      <c r="BE109" s="89">
        <v>28481</v>
      </c>
      <c r="BF109" s="89">
        <v>29825</v>
      </c>
      <c r="BG109" s="89">
        <v>30880</v>
      </c>
      <c r="BH109" s="89">
        <v>32536</v>
      </c>
      <c r="BI109" s="89">
        <v>31295</v>
      </c>
      <c r="BJ109" s="89">
        <v>33580</v>
      </c>
      <c r="BK109" s="89">
        <v>34920</v>
      </c>
      <c r="BL109" s="89">
        <v>36187</v>
      </c>
      <c r="BM109" s="89">
        <v>37659</v>
      </c>
      <c r="BN109" s="89">
        <v>36973</v>
      </c>
      <c r="BO109" s="89">
        <v>36721</v>
      </c>
      <c r="BP109" s="89">
        <v>36957</v>
      </c>
      <c r="BQ109" s="89">
        <v>37811</v>
      </c>
      <c r="BR109" s="89">
        <v>38807</v>
      </c>
      <c r="BS109" s="89">
        <v>39690</v>
      </c>
      <c r="BT109" s="89">
        <v>42983</v>
      </c>
      <c r="BU109" s="89">
        <v>42921</v>
      </c>
      <c r="BV109" s="89">
        <v>43814</v>
      </c>
      <c r="BW109" s="89">
        <v>45438</v>
      </c>
      <c r="BX109" s="89">
        <v>46211</v>
      </c>
      <c r="BY109" s="89">
        <v>47666</v>
      </c>
      <c r="BZ109" s="89">
        <v>49265</v>
      </c>
      <c r="CA109" s="148">
        <v>51224</v>
      </c>
      <c r="CB109" s="148">
        <v>53051</v>
      </c>
      <c r="CC109" s="148">
        <v>55851</v>
      </c>
      <c r="CD109" s="89">
        <v>55874</v>
      </c>
      <c r="CE109" s="89">
        <v>56388</v>
      </c>
      <c r="CF109" s="148">
        <v>56213</v>
      </c>
      <c r="CG109" s="89">
        <v>57299</v>
      </c>
      <c r="CH109" s="148">
        <v>58201</v>
      </c>
      <c r="CI109" s="89">
        <v>60386</v>
      </c>
      <c r="CJ109" s="89">
        <v>60809</v>
      </c>
      <c r="CK109" s="89">
        <v>59740</v>
      </c>
      <c r="CL109" s="89">
        <v>58453</v>
      </c>
      <c r="CM109" s="89">
        <v>59265</v>
      </c>
      <c r="CN109" s="89">
        <v>59602</v>
      </c>
      <c r="CO109" s="89">
        <v>62322</v>
      </c>
      <c r="CP109" s="89">
        <v>64438</v>
      </c>
      <c r="CQ109" s="89">
        <v>65125</v>
      </c>
      <c r="CR109" s="89">
        <v>65111</v>
      </c>
      <c r="CS109" s="89">
        <v>67148</v>
      </c>
      <c r="CT109" s="89">
        <v>68973</v>
      </c>
      <c r="CU109" s="89">
        <v>72178</v>
      </c>
      <c r="CV109" s="89">
        <v>71626.697749311206</v>
      </c>
      <c r="CW109" s="89">
        <v>72389.840261778401</v>
      </c>
      <c r="CX109" s="89">
        <v>73592.641784673207</v>
      </c>
      <c r="CY109" s="89">
        <v>75216.015682610698</v>
      </c>
      <c r="CZ109" s="89">
        <v>73207.937354355396</v>
      </c>
      <c r="DA109" s="89">
        <v>72682.903148531914</v>
      </c>
      <c r="DB109" s="89">
        <v>72968.244776433799</v>
      </c>
      <c r="DC109" s="89">
        <v>73768.558511697993</v>
      </c>
      <c r="DD109" s="89">
        <v>73543.261787245996</v>
      </c>
      <c r="DE109" s="148">
        <v>74254.439226055285</v>
      </c>
      <c r="DF109" s="87">
        <v>74863.726868929807</v>
      </c>
      <c r="DG109" s="79">
        <v>77187.496910532005</v>
      </c>
      <c r="DH109" s="78">
        <v>77336.835363236605</v>
      </c>
      <c r="DI109" s="79">
        <v>78554.690295936787</v>
      </c>
      <c r="DJ109" s="79">
        <v>80238.418353369401</v>
      </c>
      <c r="DK109" s="89">
        <v>83367.589575656195</v>
      </c>
      <c r="DL109" s="79">
        <v>84979.974943402209</v>
      </c>
      <c r="DM109" s="79">
        <v>85218.484864117898</v>
      </c>
      <c r="DN109" s="89">
        <v>84998.414175979822</v>
      </c>
      <c r="DO109" s="148">
        <v>83919.472249723985</v>
      </c>
      <c r="DP109" s="148">
        <v>85886.118587544377</v>
      </c>
      <c r="DQ109" s="89">
        <v>86592.361819713697</v>
      </c>
      <c r="DR109" s="89">
        <v>86959.526090220883</v>
      </c>
      <c r="DS109" s="79">
        <v>89512</v>
      </c>
      <c r="DT109" s="79">
        <v>90436.700245295215</v>
      </c>
      <c r="DU109" s="79">
        <v>88921.94699421589</v>
      </c>
      <c r="DV109" s="78">
        <v>89146.379548999408</v>
      </c>
      <c r="DW109" s="79">
        <v>90306.43879459161</v>
      </c>
      <c r="DX109" s="79">
        <v>88797.216008225208</v>
      </c>
      <c r="DY109" s="79">
        <v>88852.188259409886</v>
      </c>
      <c r="DZ109" s="79">
        <v>88970.432050722695</v>
      </c>
      <c r="EA109" s="89">
        <v>88497.577097068992</v>
      </c>
      <c r="EB109" s="89">
        <v>89683.84184460048</v>
      </c>
      <c r="EC109" s="89">
        <v>90633.314719022484</v>
      </c>
      <c r="ED109" s="89">
        <v>89370.874633220694</v>
      </c>
      <c r="EE109" s="89">
        <v>92988.875989307198</v>
      </c>
      <c r="EF109" s="89">
        <v>88444.237981951112</v>
      </c>
      <c r="EG109" s="89">
        <v>88621.868151723713</v>
      </c>
      <c r="EH109" s="89">
        <v>91248.122410911412</v>
      </c>
      <c r="EI109" s="89">
        <v>91762.010252989698</v>
      </c>
      <c r="EJ109" s="89">
        <v>92930.010551515006</v>
      </c>
      <c r="EK109" s="89">
        <v>91422.025642326291</v>
      </c>
      <c r="EL109" s="89">
        <v>89513.377555606217</v>
      </c>
      <c r="EM109" s="89">
        <v>87471.120028668782</v>
      </c>
      <c r="EN109" s="89">
        <v>87179.092467455004</v>
      </c>
      <c r="EO109" s="89">
        <v>86752.665817916088</v>
      </c>
      <c r="EP109" s="89">
        <v>85292.706126330595</v>
      </c>
      <c r="EQ109" s="89">
        <v>84527.272309549822</v>
      </c>
      <c r="ER109" s="89">
        <v>84418.245687778413</v>
      </c>
      <c r="ES109" s="89">
        <v>86573.323550626694</v>
      </c>
      <c r="ET109" s="89">
        <v>87960.801393014219</v>
      </c>
      <c r="EU109" s="89">
        <v>89080.003182755696</v>
      </c>
      <c r="EV109" s="89">
        <v>89342.32007434839</v>
      </c>
      <c r="EW109" s="89">
        <v>88901.114684867309</v>
      </c>
      <c r="EX109" s="89">
        <v>89925.264165387227</v>
      </c>
      <c r="EY109" s="89">
        <v>90540.554182868887</v>
      </c>
      <c r="EZ109" s="89">
        <v>91225.708589054499</v>
      </c>
      <c r="FA109" s="89">
        <v>90685.636285283705</v>
      </c>
      <c r="FB109" s="89">
        <v>90106.348300704776</v>
      </c>
      <c r="FC109" s="148">
        <v>90466.369605104206</v>
      </c>
      <c r="FD109" s="89">
        <v>90454.104653468312</v>
      </c>
      <c r="FE109" s="89">
        <v>90359.095979006597</v>
      </c>
      <c r="FF109" s="89">
        <v>90180.056957495486</v>
      </c>
      <c r="FG109" s="89">
        <v>88855.347565894597</v>
      </c>
      <c r="FH109" s="89">
        <v>89550.630361747899</v>
      </c>
      <c r="FI109" s="89">
        <v>90045.251231237227</v>
      </c>
      <c r="FJ109" s="89">
        <v>91205.230499962112</v>
      </c>
      <c r="FK109" s="89">
        <v>90811.987469540007</v>
      </c>
      <c r="FL109" s="89">
        <v>89870.649281623599</v>
      </c>
      <c r="FM109" s="89">
        <v>89904.869489075296</v>
      </c>
      <c r="FN109" s="89">
        <v>91129.943783580995</v>
      </c>
      <c r="FO109" s="148">
        <v>92857.046559138791</v>
      </c>
      <c r="FP109" s="89">
        <v>91625.221113638807</v>
      </c>
      <c r="FQ109" s="89">
        <v>90831.20855563879</v>
      </c>
      <c r="FR109" s="89">
        <v>89517.337086138781</v>
      </c>
      <c r="FS109" s="89">
        <v>89802.802694638784</v>
      </c>
      <c r="FT109" s="89">
        <v>88948.026170888799</v>
      </c>
      <c r="FU109" s="89">
        <v>90973.298163638814</v>
      </c>
      <c r="FV109" s="89">
        <v>90927.910813638795</v>
      </c>
      <c r="FW109" s="89">
        <v>91487.57860663881</v>
      </c>
      <c r="FX109" s="89">
        <v>93170.025292138787</v>
      </c>
      <c r="FY109" s="89">
        <v>92856.914038138784</v>
      </c>
      <c r="FZ109" s="89">
        <v>93702.137847638791</v>
      </c>
      <c r="GA109" s="89">
        <v>95390.725026388784</v>
      </c>
      <c r="GB109" s="89">
        <v>94252.953457138792</v>
      </c>
      <c r="GC109" s="89">
        <v>93722.387219888798</v>
      </c>
      <c r="GD109" s="89">
        <v>95621.659427388789</v>
      </c>
      <c r="GE109" s="89">
        <v>97104.080359638785</v>
      </c>
      <c r="GF109" s="89">
        <v>96043.053133638794</v>
      </c>
      <c r="GG109" s="89">
        <v>98466.306568138796</v>
      </c>
      <c r="GH109" s="148">
        <v>99501.95977488879</v>
      </c>
      <c r="GI109" s="148">
        <v>100943.6541391388</v>
      </c>
      <c r="GJ109" s="291">
        <v>101802.91687013878</v>
      </c>
      <c r="GK109" s="291">
        <v>102720</v>
      </c>
      <c r="GL109" s="291">
        <v>102822</v>
      </c>
      <c r="GM109" s="291">
        <v>103441</v>
      </c>
      <c r="GN109" s="89">
        <v>102531</v>
      </c>
      <c r="GO109" s="291">
        <v>105677</v>
      </c>
      <c r="GP109" s="89">
        <v>108220</v>
      </c>
      <c r="GQ109" s="291">
        <v>110696</v>
      </c>
      <c r="GR109" s="291">
        <v>110016</v>
      </c>
      <c r="GS109" s="291">
        <v>110254</v>
      </c>
      <c r="GT109" s="291">
        <v>111107</v>
      </c>
      <c r="GU109" s="291">
        <v>111675</v>
      </c>
      <c r="GV109" s="291">
        <v>112494</v>
      </c>
      <c r="GW109" s="291">
        <v>111817</v>
      </c>
      <c r="GX109" s="291">
        <v>113735</v>
      </c>
      <c r="GY109" s="291">
        <v>119906</v>
      </c>
      <c r="GZ109" s="291">
        <v>122037</v>
      </c>
      <c r="HA109" s="291">
        <v>125762</v>
      </c>
      <c r="HB109" s="291">
        <v>128693</v>
      </c>
      <c r="HC109" s="291">
        <v>129860</v>
      </c>
      <c r="HD109" s="291">
        <v>132950</v>
      </c>
      <c r="HE109" s="148">
        <v>133546</v>
      </c>
      <c r="HF109" s="291">
        <v>134911</v>
      </c>
      <c r="HG109" s="291">
        <v>135604</v>
      </c>
      <c r="HH109" s="291">
        <v>135101</v>
      </c>
      <c r="HI109" s="291">
        <v>137856</v>
      </c>
      <c r="HJ109" s="291">
        <v>136915</v>
      </c>
      <c r="HK109" s="291">
        <v>139886</v>
      </c>
      <c r="HL109" s="291">
        <v>139567</v>
      </c>
      <c r="HM109" s="291">
        <v>141848</v>
      </c>
      <c r="HN109" s="291">
        <v>143176</v>
      </c>
      <c r="HO109" s="291">
        <v>146019</v>
      </c>
      <c r="HP109" s="291">
        <v>146009</v>
      </c>
      <c r="HQ109" s="291">
        <v>150010</v>
      </c>
      <c r="HR109" s="291">
        <v>151762</v>
      </c>
      <c r="HS109" s="291">
        <v>153983</v>
      </c>
      <c r="HT109" s="291">
        <v>153728</v>
      </c>
      <c r="HU109" s="197">
        <v>157418</v>
      </c>
      <c r="HV109" s="291">
        <v>161714</v>
      </c>
      <c r="HW109" s="291">
        <v>168291</v>
      </c>
      <c r="HX109" s="297">
        <v>171852</v>
      </c>
      <c r="HY109" s="297">
        <v>171451</v>
      </c>
      <c r="HZ109" s="297">
        <v>170464</v>
      </c>
      <c r="IA109" s="297">
        <v>173116</v>
      </c>
      <c r="IB109" s="297">
        <v>173487</v>
      </c>
      <c r="IC109" s="297">
        <v>177772</v>
      </c>
      <c r="ID109" s="298">
        <v>176784</v>
      </c>
      <c r="IE109" s="297">
        <v>174315</v>
      </c>
      <c r="IF109" s="297">
        <v>173950</v>
      </c>
      <c r="IG109" s="297">
        <v>176305</v>
      </c>
      <c r="IH109" s="297">
        <v>178889</v>
      </c>
      <c r="II109" s="297">
        <v>180976</v>
      </c>
      <c r="IJ109" s="299">
        <v>177251</v>
      </c>
      <c r="IK109" s="299">
        <v>175503</v>
      </c>
      <c r="IL109" s="299">
        <v>172696</v>
      </c>
      <c r="IM109" s="299">
        <v>174817</v>
      </c>
      <c r="IN109" s="299">
        <v>178269</v>
      </c>
      <c r="IO109" s="299">
        <v>179110</v>
      </c>
      <c r="IP109" s="299">
        <v>181092</v>
      </c>
      <c r="IQ109" s="299">
        <v>180302</v>
      </c>
      <c r="IR109" s="299">
        <v>179633</v>
      </c>
      <c r="IS109" s="300">
        <v>177259</v>
      </c>
      <c r="IT109" s="301">
        <v>173593</v>
      </c>
      <c r="IU109" s="301">
        <v>174023.11396875</v>
      </c>
      <c r="IV109" s="498">
        <v>172612</v>
      </c>
      <c r="IW109" s="498">
        <v>170872</v>
      </c>
      <c r="IX109" s="498">
        <v>171788</v>
      </c>
      <c r="IY109" s="499">
        <v>169772</v>
      </c>
      <c r="IZ109" s="500">
        <v>168478</v>
      </c>
      <c r="JA109" s="499">
        <v>170744</v>
      </c>
      <c r="JB109" s="499">
        <v>172815</v>
      </c>
      <c r="JC109" s="499">
        <v>170657</v>
      </c>
      <c r="JD109" s="499">
        <v>170264</v>
      </c>
      <c r="JE109" s="499">
        <v>170188</v>
      </c>
      <c r="JF109" s="500">
        <v>170031</v>
      </c>
      <c r="JG109" s="544">
        <v>167281</v>
      </c>
      <c r="JH109" s="556"/>
      <c r="JI109" s="59"/>
      <c r="JJ109" s="59"/>
      <c r="JK109" s="59"/>
    </row>
    <row r="110" spans="1:271" ht="15" customHeight="1">
      <c r="A110" s="58" t="s">
        <v>105</v>
      </c>
      <c r="B110" s="302" t="s">
        <v>106</v>
      </c>
      <c r="C110" s="296">
        <v>2323</v>
      </c>
      <c r="D110" s="296">
        <v>2194</v>
      </c>
      <c r="E110" s="296">
        <v>2239</v>
      </c>
      <c r="F110" s="296">
        <v>2293</v>
      </c>
      <c r="G110" s="296">
        <v>2415</v>
      </c>
      <c r="H110" s="296">
        <v>2466</v>
      </c>
      <c r="I110" s="296">
        <v>2635</v>
      </c>
      <c r="J110" s="296">
        <v>2760</v>
      </c>
      <c r="K110" s="296">
        <v>2939</v>
      </c>
      <c r="L110" s="296">
        <v>2957</v>
      </c>
      <c r="M110" s="296">
        <v>2936</v>
      </c>
      <c r="N110" s="196">
        <v>3013</v>
      </c>
      <c r="O110" s="87">
        <v>5091</v>
      </c>
      <c r="P110" s="87">
        <v>4896</v>
      </c>
      <c r="Q110" s="87">
        <v>4621</v>
      </c>
      <c r="R110" s="87">
        <v>5089</v>
      </c>
      <c r="S110" s="87">
        <v>5399</v>
      </c>
      <c r="T110" s="87">
        <v>5477</v>
      </c>
      <c r="U110" s="87">
        <v>5450</v>
      </c>
      <c r="V110" s="87">
        <v>5702</v>
      </c>
      <c r="W110" s="87">
        <v>4852</v>
      </c>
      <c r="X110" s="87">
        <v>4765</v>
      </c>
      <c r="Y110" s="87">
        <v>5382</v>
      </c>
      <c r="Z110" s="87">
        <v>4785</v>
      </c>
      <c r="AA110" s="87">
        <v>5571</v>
      </c>
      <c r="AB110" s="87">
        <v>5819</v>
      </c>
      <c r="AC110" s="87">
        <v>6308</v>
      </c>
      <c r="AD110" s="87">
        <v>7068</v>
      </c>
      <c r="AE110" s="87">
        <v>7403</v>
      </c>
      <c r="AF110" s="87">
        <v>7740</v>
      </c>
      <c r="AG110" s="87">
        <v>7972</v>
      </c>
      <c r="AH110" s="87">
        <v>9235</v>
      </c>
      <c r="AI110" s="87">
        <v>9721</v>
      </c>
      <c r="AJ110" s="87">
        <v>9851</v>
      </c>
      <c r="AK110" s="87">
        <v>10082</v>
      </c>
      <c r="AL110" s="87">
        <v>10021</v>
      </c>
      <c r="AM110" s="87">
        <v>10112</v>
      </c>
      <c r="AN110" s="87">
        <v>7084</v>
      </c>
      <c r="AO110" s="87">
        <v>7046</v>
      </c>
      <c r="AP110" s="87">
        <v>7125</v>
      </c>
      <c r="AQ110" s="87">
        <v>7569</v>
      </c>
      <c r="AR110" s="87">
        <v>6305</v>
      </c>
      <c r="AS110" s="87">
        <v>6812</v>
      </c>
      <c r="AT110" s="87">
        <v>7423</v>
      </c>
      <c r="AU110" s="87">
        <v>7636</v>
      </c>
      <c r="AV110" s="87">
        <v>10018</v>
      </c>
      <c r="AW110" s="87">
        <v>10552</v>
      </c>
      <c r="AX110" s="87">
        <v>10419</v>
      </c>
      <c r="AY110" s="89">
        <v>12724</v>
      </c>
      <c r="AZ110" s="89">
        <v>12684</v>
      </c>
      <c r="BA110" s="89">
        <v>10602</v>
      </c>
      <c r="BB110" s="89">
        <v>10808</v>
      </c>
      <c r="BC110" s="89">
        <v>10899</v>
      </c>
      <c r="BD110" s="89">
        <v>11020</v>
      </c>
      <c r="BE110" s="89">
        <v>11990</v>
      </c>
      <c r="BF110" s="89">
        <v>12544</v>
      </c>
      <c r="BG110" s="89">
        <v>13514</v>
      </c>
      <c r="BH110" s="89">
        <v>14167</v>
      </c>
      <c r="BI110" s="89">
        <v>13261</v>
      </c>
      <c r="BJ110" s="89">
        <v>15485</v>
      </c>
      <c r="BK110" s="89">
        <v>16427</v>
      </c>
      <c r="BL110" s="89">
        <v>16606</v>
      </c>
      <c r="BM110" s="89">
        <v>17729</v>
      </c>
      <c r="BN110" s="89">
        <v>17077</v>
      </c>
      <c r="BO110" s="89">
        <v>16952</v>
      </c>
      <c r="BP110" s="89">
        <v>17063</v>
      </c>
      <c r="BQ110" s="89">
        <v>18047</v>
      </c>
      <c r="BR110" s="89">
        <v>18231</v>
      </c>
      <c r="BS110" s="89">
        <v>19238</v>
      </c>
      <c r="BT110" s="89">
        <v>21835</v>
      </c>
      <c r="BU110" s="89">
        <v>21988</v>
      </c>
      <c r="BV110" s="89">
        <v>22509</v>
      </c>
      <c r="BW110" s="89">
        <v>23662</v>
      </c>
      <c r="BX110" s="89">
        <v>24694</v>
      </c>
      <c r="BY110" s="89">
        <v>25764</v>
      </c>
      <c r="BZ110" s="89">
        <v>26609</v>
      </c>
      <c r="CA110" s="148">
        <v>27982</v>
      </c>
      <c r="CB110" s="148">
        <v>29707</v>
      </c>
      <c r="CC110" s="148">
        <v>32265</v>
      </c>
      <c r="CD110" s="89">
        <v>32119</v>
      </c>
      <c r="CE110" s="89">
        <v>33026</v>
      </c>
      <c r="CF110" s="148">
        <v>33045</v>
      </c>
      <c r="CG110" s="89">
        <v>33931</v>
      </c>
      <c r="CH110" s="148">
        <v>34320</v>
      </c>
      <c r="CI110" s="89">
        <v>36044</v>
      </c>
      <c r="CJ110" s="89">
        <v>36374</v>
      </c>
      <c r="CK110" s="89">
        <v>35384</v>
      </c>
      <c r="CL110" s="89">
        <v>33706</v>
      </c>
      <c r="CM110" s="89">
        <v>34278</v>
      </c>
      <c r="CN110" s="89">
        <v>34405</v>
      </c>
      <c r="CO110" s="89">
        <v>36991</v>
      </c>
      <c r="CP110" s="89">
        <v>39080</v>
      </c>
      <c r="CQ110" s="89">
        <v>38817</v>
      </c>
      <c r="CR110" s="89">
        <v>39262</v>
      </c>
      <c r="CS110" s="89">
        <v>40387</v>
      </c>
      <c r="CT110" s="89">
        <v>42107</v>
      </c>
      <c r="CU110" s="89">
        <v>43891</v>
      </c>
      <c r="CV110" s="89">
        <v>43596.697749311206</v>
      </c>
      <c r="CW110" s="89">
        <v>43569.840261778401</v>
      </c>
      <c r="CX110" s="89">
        <v>44453.641784673207</v>
      </c>
      <c r="CY110" s="89">
        <v>45413.015682610698</v>
      </c>
      <c r="CZ110" s="89">
        <v>43607.937354355396</v>
      </c>
      <c r="DA110" s="89">
        <v>41981.903148531914</v>
      </c>
      <c r="DB110" s="89">
        <v>42069.244776433799</v>
      </c>
      <c r="DC110" s="89">
        <v>42816.558511697993</v>
      </c>
      <c r="DD110" s="89">
        <v>43561.261787245996</v>
      </c>
      <c r="DE110" s="89">
        <v>44501.439226055285</v>
      </c>
      <c r="DF110" s="87">
        <v>45111.726868929807</v>
      </c>
      <c r="DG110" s="79">
        <v>46593.496910532005</v>
      </c>
      <c r="DH110" s="79">
        <v>46516.835363236605</v>
      </c>
      <c r="DI110" s="79">
        <v>47540.690295936787</v>
      </c>
      <c r="DJ110" s="79">
        <v>48127.418353369401</v>
      </c>
      <c r="DK110" s="89">
        <v>49933.589575656195</v>
      </c>
      <c r="DL110" s="79">
        <v>50801.974943402209</v>
      </c>
      <c r="DM110" s="79">
        <v>51081.484864117898</v>
      </c>
      <c r="DN110" s="89">
        <v>51261.414175979822</v>
      </c>
      <c r="DO110" s="148">
        <v>50272.472249723985</v>
      </c>
      <c r="DP110" s="148">
        <v>51771.118587544377</v>
      </c>
      <c r="DQ110" s="89">
        <v>51988.361819713697</v>
      </c>
      <c r="DR110" s="89">
        <v>52458.526090220883</v>
      </c>
      <c r="DS110" s="79">
        <v>54517.076030109398</v>
      </c>
      <c r="DT110" s="79">
        <v>55232.700245295215</v>
      </c>
      <c r="DU110" s="79">
        <v>54436.94699421589</v>
      </c>
      <c r="DV110" s="79">
        <v>54704.379548999408</v>
      </c>
      <c r="DW110" s="79">
        <v>54815.43879459161</v>
      </c>
      <c r="DX110" s="79">
        <v>53215.216008225208</v>
      </c>
      <c r="DY110" s="79">
        <v>52443.188259409886</v>
      </c>
      <c r="DZ110" s="79">
        <v>51702.432050722695</v>
      </c>
      <c r="EA110" s="89">
        <v>52623.577097068992</v>
      </c>
      <c r="EB110" s="89">
        <v>54720.84184460048</v>
      </c>
      <c r="EC110" s="89">
        <v>55833.314719022484</v>
      </c>
      <c r="ED110" s="89">
        <v>55268.874633220694</v>
      </c>
      <c r="EE110" s="89">
        <v>56916.875989307198</v>
      </c>
      <c r="EF110" s="89">
        <v>53337.237981951112</v>
      </c>
      <c r="EG110" s="89">
        <v>51999.868151723713</v>
      </c>
      <c r="EH110" s="89">
        <v>52136.122410911412</v>
      </c>
      <c r="EI110" s="89">
        <v>51519.010252989698</v>
      </c>
      <c r="EJ110" s="89">
        <v>52565.010551515006</v>
      </c>
      <c r="EK110" s="89">
        <v>51517.025642326291</v>
      </c>
      <c r="EL110" s="89">
        <v>50785.377555606217</v>
      </c>
      <c r="EM110" s="89">
        <v>50734.120028668782</v>
      </c>
      <c r="EN110" s="89">
        <v>51207.092467455004</v>
      </c>
      <c r="EO110" s="89">
        <v>51107.665817916088</v>
      </c>
      <c r="EP110" s="89">
        <v>50299.706126330595</v>
      </c>
      <c r="EQ110" s="89">
        <v>49672.272309549822</v>
      </c>
      <c r="ER110" s="89">
        <v>49249.245687778413</v>
      </c>
      <c r="ES110" s="89">
        <v>50673.323550626694</v>
      </c>
      <c r="ET110" s="89">
        <v>50435.801393014219</v>
      </c>
      <c r="EU110" s="89">
        <v>49930.003182755696</v>
      </c>
      <c r="EV110" s="89">
        <v>49997.32007434839</v>
      </c>
      <c r="EW110" s="89">
        <v>48907.114684867309</v>
      </c>
      <c r="EX110" s="89">
        <v>49518.264165387227</v>
      </c>
      <c r="EY110" s="89">
        <v>50038.554182868887</v>
      </c>
      <c r="EZ110" s="89">
        <v>49954.708589054499</v>
      </c>
      <c r="FA110" s="89">
        <v>49194.636285283705</v>
      </c>
      <c r="FB110" s="89">
        <v>48947.348300704776</v>
      </c>
      <c r="FC110" s="89">
        <v>48391.369605104206</v>
      </c>
      <c r="FD110" s="89">
        <v>49650.104653468312</v>
      </c>
      <c r="FE110" s="89">
        <v>49885.095979006597</v>
      </c>
      <c r="FF110" s="89">
        <v>50005.056957495486</v>
      </c>
      <c r="FG110" s="89">
        <v>49130.347565894597</v>
      </c>
      <c r="FH110" s="89">
        <v>49574.630361747899</v>
      </c>
      <c r="FI110" s="89">
        <v>48702.251231237227</v>
      </c>
      <c r="FJ110" s="89">
        <v>49969.230499962112</v>
      </c>
      <c r="FK110" s="89">
        <v>49768.987469540007</v>
      </c>
      <c r="FL110" s="89">
        <v>49168.649281623599</v>
      </c>
      <c r="FM110" s="89">
        <v>49233.869489075296</v>
      </c>
      <c r="FN110" s="89">
        <v>51191.943783580995</v>
      </c>
      <c r="FO110" s="89">
        <v>52514.046559138791</v>
      </c>
      <c r="FP110" s="89">
        <v>52255.221113638807</v>
      </c>
      <c r="FQ110" s="89">
        <v>51944.20855563879</v>
      </c>
      <c r="FR110" s="89">
        <v>51304.337086138781</v>
      </c>
      <c r="FS110" s="89">
        <v>51747.802694638784</v>
      </c>
      <c r="FT110" s="89">
        <v>50095.026170888799</v>
      </c>
      <c r="FU110" s="89">
        <v>51409.298163638814</v>
      </c>
      <c r="FV110" s="89">
        <v>51318.910813638795</v>
      </c>
      <c r="FW110" s="89">
        <v>51991.57860663881</v>
      </c>
      <c r="FX110" s="89">
        <v>53370.025292138787</v>
      </c>
      <c r="FY110" s="89">
        <v>52343.914038138784</v>
      </c>
      <c r="FZ110" s="89">
        <v>53824.137847638791</v>
      </c>
      <c r="GA110" s="89">
        <v>54892.725026388784</v>
      </c>
      <c r="GB110" s="89">
        <v>54461.386199999994</v>
      </c>
      <c r="GC110" s="89">
        <v>53177.163200000003</v>
      </c>
      <c r="GD110" s="89">
        <v>54639.557199999996</v>
      </c>
      <c r="GE110" s="89">
        <v>55720.276199999986</v>
      </c>
      <c r="GF110" s="89">
        <v>53651.040200000003</v>
      </c>
      <c r="GG110" s="89">
        <v>55499.699199999995</v>
      </c>
      <c r="GH110" s="148">
        <v>56612.927199999991</v>
      </c>
      <c r="GI110" s="148">
        <v>57347.7762</v>
      </c>
      <c r="GJ110" s="291">
        <v>57524.410199999984</v>
      </c>
      <c r="GK110" s="291">
        <v>56123</v>
      </c>
      <c r="GL110" s="291">
        <v>56274</v>
      </c>
      <c r="GM110" s="291">
        <v>55802</v>
      </c>
      <c r="GN110" s="89">
        <v>55666</v>
      </c>
      <c r="GO110" s="291">
        <v>59460</v>
      </c>
      <c r="GP110" s="89">
        <v>58775</v>
      </c>
      <c r="GQ110" s="291">
        <v>58620</v>
      </c>
      <c r="GR110" s="291">
        <v>56862</v>
      </c>
      <c r="GS110" s="291">
        <v>56908</v>
      </c>
      <c r="GT110" s="291">
        <v>54571</v>
      </c>
      <c r="GU110" s="291">
        <v>54695</v>
      </c>
      <c r="GV110" s="291">
        <v>58046</v>
      </c>
      <c r="GW110" s="291">
        <v>56693</v>
      </c>
      <c r="GX110" s="291">
        <v>56776</v>
      </c>
      <c r="GY110" s="291">
        <v>59919</v>
      </c>
      <c r="GZ110" s="291">
        <v>58878</v>
      </c>
      <c r="HA110" s="291">
        <v>60728</v>
      </c>
      <c r="HB110" s="291">
        <v>59500</v>
      </c>
      <c r="HC110" s="291">
        <v>61626</v>
      </c>
      <c r="HD110" s="291">
        <v>62925</v>
      </c>
      <c r="HE110" s="291">
        <v>64629</v>
      </c>
      <c r="HF110" s="291">
        <v>65649</v>
      </c>
      <c r="HG110" s="291">
        <v>66365</v>
      </c>
      <c r="HH110" s="291">
        <v>65633</v>
      </c>
      <c r="HI110" s="291">
        <v>67168</v>
      </c>
      <c r="HJ110" s="291">
        <v>66096</v>
      </c>
      <c r="HK110" s="291">
        <v>68360</v>
      </c>
      <c r="HL110" s="291">
        <v>67507</v>
      </c>
      <c r="HM110" s="291">
        <v>68470</v>
      </c>
      <c r="HN110" s="291">
        <v>68711</v>
      </c>
      <c r="HO110" s="291">
        <v>69967</v>
      </c>
      <c r="HP110" s="291">
        <v>69588</v>
      </c>
      <c r="HQ110" s="291">
        <v>73891</v>
      </c>
      <c r="HR110" s="291">
        <v>75467</v>
      </c>
      <c r="HS110" s="291">
        <v>77537</v>
      </c>
      <c r="HT110" s="291">
        <v>77813</v>
      </c>
      <c r="HU110" s="197">
        <v>81411</v>
      </c>
      <c r="HV110" s="291">
        <v>84310</v>
      </c>
      <c r="HW110" s="291">
        <v>86260</v>
      </c>
      <c r="HX110" s="297">
        <v>86070</v>
      </c>
      <c r="HY110" s="297">
        <v>82898</v>
      </c>
      <c r="HZ110" s="297">
        <v>82095</v>
      </c>
      <c r="IA110" s="297">
        <v>83364</v>
      </c>
      <c r="IB110" s="297">
        <v>82810</v>
      </c>
      <c r="IC110" s="297">
        <v>85157</v>
      </c>
      <c r="ID110" s="298">
        <v>85663</v>
      </c>
      <c r="IE110" s="297">
        <v>82864</v>
      </c>
      <c r="IF110" s="297">
        <v>82105</v>
      </c>
      <c r="IG110" s="297">
        <v>83200</v>
      </c>
      <c r="IH110" s="297">
        <v>85127</v>
      </c>
      <c r="II110" s="297">
        <v>86355</v>
      </c>
      <c r="IJ110" s="299">
        <v>85067</v>
      </c>
      <c r="IK110" s="299">
        <v>84843</v>
      </c>
      <c r="IL110" s="299">
        <v>82559</v>
      </c>
      <c r="IM110" s="299">
        <v>83251</v>
      </c>
      <c r="IN110" s="299">
        <v>85915</v>
      </c>
      <c r="IO110" s="299">
        <v>85460</v>
      </c>
      <c r="IP110" s="299">
        <v>85729</v>
      </c>
      <c r="IQ110" s="299">
        <v>84758</v>
      </c>
      <c r="IR110" s="299">
        <v>83930</v>
      </c>
      <c r="IS110" s="300">
        <v>81702</v>
      </c>
      <c r="IT110" s="301">
        <v>80330</v>
      </c>
      <c r="IU110" s="301">
        <v>80623</v>
      </c>
      <c r="IV110" s="498">
        <v>80234</v>
      </c>
      <c r="IW110" s="501">
        <v>79777</v>
      </c>
      <c r="IX110" s="498">
        <v>78137</v>
      </c>
      <c r="IY110" s="499">
        <v>78592</v>
      </c>
      <c r="IZ110" s="500">
        <v>77590</v>
      </c>
      <c r="JA110" s="499">
        <v>79776</v>
      </c>
      <c r="JB110" s="499">
        <v>80191</v>
      </c>
      <c r="JC110" s="499">
        <v>77568</v>
      </c>
      <c r="JD110" s="499">
        <v>78080</v>
      </c>
      <c r="JE110" s="499">
        <v>76448</v>
      </c>
      <c r="JF110" s="500">
        <v>77578</v>
      </c>
      <c r="JG110" s="544">
        <v>74721</v>
      </c>
      <c r="JH110" s="556"/>
      <c r="JI110" s="59"/>
      <c r="JJ110" s="59"/>
      <c r="JK110" s="59"/>
    </row>
    <row r="111" spans="1:271" ht="15" customHeight="1">
      <c r="A111" s="58"/>
      <c r="B111" s="59"/>
      <c r="C111" s="296"/>
      <c r="D111" s="296"/>
      <c r="E111" s="296"/>
      <c r="F111" s="296"/>
      <c r="G111" s="296"/>
      <c r="H111" s="296"/>
      <c r="I111" s="296"/>
      <c r="J111" s="296"/>
      <c r="K111" s="296"/>
      <c r="L111" s="296"/>
      <c r="M111" s="296"/>
      <c r="N111" s="196"/>
      <c r="O111" s="87"/>
      <c r="P111" s="87"/>
      <c r="Q111" s="87"/>
      <c r="R111" s="87"/>
      <c r="S111" s="87"/>
      <c r="T111" s="87"/>
      <c r="U111" s="87"/>
      <c r="V111" s="87"/>
      <c r="W111" s="87"/>
      <c r="X111" s="87"/>
      <c r="Y111" s="87"/>
      <c r="Z111" s="87"/>
      <c r="AA111" s="87"/>
      <c r="AB111" s="87"/>
      <c r="AC111" s="87"/>
      <c r="AD111" s="87"/>
      <c r="AE111" s="87"/>
      <c r="AF111" s="87"/>
      <c r="AG111" s="87"/>
      <c r="AH111" s="87"/>
      <c r="AI111" s="87"/>
      <c r="AJ111" s="87"/>
      <c r="AK111" s="87"/>
      <c r="AL111" s="87"/>
      <c r="AM111" s="87"/>
      <c r="AN111" s="87"/>
      <c r="AO111" s="87"/>
      <c r="AP111" s="87"/>
      <c r="AQ111" s="87"/>
      <c r="AR111" s="87"/>
      <c r="AS111" s="87"/>
      <c r="AT111" s="87"/>
      <c r="AU111" s="87"/>
      <c r="AV111" s="87"/>
      <c r="AW111" s="87"/>
      <c r="AX111" s="87"/>
      <c r="AY111" s="87"/>
      <c r="AZ111" s="78"/>
      <c r="BA111" s="78"/>
      <c r="BB111" s="78"/>
      <c r="BC111" s="78"/>
      <c r="BD111" s="78"/>
      <c r="BE111" s="78"/>
      <c r="BF111" s="78"/>
      <c r="BG111" s="78"/>
      <c r="BH111" s="78"/>
      <c r="BI111" s="78"/>
      <c r="BJ111" s="78"/>
      <c r="BK111" s="78"/>
      <c r="BL111" s="78"/>
      <c r="BM111" s="78"/>
      <c r="BN111" s="78"/>
      <c r="BO111" s="78"/>
      <c r="BP111" s="78"/>
      <c r="BQ111" s="78"/>
      <c r="BR111" s="78"/>
      <c r="BS111" s="78"/>
      <c r="BT111" s="78"/>
      <c r="BU111" s="78"/>
      <c r="BV111" s="78"/>
      <c r="BW111" s="78"/>
      <c r="BX111" s="78"/>
      <c r="BY111" s="78"/>
      <c r="BZ111" s="78"/>
      <c r="CA111" s="148"/>
      <c r="CB111" s="148"/>
      <c r="CC111" s="148"/>
      <c r="CD111" s="89"/>
      <c r="CE111" s="89"/>
      <c r="CF111" s="89"/>
      <c r="CG111" s="89"/>
      <c r="CH111" s="89"/>
      <c r="CI111" s="89"/>
      <c r="CJ111" s="89"/>
      <c r="CK111" s="89"/>
      <c r="CL111" s="89"/>
      <c r="CM111" s="89"/>
      <c r="CN111" s="89"/>
      <c r="CO111" s="89"/>
      <c r="CP111" s="89"/>
      <c r="CQ111" s="89"/>
      <c r="CR111" s="89"/>
      <c r="CS111" s="89"/>
      <c r="CT111" s="89"/>
      <c r="CU111" s="89"/>
      <c r="CV111" s="89"/>
      <c r="CW111" s="89"/>
      <c r="CX111" s="89"/>
      <c r="CY111" s="89"/>
      <c r="CZ111" s="89"/>
      <c r="DA111" s="89"/>
      <c r="DB111" s="79"/>
      <c r="DC111" s="79"/>
      <c r="DD111" s="79"/>
      <c r="DE111" s="79"/>
      <c r="DF111" s="79"/>
      <c r="DG111" s="148"/>
      <c r="DH111" s="59"/>
      <c r="DI111" s="59"/>
      <c r="DJ111" s="59"/>
      <c r="DK111" s="79"/>
      <c r="DL111" s="79"/>
      <c r="DM111" s="79"/>
      <c r="DN111" s="59"/>
      <c r="DO111" s="59"/>
      <c r="DP111" s="148"/>
      <c r="DQ111" s="148"/>
      <c r="DR111" s="148"/>
      <c r="DS111" s="148"/>
      <c r="DT111" s="303"/>
      <c r="DU111" s="303"/>
      <c r="DV111" s="79"/>
      <c r="DW111" s="79"/>
      <c r="DX111" s="79"/>
      <c r="DY111" s="79"/>
      <c r="DZ111" s="79"/>
      <c r="EA111" s="79"/>
      <c r="EB111" s="79"/>
      <c r="EC111" s="79"/>
      <c r="ED111" s="79"/>
      <c r="EE111" s="79"/>
      <c r="EF111" s="78"/>
      <c r="EG111" s="78"/>
      <c r="EH111" s="78"/>
      <c r="EI111" s="78"/>
      <c r="EJ111" s="78"/>
      <c r="EK111" s="78"/>
      <c r="EL111" s="78"/>
      <c r="EM111" s="78"/>
      <c r="EN111" s="78"/>
      <c r="EO111" s="78"/>
      <c r="EP111" s="78"/>
      <c r="EQ111" s="78"/>
      <c r="ER111" s="89"/>
      <c r="ES111" s="89"/>
      <c r="ET111" s="89"/>
      <c r="EU111" s="89"/>
      <c r="EV111" s="89"/>
      <c r="EW111" s="89"/>
      <c r="EX111" s="89"/>
      <c r="EY111" s="89"/>
      <c r="EZ111" s="89"/>
      <c r="FA111" s="89"/>
      <c r="FB111" s="89"/>
      <c r="FC111" s="89"/>
      <c r="FD111" s="89"/>
      <c r="FE111" s="89"/>
      <c r="FF111" s="89"/>
      <c r="FG111" s="89"/>
      <c r="FH111" s="89"/>
      <c r="FI111" s="89"/>
      <c r="FJ111" s="89"/>
      <c r="FK111" s="89"/>
      <c r="FL111" s="148"/>
      <c r="FM111" s="148"/>
      <c r="FN111" s="148"/>
      <c r="FO111" s="148"/>
      <c r="FP111" s="89"/>
      <c r="FQ111" s="89"/>
      <c r="FR111" s="89"/>
      <c r="FS111" s="89"/>
      <c r="FT111" s="89"/>
      <c r="FU111" s="89"/>
      <c r="FV111" s="89"/>
      <c r="FW111" s="89"/>
      <c r="FX111" s="89"/>
      <c r="FY111" s="90"/>
      <c r="FZ111" s="90"/>
      <c r="GA111" s="59"/>
      <c r="GB111" s="148"/>
      <c r="GC111" s="148"/>
      <c r="GD111" s="148"/>
      <c r="GE111" s="148"/>
      <c r="GF111" s="148"/>
      <c r="GG111" s="148"/>
      <c r="GH111" s="148"/>
      <c r="GI111" s="148"/>
      <c r="GJ111" s="148"/>
      <c r="GK111" s="148"/>
      <c r="GL111" s="148"/>
      <c r="GM111" s="148"/>
      <c r="GN111" s="59"/>
      <c r="GO111" s="59"/>
      <c r="GP111" s="89"/>
      <c r="GQ111" s="59"/>
      <c r="GR111" s="59"/>
      <c r="GS111" s="59"/>
      <c r="GT111" s="291"/>
      <c r="GU111" s="291"/>
      <c r="GV111" s="291"/>
      <c r="GW111" s="291"/>
      <c r="GX111" s="291"/>
      <c r="GY111" s="59"/>
      <c r="GZ111" s="59"/>
      <c r="HA111" s="59"/>
      <c r="HB111" s="59"/>
      <c r="HC111" s="59"/>
      <c r="HD111" s="59"/>
      <c r="HE111" s="59"/>
      <c r="HF111" s="59"/>
      <c r="HG111" s="59"/>
      <c r="HH111" s="59"/>
      <c r="HI111" s="59"/>
      <c r="HJ111" s="59"/>
      <c r="HK111" s="59"/>
      <c r="HL111" s="59"/>
      <c r="HM111" s="59"/>
      <c r="HN111" s="59"/>
      <c r="HO111" s="59"/>
      <c r="HP111" s="59"/>
      <c r="HQ111" s="59"/>
      <c r="HR111" s="59"/>
      <c r="HS111" s="59"/>
      <c r="HT111" s="59"/>
      <c r="HU111" s="59"/>
      <c r="HV111" s="59"/>
      <c r="HW111" s="59"/>
      <c r="HX111" s="59"/>
      <c r="HY111" s="148"/>
      <c r="HZ111" s="148"/>
      <c r="IA111" s="148"/>
      <c r="IB111" s="148"/>
      <c r="IC111" s="148"/>
      <c r="ID111" s="148"/>
      <c r="IE111" s="148"/>
      <c r="IF111" s="148"/>
      <c r="IG111" s="148"/>
      <c r="IH111" s="148"/>
      <c r="II111" s="148"/>
      <c r="IJ111" s="148"/>
      <c r="IK111" s="148"/>
      <c r="IL111" s="148"/>
      <c r="IM111" s="148"/>
      <c r="IN111" s="148"/>
      <c r="IO111" s="148"/>
      <c r="IP111" s="148"/>
      <c r="IQ111" s="148"/>
      <c r="IR111" s="148"/>
      <c r="IS111" s="304"/>
      <c r="IT111" s="305"/>
      <c r="IU111" s="305"/>
      <c r="IV111" s="305"/>
      <c r="IW111" s="305"/>
      <c r="IX111" s="305"/>
      <c r="IY111" s="148"/>
      <c r="IZ111" s="304"/>
      <c r="JA111" s="148"/>
      <c r="JB111" s="148"/>
      <c r="JC111" s="148"/>
      <c r="JD111" s="148"/>
      <c r="JE111" s="148"/>
      <c r="JF111" s="304"/>
      <c r="JG111" s="545"/>
      <c r="JH111" s="556"/>
      <c r="JI111" s="59"/>
      <c r="JJ111" s="59"/>
      <c r="JK111" s="59"/>
    </row>
    <row r="112" spans="1:271" ht="15" customHeight="1">
      <c r="A112" s="58"/>
      <c r="B112" s="59" t="s">
        <v>107</v>
      </c>
      <c r="C112" s="296"/>
      <c r="D112" s="87"/>
      <c r="E112" s="87"/>
      <c r="F112" s="87"/>
      <c r="G112" s="87"/>
      <c r="H112" s="87"/>
      <c r="I112" s="87"/>
      <c r="J112" s="87"/>
      <c r="K112" s="87"/>
      <c r="L112" s="87"/>
      <c r="M112" s="87"/>
      <c r="N112" s="196"/>
      <c r="O112" s="87">
        <v>1064</v>
      </c>
      <c r="P112" s="87">
        <v>796</v>
      </c>
      <c r="Q112" s="87">
        <v>1562</v>
      </c>
      <c r="R112" s="87">
        <v>2135</v>
      </c>
      <c r="S112" s="87">
        <v>1837</v>
      </c>
      <c r="T112" s="87">
        <v>3290</v>
      </c>
      <c r="U112" s="87">
        <v>4224</v>
      </c>
      <c r="V112" s="87">
        <v>4325</v>
      </c>
      <c r="W112" s="87">
        <v>4341</v>
      </c>
      <c r="X112" s="87">
        <v>4599</v>
      </c>
      <c r="Y112" s="87">
        <v>4656</v>
      </c>
      <c r="Z112" s="87">
        <v>4616</v>
      </c>
      <c r="AA112" s="87">
        <v>4501</v>
      </c>
      <c r="AB112" s="87">
        <v>4588</v>
      </c>
      <c r="AC112" s="87">
        <v>4424</v>
      </c>
      <c r="AD112" s="87">
        <v>4742</v>
      </c>
      <c r="AE112" s="87">
        <v>4802</v>
      </c>
      <c r="AF112" s="87">
        <v>4547</v>
      </c>
      <c r="AG112" s="87">
        <v>4950</v>
      </c>
      <c r="AH112" s="87">
        <v>5344</v>
      </c>
      <c r="AI112" s="87">
        <v>5171</v>
      </c>
      <c r="AJ112" s="87">
        <v>6089</v>
      </c>
      <c r="AK112" s="87">
        <v>6829</v>
      </c>
      <c r="AL112" s="87">
        <v>6860</v>
      </c>
      <c r="AM112" s="87">
        <v>6192</v>
      </c>
      <c r="AN112" s="87">
        <v>6313</v>
      </c>
      <c r="AO112" s="87">
        <v>5847</v>
      </c>
      <c r="AP112" s="87">
        <v>6536</v>
      </c>
      <c r="AQ112" s="87">
        <v>6446</v>
      </c>
      <c r="AR112" s="87">
        <v>5267</v>
      </c>
      <c r="AS112" s="87">
        <v>5488</v>
      </c>
      <c r="AT112" s="87">
        <v>5702</v>
      </c>
      <c r="AU112" s="87">
        <v>5268</v>
      </c>
      <c r="AV112" s="87">
        <v>6355</v>
      </c>
      <c r="AW112" s="87">
        <v>8238</v>
      </c>
      <c r="AX112" s="87">
        <v>5609</v>
      </c>
      <c r="AY112" s="306">
        <v>5193</v>
      </c>
      <c r="AZ112" s="306">
        <v>6057</v>
      </c>
      <c r="BA112" s="306">
        <v>7085</v>
      </c>
      <c r="BB112" s="306">
        <v>7240</v>
      </c>
      <c r="BC112" s="306">
        <v>6222</v>
      </c>
      <c r="BD112" s="306">
        <v>6232</v>
      </c>
      <c r="BE112" s="307">
        <v>7601</v>
      </c>
      <c r="BF112" s="307">
        <v>7929</v>
      </c>
      <c r="BG112" s="307">
        <v>7700</v>
      </c>
      <c r="BH112" s="307">
        <v>8265</v>
      </c>
      <c r="BI112" s="307">
        <v>6643</v>
      </c>
      <c r="BJ112" s="307">
        <v>8058</v>
      </c>
      <c r="BK112" s="307">
        <v>7597</v>
      </c>
      <c r="BL112" s="307">
        <v>7598</v>
      </c>
      <c r="BM112" s="307">
        <v>8191</v>
      </c>
      <c r="BN112" s="307">
        <v>7944</v>
      </c>
      <c r="BO112" s="307">
        <v>8514</v>
      </c>
      <c r="BP112" s="307">
        <v>8081</v>
      </c>
      <c r="BQ112" s="307">
        <v>6927</v>
      </c>
      <c r="BR112" s="307">
        <v>7870</v>
      </c>
      <c r="BS112" s="307">
        <v>8039</v>
      </c>
      <c r="BT112" s="307">
        <v>7974</v>
      </c>
      <c r="BU112" s="307">
        <v>7646</v>
      </c>
      <c r="BV112" s="307">
        <v>8183</v>
      </c>
      <c r="BW112" s="307">
        <v>8902</v>
      </c>
      <c r="BX112" s="307">
        <v>8457</v>
      </c>
      <c r="BY112" s="307">
        <v>8119</v>
      </c>
      <c r="BZ112" s="307">
        <v>8713</v>
      </c>
      <c r="CA112" s="307">
        <v>8476</v>
      </c>
      <c r="CB112" s="87">
        <v>8384</v>
      </c>
      <c r="CC112" s="148">
        <v>8031</v>
      </c>
      <c r="CD112" s="307">
        <v>8502</v>
      </c>
      <c r="CE112" s="307">
        <v>8384</v>
      </c>
      <c r="CF112" s="306">
        <v>8724</v>
      </c>
      <c r="CG112" s="306">
        <v>8131</v>
      </c>
      <c r="CH112" s="306">
        <v>5367</v>
      </c>
      <c r="CI112" s="307">
        <v>4763</v>
      </c>
      <c r="CJ112" s="307">
        <v>5567</v>
      </c>
      <c r="CK112" s="307">
        <v>5442</v>
      </c>
      <c r="CL112" s="307">
        <v>6123</v>
      </c>
      <c r="CM112" s="307">
        <v>7321</v>
      </c>
      <c r="CN112" s="307">
        <v>7363</v>
      </c>
      <c r="CO112" s="307">
        <v>7987</v>
      </c>
      <c r="CP112" s="307">
        <v>7762</v>
      </c>
      <c r="CQ112" s="307">
        <v>7571</v>
      </c>
      <c r="CR112" s="307">
        <v>8234</v>
      </c>
      <c r="CS112" s="307">
        <v>8730</v>
      </c>
      <c r="CT112" s="307">
        <v>9185</v>
      </c>
      <c r="CU112" s="307">
        <v>9076</v>
      </c>
      <c r="CV112" s="307">
        <v>8906</v>
      </c>
      <c r="CW112" s="307">
        <v>7507</v>
      </c>
      <c r="CX112" s="307">
        <v>8045</v>
      </c>
      <c r="CY112" s="307">
        <v>8981</v>
      </c>
      <c r="CZ112" s="307">
        <v>9410</v>
      </c>
      <c r="DA112" s="307">
        <v>10000</v>
      </c>
      <c r="DB112" s="87">
        <v>9780</v>
      </c>
      <c r="DC112" s="307">
        <v>9282</v>
      </c>
      <c r="DD112" s="87">
        <v>10039</v>
      </c>
      <c r="DE112" s="307">
        <v>9615</v>
      </c>
      <c r="DF112" s="87">
        <v>10398</v>
      </c>
      <c r="DG112" s="87">
        <v>11198</v>
      </c>
      <c r="DH112" s="87">
        <v>10850</v>
      </c>
      <c r="DI112" s="87">
        <f>3964+5857</f>
        <v>9821</v>
      </c>
      <c r="DJ112" s="87">
        <v>10170</v>
      </c>
      <c r="DK112" s="306">
        <v>10337</v>
      </c>
      <c r="DL112" s="306">
        <f>3876+5986</f>
        <v>9862</v>
      </c>
      <c r="DM112" s="306">
        <v>9612</v>
      </c>
      <c r="DN112" s="306">
        <v>10209</v>
      </c>
      <c r="DO112" s="306">
        <v>9579</v>
      </c>
      <c r="DP112" s="306">
        <v>9627</v>
      </c>
      <c r="DQ112" s="307">
        <v>9635</v>
      </c>
      <c r="DR112" s="307">
        <v>10505</v>
      </c>
      <c r="DS112" s="307">
        <v>9580</v>
      </c>
      <c r="DT112" s="307">
        <v>9813</v>
      </c>
      <c r="DU112" s="307">
        <v>8759</v>
      </c>
      <c r="DV112" s="308">
        <v>9231</v>
      </c>
      <c r="DW112" s="308">
        <v>9329</v>
      </c>
      <c r="DX112" s="308">
        <v>9826</v>
      </c>
      <c r="DY112" s="308">
        <v>9175</v>
      </c>
      <c r="DZ112" s="308">
        <v>9765</v>
      </c>
      <c r="EA112" s="308">
        <v>10934</v>
      </c>
      <c r="EB112" s="308">
        <v>11709</v>
      </c>
      <c r="EC112" s="308">
        <v>13595</v>
      </c>
      <c r="ED112" s="308">
        <v>12591</v>
      </c>
      <c r="EE112" s="308">
        <v>13169</v>
      </c>
      <c r="EF112" s="307">
        <v>12905</v>
      </c>
      <c r="EG112" s="307">
        <v>14872</v>
      </c>
      <c r="EH112" s="307">
        <v>15168</v>
      </c>
      <c r="EI112" s="307">
        <v>14812</v>
      </c>
      <c r="EJ112" s="307">
        <v>14934</v>
      </c>
      <c r="EK112" s="307">
        <v>14087</v>
      </c>
      <c r="EL112" s="307">
        <v>13588</v>
      </c>
      <c r="EM112" s="307">
        <v>13260</v>
      </c>
      <c r="EN112" s="307">
        <v>13118</v>
      </c>
      <c r="EO112" s="307">
        <v>12096</v>
      </c>
      <c r="EP112" s="307">
        <v>11518</v>
      </c>
      <c r="EQ112" s="307">
        <v>11217</v>
      </c>
      <c r="ER112" s="307">
        <v>11477</v>
      </c>
      <c r="ES112" s="307">
        <v>10795</v>
      </c>
      <c r="ET112" s="307">
        <v>9506</v>
      </c>
      <c r="EU112" s="307">
        <v>9433</v>
      </c>
      <c r="EV112" s="307">
        <v>9297</v>
      </c>
      <c r="EW112" s="307">
        <v>9202</v>
      </c>
      <c r="EX112" s="307">
        <v>9061</v>
      </c>
      <c r="EY112" s="307">
        <v>8706</v>
      </c>
      <c r="EZ112" s="307">
        <v>8905</v>
      </c>
      <c r="FA112" s="307">
        <v>8932</v>
      </c>
      <c r="FB112" s="307">
        <v>9297</v>
      </c>
      <c r="FC112" s="307">
        <v>9223</v>
      </c>
      <c r="FD112" s="307">
        <v>8585</v>
      </c>
      <c r="FE112" s="307">
        <v>8107</v>
      </c>
      <c r="FF112" s="307">
        <v>7597</v>
      </c>
      <c r="FG112" s="307">
        <v>7658</v>
      </c>
      <c r="FH112" s="307">
        <v>7639</v>
      </c>
      <c r="FI112" s="307">
        <v>7782</v>
      </c>
      <c r="FJ112" s="307">
        <v>7729</v>
      </c>
      <c r="FK112" s="307">
        <v>7758</v>
      </c>
      <c r="FL112" s="307">
        <v>7676</v>
      </c>
      <c r="FM112" s="307">
        <v>7674</v>
      </c>
      <c r="FN112" s="307">
        <v>7580</v>
      </c>
      <c r="FO112" s="307">
        <v>7600</v>
      </c>
      <c r="FP112" s="148">
        <v>7646</v>
      </c>
      <c r="FQ112" s="148">
        <v>8026</v>
      </c>
      <c r="FR112" s="148">
        <v>7874</v>
      </c>
      <c r="FS112" s="148">
        <v>7740</v>
      </c>
      <c r="FT112" s="148">
        <v>8501</v>
      </c>
      <c r="FU112" s="148">
        <v>8750</v>
      </c>
      <c r="FV112" s="148">
        <v>8983</v>
      </c>
      <c r="FW112" s="307">
        <v>9943</v>
      </c>
      <c r="FX112" s="307">
        <v>10136</v>
      </c>
      <c r="FY112" s="307">
        <v>12817</v>
      </c>
      <c r="FZ112" s="307">
        <v>12681</v>
      </c>
      <c r="GA112" s="307">
        <v>12912</v>
      </c>
      <c r="GB112" s="307">
        <v>12792</v>
      </c>
      <c r="GC112" s="307">
        <v>12696</v>
      </c>
      <c r="GD112" s="307">
        <v>12514</v>
      </c>
      <c r="GE112" s="307">
        <v>12336</v>
      </c>
      <c r="GF112" s="307">
        <v>12469</v>
      </c>
      <c r="GG112" s="307">
        <v>12679</v>
      </c>
      <c r="GH112" s="148">
        <v>13590</v>
      </c>
      <c r="GI112" s="148">
        <v>13497</v>
      </c>
      <c r="GJ112" s="148">
        <v>13940</v>
      </c>
      <c r="GK112" s="148">
        <v>14432</v>
      </c>
      <c r="GL112" s="148">
        <v>14723</v>
      </c>
      <c r="GM112" s="89">
        <v>14374</v>
      </c>
      <c r="GN112" s="89">
        <v>14712</v>
      </c>
      <c r="GO112" s="89">
        <v>14938</v>
      </c>
      <c r="GP112" s="89">
        <v>13857</v>
      </c>
      <c r="GQ112" s="89">
        <v>11976</v>
      </c>
      <c r="GR112" s="89">
        <v>13009</v>
      </c>
      <c r="GS112" s="89">
        <v>12269</v>
      </c>
      <c r="GT112" s="89">
        <v>11518</v>
      </c>
      <c r="GU112" s="89">
        <v>11145</v>
      </c>
      <c r="GV112" s="89">
        <v>11118</v>
      </c>
      <c r="GW112" s="89">
        <v>12412</v>
      </c>
      <c r="GX112" s="89">
        <v>13052</v>
      </c>
      <c r="GY112" s="89">
        <v>13235</v>
      </c>
      <c r="GZ112" s="89">
        <v>14130</v>
      </c>
      <c r="HA112" s="89">
        <v>17924</v>
      </c>
      <c r="HB112" s="89">
        <v>18038</v>
      </c>
      <c r="HC112" s="89">
        <v>17844</v>
      </c>
      <c r="HD112" s="89">
        <v>17798</v>
      </c>
      <c r="HE112" s="89">
        <v>16364</v>
      </c>
      <c r="HF112" s="89">
        <v>18304</v>
      </c>
      <c r="HG112" s="89">
        <v>18710</v>
      </c>
      <c r="HH112" s="89">
        <v>19013</v>
      </c>
      <c r="HI112" s="89">
        <v>19665</v>
      </c>
      <c r="HJ112" s="89">
        <v>20134</v>
      </c>
      <c r="HK112" s="89">
        <v>20793</v>
      </c>
      <c r="HL112" s="89">
        <v>20741</v>
      </c>
      <c r="HM112" s="89">
        <v>23433</v>
      </c>
      <c r="HN112" s="89">
        <v>24447</v>
      </c>
      <c r="HO112" s="89">
        <v>24596</v>
      </c>
      <c r="HP112" s="89">
        <v>25601</v>
      </c>
      <c r="HQ112" s="89">
        <v>25901</v>
      </c>
      <c r="HR112" s="89">
        <v>26065</v>
      </c>
      <c r="HS112" s="89">
        <v>27254</v>
      </c>
      <c r="HT112" s="89">
        <v>31540</v>
      </c>
      <c r="HU112" s="89">
        <v>36069</v>
      </c>
      <c r="HV112" s="89">
        <v>38295</v>
      </c>
      <c r="HW112" s="89">
        <v>40310</v>
      </c>
      <c r="HX112" s="89">
        <v>41456</v>
      </c>
      <c r="HY112" s="89">
        <v>40525</v>
      </c>
      <c r="HZ112" s="89">
        <v>32527</v>
      </c>
      <c r="IA112" s="89">
        <v>33958</v>
      </c>
      <c r="IB112" s="89">
        <v>33783</v>
      </c>
      <c r="IC112" s="89">
        <v>33894</v>
      </c>
      <c r="ID112" s="89">
        <v>33033</v>
      </c>
      <c r="IE112" s="89">
        <v>32789</v>
      </c>
      <c r="IF112" s="89">
        <v>30599</v>
      </c>
      <c r="IG112" s="89">
        <v>28319</v>
      </c>
      <c r="IH112" s="89">
        <v>28311</v>
      </c>
      <c r="II112" s="89">
        <v>29107</v>
      </c>
      <c r="IJ112" s="89">
        <v>30129</v>
      </c>
      <c r="IK112" s="89">
        <v>31826</v>
      </c>
      <c r="IL112" s="89">
        <v>29932</v>
      </c>
      <c r="IM112" s="89">
        <v>28719</v>
      </c>
      <c r="IN112" s="89">
        <v>27929</v>
      </c>
      <c r="IO112" s="89">
        <v>27802</v>
      </c>
      <c r="IP112" s="89">
        <v>27562</v>
      </c>
      <c r="IQ112" s="89">
        <v>28159</v>
      </c>
      <c r="IR112" s="89">
        <v>27191</v>
      </c>
      <c r="IS112" s="118">
        <v>27124</v>
      </c>
      <c r="IT112" s="309">
        <v>27502</v>
      </c>
      <c r="IU112" s="309">
        <v>26507</v>
      </c>
      <c r="IV112" s="309">
        <v>26490</v>
      </c>
      <c r="IW112" s="309">
        <v>26315</v>
      </c>
      <c r="IX112" s="309">
        <v>25492</v>
      </c>
      <c r="IY112" s="79">
        <v>22123</v>
      </c>
      <c r="IZ112" s="310">
        <v>21860</v>
      </c>
      <c r="JA112" s="79"/>
      <c r="JB112" s="79"/>
      <c r="JC112" s="79"/>
      <c r="JD112" s="79"/>
      <c r="JE112" s="79"/>
      <c r="JF112" s="310"/>
      <c r="JG112" s="546"/>
      <c r="JH112" s="556"/>
      <c r="JI112" s="59"/>
      <c r="JJ112" s="59"/>
      <c r="JK112" s="59"/>
    </row>
    <row r="113" spans="1:271" ht="15" customHeight="1">
      <c r="A113" s="58"/>
      <c r="B113" s="59"/>
      <c r="C113" s="296"/>
      <c r="D113" s="87"/>
      <c r="E113" s="87"/>
      <c r="F113" s="87"/>
      <c r="G113" s="87"/>
      <c r="H113" s="87"/>
      <c r="I113" s="87"/>
      <c r="J113" s="87"/>
      <c r="K113" s="87"/>
      <c r="L113" s="87"/>
      <c r="M113" s="87"/>
      <c r="N113" s="196"/>
      <c r="O113" s="87"/>
      <c r="P113" s="87"/>
      <c r="Q113" s="87"/>
      <c r="R113" s="87"/>
      <c r="S113" s="87"/>
      <c r="T113" s="87"/>
      <c r="U113" s="87"/>
      <c r="V113" s="87"/>
      <c r="W113" s="87"/>
      <c r="X113" s="87"/>
      <c r="Y113" s="87"/>
      <c r="Z113" s="87"/>
      <c r="AA113" s="87"/>
      <c r="AB113" s="87"/>
      <c r="AC113" s="87"/>
      <c r="AD113" s="87"/>
      <c r="AE113" s="87"/>
      <c r="AF113" s="87"/>
      <c r="AG113" s="87"/>
      <c r="AH113" s="87"/>
      <c r="AI113" s="87"/>
      <c r="AJ113" s="87"/>
      <c r="AK113" s="87"/>
      <c r="AL113" s="87"/>
      <c r="AM113" s="87"/>
      <c r="AN113" s="87"/>
      <c r="AO113" s="87"/>
      <c r="AP113" s="87"/>
      <c r="AQ113" s="87"/>
      <c r="AR113" s="87"/>
      <c r="AS113" s="87"/>
      <c r="AT113" s="87"/>
      <c r="AU113" s="87"/>
      <c r="AV113" s="87"/>
      <c r="AW113" s="87"/>
      <c r="AX113" s="87"/>
      <c r="AY113" s="306"/>
      <c r="AZ113" s="306"/>
      <c r="BA113" s="306"/>
      <c r="BB113" s="306"/>
      <c r="BC113" s="306"/>
      <c r="BD113" s="306"/>
      <c r="BE113" s="306"/>
      <c r="BF113" s="306"/>
      <c r="BG113" s="306"/>
      <c r="BH113" s="306"/>
      <c r="BI113" s="306"/>
      <c r="BJ113" s="306"/>
      <c r="BK113" s="306"/>
      <c r="BL113" s="306"/>
      <c r="BM113" s="306"/>
      <c r="BN113" s="306"/>
      <c r="BO113" s="306"/>
      <c r="BP113" s="306"/>
      <c r="BQ113" s="306"/>
      <c r="BR113" s="306"/>
      <c r="BS113" s="306"/>
      <c r="BT113" s="306"/>
      <c r="BU113" s="306"/>
      <c r="BV113" s="306"/>
      <c r="BW113" s="306"/>
      <c r="BX113" s="306"/>
      <c r="BY113" s="306"/>
      <c r="BZ113" s="306"/>
      <c r="CA113" s="59"/>
      <c r="CB113" s="87"/>
      <c r="CC113" s="59"/>
      <c r="CD113" s="59"/>
      <c r="CE113" s="59"/>
      <c r="CF113" s="307"/>
      <c r="CG113" s="307"/>
      <c r="CH113" s="307"/>
      <c r="CI113" s="307"/>
      <c r="CJ113" s="307"/>
      <c r="CK113" s="307"/>
      <c r="CL113" s="307"/>
      <c r="CM113" s="307"/>
      <c r="CN113" s="307"/>
      <c r="CO113" s="307"/>
      <c r="CP113" s="307"/>
      <c r="CQ113" s="307"/>
      <c r="CR113" s="307"/>
      <c r="CS113" s="307"/>
      <c r="CT113" s="307"/>
      <c r="CU113" s="307"/>
      <c r="CV113" s="307"/>
      <c r="CW113" s="307"/>
      <c r="CX113" s="307"/>
      <c r="CY113" s="307"/>
      <c r="CZ113" s="307"/>
      <c r="DA113" s="307"/>
      <c r="DB113" s="87"/>
      <c r="DC113" s="307"/>
      <c r="DD113" s="307"/>
      <c r="DE113" s="307"/>
      <c r="DF113" s="87"/>
      <c r="DG113" s="311"/>
      <c r="DH113" s="311"/>
      <c r="DI113" s="311"/>
      <c r="DJ113" s="311"/>
      <c r="DK113" s="306"/>
      <c r="DL113" s="306"/>
      <c r="DM113" s="306"/>
      <c r="DN113" s="306"/>
      <c r="DO113" s="306"/>
      <c r="DP113" s="306"/>
      <c r="DQ113" s="307"/>
      <c r="DR113" s="307"/>
      <c r="DS113" s="307"/>
      <c r="DT113" s="307"/>
      <c r="DU113" s="307"/>
      <c r="DV113" s="308"/>
      <c r="DW113" s="308"/>
      <c r="DX113" s="308"/>
      <c r="DY113" s="308"/>
      <c r="DZ113" s="308"/>
      <c r="EA113" s="308"/>
      <c r="EB113" s="308"/>
      <c r="EC113" s="308"/>
      <c r="ED113" s="308"/>
      <c r="EE113" s="308"/>
      <c r="EF113" s="307"/>
      <c r="EG113" s="307"/>
      <c r="EH113" s="307"/>
      <c r="EI113" s="307"/>
      <c r="EJ113" s="307"/>
      <c r="EK113" s="307"/>
      <c r="EL113" s="307"/>
      <c r="EM113" s="307"/>
      <c r="EN113" s="307"/>
      <c r="EO113" s="307"/>
      <c r="EP113" s="307"/>
      <c r="EQ113" s="307"/>
      <c r="ER113" s="307"/>
      <c r="ES113" s="307"/>
      <c r="ET113" s="307"/>
      <c r="EU113" s="307"/>
      <c r="EV113" s="307"/>
      <c r="EW113" s="307"/>
      <c r="EX113" s="307"/>
      <c r="EY113" s="307"/>
      <c r="EZ113" s="307"/>
      <c r="FA113" s="307"/>
      <c r="FB113" s="148"/>
      <c r="FC113" s="148"/>
      <c r="FD113" s="148"/>
      <c r="FE113" s="148"/>
      <c r="FF113" s="148"/>
      <c r="FG113" s="148"/>
      <c r="FH113" s="148"/>
      <c r="FI113" s="148"/>
      <c r="FJ113" s="148"/>
      <c r="FK113" s="148"/>
      <c r="FL113" s="148"/>
      <c r="FM113" s="148"/>
      <c r="FN113" s="148"/>
      <c r="FO113" s="148"/>
      <c r="FP113" s="148"/>
      <c r="FQ113" s="148"/>
      <c r="FR113" s="148"/>
      <c r="FS113" s="148"/>
      <c r="FT113" s="148"/>
      <c r="FU113" s="148"/>
      <c r="FV113" s="148"/>
      <c r="FW113" s="148"/>
      <c r="FX113" s="148"/>
      <c r="FY113" s="148"/>
      <c r="FZ113" s="148"/>
      <c r="GA113" s="148"/>
      <c r="GB113" s="148"/>
      <c r="GC113" s="148"/>
      <c r="GD113" s="148"/>
      <c r="GE113" s="148"/>
      <c r="GF113" s="148"/>
      <c r="GG113" s="148"/>
      <c r="GH113" s="148"/>
      <c r="GI113" s="148"/>
      <c r="GJ113" s="59"/>
      <c r="GK113" s="59"/>
      <c r="GL113" s="59"/>
      <c r="GM113" s="59"/>
      <c r="GN113" s="59"/>
      <c r="GO113" s="59"/>
      <c r="GP113" s="59"/>
      <c r="GQ113" s="59"/>
      <c r="GR113" s="59"/>
      <c r="GS113" s="59"/>
      <c r="GT113" s="59"/>
      <c r="GU113" s="59"/>
      <c r="GV113" s="59"/>
      <c r="GW113" s="59"/>
      <c r="GX113" s="59"/>
      <c r="GY113" s="59"/>
      <c r="GZ113" s="59"/>
      <c r="HA113" s="59"/>
      <c r="HB113" s="59"/>
      <c r="HC113" s="59"/>
      <c r="HD113" s="59"/>
      <c r="HE113" s="59"/>
      <c r="HF113" s="59"/>
      <c r="HG113" s="59"/>
      <c r="HH113" s="59"/>
      <c r="HI113" s="59"/>
      <c r="HJ113" s="59"/>
      <c r="HK113" s="59"/>
      <c r="HL113" s="59"/>
      <c r="HM113" s="59"/>
      <c r="HN113" s="59"/>
      <c r="HO113" s="59"/>
      <c r="HP113" s="59"/>
      <c r="HQ113" s="59"/>
      <c r="HR113" s="59"/>
      <c r="HS113" s="59"/>
      <c r="HT113" s="59"/>
      <c r="HU113" s="59"/>
      <c r="HV113" s="59"/>
      <c r="HW113" s="59"/>
      <c r="HX113" s="59"/>
      <c r="HY113" s="59"/>
      <c r="HZ113" s="59"/>
      <c r="IA113" s="148"/>
      <c r="IB113" s="148"/>
      <c r="IC113" s="148"/>
      <c r="ID113" s="148"/>
      <c r="IE113" s="148"/>
      <c r="IF113" s="148"/>
      <c r="IG113" s="148"/>
      <c r="IH113" s="148"/>
      <c r="II113" s="148"/>
      <c r="IJ113" s="148"/>
      <c r="IK113" s="148"/>
      <c r="IL113" s="148"/>
      <c r="IM113" s="148"/>
      <c r="IN113" s="148"/>
      <c r="IO113" s="148"/>
      <c r="IP113" s="148"/>
      <c r="IQ113" s="148"/>
      <c r="IR113" s="148"/>
      <c r="IS113" s="304"/>
      <c r="IT113" s="305"/>
      <c r="IU113" s="305"/>
      <c r="IV113" s="305"/>
      <c r="IW113" s="305"/>
      <c r="IX113" s="305"/>
      <c r="IY113" s="148"/>
      <c r="IZ113" s="304"/>
      <c r="JA113" s="148"/>
      <c r="JB113" s="148"/>
      <c r="JC113" s="148"/>
      <c r="JD113" s="148"/>
      <c r="JE113" s="148"/>
      <c r="JF113" s="304"/>
      <c r="JG113" s="545"/>
      <c r="JH113" s="556"/>
      <c r="JI113" s="59"/>
      <c r="JJ113" s="59"/>
      <c r="JK113" s="59"/>
    </row>
    <row r="114" spans="1:271" ht="28.5" customHeight="1">
      <c r="A114" s="58" t="s">
        <v>108</v>
      </c>
      <c r="B114" s="312" t="s">
        <v>109</v>
      </c>
      <c r="C114" s="87"/>
      <c r="D114" s="296"/>
      <c r="E114" s="296"/>
      <c r="F114" s="296"/>
      <c r="G114" s="296"/>
      <c r="H114" s="296"/>
      <c r="I114" s="296"/>
      <c r="J114" s="296"/>
      <c r="K114" s="296"/>
      <c r="L114" s="296"/>
      <c r="M114" s="296"/>
      <c r="N114" s="87"/>
      <c r="O114" s="87"/>
      <c r="P114" s="87"/>
      <c r="Q114" s="87"/>
      <c r="R114" s="87"/>
      <c r="S114" s="87"/>
      <c r="T114" s="87"/>
      <c r="U114" s="87"/>
      <c r="V114" s="87"/>
      <c r="W114" s="87"/>
      <c r="X114" s="87"/>
      <c r="Y114" s="87"/>
      <c r="Z114" s="87"/>
      <c r="AA114" s="87"/>
      <c r="AB114" s="87"/>
      <c r="AC114" s="87"/>
      <c r="AD114" s="87"/>
      <c r="AE114" s="87"/>
      <c r="AF114" s="87"/>
      <c r="AG114" s="87"/>
      <c r="AH114" s="87"/>
      <c r="AI114" s="87"/>
      <c r="AJ114" s="87"/>
      <c r="AK114" s="87"/>
      <c r="AL114" s="87"/>
      <c r="AM114" s="87"/>
      <c r="AN114" s="87"/>
      <c r="AO114" s="87"/>
      <c r="AP114" s="87"/>
      <c r="AQ114" s="87"/>
      <c r="AR114" s="87"/>
      <c r="AS114" s="87"/>
      <c r="AT114" s="87"/>
      <c r="AU114" s="87"/>
      <c r="AV114" s="87"/>
      <c r="AW114" s="87"/>
      <c r="AX114" s="87"/>
      <c r="AY114" s="306"/>
      <c r="AZ114" s="306"/>
      <c r="BA114" s="306"/>
      <c r="BB114" s="306"/>
      <c r="BC114" s="306"/>
      <c r="BD114" s="306"/>
      <c r="BE114" s="306"/>
      <c r="BF114" s="306"/>
      <c r="BG114" s="306"/>
      <c r="BH114" s="306"/>
      <c r="BI114" s="306"/>
      <c r="BJ114" s="306"/>
      <c r="BK114" s="306"/>
      <c r="BL114" s="306"/>
      <c r="BM114" s="306"/>
      <c r="BN114" s="306"/>
      <c r="BO114" s="306"/>
      <c r="BP114" s="306"/>
      <c r="BQ114" s="306"/>
      <c r="BR114" s="306"/>
      <c r="BS114" s="306"/>
      <c r="BT114" s="306"/>
      <c r="BU114" s="306"/>
      <c r="BV114" s="306"/>
      <c r="BW114" s="306"/>
      <c r="BX114" s="306"/>
      <c r="BY114" s="306"/>
      <c r="BZ114" s="306"/>
      <c r="CA114" s="306"/>
      <c r="CB114" s="313"/>
      <c r="CC114" s="306"/>
      <c r="CD114" s="306"/>
      <c r="CE114" s="306"/>
      <c r="CF114" s="307"/>
      <c r="CG114" s="307"/>
      <c r="CH114" s="307"/>
      <c r="CI114" s="307"/>
      <c r="CJ114" s="307"/>
      <c r="CK114" s="307"/>
      <c r="CL114" s="307"/>
      <c r="CM114" s="307"/>
      <c r="CN114" s="307"/>
      <c r="CO114" s="307"/>
      <c r="CP114" s="307"/>
      <c r="CQ114" s="307"/>
      <c r="CR114" s="307"/>
      <c r="CS114" s="307"/>
      <c r="CT114" s="307"/>
      <c r="CU114" s="307"/>
      <c r="CV114" s="307"/>
      <c r="CW114" s="307"/>
      <c r="CX114" s="307"/>
      <c r="CY114" s="307"/>
      <c r="CZ114" s="307"/>
      <c r="DA114" s="307"/>
      <c r="DB114" s="87"/>
      <c r="DC114" s="307"/>
      <c r="DD114" s="307"/>
      <c r="DE114" s="307"/>
      <c r="DF114" s="87"/>
      <c r="DG114" s="311"/>
      <c r="DH114" s="311"/>
      <c r="DI114" s="311"/>
      <c r="DJ114" s="311"/>
      <c r="DK114" s="306"/>
      <c r="DL114" s="306"/>
      <c r="DM114" s="306"/>
      <c r="DN114" s="306"/>
      <c r="DO114" s="306"/>
      <c r="DP114" s="306"/>
      <c r="DQ114" s="307"/>
      <c r="DR114" s="307"/>
      <c r="DS114" s="307"/>
      <c r="DT114" s="307"/>
      <c r="DU114" s="307"/>
      <c r="DV114" s="308"/>
      <c r="DW114" s="308"/>
      <c r="DX114" s="308"/>
      <c r="DY114" s="308"/>
      <c r="DZ114" s="308"/>
      <c r="EA114" s="308"/>
      <c r="EB114" s="308"/>
      <c r="EC114" s="308"/>
      <c r="ED114" s="308"/>
      <c r="EE114" s="308"/>
      <c r="EF114" s="307"/>
      <c r="EG114" s="307"/>
      <c r="EH114" s="307"/>
      <c r="EI114" s="307"/>
      <c r="EJ114" s="307"/>
      <c r="EK114" s="307"/>
      <c r="EL114" s="307"/>
      <c r="EM114" s="307"/>
      <c r="EN114" s="307"/>
      <c r="EO114" s="307"/>
      <c r="EP114" s="307"/>
      <c r="EQ114" s="307"/>
      <c r="ER114" s="307"/>
      <c r="ES114" s="307"/>
      <c r="ET114" s="307"/>
      <c r="EU114" s="307"/>
      <c r="EV114" s="307"/>
      <c r="EW114" s="307"/>
      <c r="EX114" s="307"/>
      <c r="EY114" s="307"/>
      <c r="EZ114" s="307"/>
      <c r="FA114" s="307"/>
      <c r="FB114" s="307"/>
      <c r="FC114" s="307"/>
      <c r="FD114" s="307"/>
      <c r="FE114" s="307"/>
      <c r="FF114" s="307"/>
      <c r="FG114" s="307"/>
      <c r="FH114" s="307"/>
      <c r="FI114" s="307"/>
      <c r="FJ114" s="307"/>
      <c r="FK114" s="307"/>
      <c r="FL114" s="307"/>
      <c r="FM114" s="307"/>
      <c r="FN114" s="307"/>
      <c r="FO114" s="307"/>
      <c r="FP114" s="148"/>
      <c r="FQ114" s="148"/>
      <c r="FR114" s="148"/>
      <c r="FS114" s="148"/>
      <c r="FT114" s="148"/>
      <c r="FU114" s="148"/>
      <c r="FV114" s="148"/>
      <c r="FW114" s="307"/>
      <c r="FX114" s="307"/>
      <c r="FY114" s="314"/>
      <c r="FZ114" s="314"/>
      <c r="GA114" s="59"/>
      <c r="GB114" s="148"/>
      <c r="GC114" s="148"/>
      <c r="GD114" s="148"/>
      <c r="GE114" s="148"/>
      <c r="GF114" s="148"/>
      <c r="GG114" s="148"/>
      <c r="GH114" s="148"/>
      <c r="GI114" s="148"/>
      <c r="GJ114" s="148"/>
      <c r="GK114" s="148"/>
      <c r="GL114" s="148"/>
      <c r="GM114" s="59"/>
      <c r="GN114" s="59"/>
      <c r="GO114" s="59"/>
      <c r="GP114" s="59"/>
      <c r="GQ114" s="59"/>
      <c r="GR114" s="59"/>
      <c r="GS114" s="59"/>
      <c r="GT114" s="59"/>
      <c r="GU114" s="59"/>
      <c r="GV114" s="59"/>
      <c r="GW114" s="59"/>
      <c r="GX114" s="59"/>
      <c r="GY114" s="59"/>
      <c r="GZ114" s="59"/>
      <c r="HA114" s="59"/>
      <c r="HB114" s="59"/>
      <c r="HC114" s="59"/>
      <c r="HD114" s="59"/>
      <c r="HE114" s="59"/>
      <c r="HF114" s="59"/>
      <c r="HG114" s="59"/>
      <c r="HH114" s="59"/>
      <c r="HI114" s="59"/>
      <c r="HJ114" s="59"/>
      <c r="HK114" s="59"/>
      <c r="HL114" s="59"/>
      <c r="HM114" s="59"/>
      <c r="HN114" s="59"/>
      <c r="HO114" s="59"/>
      <c r="HP114" s="59"/>
      <c r="HQ114" s="59"/>
      <c r="HR114" s="59"/>
      <c r="HS114" s="59"/>
      <c r="HT114" s="59"/>
      <c r="HU114" s="59"/>
      <c r="HV114" s="59"/>
      <c r="HW114" s="59"/>
      <c r="HX114" s="59"/>
      <c r="HY114" s="59"/>
      <c r="HZ114" s="59"/>
      <c r="IA114" s="148"/>
      <c r="IB114" s="148"/>
      <c r="IC114" s="148"/>
      <c r="ID114" s="148"/>
      <c r="IE114" s="148"/>
      <c r="IF114" s="148"/>
      <c r="IG114" s="148"/>
      <c r="IH114" s="148"/>
      <c r="II114" s="148"/>
      <c r="IJ114" s="148"/>
      <c r="IK114" s="148"/>
      <c r="IL114" s="148"/>
      <c r="IM114" s="148"/>
      <c r="IN114" s="148"/>
      <c r="IO114" s="148"/>
      <c r="IP114" s="148"/>
      <c r="IQ114" s="148"/>
      <c r="IR114" s="148"/>
      <c r="IS114" s="304"/>
      <c r="IT114" s="305"/>
      <c r="IU114" s="305"/>
      <c r="IV114" s="305"/>
      <c r="IW114" s="305"/>
      <c r="IX114" s="305"/>
      <c r="IY114" s="148"/>
      <c r="IZ114" s="304"/>
      <c r="JA114" s="148"/>
      <c r="JB114" s="148"/>
      <c r="JC114" s="148"/>
      <c r="JD114" s="148"/>
      <c r="JE114" s="148"/>
      <c r="JF114" s="304"/>
      <c r="JG114" s="545"/>
      <c r="JH114" s="556"/>
      <c r="JI114" s="59"/>
      <c r="JJ114" s="59"/>
      <c r="JK114" s="59"/>
    </row>
    <row r="115" spans="1:271" ht="15" customHeight="1">
      <c r="A115" s="58"/>
      <c r="B115" s="59" t="s">
        <v>171</v>
      </c>
      <c r="C115" s="87"/>
      <c r="D115" s="296"/>
      <c r="E115" s="296"/>
      <c r="F115" s="296"/>
      <c r="G115" s="296"/>
      <c r="H115" s="296"/>
      <c r="I115" s="296"/>
      <c r="J115" s="296"/>
      <c r="K115" s="296"/>
      <c r="L115" s="296"/>
      <c r="M115" s="296"/>
      <c r="N115" s="87"/>
      <c r="O115" s="87">
        <v>1605</v>
      </c>
      <c r="P115" s="87">
        <v>1198</v>
      </c>
      <c r="Q115" s="87">
        <v>1575</v>
      </c>
      <c r="R115" s="87">
        <v>1762</v>
      </c>
      <c r="S115" s="87">
        <v>1442</v>
      </c>
      <c r="T115" s="87">
        <v>2345</v>
      </c>
      <c r="U115" s="87">
        <v>2752</v>
      </c>
      <c r="V115" s="87">
        <v>2920</v>
      </c>
      <c r="W115" s="87">
        <v>2912</v>
      </c>
      <c r="X115" s="87">
        <v>3018</v>
      </c>
      <c r="Y115" s="87">
        <v>2980</v>
      </c>
      <c r="Z115" s="87">
        <v>2976</v>
      </c>
      <c r="AA115" s="87">
        <v>2966</v>
      </c>
      <c r="AB115" s="87">
        <v>3067</v>
      </c>
      <c r="AC115" s="87">
        <v>3130</v>
      </c>
      <c r="AD115" s="87">
        <v>3251</v>
      </c>
      <c r="AE115" s="87">
        <v>3832</v>
      </c>
      <c r="AF115" s="87">
        <v>3787</v>
      </c>
      <c r="AG115" s="87">
        <v>3964</v>
      </c>
      <c r="AH115" s="87">
        <v>4085</v>
      </c>
      <c r="AI115" s="87">
        <v>3746</v>
      </c>
      <c r="AJ115" s="87">
        <v>4032</v>
      </c>
      <c r="AK115" s="87">
        <v>4175</v>
      </c>
      <c r="AL115" s="87">
        <v>4405</v>
      </c>
      <c r="AM115" s="87">
        <v>4078</v>
      </c>
      <c r="AN115" s="87">
        <v>4264</v>
      </c>
      <c r="AO115" s="87">
        <v>4468</v>
      </c>
      <c r="AP115" s="87">
        <v>4935</v>
      </c>
      <c r="AQ115" s="87">
        <v>5020</v>
      </c>
      <c r="AR115" s="87">
        <v>4727</v>
      </c>
      <c r="AS115" s="87">
        <v>4985</v>
      </c>
      <c r="AT115" s="87">
        <v>5109</v>
      </c>
      <c r="AU115" s="87">
        <v>5401</v>
      </c>
      <c r="AV115" s="87">
        <v>11827</v>
      </c>
      <c r="AW115" s="87">
        <v>12435</v>
      </c>
      <c r="AX115" s="87">
        <v>11581</v>
      </c>
      <c r="AY115" s="307">
        <v>12084</v>
      </c>
      <c r="AZ115" s="307">
        <v>12393</v>
      </c>
      <c r="BA115" s="307">
        <v>15014</v>
      </c>
      <c r="BB115" s="307">
        <v>15577</v>
      </c>
      <c r="BC115" s="307">
        <v>14293</v>
      </c>
      <c r="BD115" s="307">
        <v>14742</v>
      </c>
      <c r="BE115" s="307">
        <v>16863</v>
      </c>
      <c r="BF115" s="307">
        <v>16615</v>
      </c>
      <c r="BG115" s="307">
        <v>18396</v>
      </c>
      <c r="BH115" s="307">
        <v>18522</v>
      </c>
      <c r="BI115" s="307">
        <v>18332</v>
      </c>
      <c r="BJ115" s="307">
        <v>18286</v>
      </c>
      <c r="BK115" s="307">
        <v>19994</v>
      </c>
      <c r="BL115" s="307">
        <v>19734</v>
      </c>
      <c r="BM115" s="307">
        <v>21009</v>
      </c>
      <c r="BN115" s="307">
        <v>9330</v>
      </c>
      <c r="BO115" s="307">
        <v>9284</v>
      </c>
      <c r="BP115" s="307">
        <v>8919</v>
      </c>
      <c r="BQ115" s="307">
        <v>8315</v>
      </c>
      <c r="BR115" s="307">
        <v>8764</v>
      </c>
      <c r="BS115" s="307">
        <v>8879</v>
      </c>
      <c r="BT115" s="307">
        <v>9113</v>
      </c>
      <c r="BU115" s="307">
        <v>8915</v>
      </c>
      <c r="BV115" s="307">
        <v>9353</v>
      </c>
      <c r="BW115" s="307">
        <v>9417</v>
      </c>
      <c r="BX115" s="307">
        <v>9341</v>
      </c>
      <c r="BY115" s="307">
        <v>9850</v>
      </c>
      <c r="BZ115" s="307">
        <v>9970</v>
      </c>
      <c r="CA115" s="307">
        <v>7901</v>
      </c>
      <c r="CB115" s="87">
        <v>8231</v>
      </c>
      <c r="CC115" s="307">
        <v>8301</v>
      </c>
      <c r="CD115" s="307">
        <v>8704</v>
      </c>
      <c r="CE115" s="307">
        <v>8870</v>
      </c>
      <c r="CF115" s="306">
        <v>6467</v>
      </c>
      <c r="CG115" s="306">
        <v>6686</v>
      </c>
      <c r="CH115" s="306">
        <v>6581</v>
      </c>
      <c r="CI115" s="307">
        <v>7155</v>
      </c>
      <c r="CJ115" s="307">
        <v>6821</v>
      </c>
      <c r="CK115" s="307">
        <v>6909</v>
      </c>
      <c r="CL115" s="306">
        <v>6993</v>
      </c>
      <c r="CM115" s="306">
        <v>6733</v>
      </c>
      <c r="CN115" s="306">
        <v>7038</v>
      </c>
      <c r="CO115" s="306">
        <v>7189</v>
      </c>
      <c r="CP115" s="307">
        <v>7224</v>
      </c>
      <c r="CQ115" s="307">
        <v>7403</v>
      </c>
      <c r="CR115" s="307">
        <v>7297</v>
      </c>
      <c r="CS115" s="307">
        <v>7729</v>
      </c>
      <c r="CT115" s="307">
        <v>7786</v>
      </c>
      <c r="CU115" s="307">
        <v>7815</v>
      </c>
      <c r="CV115" s="307">
        <v>8395</v>
      </c>
      <c r="CW115" s="307">
        <v>8217</v>
      </c>
      <c r="CX115" s="307">
        <v>7772</v>
      </c>
      <c r="CY115" s="307">
        <v>7831</v>
      </c>
      <c r="CZ115" s="308">
        <v>8002</v>
      </c>
      <c r="DA115" s="307">
        <v>8696</v>
      </c>
      <c r="DB115" s="87">
        <v>8182</v>
      </c>
      <c r="DC115" s="307">
        <v>8133</v>
      </c>
      <c r="DD115" s="307">
        <v>8465</v>
      </c>
      <c r="DE115" s="307">
        <v>8400</v>
      </c>
      <c r="DF115" s="87">
        <v>8555</v>
      </c>
      <c r="DG115" s="311">
        <v>8624</v>
      </c>
      <c r="DH115" s="311">
        <v>9026</v>
      </c>
      <c r="DI115" s="311">
        <v>9085</v>
      </c>
      <c r="DJ115" s="311">
        <v>9305</v>
      </c>
      <c r="DK115" s="306">
        <v>9052</v>
      </c>
      <c r="DL115" s="306">
        <v>9073</v>
      </c>
      <c r="DM115" s="306">
        <v>9149</v>
      </c>
      <c r="DN115" s="306">
        <v>9942</v>
      </c>
      <c r="DO115" s="306">
        <v>9826</v>
      </c>
      <c r="DP115" s="306">
        <v>9655</v>
      </c>
      <c r="DQ115" s="307">
        <v>9764</v>
      </c>
      <c r="DR115" s="307">
        <v>9870</v>
      </c>
      <c r="DS115" s="307">
        <v>9627</v>
      </c>
      <c r="DT115" s="307">
        <v>9931</v>
      </c>
      <c r="DU115" s="307">
        <v>9762</v>
      </c>
      <c r="DV115" s="308">
        <v>9924</v>
      </c>
      <c r="DW115" s="308">
        <v>9910</v>
      </c>
      <c r="DX115" s="308">
        <v>9884</v>
      </c>
      <c r="DY115" s="308">
        <v>9731</v>
      </c>
      <c r="DZ115" s="308">
        <v>9408</v>
      </c>
      <c r="EA115" s="308">
        <v>9591</v>
      </c>
      <c r="EB115" s="308">
        <v>9840</v>
      </c>
      <c r="EC115" s="308">
        <v>10174</v>
      </c>
      <c r="ED115" s="308">
        <v>10418</v>
      </c>
      <c r="EE115" s="308">
        <v>10576</v>
      </c>
      <c r="EF115" s="307">
        <v>10512</v>
      </c>
      <c r="EG115" s="307">
        <v>10812</v>
      </c>
      <c r="EH115" s="307">
        <v>10098</v>
      </c>
      <c r="EI115" s="307">
        <v>9758</v>
      </c>
      <c r="EJ115" s="307">
        <v>9979</v>
      </c>
      <c r="EK115" s="307">
        <v>9869</v>
      </c>
      <c r="EL115" s="307">
        <v>9862</v>
      </c>
      <c r="EM115" s="307">
        <v>9824</v>
      </c>
      <c r="EN115" s="307">
        <v>9530</v>
      </c>
      <c r="EO115" s="307">
        <v>9587</v>
      </c>
      <c r="EP115" s="307">
        <v>9451</v>
      </c>
      <c r="EQ115" s="307">
        <v>9390</v>
      </c>
      <c r="ER115" s="307">
        <v>9314</v>
      </c>
      <c r="ES115" s="307">
        <v>9343</v>
      </c>
      <c r="ET115" s="307">
        <v>8613</v>
      </c>
      <c r="EU115" s="307">
        <v>8623</v>
      </c>
      <c r="EV115" s="307">
        <v>8684</v>
      </c>
      <c r="EW115" s="307">
        <v>8615</v>
      </c>
      <c r="EX115" s="307">
        <v>8503</v>
      </c>
      <c r="EY115" s="307">
        <v>8400</v>
      </c>
      <c r="EZ115" s="307">
        <v>8545</v>
      </c>
      <c r="FA115" s="307">
        <v>8744</v>
      </c>
      <c r="FB115" s="307">
        <v>8858</v>
      </c>
      <c r="FC115" s="307">
        <v>8708</v>
      </c>
      <c r="FD115" s="307">
        <v>8572</v>
      </c>
      <c r="FE115" s="307">
        <v>8556</v>
      </c>
      <c r="FF115" s="307">
        <v>6179</v>
      </c>
      <c r="FG115" s="307">
        <v>6186</v>
      </c>
      <c r="FH115" s="307">
        <v>6227</v>
      </c>
      <c r="FI115" s="307">
        <v>6295</v>
      </c>
      <c r="FJ115" s="307">
        <v>6216</v>
      </c>
      <c r="FK115" s="307">
        <v>6177</v>
      </c>
      <c r="FL115" s="307">
        <v>6093</v>
      </c>
      <c r="FM115" s="307">
        <v>6320</v>
      </c>
      <c r="FN115" s="307">
        <v>6305</v>
      </c>
      <c r="FO115" s="307">
        <v>6505</v>
      </c>
      <c r="FP115" s="148">
        <v>6668</v>
      </c>
      <c r="FQ115" s="148">
        <v>6683</v>
      </c>
      <c r="FR115" s="148">
        <v>6667</v>
      </c>
      <c r="FS115" s="148">
        <v>6748</v>
      </c>
      <c r="FT115" s="148">
        <v>9409</v>
      </c>
      <c r="FU115" s="148">
        <v>8931</v>
      </c>
      <c r="FV115" s="148">
        <v>9057</v>
      </c>
      <c r="FW115" s="307">
        <v>9214</v>
      </c>
      <c r="FX115" s="307">
        <v>9489</v>
      </c>
      <c r="FY115" s="307">
        <v>10262</v>
      </c>
      <c r="FZ115" s="307">
        <v>10384</v>
      </c>
      <c r="GA115" s="307">
        <v>10410</v>
      </c>
      <c r="GB115" s="307">
        <v>10577</v>
      </c>
      <c r="GC115" s="307">
        <v>10517</v>
      </c>
      <c r="GD115" s="307">
        <v>10099</v>
      </c>
      <c r="GE115" s="307">
        <v>10030</v>
      </c>
      <c r="GF115" s="307">
        <v>10171</v>
      </c>
      <c r="GG115" s="307">
        <v>9178</v>
      </c>
      <c r="GH115" s="307">
        <v>9377</v>
      </c>
      <c r="GI115" s="307">
        <v>9031</v>
      </c>
      <c r="GJ115" s="307">
        <v>9238</v>
      </c>
      <c r="GK115" s="307">
        <v>9618</v>
      </c>
      <c r="GL115" s="307">
        <v>9663</v>
      </c>
      <c r="GM115" s="89">
        <v>9580</v>
      </c>
      <c r="GN115" s="89">
        <v>9715</v>
      </c>
      <c r="GO115" s="89">
        <v>9755</v>
      </c>
      <c r="GP115" s="89">
        <v>9499</v>
      </c>
      <c r="GQ115" s="89">
        <v>10077</v>
      </c>
      <c r="GR115" s="89">
        <v>9321</v>
      </c>
      <c r="GS115" s="89">
        <v>9318</v>
      </c>
      <c r="GT115" s="89">
        <v>8946</v>
      </c>
      <c r="GU115" s="89">
        <v>8894</v>
      </c>
      <c r="GV115" s="89">
        <v>8896</v>
      </c>
      <c r="GW115" s="89">
        <v>9329</v>
      </c>
      <c r="GX115" s="89">
        <v>9137</v>
      </c>
      <c r="GY115" s="89">
        <v>9193</v>
      </c>
      <c r="GZ115" s="89">
        <v>9096</v>
      </c>
      <c r="HA115" s="89">
        <v>10136</v>
      </c>
      <c r="HB115" s="89">
        <v>10102</v>
      </c>
      <c r="HC115" s="89">
        <v>10062</v>
      </c>
      <c r="HD115" s="89">
        <v>10216</v>
      </c>
      <c r="HE115" s="89">
        <v>9328</v>
      </c>
      <c r="HF115" s="79">
        <v>10203</v>
      </c>
      <c r="HG115" s="79">
        <v>10391</v>
      </c>
      <c r="HH115" s="79">
        <v>10563</v>
      </c>
      <c r="HI115" s="79">
        <v>10797</v>
      </c>
      <c r="HJ115" s="79">
        <v>10728</v>
      </c>
      <c r="HK115" s="79">
        <v>11015</v>
      </c>
      <c r="HL115" s="79">
        <v>10921</v>
      </c>
      <c r="HM115" s="79">
        <v>11708</v>
      </c>
      <c r="HN115" s="79">
        <v>11658</v>
      </c>
      <c r="HO115" s="79">
        <v>11570</v>
      </c>
      <c r="HP115" s="79">
        <v>11749</v>
      </c>
      <c r="HQ115" s="79">
        <v>11887</v>
      </c>
      <c r="HR115" s="79">
        <v>12032</v>
      </c>
      <c r="HS115" s="79">
        <v>12301</v>
      </c>
      <c r="HT115" s="79">
        <v>12627</v>
      </c>
      <c r="HU115" s="79">
        <v>12448</v>
      </c>
      <c r="HV115" s="79">
        <v>12404</v>
      </c>
      <c r="HW115" s="79">
        <v>12804</v>
      </c>
      <c r="HX115" s="79">
        <v>13622</v>
      </c>
      <c r="HY115" s="79">
        <v>14897</v>
      </c>
      <c r="HZ115" s="79">
        <v>14568</v>
      </c>
      <c r="IA115" s="79">
        <v>14447</v>
      </c>
      <c r="IB115" s="79">
        <v>17735</v>
      </c>
      <c r="IC115" s="79">
        <v>17864</v>
      </c>
      <c r="ID115" s="79">
        <v>17771</v>
      </c>
      <c r="IE115" s="79">
        <v>17694</v>
      </c>
      <c r="IF115" s="79">
        <v>17439</v>
      </c>
      <c r="IG115" s="79">
        <v>17387</v>
      </c>
      <c r="IH115" s="79">
        <v>17774</v>
      </c>
      <c r="II115" s="79">
        <v>18645</v>
      </c>
      <c r="IJ115" s="79">
        <v>18812</v>
      </c>
      <c r="IK115" s="79">
        <v>19300</v>
      </c>
      <c r="IL115" s="79">
        <v>18422</v>
      </c>
      <c r="IM115" s="79">
        <v>18311</v>
      </c>
      <c r="IN115" s="79">
        <v>20208</v>
      </c>
      <c r="IO115" s="79">
        <v>21033</v>
      </c>
      <c r="IP115" s="79">
        <v>21358</v>
      </c>
      <c r="IQ115" s="79">
        <v>21722</v>
      </c>
      <c r="IR115" s="79">
        <v>21546</v>
      </c>
      <c r="IS115" s="310">
        <v>21500</v>
      </c>
      <c r="IT115" s="309">
        <v>21249</v>
      </c>
      <c r="IU115" s="309">
        <v>20887</v>
      </c>
      <c r="IV115" s="309">
        <v>20668</v>
      </c>
      <c r="IW115" s="309">
        <v>20808</v>
      </c>
      <c r="IX115" s="309">
        <v>20307</v>
      </c>
      <c r="IY115" s="79">
        <v>20080</v>
      </c>
      <c r="IZ115" s="310">
        <v>18986</v>
      </c>
      <c r="JA115" s="79"/>
      <c r="JB115" s="79"/>
      <c r="JC115" s="79"/>
      <c r="JD115" s="79"/>
      <c r="JE115" s="79"/>
      <c r="JF115" s="310"/>
      <c r="JG115" s="546"/>
      <c r="JH115" s="556"/>
      <c r="JI115" s="59"/>
      <c r="JJ115" s="59"/>
      <c r="JK115" s="59"/>
    </row>
    <row r="116" spans="1:271" ht="15" customHeight="1">
      <c r="A116" s="58"/>
      <c r="B116" s="315" t="s">
        <v>172</v>
      </c>
      <c r="C116" s="316"/>
      <c r="D116" s="317"/>
      <c r="E116" s="317"/>
      <c r="F116" s="317"/>
      <c r="G116" s="317"/>
      <c r="H116" s="317"/>
      <c r="I116" s="317"/>
      <c r="J116" s="317"/>
      <c r="K116" s="317"/>
      <c r="L116" s="317"/>
      <c r="M116" s="317"/>
      <c r="N116" s="316"/>
      <c r="O116" s="316">
        <v>3198</v>
      </c>
      <c r="P116" s="316">
        <v>3888</v>
      </c>
      <c r="Q116" s="316">
        <v>4257</v>
      </c>
      <c r="R116" s="316">
        <v>4135</v>
      </c>
      <c r="S116" s="316">
        <v>3383</v>
      </c>
      <c r="T116" s="316">
        <v>3290</v>
      </c>
      <c r="U116" s="316">
        <v>3157</v>
      </c>
      <c r="V116" s="316">
        <v>3845</v>
      </c>
      <c r="W116" s="316">
        <v>1965</v>
      </c>
      <c r="X116" s="316">
        <v>1970</v>
      </c>
      <c r="Y116" s="316">
        <v>1981</v>
      </c>
      <c r="Z116" s="316">
        <v>1753</v>
      </c>
      <c r="AA116" s="316">
        <v>2077</v>
      </c>
      <c r="AB116" s="316">
        <v>2040</v>
      </c>
      <c r="AC116" s="316">
        <v>1625</v>
      </c>
      <c r="AD116" s="316">
        <v>1628</v>
      </c>
      <c r="AE116" s="316">
        <v>1243</v>
      </c>
      <c r="AF116" s="316">
        <v>1921</v>
      </c>
      <c r="AG116" s="316">
        <v>2216</v>
      </c>
      <c r="AH116" s="316">
        <v>2224</v>
      </c>
      <c r="AI116" s="316">
        <v>3187</v>
      </c>
      <c r="AJ116" s="316">
        <v>2992</v>
      </c>
      <c r="AK116" s="316">
        <v>2466</v>
      </c>
      <c r="AL116" s="316">
        <v>2550</v>
      </c>
      <c r="AM116" s="316">
        <v>3265</v>
      </c>
      <c r="AN116" s="316">
        <v>1299</v>
      </c>
      <c r="AO116" s="316">
        <v>47</v>
      </c>
      <c r="AP116" s="316">
        <v>-401</v>
      </c>
      <c r="AQ116" s="316">
        <v>911</v>
      </c>
      <c r="AR116" s="316">
        <v>1156</v>
      </c>
      <c r="AS116" s="316">
        <v>1144</v>
      </c>
      <c r="AT116" s="316">
        <v>1849</v>
      </c>
      <c r="AU116" s="316">
        <v>1911</v>
      </c>
      <c r="AV116" s="316">
        <v>-2470</v>
      </c>
      <c r="AW116" s="316">
        <v>49</v>
      </c>
      <c r="AX116" s="316">
        <v>1032</v>
      </c>
      <c r="AY116" s="318">
        <v>2820</v>
      </c>
      <c r="AZ116" s="318">
        <v>2072</v>
      </c>
      <c r="BA116" s="318">
        <v>1618</v>
      </c>
      <c r="BB116" s="318">
        <v>1931</v>
      </c>
      <c r="BC116" s="318">
        <v>1770</v>
      </c>
      <c r="BD116" s="318">
        <v>2008</v>
      </c>
      <c r="BE116" s="318">
        <v>2853</v>
      </c>
      <c r="BF116" s="318">
        <v>1579</v>
      </c>
      <c r="BG116" s="318">
        <v>2094</v>
      </c>
      <c r="BH116" s="318">
        <v>1832</v>
      </c>
      <c r="BI116" s="318">
        <v>1765</v>
      </c>
      <c r="BJ116" s="318">
        <v>2106</v>
      </c>
      <c r="BK116" s="318">
        <v>1790</v>
      </c>
      <c r="BL116" s="318">
        <v>2069</v>
      </c>
      <c r="BM116" s="318">
        <v>2043</v>
      </c>
      <c r="BN116" s="318">
        <v>13368</v>
      </c>
      <c r="BO116" s="318">
        <v>13163</v>
      </c>
      <c r="BP116" s="318">
        <v>13392</v>
      </c>
      <c r="BQ116" s="318">
        <v>13206</v>
      </c>
      <c r="BR116" s="318">
        <v>13462</v>
      </c>
      <c r="BS116" s="318">
        <v>13414</v>
      </c>
      <c r="BT116" s="318">
        <v>11360</v>
      </c>
      <c r="BU116" s="318">
        <v>12177</v>
      </c>
      <c r="BV116" s="318">
        <v>12868</v>
      </c>
      <c r="BW116" s="318">
        <v>12929</v>
      </c>
      <c r="BX116" s="318">
        <v>16758</v>
      </c>
      <c r="BY116" s="318">
        <v>16253</v>
      </c>
      <c r="BZ116" s="318">
        <v>15587</v>
      </c>
      <c r="CA116" s="318">
        <v>14606</v>
      </c>
      <c r="CB116" s="319">
        <v>15675</v>
      </c>
      <c r="CC116" s="318">
        <v>17896</v>
      </c>
      <c r="CD116" s="318">
        <v>17725</v>
      </c>
      <c r="CE116" s="318">
        <v>18469</v>
      </c>
      <c r="CF116" s="318">
        <v>22128</v>
      </c>
      <c r="CG116" s="318">
        <v>20497</v>
      </c>
      <c r="CH116" s="318">
        <v>22179</v>
      </c>
      <c r="CI116" s="318">
        <v>28401</v>
      </c>
      <c r="CJ116" s="318">
        <v>21993</v>
      </c>
      <c r="CK116" s="318">
        <v>20480</v>
      </c>
      <c r="CL116" s="318">
        <v>18556</v>
      </c>
      <c r="CM116" s="318">
        <v>22790</v>
      </c>
      <c r="CN116" s="318">
        <v>21500</v>
      </c>
      <c r="CO116" s="318">
        <v>21807</v>
      </c>
      <c r="CP116" s="318">
        <v>22836</v>
      </c>
      <c r="CQ116" s="318">
        <v>22570</v>
      </c>
      <c r="CR116" s="318">
        <v>22542</v>
      </c>
      <c r="CS116" s="318">
        <v>23518</v>
      </c>
      <c r="CT116" s="318">
        <v>24280</v>
      </c>
      <c r="CU116" s="318">
        <v>24025</v>
      </c>
      <c r="CV116" s="318">
        <v>22871.862725539468</v>
      </c>
      <c r="CW116" s="318">
        <v>23265.743265392877</v>
      </c>
      <c r="CX116" s="318">
        <v>24046.891150190368</v>
      </c>
      <c r="CY116" s="318">
        <v>26769.462726735921</v>
      </c>
      <c r="CZ116" s="320">
        <v>26267.57027532205</v>
      </c>
      <c r="DA116" s="318">
        <v>26439.238415053525</v>
      </c>
      <c r="DB116" s="316">
        <v>24976.183491920456</v>
      </c>
      <c r="DC116" s="318">
        <v>24907.44024096903</v>
      </c>
      <c r="DD116" s="318">
        <v>23228.830523903442</v>
      </c>
      <c r="DE116" s="318">
        <v>24609.365262888969</v>
      </c>
      <c r="DF116" s="316">
        <v>26315.152933932364</v>
      </c>
      <c r="DG116" s="319">
        <v>28428.481152710869</v>
      </c>
      <c r="DH116" s="319">
        <v>27105.733365513115</v>
      </c>
      <c r="DI116" s="319">
        <v>29317.651788381845</v>
      </c>
      <c r="DJ116" s="319">
        <v>29382.660446221271</v>
      </c>
      <c r="DK116" s="318">
        <v>30367.502875054975</v>
      </c>
      <c r="DL116" s="318">
        <v>31826.262474286217</v>
      </c>
      <c r="DM116" s="318">
        <v>31774.723129747053</v>
      </c>
      <c r="DN116" s="318">
        <v>31266.845950899489</v>
      </c>
      <c r="DO116" s="318">
        <v>32559.782772852624</v>
      </c>
      <c r="DP116" s="318">
        <v>33177.325772809098</v>
      </c>
      <c r="DQ116" s="318">
        <v>31095.487633781475</v>
      </c>
      <c r="DR116" s="318">
        <v>31916.595164370043</v>
      </c>
      <c r="DS116" s="318">
        <v>35304.152040717498</v>
      </c>
      <c r="DT116" s="318">
        <v>34139.892033142431</v>
      </c>
      <c r="DU116" s="318">
        <v>33535.510106086804</v>
      </c>
      <c r="DV116" s="320">
        <v>32028.44296462895</v>
      </c>
      <c r="DW116" s="320">
        <v>29905.42571721764</v>
      </c>
      <c r="DX116" s="320">
        <v>26801.3116703382</v>
      </c>
      <c r="DY116" s="320">
        <v>26248.483368079324</v>
      </c>
      <c r="DZ116" s="320">
        <v>26256.641826641415</v>
      </c>
      <c r="EA116" s="320">
        <v>21230.383729402238</v>
      </c>
      <c r="EB116" s="320">
        <v>23311.497686595038</v>
      </c>
      <c r="EC116" s="320">
        <v>22359.49956326087</v>
      </c>
      <c r="ED116" s="320">
        <v>21742.478625096297</v>
      </c>
      <c r="EE116" s="320">
        <v>21070.507512785269</v>
      </c>
      <c r="EF116" s="318">
        <v>19470.999689249886</v>
      </c>
      <c r="EG116" s="318">
        <v>18787.304788981914</v>
      </c>
      <c r="EH116" s="318">
        <v>21066.459375381717</v>
      </c>
      <c r="EI116" s="318">
        <v>20090.716952762767</v>
      </c>
      <c r="EJ116" s="318">
        <v>19766.939463461029</v>
      </c>
      <c r="EK116" s="318">
        <v>17792.466495006618</v>
      </c>
      <c r="EL116" s="318">
        <v>16777.997389518503</v>
      </c>
      <c r="EM116" s="318">
        <v>17792.10556965067</v>
      </c>
      <c r="EN116" s="318">
        <v>18879.207364520171</v>
      </c>
      <c r="EO116" s="318">
        <v>18871.354230942856</v>
      </c>
      <c r="EP116" s="318">
        <v>19048.639736700803</v>
      </c>
      <c r="EQ116" s="318">
        <v>19281.355898670339</v>
      </c>
      <c r="ER116" s="318">
        <v>17829.767681975638</v>
      </c>
      <c r="ES116" s="318">
        <v>18295.066135154266</v>
      </c>
      <c r="ET116" s="318">
        <v>19688.529641209632</v>
      </c>
      <c r="EU116" s="318">
        <v>18868.772236092456</v>
      </c>
      <c r="EV116" s="318">
        <v>18505.830667280992</v>
      </c>
      <c r="EW116" s="318">
        <v>18075.430449837022</v>
      </c>
      <c r="EX116" s="318">
        <v>18171.263451350314</v>
      </c>
      <c r="EY116" s="318">
        <v>18233.802526479696</v>
      </c>
      <c r="EZ116" s="318">
        <v>18627.393144781832</v>
      </c>
      <c r="FA116" s="318">
        <v>18207.164305136997</v>
      </c>
      <c r="FB116" s="318">
        <v>18178.288368055008</v>
      </c>
      <c r="FC116" s="318">
        <v>19078.578656382386</v>
      </c>
      <c r="FD116" s="318">
        <v>18389.304004771206</v>
      </c>
      <c r="FE116" s="318">
        <v>18039.587627486744</v>
      </c>
      <c r="FF116" s="318">
        <v>19627.441480976086</v>
      </c>
      <c r="FG116" s="318">
        <v>17742.796080856078</v>
      </c>
      <c r="FH116" s="318">
        <v>17915.944731268959</v>
      </c>
      <c r="FI116" s="318">
        <v>17925.315751289254</v>
      </c>
      <c r="FJ116" s="318">
        <v>16685.081489565116</v>
      </c>
      <c r="FK116" s="318">
        <v>16975.586040438742</v>
      </c>
      <c r="FL116" s="318">
        <v>17217.321494407861</v>
      </c>
      <c r="FM116" s="318">
        <v>15997.128428238926</v>
      </c>
      <c r="FN116" s="318">
        <v>16270.047913171984</v>
      </c>
      <c r="FO116" s="318">
        <v>19129.288110835907</v>
      </c>
      <c r="FP116" s="318">
        <v>17483.093152468355</v>
      </c>
      <c r="FQ116" s="318">
        <v>16983.601568747777</v>
      </c>
      <c r="FR116" s="318">
        <v>17144.506807338734</v>
      </c>
      <c r="FS116" s="318">
        <v>16417.24904932157</v>
      </c>
      <c r="FT116" s="318">
        <v>15290.814121469917</v>
      </c>
      <c r="FU116" s="318">
        <v>15495.402453452038</v>
      </c>
      <c r="FV116" s="318">
        <v>17337.3484928004</v>
      </c>
      <c r="FW116" s="318">
        <v>18589.064293782201</v>
      </c>
      <c r="FX116" s="318">
        <v>19228.839102205238</v>
      </c>
      <c r="FY116" s="318">
        <v>17347.970192307192</v>
      </c>
      <c r="FZ116" s="318">
        <v>17910.722832949719</v>
      </c>
      <c r="GA116" s="318">
        <v>17581.943900015875</v>
      </c>
      <c r="GB116" s="318">
        <v>17033.383031719663</v>
      </c>
      <c r="GC116" s="318">
        <v>17190.263197683707</v>
      </c>
      <c r="GD116" s="318">
        <v>18010.550469718772</v>
      </c>
      <c r="GE116" s="318">
        <v>20852.765583283457</v>
      </c>
      <c r="GF116" s="318">
        <v>20236.979789226531</v>
      </c>
      <c r="GG116" s="318">
        <v>20610.195536732666</v>
      </c>
      <c r="GH116" s="318">
        <v>20956.500590388241</v>
      </c>
      <c r="GI116" s="318">
        <v>22123.985036360631</v>
      </c>
      <c r="GJ116" s="318">
        <v>19258.306181782165</v>
      </c>
      <c r="GK116" s="318">
        <v>19259.05424504101</v>
      </c>
      <c r="GL116" s="318">
        <v>20691.532283828106</v>
      </c>
      <c r="GM116" s="321">
        <v>20975</v>
      </c>
      <c r="GN116" s="321">
        <v>17158</v>
      </c>
      <c r="GO116" s="321">
        <v>17791</v>
      </c>
      <c r="GP116" s="321">
        <v>19111</v>
      </c>
      <c r="GQ116" s="321">
        <v>16872</v>
      </c>
      <c r="GR116" s="321">
        <v>15822</v>
      </c>
      <c r="GS116" s="321">
        <v>16609</v>
      </c>
      <c r="GT116" s="321">
        <v>18455</v>
      </c>
      <c r="GU116" s="321">
        <v>17679</v>
      </c>
      <c r="GV116" s="321">
        <v>14704</v>
      </c>
      <c r="GW116" s="321">
        <v>14135</v>
      </c>
      <c r="GX116" s="321">
        <v>16461</v>
      </c>
      <c r="GY116" s="321">
        <v>18029</v>
      </c>
      <c r="GZ116" s="321">
        <v>18685</v>
      </c>
      <c r="HA116" s="321">
        <v>19503</v>
      </c>
      <c r="HB116" s="321">
        <v>19633</v>
      </c>
      <c r="HC116" s="321">
        <v>22051</v>
      </c>
      <c r="HD116" s="321">
        <v>20744</v>
      </c>
      <c r="HE116" s="321">
        <v>20351</v>
      </c>
      <c r="HF116" s="321">
        <v>19933</v>
      </c>
      <c r="HG116" s="321">
        <v>22373</v>
      </c>
      <c r="HH116" s="321">
        <v>22185</v>
      </c>
      <c r="HI116" s="321">
        <v>22944</v>
      </c>
      <c r="HJ116" s="321">
        <v>23315</v>
      </c>
      <c r="HK116" s="321">
        <v>26531</v>
      </c>
      <c r="HL116" s="321">
        <v>25979</v>
      </c>
      <c r="HM116" s="321">
        <v>24599</v>
      </c>
      <c r="HN116" s="321">
        <v>25651</v>
      </c>
      <c r="HO116" s="321">
        <v>25530</v>
      </c>
      <c r="HP116" s="321">
        <v>26576</v>
      </c>
      <c r="HQ116" s="321">
        <v>27448</v>
      </c>
      <c r="HR116" s="321">
        <v>30210</v>
      </c>
      <c r="HS116" s="321">
        <v>30862</v>
      </c>
      <c r="HT116" s="321">
        <v>31138</v>
      </c>
      <c r="HU116" s="321">
        <v>33470</v>
      </c>
      <c r="HV116" s="321">
        <v>36435</v>
      </c>
      <c r="HW116" s="321">
        <v>48403</v>
      </c>
      <c r="HX116" s="321">
        <v>45745</v>
      </c>
      <c r="HY116" s="321">
        <v>42619</v>
      </c>
      <c r="HZ116" s="321">
        <v>45054</v>
      </c>
      <c r="IA116" s="321">
        <v>44997</v>
      </c>
      <c r="IB116" s="321">
        <v>42486</v>
      </c>
      <c r="IC116" s="321">
        <v>42026</v>
      </c>
      <c r="ID116" s="321">
        <v>33666</v>
      </c>
      <c r="IE116" s="321">
        <v>35793</v>
      </c>
      <c r="IF116" s="321">
        <v>41574</v>
      </c>
      <c r="IG116" s="321">
        <v>47752</v>
      </c>
      <c r="IH116" s="321">
        <v>39680</v>
      </c>
      <c r="II116" s="321">
        <v>48535</v>
      </c>
      <c r="IJ116" s="321">
        <v>32750</v>
      </c>
      <c r="IK116" s="321">
        <v>30088</v>
      </c>
      <c r="IL116" s="321">
        <v>31242</v>
      </c>
      <c r="IM116" s="321">
        <v>32977</v>
      </c>
      <c r="IN116" s="321">
        <v>32053</v>
      </c>
      <c r="IO116" s="321">
        <v>39884</v>
      </c>
      <c r="IP116" s="321">
        <v>38054</v>
      </c>
      <c r="IQ116" s="321">
        <v>36753</v>
      </c>
      <c r="IR116" s="321">
        <v>32685</v>
      </c>
      <c r="IS116" s="322">
        <v>28987</v>
      </c>
      <c r="IT116" s="323">
        <v>25690</v>
      </c>
      <c r="IU116" s="323">
        <v>28430</v>
      </c>
      <c r="IV116" s="323">
        <v>23372</v>
      </c>
      <c r="IW116" s="323">
        <v>23211</v>
      </c>
      <c r="IX116" s="323">
        <v>24253</v>
      </c>
      <c r="IY116" s="321">
        <v>20746.731100752753</v>
      </c>
      <c r="IZ116" s="322">
        <v>20645.413956851819</v>
      </c>
      <c r="JA116" s="321">
        <v>22262</v>
      </c>
      <c r="JB116" s="321">
        <v>24339</v>
      </c>
      <c r="JC116" s="321">
        <v>23316</v>
      </c>
      <c r="JD116" s="321">
        <v>22546</v>
      </c>
      <c r="JE116" s="321">
        <v>23926</v>
      </c>
      <c r="JF116" s="322">
        <v>23430</v>
      </c>
      <c r="JG116" s="547">
        <v>26358</v>
      </c>
      <c r="JH116" s="560"/>
      <c r="JI116" s="315"/>
      <c r="JJ116" s="315"/>
      <c r="JK116" s="315"/>
    </row>
    <row r="117" spans="1:271" ht="31.5" customHeight="1">
      <c r="A117" s="58"/>
      <c r="B117" s="324" t="s">
        <v>110</v>
      </c>
      <c r="C117" s="325"/>
      <c r="D117" s="326"/>
      <c r="E117" s="326"/>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327"/>
      <c r="AO117" s="327"/>
      <c r="AP117" s="327"/>
      <c r="AQ117" s="327"/>
      <c r="AR117" s="327"/>
      <c r="AS117" s="328"/>
      <c r="AT117" s="329"/>
      <c r="AU117" s="329"/>
      <c r="AV117" s="329"/>
      <c r="AW117" s="329"/>
      <c r="AX117" s="327"/>
      <c r="AY117" s="327"/>
      <c r="AZ117" s="329"/>
      <c r="BA117" s="329"/>
      <c r="BB117" s="327"/>
      <c r="BC117" s="327"/>
      <c r="BD117" s="327"/>
      <c r="BE117" s="329"/>
      <c r="BF117" s="329"/>
      <c r="BG117" s="329"/>
      <c r="BH117" s="329"/>
      <c r="BI117" s="327"/>
      <c r="BJ117" s="327"/>
      <c r="BK117" s="327"/>
      <c r="BL117" s="327"/>
      <c r="BM117" s="329"/>
      <c r="BN117" s="329"/>
      <c r="BO117" s="329"/>
      <c r="BP117" s="329"/>
      <c r="BQ117" s="329"/>
      <c r="BR117" s="329"/>
      <c r="BS117" s="329"/>
      <c r="BT117" s="329"/>
      <c r="BU117" s="329"/>
      <c r="BV117" s="329"/>
      <c r="BW117" s="329"/>
      <c r="BX117" s="329"/>
      <c r="BY117" s="329"/>
      <c r="BZ117" s="329"/>
      <c r="CA117" s="329"/>
      <c r="CB117" s="329"/>
      <c r="CC117" s="329"/>
      <c r="CD117" s="329"/>
      <c r="CE117" s="329"/>
      <c r="CF117" s="203"/>
      <c r="CG117" s="203"/>
      <c r="CH117" s="203"/>
      <c r="CI117" s="203"/>
      <c r="CJ117" s="203"/>
      <c r="CK117" s="203"/>
      <c r="CL117" s="203"/>
      <c r="CM117" s="203"/>
      <c r="CN117" s="203"/>
      <c r="CO117" s="203"/>
      <c r="CP117" s="203"/>
      <c r="CQ117" s="203"/>
      <c r="CR117" s="330"/>
      <c r="CS117" s="203"/>
      <c r="CT117" s="203"/>
      <c r="CU117" s="203"/>
      <c r="CV117" s="203"/>
      <c r="CW117" s="203"/>
      <c r="CX117" s="203"/>
      <c r="CY117" s="203"/>
      <c r="CZ117" s="203"/>
      <c r="DA117" s="203"/>
      <c r="DB117" s="203"/>
      <c r="DC117" s="203"/>
      <c r="DD117" s="203"/>
      <c r="DE117" s="203"/>
      <c r="DF117" s="203"/>
      <c r="DG117" s="203"/>
      <c r="DH117" s="203"/>
      <c r="DI117" s="203"/>
      <c r="DJ117" s="203"/>
      <c r="DK117" s="203"/>
      <c r="DL117" s="203"/>
      <c r="DM117" s="203"/>
      <c r="DN117" s="203"/>
      <c r="DO117" s="203"/>
      <c r="DP117" s="203"/>
      <c r="DQ117" s="203"/>
      <c r="DR117" s="203"/>
      <c r="DS117" s="331"/>
      <c r="DT117" s="203"/>
      <c r="DU117" s="203"/>
      <c r="DV117" s="203"/>
      <c r="DW117" s="203"/>
      <c r="DX117" s="203"/>
      <c r="DY117" s="203"/>
      <c r="DZ117" s="203"/>
      <c r="EA117" s="203"/>
      <c r="EB117" s="203"/>
      <c r="EC117" s="203"/>
      <c r="ED117" s="203"/>
      <c r="EE117" s="203"/>
      <c r="EF117" s="203"/>
      <c r="EG117" s="203"/>
      <c r="EH117" s="203"/>
      <c r="EI117" s="203"/>
      <c r="EJ117" s="203"/>
      <c r="EK117" s="203"/>
      <c r="EL117" s="203"/>
      <c r="EM117" s="203"/>
      <c r="EN117" s="203"/>
      <c r="EO117" s="203"/>
      <c r="EP117" s="203"/>
      <c r="EQ117" s="203"/>
      <c r="ER117" s="203"/>
      <c r="ES117" s="203"/>
      <c r="ET117" s="203"/>
      <c r="EU117" s="203"/>
      <c r="EV117" s="203"/>
      <c r="EW117" s="203"/>
      <c r="EX117" s="203"/>
      <c r="EY117" s="203"/>
      <c r="EZ117" s="203"/>
      <c r="FA117" s="203"/>
      <c r="FB117" s="203"/>
      <c r="FC117" s="203"/>
      <c r="FD117" s="203"/>
      <c r="FE117" s="203"/>
      <c r="FF117" s="203"/>
      <c r="FG117" s="203"/>
      <c r="FH117" s="203"/>
      <c r="FI117" s="203"/>
      <c r="FJ117" s="203"/>
      <c r="FK117" s="203"/>
      <c r="FL117" s="203"/>
      <c r="FM117" s="203"/>
      <c r="FN117" s="203"/>
      <c r="FO117" s="203"/>
      <c r="FP117" s="203"/>
      <c r="FQ117" s="203"/>
      <c r="FR117" s="203"/>
      <c r="FS117" s="203"/>
      <c r="FT117" s="203"/>
      <c r="FU117" s="203"/>
      <c r="FV117" s="203"/>
      <c r="FW117" s="203"/>
      <c r="FX117" s="203"/>
      <c r="FY117" s="203"/>
      <c r="FZ117" s="203"/>
      <c r="GA117" s="332"/>
      <c r="GB117" s="203"/>
      <c r="GC117" s="203"/>
      <c r="GD117" s="203"/>
      <c r="GE117" s="203"/>
      <c r="GF117" s="203"/>
      <c r="GG117" s="203"/>
      <c r="GH117" s="203"/>
      <c r="GI117" s="203"/>
      <c r="GJ117" s="203"/>
      <c r="GK117" s="203"/>
      <c r="GL117" s="203"/>
      <c r="GM117" s="203"/>
      <c r="GN117" s="203"/>
      <c r="GO117" s="203"/>
      <c r="GP117" s="203"/>
      <c r="GQ117" s="203"/>
      <c r="GR117" s="203"/>
      <c r="GS117" s="203"/>
      <c r="GT117" s="203"/>
      <c r="GU117" s="203"/>
      <c r="GV117" s="203"/>
      <c r="GW117" s="203"/>
      <c r="GX117" s="203"/>
      <c r="GY117" s="330"/>
      <c r="GZ117" s="330"/>
      <c r="HA117" s="330"/>
      <c r="HB117" s="330"/>
      <c r="HC117" s="330"/>
      <c r="HD117" s="330"/>
      <c r="HE117" s="330"/>
      <c r="HF117" s="330"/>
      <c r="HG117" s="330"/>
      <c r="HH117" s="330"/>
      <c r="HI117" s="330"/>
      <c r="HJ117" s="330"/>
      <c r="HK117" s="330"/>
      <c r="HL117" s="330"/>
      <c r="HM117" s="330"/>
      <c r="HN117" s="330"/>
      <c r="HO117" s="330"/>
      <c r="HP117" s="330"/>
      <c r="HQ117" s="330"/>
      <c r="HR117" s="330"/>
      <c r="HS117" s="330"/>
      <c r="HT117" s="330"/>
      <c r="HU117" s="330"/>
      <c r="HV117" s="330"/>
      <c r="HW117" s="330"/>
      <c r="HX117" s="330"/>
      <c r="HY117" s="330"/>
      <c r="HZ117" s="203"/>
      <c r="IA117" s="203"/>
      <c r="IB117" s="203"/>
      <c r="IC117" s="203"/>
      <c r="ID117" s="203"/>
      <c r="IE117" s="203"/>
      <c r="IF117" s="203"/>
      <c r="IG117" s="203"/>
      <c r="IH117" s="203"/>
      <c r="II117" s="203"/>
      <c r="IJ117" s="203"/>
      <c r="IK117" s="203"/>
      <c r="IL117" s="203"/>
      <c r="IM117" s="203"/>
      <c r="IN117" s="203"/>
      <c r="IO117" s="203"/>
      <c r="IP117" s="203"/>
      <c r="IQ117" s="203"/>
      <c r="IR117" s="203"/>
      <c r="IS117" s="203"/>
      <c r="IT117" s="203"/>
      <c r="IU117" s="203"/>
      <c r="IV117" s="203"/>
      <c r="IW117" s="203"/>
      <c r="IX117" s="203"/>
      <c r="IY117" s="203"/>
      <c r="IZ117" s="203"/>
      <c r="JA117" s="203"/>
      <c r="JB117" s="203"/>
      <c r="JC117" s="203"/>
      <c r="JD117" s="203"/>
      <c r="JE117" s="203"/>
      <c r="JF117" s="203"/>
      <c r="JG117" s="203"/>
    </row>
    <row r="118" spans="1:271" ht="63.75" customHeight="1">
      <c r="A118" s="58"/>
      <c r="B118" s="333" t="s">
        <v>173</v>
      </c>
      <c r="AN118" s="327"/>
      <c r="AO118" s="327"/>
      <c r="AP118" s="327"/>
      <c r="AQ118" s="327"/>
      <c r="AR118" s="327"/>
      <c r="AS118" s="327"/>
      <c r="AT118" s="327"/>
      <c r="AU118" s="327"/>
      <c r="AV118" s="327"/>
      <c r="AW118" s="334"/>
      <c r="AX118" s="334"/>
      <c r="AY118" s="334"/>
      <c r="AZ118" s="334"/>
      <c r="BA118" s="334"/>
      <c r="BB118" s="334"/>
      <c r="BC118" s="334"/>
      <c r="BD118" s="334"/>
      <c r="BE118" s="334"/>
      <c r="BF118" s="334"/>
      <c r="BG118" s="334"/>
      <c r="BH118" s="334"/>
      <c r="BI118" s="334"/>
      <c r="BJ118" s="334"/>
      <c r="BK118" s="334"/>
      <c r="BL118" s="334"/>
      <c r="BM118" s="334"/>
      <c r="BN118" s="334"/>
      <c r="BO118" s="334"/>
      <c r="BP118" s="334"/>
      <c r="BQ118" s="334"/>
      <c r="BR118" s="334"/>
      <c r="BS118" s="334"/>
      <c r="BT118" s="334"/>
      <c r="BU118" s="334"/>
      <c r="BV118" s="334"/>
      <c r="BW118" s="334"/>
      <c r="BX118" s="334"/>
      <c r="BY118" s="334"/>
      <c r="BZ118" s="334"/>
      <c r="CA118" s="334"/>
      <c r="CB118" s="334"/>
      <c r="CC118" s="334"/>
      <c r="CD118" s="334"/>
      <c r="CE118" s="334"/>
      <c r="CF118" s="203"/>
      <c r="CG118" s="203"/>
      <c r="CH118" s="203"/>
      <c r="CI118" s="203"/>
      <c r="CJ118" s="203"/>
      <c r="CK118" s="203"/>
      <c r="CL118" s="203"/>
      <c r="CM118" s="203"/>
      <c r="CN118" s="203"/>
      <c r="CO118" s="203"/>
      <c r="CP118" s="203"/>
      <c r="CQ118" s="203"/>
      <c r="CR118" s="203"/>
      <c r="CS118" s="203"/>
      <c r="CT118" s="203"/>
      <c r="CU118" s="203"/>
      <c r="CV118" s="203"/>
      <c r="CW118" s="203"/>
      <c r="CX118" s="203"/>
      <c r="CY118" s="203"/>
      <c r="CZ118" s="203"/>
      <c r="DA118" s="203"/>
      <c r="DB118" s="203"/>
      <c r="DC118" s="203"/>
      <c r="DD118" s="203"/>
      <c r="DE118" s="203"/>
      <c r="DF118" s="203"/>
      <c r="DG118" s="203"/>
      <c r="DH118" s="203"/>
      <c r="DI118" s="203"/>
      <c r="DJ118" s="203"/>
      <c r="DK118" s="203"/>
      <c r="DL118" s="203"/>
      <c r="DM118" s="203"/>
      <c r="DN118" s="203"/>
      <c r="DO118" s="203"/>
      <c r="DP118" s="203"/>
      <c r="DQ118" s="203"/>
      <c r="DR118" s="203"/>
      <c r="DS118" s="203"/>
      <c r="DT118" s="203"/>
      <c r="DU118" s="203"/>
      <c r="DV118" s="203"/>
      <c r="DW118" s="203"/>
      <c r="DX118" s="203"/>
      <c r="DY118" s="203"/>
      <c r="DZ118" s="203"/>
      <c r="EA118" s="203"/>
      <c r="EB118" s="203"/>
      <c r="EC118" s="203"/>
      <c r="ED118" s="203"/>
      <c r="EE118" s="203"/>
      <c r="EF118" s="203"/>
      <c r="EG118" s="203"/>
      <c r="EH118" s="203"/>
      <c r="EI118" s="203"/>
      <c r="EJ118" s="203"/>
      <c r="EK118" s="203"/>
      <c r="EL118" s="203"/>
      <c r="EM118" s="203"/>
      <c r="EN118" s="203"/>
      <c r="EO118" s="203"/>
      <c r="EP118" s="203"/>
      <c r="EQ118" s="203"/>
      <c r="ER118" s="203"/>
      <c r="ES118" s="203"/>
      <c r="ET118" s="203"/>
      <c r="EU118" s="203"/>
      <c r="EV118" s="203"/>
      <c r="EW118" s="203"/>
      <c r="EX118" s="203"/>
      <c r="EY118" s="203"/>
      <c r="EZ118" s="203"/>
      <c r="FA118" s="203"/>
      <c r="FB118" s="203"/>
      <c r="FC118" s="203"/>
      <c r="FD118" s="203"/>
      <c r="FE118" s="203"/>
      <c r="FF118" s="203"/>
      <c r="FG118" s="203"/>
      <c r="FH118" s="203"/>
      <c r="FI118" s="203"/>
      <c r="FJ118" s="203"/>
      <c r="FK118" s="203"/>
      <c r="FL118" s="203"/>
      <c r="FM118" s="203"/>
      <c r="FN118" s="203"/>
      <c r="FO118" s="335"/>
      <c r="FP118" s="203"/>
      <c r="FQ118" s="203"/>
      <c r="FR118" s="203"/>
      <c r="FS118" s="203"/>
      <c r="FT118" s="203"/>
      <c r="FU118" s="203"/>
      <c r="FV118" s="203"/>
      <c r="FW118" s="203"/>
      <c r="FX118" s="203"/>
      <c r="FY118" s="203"/>
      <c r="FZ118" s="203"/>
      <c r="GA118" s="332"/>
      <c r="GB118" s="203"/>
      <c r="GC118" s="203"/>
      <c r="GD118" s="203"/>
      <c r="GE118" s="203"/>
      <c r="GF118" s="332"/>
      <c r="GG118" s="332"/>
      <c r="GH118" s="332"/>
      <c r="GI118" s="332"/>
      <c r="GJ118" s="332"/>
      <c r="GK118" s="332"/>
      <c r="GL118" s="332"/>
      <c r="GM118" s="332"/>
      <c r="GN118" s="203"/>
      <c r="GO118" s="203"/>
      <c r="GP118" s="203"/>
      <c r="GQ118" s="203"/>
      <c r="GR118" s="203"/>
      <c r="GS118" s="203"/>
      <c r="GT118" s="203"/>
      <c r="GU118" s="203"/>
      <c r="GV118" s="203"/>
      <c r="GW118" s="203"/>
      <c r="GX118" s="203"/>
      <c r="GY118" s="203"/>
      <c r="GZ118" s="203"/>
      <c r="HA118" s="203"/>
      <c r="HB118" s="203"/>
      <c r="HC118" s="203"/>
      <c r="HD118" s="203"/>
      <c r="HE118" s="203"/>
      <c r="HF118" s="203"/>
      <c r="HG118" s="203"/>
      <c r="HH118" s="203"/>
      <c r="HI118" s="203"/>
      <c r="HJ118" s="203"/>
      <c r="HK118" s="203"/>
      <c r="HL118" s="203"/>
      <c r="HM118" s="203"/>
      <c r="HN118" s="203"/>
      <c r="HO118" s="203"/>
      <c r="HP118" s="203"/>
      <c r="HQ118" s="203"/>
      <c r="HR118" s="203"/>
      <c r="HS118" s="203"/>
      <c r="HT118" s="203"/>
      <c r="HU118" s="203"/>
      <c r="HV118" s="203"/>
      <c r="HW118" s="203"/>
      <c r="HX118" s="203"/>
      <c r="HY118" s="203"/>
      <c r="HZ118" s="203"/>
      <c r="IA118" s="203"/>
      <c r="IB118" s="203"/>
      <c r="IC118" s="332"/>
      <c r="ID118" s="203"/>
      <c r="IE118" s="203"/>
      <c r="IF118" s="203"/>
      <c r="IG118" s="203"/>
      <c r="IH118" s="203"/>
      <c r="II118" s="203"/>
      <c r="IJ118" s="203"/>
      <c r="IK118" s="203"/>
      <c r="IL118" s="203"/>
      <c r="IM118" s="203"/>
      <c r="IN118" s="203"/>
      <c r="IO118" s="203"/>
      <c r="IP118" s="203"/>
      <c r="IQ118" s="203"/>
      <c r="IR118" s="203"/>
      <c r="IS118" s="203"/>
      <c r="IT118" s="203"/>
      <c r="IU118" s="203"/>
      <c r="IV118" s="203"/>
      <c r="IW118" s="203"/>
      <c r="IX118" s="203"/>
      <c r="IY118" s="203"/>
      <c r="IZ118" s="203"/>
      <c r="JA118" s="203"/>
      <c r="JB118" s="203"/>
      <c r="JC118" s="203"/>
      <c r="JD118" s="203"/>
      <c r="JE118" s="203"/>
      <c r="JF118" s="203"/>
      <c r="JG118" s="203"/>
    </row>
    <row r="119" spans="1:271" ht="15.75" customHeight="1">
      <c r="B119" s="333" t="s">
        <v>174</v>
      </c>
      <c r="AN119" s="336"/>
      <c r="AO119" s="336"/>
      <c r="AP119" s="336"/>
      <c r="AQ119" s="336"/>
      <c r="AR119" s="336"/>
      <c r="AS119" s="336"/>
      <c r="AT119" s="336"/>
      <c r="AU119" s="336"/>
      <c r="AV119" s="336"/>
      <c r="AW119" s="336"/>
      <c r="AX119" s="336"/>
      <c r="AY119" s="336"/>
      <c r="AZ119" s="336"/>
      <c r="BA119" s="336"/>
      <c r="BB119" s="336"/>
      <c r="BC119" s="336"/>
      <c r="BD119" s="336"/>
      <c r="BE119" s="73"/>
      <c r="BF119" s="73"/>
      <c r="BG119" s="73"/>
      <c r="BH119" s="73"/>
      <c r="BI119" s="73"/>
      <c r="BJ119" s="73"/>
      <c r="BK119" s="73"/>
      <c r="BL119" s="73"/>
      <c r="BM119" s="73"/>
      <c r="BN119" s="73"/>
      <c r="BO119" s="73"/>
      <c r="BP119" s="73"/>
      <c r="BQ119" s="73"/>
      <c r="BR119" s="73"/>
      <c r="BS119" s="73"/>
      <c r="BT119" s="73"/>
      <c r="BU119" s="73"/>
      <c r="BV119" s="337"/>
      <c r="BW119" s="73"/>
      <c r="BX119" s="73"/>
      <c r="BY119" s="73"/>
      <c r="BZ119" s="73"/>
      <c r="CA119" s="73"/>
      <c r="CB119" s="73"/>
      <c r="CC119" s="73"/>
      <c r="CD119" s="73"/>
      <c r="CE119" s="73"/>
      <c r="CF119" s="73"/>
      <c r="CG119" s="73"/>
      <c r="CH119" s="73"/>
      <c r="CI119" s="73"/>
      <c r="CJ119" s="73"/>
      <c r="CK119" s="73"/>
      <c r="CL119" s="73"/>
      <c r="CM119" s="73"/>
      <c r="CN119" s="73"/>
      <c r="CO119" s="73"/>
      <c r="CP119" s="73"/>
      <c r="CQ119" s="73"/>
      <c r="CR119" s="73"/>
      <c r="CS119" s="73"/>
      <c r="CT119" s="73"/>
      <c r="CU119" s="73"/>
      <c r="CV119" s="73"/>
      <c r="CW119" s="73"/>
      <c r="CX119" s="73"/>
      <c r="CY119" s="73"/>
      <c r="CZ119" s="73"/>
      <c r="DA119" s="73"/>
      <c r="DB119" s="73"/>
      <c r="DC119" s="73"/>
      <c r="DD119" s="73"/>
      <c r="DE119" s="73"/>
      <c r="DF119" s="73"/>
      <c r="DG119" s="332"/>
      <c r="DH119" s="73"/>
      <c r="DI119" s="73"/>
      <c r="DL119" s="203"/>
      <c r="DM119" s="203"/>
      <c r="DN119" s="203"/>
      <c r="DO119" s="203"/>
      <c r="DP119" s="332"/>
      <c r="DQ119" s="203"/>
      <c r="DR119" s="203"/>
      <c r="DS119" s="203"/>
      <c r="DT119" s="203"/>
      <c r="DU119" s="203"/>
      <c r="DV119" s="203"/>
      <c r="DW119" s="203"/>
      <c r="DX119" s="203"/>
      <c r="DY119" s="203"/>
      <c r="DZ119" s="203"/>
      <c r="EA119" s="203"/>
      <c r="EB119" s="203"/>
      <c r="EC119" s="203"/>
      <c r="ED119" s="203"/>
      <c r="EE119" s="338"/>
      <c r="EF119" s="338"/>
      <c r="EG119" s="338"/>
      <c r="EH119" s="338"/>
      <c r="EI119" s="338"/>
      <c r="EJ119" s="338"/>
      <c r="EK119" s="338"/>
      <c r="EL119" s="338"/>
      <c r="EM119" s="338"/>
      <c r="EN119" s="338"/>
      <c r="EO119" s="338"/>
      <c r="EP119" s="338"/>
      <c r="EQ119" s="338"/>
      <c r="ER119" s="338"/>
      <c r="ES119" s="338"/>
      <c r="ET119" s="338"/>
      <c r="EU119" s="338"/>
      <c r="EV119" s="338"/>
      <c r="EW119" s="338"/>
      <c r="EX119" s="338"/>
      <c r="EY119" s="338"/>
      <c r="EZ119" s="338"/>
      <c r="FA119" s="338"/>
      <c r="FB119" s="338"/>
      <c r="FC119" s="338"/>
      <c r="FD119" s="338"/>
      <c r="FE119" s="338"/>
      <c r="FF119" s="338"/>
      <c r="FG119" s="338"/>
      <c r="FH119" s="338"/>
      <c r="FI119" s="338"/>
      <c r="FJ119" s="338"/>
      <c r="FK119" s="338"/>
      <c r="FL119" s="338"/>
      <c r="FM119" s="338"/>
      <c r="FN119" s="338"/>
      <c r="FO119" s="338"/>
      <c r="FP119" s="338"/>
      <c r="FQ119" s="338"/>
      <c r="FR119" s="338"/>
      <c r="FS119" s="338"/>
      <c r="FT119" s="338"/>
      <c r="FU119" s="338"/>
      <c r="FV119" s="338"/>
      <c r="FW119" s="338"/>
      <c r="FX119" s="338"/>
      <c r="FY119" s="338"/>
      <c r="FZ119" s="338"/>
      <c r="GA119" s="332"/>
      <c r="GB119" s="338"/>
      <c r="GC119" s="338"/>
      <c r="GD119" s="338"/>
      <c r="GE119" s="338"/>
      <c r="GF119" s="338"/>
      <c r="GG119" s="338"/>
      <c r="GH119" s="338"/>
      <c r="GI119" s="338"/>
      <c r="GJ119" s="338"/>
      <c r="GK119" s="338"/>
      <c r="GL119" s="338"/>
      <c r="GM119" s="338"/>
      <c r="GN119" s="203"/>
      <c r="GO119" s="203"/>
      <c r="GP119" s="203"/>
      <c r="GQ119" s="203"/>
      <c r="GR119" s="203"/>
      <c r="GS119" s="203"/>
      <c r="GT119" s="338"/>
      <c r="GU119" s="338"/>
      <c r="GV119" s="338"/>
      <c r="GW119" s="338"/>
      <c r="GX119" s="338"/>
      <c r="GY119" s="338"/>
      <c r="GZ119" s="339"/>
      <c r="HA119" s="339"/>
      <c r="HB119" s="339"/>
      <c r="HC119" s="339"/>
      <c r="HD119" s="339"/>
      <c r="HE119" s="339"/>
      <c r="HF119" s="339"/>
      <c r="HG119" s="339"/>
      <c r="HH119" s="339"/>
      <c r="HI119" s="339"/>
      <c r="HJ119" s="339"/>
      <c r="HK119" s="339"/>
      <c r="HL119" s="339"/>
      <c r="HM119" s="339"/>
      <c r="HN119" s="339"/>
      <c r="HO119" s="339"/>
      <c r="HP119" s="339"/>
      <c r="HQ119" s="339"/>
      <c r="HR119" s="339"/>
      <c r="HS119" s="339"/>
      <c r="HT119" s="339"/>
      <c r="HU119" s="339"/>
      <c r="HV119" s="339"/>
      <c r="HW119" s="339"/>
      <c r="HX119" s="339"/>
      <c r="HY119" s="339"/>
      <c r="HZ119" s="339"/>
      <c r="IA119" s="339"/>
      <c r="IB119" s="339"/>
      <c r="IC119" s="339"/>
      <c r="ID119" s="339"/>
      <c r="IE119" s="339"/>
      <c r="IF119" s="339"/>
      <c r="IG119" s="339"/>
      <c r="IH119" s="339"/>
      <c r="II119" s="339"/>
      <c r="IJ119" s="339"/>
      <c r="IK119" s="339"/>
      <c r="IL119" s="339"/>
      <c r="IM119" s="339"/>
      <c r="IN119" s="339"/>
      <c r="IO119" s="339"/>
      <c r="IP119" s="339"/>
      <c r="IQ119" s="339"/>
      <c r="IR119" s="339"/>
      <c r="IS119" s="339"/>
      <c r="IT119" s="339"/>
      <c r="IU119" s="339"/>
      <c r="IV119" s="339"/>
      <c r="IW119" s="339"/>
      <c r="IX119" s="339"/>
      <c r="IY119" s="339"/>
      <c r="IZ119" s="339"/>
      <c r="JA119" s="339"/>
      <c r="JB119" s="339"/>
      <c r="JC119" s="339"/>
      <c r="JD119" s="339"/>
      <c r="JE119" s="339"/>
      <c r="JF119" s="339"/>
      <c r="JG119" s="339"/>
    </row>
    <row r="120" spans="1:271" ht="112.5" customHeight="1">
      <c r="B120" s="333" t="s">
        <v>175</v>
      </c>
      <c r="AR120" s="73"/>
      <c r="AS120" s="73"/>
      <c r="AT120" s="73"/>
      <c r="AU120" s="73"/>
      <c r="AV120" s="73"/>
      <c r="AW120" s="73"/>
      <c r="AX120" s="73"/>
      <c r="AY120" s="73"/>
      <c r="AZ120" s="73"/>
      <c r="BA120" s="73"/>
      <c r="BB120" s="73"/>
      <c r="BC120" s="73"/>
      <c r="BD120" s="73"/>
      <c r="BE120" s="73"/>
      <c r="BF120" s="73"/>
      <c r="BG120" s="73"/>
      <c r="BH120" s="73"/>
      <c r="BI120" s="73"/>
      <c r="BJ120" s="73"/>
      <c r="BK120" s="73"/>
      <c r="BL120" s="73"/>
      <c r="BM120" s="73"/>
      <c r="BN120" s="73"/>
      <c r="BO120" s="73"/>
      <c r="BP120" s="73"/>
      <c r="BQ120" s="73"/>
      <c r="BR120" s="73"/>
      <c r="BS120" s="73"/>
      <c r="BT120" s="73"/>
      <c r="BU120" s="73"/>
      <c r="BV120" s="73"/>
      <c r="BW120" s="73"/>
      <c r="BX120" s="73"/>
      <c r="BY120" s="73"/>
      <c r="BZ120" s="73"/>
      <c r="CA120" s="73"/>
      <c r="CB120" s="334"/>
      <c r="CC120" s="73"/>
      <c r="CD120" s="73"/>
      <c r="CE120" s="73"/>
      <c r="CF120" s="73"/>
      <c r="CG120" s="73"/>
      <c r="CH120" s="73"/>
      <c r="CI120" s="73"/>
      <c r="CJ120" s="73"/>
      <c r="CK120" s="73"/>
      <c r="CL120" s="73"/>
      <c r="CM120" s="73"/>
      <c r="CN120" s="73"/>
      <c r="CO120" s="73"/>
      <c r="CP120" s="73"/>
      <c r="CQ120" s="73"/>
      <c r="CR120" s="73"/>
      <c r="CS120" s="73"/>
      <c r="CT120" s="73"/>
      <c r="CU120" s="73"/>
      <c r="CV120" s="73"/>
      <c r="CW120" s="73"/>
      <c r="CX120" s="73"/>
      <c r="CY120" s="73"/>
      <c r="CZ120" s="73"/>
      <c r="DA120" s="73"/>
      <c r="DB120" s="73"/>
      <c r="DC120" s="73"/>
      <c r="DD120" s="73"/>
      <c r="DE120" s="73"/>
      <c r="DF120" s="73"/>
      <c r="DG120" s="73"/>
      <c r="DH120" s="73"/>
      <c r="DI120" s="73"/>
      <c r="DU120" s="73"/>
      <c r="DV120" s="73"/>
      <c r="DW120" s="73"/>
      <c r="DX120" s="73"/>
      <c r="DY120" s="73"/>
      <c r="DZ120" s="73"/>
      <c r="EA120" s="73"/>
      <c r="EB120" s="73"/>
      <c r="ED120" s="73"/>
      <c r="EE120" s="73"/>
      <c r="FP120" s="73"/>
      <c r="GF120" s="334"/>
      <c r="GG120" s="334"/>
      <c r="GH120" s="334"/>
      <c r="GI120" s="334"/>
      <c r="GJ120" s="334"/>
      <c r="GK120" s="334"/>
      <c r="GL120" s="334"/>
      <c r="GM120" s="334"/>
      <c r="GN120" s="334"/>
      <c r="GO120" s="334"/>
      <c r="GP120" s="334"/>
      <c r="GQ120" s="334"/>
      <c r="GR120" s="334"/>
      <c r="GS120" s="334"/>
      <c r="GT120" s="334"/>
      <c r="GU120" s="334"/>
      <c r="GV120" s="334"/>
      <c r="GW120" s="334"/>
      <c r="GX120" s="334"/>
      <c r="GY120" s="334"/>
      <c r="GZ120" s="339"/>
      <c r="HA120" s="339"/>
      <c r="HB120" s="339"/>
      <c r="HC120" s="339"/>
      <c r="HD120" s="339"/>
      <c r="HE120" s="339"/>
      <c r="HF120" s="339"/>
      <c r="HG120" s="339"/>
      <c r="HH120" s="339"/>
      <c r="HI120" s="339"/>
      <c r="HJ120" s="339"/>
      <c r="HK120" s="339"/>
      <c r="HL120" s="339"/>
      <c r="HM120" s="339"/>
      <c r="HN120" s="339"/>
      <c r="HO120" s="339"/>
      <c r="HP120" s="339"/>
      <c r="HQ120" s="339"/>
      <c r="HR120" s="339"/>
      <c r="HS120" s="339"/>
      <c r="HT120" s="339"/>
      <c r="HU120" s="339"/>
      <c r="HV120" s="339"/>
      <c r="HW120" s="339"/>
      <c r="HX120" s="339"/>
      <c r="HY120" s="339"/>
      <c r="HZ120" s="339"/>
      <c r="IA120" s="339"/>
      <c r="IB120" s="339"/>
      <c r="IC120" s="339"/>
      <c r="ID120" s="339"/>
      <c r="IE120" s="339"/>
      <c r="IF120" s="339"/>
      <c r="IG120" s="339"/>
      <c r="IH120" s="339"/>
      <c r="II120" s="339"/>
      <c r="IJ120" s="339"/>
      <c r="IK120" s="339"/>
      <c r="IL120" s="339"/>
      <c r="IM120" s="339"/>
      <c r="IN120" s="339"/>
      <c r="IO120" s="339"/>
      <c r="IP120" s="339"/>
      <c r="IQ120" s="339"/>
      <c r="IR120" s="339"/>
      <c r="IS120" s="339"/>
      <c r="IT120" s="339"/>
      <c r="IU120" s="339"/>
      <c r="IV120" s="339"/>
      <c r="IW120" s="339"/>
      <c r="IX120" s="339"/>
      <c r="IY120" s="339"/>
      <c r="IZ120" s="339"/>
      <c r="JA120" s="339"/>
      <c r="JB120" s="339"/>
      <c r="JC120" s="339"/>
      <c r="JD120" s="339"/>
      <c r="JE120" s="339"/>
      <c r="JF120" s="339"/>
      <c r="JG120" s="339"/>
    </row>
    <row r="121" spans="1:271" ht="47.25">
      <c r="B121" s="333" t="s">
        <v>176</v>
      </c>
      <c r="AR121" s="73"/>
      <c r="AS121" s="73"/>
      <c r="AT121" s="73"/>
      <c r="AU121" s="73"/>
      <c r="AV121" s="73"/>
      <c r="AW121" s="73"/>
      <c r="AX121" s="73"/>
      <c r="AY121" s="73"/>
      <c r="AZ121" s="73"/>
      <c r="BA121" s="73"/>
      <c r="BB121" s="73"/>
      <c r="BC121" s="73"/>
      <c r="BD121" s="73"/>
      <c r="BE121" s="73"/>
      <c r="BF121" s="73"/>
      <c r="BG121" s="73"/>
      <c r="BH121" s="73"/>
      <c r="BI121" s="73"/>
      <c r="BJ121" s="73"/>
      <c r="BK121" s="73"/>
      <c r="BL121" s="73"/>
      <c r="BM121" s="73"/>
      <c r="BN121" s="73"/>
      <c r="BO121" s="73"/>
      <c r="BP121" s="73"/>
      <c r="BQ121" s="73"/>
      <c r="BR121" s="73"/>
      <c r="BS121" s="73"/>
      <c r="BT121" s="73"/>
      <c r="BU121" s="73"/>
      <c r="BV121" s="73"/>
      <c r="BW121" s="73"/>
      <c r="BX121" s="73"/>
      <c r="BY121" s="73"/>
      <c r="BZ121" s="73"/>
      <c r="CA121" s="73"/>
      <c r="CB121" s="73"/>
      <c r="CC121" s="73"/>
      <c r="CD121" s="73"/>
      <c r="CE121" s="73"/>
      <c r="CF121" s="73"/>
      <c r="CG121" s="73"/>
      <c r="CH121" s="73"/>
      <c r="CI121" s="73"/>
      <c r="CJ121" s="73"/>
      <c r="CK121" s="73"/>
      <c r="CL121" s="73"/>
      <c r="CM121" s="73"/>
      <c r="CN121" s="73"/>
      <c r="CO121" s="73"/>
      <c r="CP121" s="73"/>
      <c r="CQ121" s="73"/>
      <c r="CR121" s="73"/>
      <c r="CS121" s="73"/>
      <c r="CT121" s="73"/>
      <c r="CU121" s="73"/>
      <c r="GZ121" s="203"/>
      <c r="HA121" s="203"/>
      <c r="HB121" s="203"/>
      <c r="HC121" s="342"/>
      <c r="HD121" s="203"/>
      <c r="HE121" s="203"/>
      <c r="HF121" s="203"/>
      <c r="HG121" s="203"/>
      <c r="HH121" s="203"/>
      <c r="HI121" s="203"/>
      <c r="HJ121" s="203"/>
      <c r="HK121" s="203"/>
      <c r="HL121" s="203"/>
      <c r="HM121" s="203"/>
      <c r="HN121" s="203"/>
      <c r="HO121" s="203"/>
      <c r="HP121" s="203"/>
      <c r="HQ121" s="203"/>
      <c r="HR121" s="203"/>
      <c r="HS121" s="203"/>
      <c r="HT121" s="203"/>
      <c r="HU121" s="203"/>
      <c r="HV121" s="203"/>
      <c r="HW121" s="203"/>
      <c r="HX121" s="203"/>
      <c r="HY121" s="203"/>
      <c r="HZ121" s="203"/>
      <c r="IA121" s="203"/>
      <c r="IB121" s="203"/>
      <c r="IC121" s="203"/>
      <c r="ID121" s="203"/>
      <c r="IE121" s="203"/>
      <c r="IF121" s="203"/>
      <c r="IG121" s="203"/>
      <c r="IH121" s="203"/>
      <c r="II121" s="203"/>
      <c r="IJ121" s="203"/>
      <c r="IK121" s="203"/>
      <c r="IL121" s="203"/>
      <c r="IM121" s="203"/>
      <c r="IN121" s="203"/>
      <c r="IO121" s="203"/>
      <c r="IP121" s="203"/>
      <c r="IQ121" s="203"/>
      <c r="IR121" s="203"/>
      <c r="IS121" s="203"/>
      <c r="IT121" s="203"/>
      <c r="IU121" s="203"/>
      <c r="IV121" s="203"/>
      <c r="IW121" s="203"/>
      <c r="IX121" s="203"/>
      <c r="IY121" s="203"/>
      <c r="IZ121" s="203"/>
      <c r="JA121" s="203"/>
      <c r="JB121" s="203"/>
      <c r="JC121" s="203"/>
      <c r="JD121" s="203"/>
      <c r="JE121" s="203"/>
      <c r="JF121" s="203"/>
      <c r="JG121" s="203"/>
    </row>
    <row r="122" spans="1:271" ht="47.25">
      <c r="B122" s="333" t="s">
        <v>177</v>
      </c>
      <c r="AR122" s="73"/>
      <c r="AS122" s="73"/>
      <c r="AT122" s="73"/>
      <c r="AU122" s="73"/>
      <c r="AV122" s="73"/>
      <c r="AW122" s="73"/>
      <c r="AX122" s="73"/>
      <c r="AY122" s="73"/>
      <c r="AZ122" s="73"/>
      <c r="BA122" s="73"/>
      <c r="BB122" s="73"/>
      <c r="BC122" s="73"/>
      <c r="BD122" s="73"/>
      <c r="BE122" s="73"/>
      <c r="BF122" s="73"/>
      <c r="BG122" s="73"/>
      <c r="BH122" s="73"/>
      <c r="BI122" s="73"/>
      <c r="BJ122" s="73"/>
      <c r="BK122" s="73"/>
      <c r="BL122" s="73"/>
      <c r="BM122" s="73"/>
      <c r="BN122" s="73"/>
      <c r="BO122" s="73"/>
      <c r="BP122" s="73"/>
      <c r="BQ122" s="73"/>
      <c r="BR122" s="73"/>
      <c r="BS122" s="73"/>
      <c r="BT122" s="73"/>
      <c r="BU122" s="73"/>
      <c r="BV122" s="73"/>
      <c r="BW122" s="73"/>
      <c r="BX122" s="73"/>
      <c r="BY122" s="73"/>
      <c r="BZ122" s="73"/>
      <c r="CA122" s="73"/>
      <c r="CB122" s="73"/>
      <c r="CC122" s="73"/>
      <c r="CD122" s="73"/>
      <c r="CE122" s="73"/>
      <c r="CF122" s="73"/>
      <c r="CG122" s="73"/>
      <c r="CH122" s="73"/>
      <c r="CI122" s="73"/>
      <c r="CJ122" s="73"/>
      <c r="CK122" s="73"/>
      <c r="CL122" s="73"/>
      <c r="CM122" s="73"/>
      <c r="CN122" s="73"/>
      <c r="CO122" s="73"/>
      <c r="CP122" s="73"/>
      <c r="CQ122" s="73"/>
      <c r="CR122" s="73"/>
      <c r="CS122" s="73"/>
      <c r="CT122" s="73"/>
      <c r="CU122" s="73"/>
      <c r="CV122" s="73"/>
      <c r="CW122" s="73"/>
      <c r="CX122" s="73"/>
      <c r="CY122" s="73"/>
      <c r="CZ122" s="73"/>
      <c r="DA122" s="73"/>
      <c r="DB122" s="73"/>
      <c r="DC122" s="73"/>
      <c r="DD122" s="73"/>
      <c r="DE122" s="73"/>
      <c r="DF122" s="73"/>
      <c r="DG122" s="73"/>
      <c r="DH122" s="73"/>
      <c r="DI122" s="73"/>
      <c r="DU122" s="73"/>
      <c r="DV122" s="73"/>
      <c r="DW122" s="73"/>
      <c r="DX122" s="73"/>
      <c r="DY122" s="73"/>
      <c r="DZ122" s="73"/>
      <c r="EA122" s="73"/>
      <c r="EB122" s="73"/>
      <c r="ED122" s="73"/>
      <c r="EE122" s="73"/>
      <c r="FK122" s="203"/>
      <c r="FP122" s="73"/>
      <c r="GZ122" s="334"/>
      <c r="HA122" s="334"/>
      <c r="HB122" s="334"/>
      <c r="HC122" s="343"/>
      <c r="HD122" s="334"/>
      <c r="HE122" s="334"/>
      <c r="HF122" s="334"/>
      <c r="HG122" s="334"/>
      <c r="HH122" s="334"/>
      <c r="HI122" s="334"/>
      <c r="HJ122" s="334"/>
      <c r="HK122" s="334"/>
      <c r="HL122" s="334"/>
      <c r="HM122" s="334"/>
      <c r="HN122" s="334"/>
      <c r="HO122" s="334"/>
      <c r="HP122" s="334"/>
      <c r="HQ122" s="334"/>
      <c r="HR122" s="334"/>
      <c r="HS122" s="334"/>
      <c r="HT122" s="334"/>
      <c r="HU122" s="334"/>
      <c r="HV122" s="334"/>
      <c r="HW122" s="334"/>
      <c r="HX122" s="334"/>
      <c r="HY122" s="334"/>
      <c r="HZ122" s="334"/>
      <c r="IA122" s="334"/>
      <c r="IB122" s="334"/>
      <c r="IC122" s="334"/>
      <c r="ID122" s="334"/>
      <c r="IE122" s="334"/>
      <c r="IF122" s="334"/>
      <c r="IG122" s="334"/>
      <c r="IH122" s="334"/>
      <c r="II122" s="334"/>
      <c r="IJ122" s="334"/>
      <c r="IK122" s="334"/>
      <c r="IL122" s="334"/>
      <c r="IM122" s="334"/>
      <c r="IN122" s="334"/>
      <c r="IO122" s="334"/>
      <c r="IP122" s="334"/>
      <c r="IQ122" s="334"/>
      <c r="IR122" s="334"/>
      <c r="IS122" s="334"/>
      <c r="IT122" s="334"/>
      <c r="IU122" s="334"/>
      <c r="IV122" s="334"/>
      <c r="IW122" s="334"/>
      <c r="IX122" s="334"/>
      <c r="IY122" s="334"/>
      <c r="IZ122" s="334"/>
      <c r="JA122" s="334"/>
      <c r="JB122" s="334"/>
      <c r="JC122" s="334"/>
      <c r="JD122" s="334"/>
      <c r="JE122" s="334"/>
      <c r="JF122" s="334"/>
      <c r="JG122" s="334"/>
    </row>
    <row r="123" spans="1:271" ht="78.75">
      <c r="B123" s="333" t="s">
        <v>178</v>
      </c>
      <c r="AR123" s="73"/>
      <c r="AS123" s="73"/>
      <c r="AT123" s="73"/>
      <c r="AU123" s="73"/>
      <c r="AV123" s="73"/>
      <c r="AW123" s="73"/>
      <c r="AX123" s="73"/>
      <c r="AY123" s="73"/>
      <c r="AZ123" s="73"/>
      <c r="BA123" s="73"/>
      <c r="BB123" s="73"/>
      <c r="BC123" s="73"/>
      <c r="BD123" s="73"/>
      <c r="BE123" s="73"/>
      <c r="BF123" s="73"/>
      <c r="BG123" s="73"/>
      <c r="BH123" s="73"/>
      <c r="BI123" s="73"/>
      <c r="BJ123" s="73"/>
      <c r="BK123" s="73"/>
      <c r="BL123" s="73"/>
      <c r="BM123" s="73"/>
      <c r="BN123" s="73"/>
      <c r="BO123" s="73"/>
      <c r="BP123" s="73"/>
      <c r="BQ123" s="73"/>
      <c r="BR123" s="73"/>
      <c r="BS123" s="73"/>
      <c r="BT123" s="73"/>
      <c r="BU123" s="73"/>
      <c r="BV123" s="73"/>
      <c r="BW123" s="73"/>
      <c r="BX123" s="73"/>
      <c r="BY123" s="73"/>
      <c r="BZ123" s="73"/>
      <c r="CA123" s="73"/>
      <c r="CB123" s="73"/>
      <c r="CC123" s="73"/>
      <c r="CD123" s="73"/>
      <c r="CE123" s="73"/>
      <c r="CF123" s="73"/>
      <c r="CG123" s="73"/>
      <c r="CH123" s="73"/>
      <c r="CI123" s="73"/>
      <c r="CJ123" s="73"/>
      <c r="CK123" s="73"/>
      <c r="CL123" s="73"/>
      <c r="CM123" s="73"/>
      <c r="CN123" s="73"/>
      <c r="CO123" s="73"/>
      <c r="CP123" s="73"/>
      <c r="CQ123" s="73"/>
      <c r="CR123" s="73"/>
      <c r="CS123" s="73"/>
      <c r="CT123" s="73"/>
      <c r="CU123" s="73"/>
      <c r="CV123" s="73"/>
      <c r="CW123" s="73"/>
      <c r="CX123" s="73"/>
      <c r="CY123" s="73"/>
      <c r="CZ123" s="73"/>
      <c r="DA123" s="73"/>
      <c r="DB123" s="73"/>
      <c r="DC123" s="73"/>
      <c r="DD123" s="73"/>
      <c r="DE123" s="73"/>
      <c r="DF123" s="73"/>
      <c r="DG123" s="73"/>
      <c r="DH123" s="73"/>
      <c r="DI123" s="73"/>
      <c r="DU123" s="73"/>
      <c r="DV123" s="73"/>
      <c r="DW123" s="73"/>
      <c r="DX123" s="73"/>
      <c r="DY123" s="73"/>
      <c r="DZ123" s="73"/>
      <c r="EA123" s="73"/>
      <c r="EB123" s="73"/>
      <c r="ED123" s="73"/>
      <c r="EE123" s="73"/>
      <c r="FK123" s="203">
        <f>FD107+FD111</f>
        <v>0</v>
      </c>
      <c r="FP123" s="73"/>
      <c r="GN123" s="334"/>
      <c r="GO123" s="334"/>
      <c r="GP123" s="334"/>
      <c r="GQ123" s="334"/>
      <c r="GR123" s="334"/>
      <c r="GS123" s="334"/>
      <c r="GT123" s="334"/>
      <c r="GU123" s="334"/>
      <c r="GV123" s="334"/>
      <c r="GW123" s="334"/>
      <c r="GX123" s="334"/>
      <c r="GY123" s="334"/>
      <c r="GZ123" s="334"/>
      <c r="HA123" s="334"/>
      <c r="HB123" s="334"/>
      <c r="HC123" s="334"/>
      <c r="HD123" s="334"/>
      <c r="HE123" s="334"/>
      <c r="HF123" s="334"/>
      <c r="HG123" s="334"/>
      <c r="HH123" s="334"/>
      <c r="HI123" s="334"/>
      <c r="HJ123" s="334"/>
      <c r="HK123" s="334"/>
      <c r="HL123" s="334"/>
      <c r="HM123" s="334"/>
      <c r="HN123" s="334"/>
      <c r="HO123" s="334"/>
      <c r="HP123" s="334"/>
      <c r="HQ123" s="334"/>
      <c r="HR123" s="334"/>
      <c r="HS123" s="334"/>
      <c r="HT123" s="334"/>
      <c r="HU123" s="334"/>
      <c r="HV123" s="334"/>
      <c r="HW123" s="334"/>
      <c r="HX123" s="334"/>
      <c r="HY123" s="334"/>
      <c r="HZ123" s="334"/>
      <c r="IA123" s="334"/>
      <c r="IB123" s="334"/>
      <c r="IC123" s="334"/>
      <c r="ID123" s="334"/>
      <c r="IE123" s="334"/>
      <c r="IF123" s="334"/>
      <c r="IG123" s="339"/>
      <c r="IH123" s="339"/>
      <c r="II123" s="339"/>
      <c r="IJ123" s="339"/>
      <c r="IK123" s="339"/>
      <c r="IL123" s="339"/>
      <c r="IM123" s="339"/>
      <c r="IN123" s="339"/>
      <c r="IO123" s="339"/>
      <c r="IP123" s="339"/>
      <c r="IQ123" s="339"/>
      <c r="IR123" s="339"/>
      <c r="IS123" s="339"/>
      <c r="IT123" s="339"/>
      <c r="IU123" s="339"/>
      <c r="IV123" s="339"/>
      <c r="IW123" s="339"/>
      <c r="IX123" s="339"/>
      <c r="IY123" s="339"/>
      <c r="IZ123" s="339"/>
      <c r="JA123" s="339"/>
      <c r="JB123" s="339"/>
      <c r="JC123" s="339"/>
      <c r="JD123" s="339"/>
      <c r="JE123" s="339"/>
      <c r="JF123" s="339"/>
      <c r="JG123" s="339"/>
    </row>
    <row r="124" spans="1:271" ht="31.5">
      <c r="B124" s="333" t="s">
        <v>179</v>
      </c>
      <c r="AR124" s="73"/>
      <c r="AS124" s="73"/>
      <c r="AT124" s="73"/>
      <c r="AU124" s="73"/>
      <c r="AV124" s="73"/>
      <c r="AW124" s="73"/>
      <c r="AX124" s="73"/>
      <c r="AY124" s="73"/>
      <c r="AZ124" s="73"/>
      <c r="BA124" s="73"/>
      <c r="BB124" s="73"/>
      <c r="BC124" s="73"/>
      <c r="BD124" s="73"/>
      <c r="BE124" s="73"/>
      <c r="BF124" s="73"/>
      <c r="BG124" s="73"/>
      <c r="BH124" s="73"/>
      <c r="BI124" s="73"/>
      <c r="BJ124" s="73"/>
      <c r="BK124" s="73"/>
      <c r="BL124" s="73"/>
      <c r="BM124" s="73"/>
      <c r="BN124" s="73"/>
      <c r="BO124" s="73"/>
      <c r="BP124" s="73"/>
      <c r="BQ124" s="73"/>
      <c r="BR124" s="73"/>
      <c r="BS124" s="73"/>
      <c r="BT124" s="73"/>
      <c r="BU124" s="73"/>
      <c r="BV124" s="73"/>
      <c r="BW124" s="73"/>
      <c r="BX124" s="73"/>
      <c r="BY124" s="73"/>
      <c r="BZ124" s="73"/>
      <c r="CA124" s="73"/>
      <c r="CB124" s="73"/>
      <c r="CC124" s="73"/>
      <c r="CD124" s="73"/>
      <c r="CE124" s="73"/>
      <c r="CF124" s="73"/>
      <c r="CG124" s="73"/>
      <c r="CH124" s="73"/>
      <c r="CI124" s="73"/>
      <c r="CJ124" s="73"/>
      <c r="CK124" s="73"/>
      <c r="CL124" s="73"/>
      <c r="CM124" s="73"/>
      <c r="CN124" s="73"/>
      <c r="CO124" s="73"/>
      <c r="CP124" s="73"/>
      <c r="CQ124" s="73"/>
      <c r="CR124" s="73"/>
      <c r="CS124" s="73"/>
      <c r="CT124" s="73"/>
      <c r="CU124" s="73"/>
      <c r="CV124" s="73"/>
      <c r="CW124" s="73"/>
      <c r="CX124" s="73"/>
      <c r="CY124" s="73"/>
      <c r="CZ124" s="73"/>
      <c r="DA124" s="73"/>
      <c r="DB124" s="73"/>
      <c r="DC124" s="73"/>
      <c r="DD124" s="73"/>
      <c r="DE124" s="73"/>
      <c r="DF124" s="73"/>
      <c r="DG124" s="73"/>
      <c r="DH124" s="73"/>
      <c r="DI124" s="73"/>
      <c r="DU124" s="73"/>
      <c r="DV124" s="73"/>
      <c r="DW124" s="73"/>
      <c r="DX124" s="73"/>
      <c r="DY124" s="73"/>
      <c r="DZ124" s="73"/>
      <c r="EA124" s="73"/>
      <c r="EB124" s="73"/>
      <c r="ED124" s="73"/>
      <c r="EE124" s="73"/>
      <c r="FP124" s="73"/>
      <c r="GN124" s="334"/>
      <c r="GO124" s="334"/>
      <c r="GP124" s="334"/>
      <c r="GQ124" s="334"/>
      <c r="GR124" s="334"/>
      <c r="GS124" s="334"/>
      <c r="GT124" s="334"/>
      <c r="GU124" s="334"/>
      <c r="GV124" s="334"/>
      <c r="GW124" s="334"/>
      <c r="GX124" s="334"/>
      <c r="GY124" s="334"/>
      <c r="GZ124" s="334"/>
      <c r="HA124" s="334"/>
      <c r="HB124" s="334"/>
      <c r="HC124" s="334"/>
      <c r="HD124" s="334"/>
      <c r="HE124" s="334"/>
      <c r="HF124" s="334"/>
      <c r="HG124" s="334"/>
      <c r="HH124" s="334"/>
      <c r="HI124" s="334"/>
      <c r="HJ124" s="334"/>
      <c r="HK124" s="334"/>
      <c r="HL124" s="334"/>
      <c r="HM124" s="334"/>
      <c r="HN124" s="334"/>
      <c r="HO124" s="334"/>
      <c r="HP124" s="334"/>
      <c r="HQ124" s="334"/>
      <c r="HR124" s="334"/>
      <c r="HS124" s="334"/>
      <c r="HT124" s="334"/>
      <c r="HU124" s="334"/>
      <c r="HV124" s="334"/>
      <c r="HW124" s="334"/>
      <c r="HX124" s="334"/>
      <c r="HY124" s="334"/>
      <c r="HZ124" s="334"/>
      <c r="IA124" s="334"/>
      <c r="IB124" s="334"/>
      <c r="IC124" s="334"/>
      <c r="ID124" s="334"/>
      <c r="IE124" s="334"/>
      <c r="IF124" s="334"/>
      <c r="IJ124" s="73"/>
      <c r="IL124" s="73"/>
    </row>
    <row r="125" spans="1:271" ht="63">
      <c r="B125" s="333" t="s">
        <v>111</v>
      </c>
      <c r="AR125" s="73"/>
      <c r="AS125" s="73"/>
      <c r="AT125" s="73"/>
      <c r="AU125" s="73"/>
      <c r="AV125" s="73"/>
      <c r="AW125" s="73"/>
      <c r="AX125" s="73"/>
      <c r="AY125" s="73"/>
      <c r="AZ125" s="73"/>
      <c r="BA125" s="73"/>
      <c r="BB125" s="73"/>
      <c r="BC125" s="73"/>
      <c r="BD125" s="73"/>
      <c r="BE125" s="73"/>
      <c r="BF125" s="73"/>
      <c r="BG125" s="73"/>
      <c r="BH125" s="73"/>
      <c r="BI125" s="73"/>
      <c r="BJ125" s="73"/>
      <c r="BK125" s="73"/>
      <c r="BL125" s="73"/>
      <c r="BM125" s="73"/>
      <c r="BN125" s="73"/>
      <c r="BO125" s="73"/>
      <c r="BP125" s="73"/>
      <c r="BQ125" s="73"/>
      <c r="BR125" s="73"/>
      <c r="BS125" s="73"/>
      <c r="BT125" s="73"/>
      <c r="BU125" s="73"/>
      <c r="BV125" s="73"/>
      <c r="BW125" s="73"/>
      <c r="BX125" s="73"/>
      <c r="BY125" s="73"/>
      <c r="BZ125" s="73"/>
      <c r="CA125" s="73"/>
      <c r="CB125" s="73"/>
      <c r="CC125" s="73"/>
      <c r="CD125" s="73"/>
      <c r="CE125" s="73"/>
      <c r="CF125" s="73"/>
      <c r="CG125" s="73"/>
      <c r="CH125" s="73"/>
      <c r="CI125" s="73"/>
      <c r="CJ125" s="73"/>
      <c r="CK125" s="73"/>
      <c r="CL125" s="73"/>
      <c r="CM125" s="73"/>
      <c r="CN125" s="73"/>
      <c r="CO125" s="73"/>
      <c r="CP125" s="73"/>
      <c r="CQ125" s="73"/>
      <c r="CR125" s="73"/>
      <c r="CS125" s="73"/>
      <c r="CT125" s="73"/>
      <c r="CU125" s="73"/>
      <c r="CV125" s="73"/>
      <c r="CW125" s="73"/>
      <c r="CX125" s="73"/>
      <c r="CY125" s="73"/>
      <c r="CZ125" s="73"/>
      <c r="DA125" s="73"/>
      <c r="DB125" s="73"/>
      <c r="DC125" s="73"/>
      <c r="DD125" s="73"/>
      <c r="DE125" s="73"/>
      <c r="DF125" s="73"/>
      <c r="DG125" s="73"/>
      <c r="DH125" s="73"/>
      <c r="DI125" s="73"/>
      <c r="DU125" s="73"/>
      <c r="DV125" s="73"/>
      <c r="DW125" s="73"/>
      <c r="DX125" s="73"/>
      <c r="DY125" s="73"/>
      <c r="DZ125" s="73"/>
      <c r="EA125" s="73"/>
      <c r="EB125" s="73"/>
      <c r="ED125" s="73"/>
      <c r="EE125" s="73"/>
      <c r="FP125" s="73"/>
      <c r="GN125" s="334"/>
      <c r="GO125" s="334"/>
      <c r="GP125" s="334"/>
      <c r="GQ125" s="334"/>
      <c r="GR125" s="334"/>
      <c r="GS125" s="334"/>
      <c r="GT125" s="334"/>
      <c r="GU125" s="334"/>
      <c r="GV125" s="334"/>
      <c r="GW125" s="334"/>
      <c r="GX125" s="334"/>
      <c r="GY125" s="334"/>
      <c r="GZ125" s="334"/>
      <c r="HA125" s="334"/>
      <c r="HB125" s="334"/>
      <c r="HC125" s="334"/>
      <c r="HD125" s="334"/>
      <c r="HE125" s="334"/>
      <c r="HF125" s="334"/>
      <c r="HG125" s="334"/>
      <c r="HH125" s="334"/>
      <c r="HI125" s="334"/>
      <c r="HJ125" s="334"/>
      <c r="HK125" s="334"/>
      <c r="HL125" s="334"/>
      <c r="HM125" s="334"/>
      <c r="HN125" s="334"/>
      <c r="HO125" s="334"/>
      <c r="HP125" s="334"/>
      <c r="HQ125" s="334"/>
      <c r="HR125" s="334"/>
      <c r="HS125" s="334"/>
      <c r="HT125" s="334"/>
      <c r="HU125" s="334"/>
      <c r="HV125" s="334"/>
      <c r="HW125" s="334"/>
      <c r="HX125" s="334"/>
      <c r="HY125" s="334"/>
      <c r="HZ125" s="334"/>
      <c r="IA125" s="334"/>
      <c r="IB125" s="334"/>
      <c r="IC125" s="334"/>
      <c r="ID125" s="334"/>
      <c r="IE125" s="334"/>
      <c r="IF125" s="334"/>
      <c r="IJ125" s="73"/>
      <c r="IL125" s="73"/>
    </row>
    <row r="126" spans="1:271" ht="47.25">
      <c r="B126" s="344" t="s">
        <v>180</v>
      </c>
      <c r="AR126" s="73"/>
      <c r="AS126" s="73"/>
      <c r="AT126" s="73"/>
      <c r="AU126" s="73"/>
      <c r="AV126" s="73"/>
      <c r="AW126" s="73"/>
      <c r="AX126" s="73"/>
      <c r="AY126" s="73"/>
      <c r="AZ126" s="73"/>
      <c r="BA126" s="73"/>
      <c r="BB126" s="73"/>
      <c r="BC126" s="73"/>
      <c r="BD126" s="73"/>
      <c r="BE126" s="73"/>
      <c r="BF126" s="73"/>
      <c r="BG126" s="73"/>
      <c r="BH126" s="73"/>
      <c r="BI126" s="73"/>
      <c r="BJ126" s="73"/>
      <c r="BK126" s="73"/>
      <c r="BL126" s="73"/>
      <c r="BM126" s="73"/>
      <c r="BN126" s="73"/>
      <c r="BO126" s="73"/>
      <c r="BP126" s="73"/>
      <c r="BQ126" s="73"/>
      <c r="BR126" s="73"/>
      <c r="BS126" s="73"/>
      <c r="BT126" s="73"/>
      <c r="BU126" s="73"/>
      <c r="BV126" s="73"/>
      <c r="BW126" s="73"/>
      <c r="BX126" s="73"/>
      <c r="BY126" s="73"/>
      <c r="BZ126" s="73"/>
      <c r="CA126" s="73"/>
      <c r="CB126" s="73"/>
      <c r="CC126" s="73"/>
      <c r="CD126" s="73"/>
      <c r="CE126" s="73"/>
      <c r="CF126" s="73"/>
      <c r="CG126" s="73"/>
      <c r="CH126" s="73"/>
      <c r="CI126" s="73"/>
      <c r="CJ126" s="73"/>
      <c r="CK126" s="73"/>
      <c r="CL126" s="73"/>
      <c r="CM126" s="73"/>
      <c r="CN126" s="73"/>
      <c r="CO126" s="73"/>
      <c r="CP126" s="73"/>
      <c r="CQ126" s="73"/>
      <c r="CR126" s="73"/>
      <c r="CS126" s="73"/>
      <c r="CT126" s="73"/>
      <c r="CU126" s="73"/>
      <c r="CV126" s="73"/>
      <c r="CW126" s="73"/>
      <c r="CX126" s="73"/>
      <c r="CY126" s="73"/>
      <c r="CZ126" s="73"/>
      <c r="DA126" s="73"/>
      <c r="DB126" s="73"/>
      <c r="DC126" s="73"/>
      <c r="DD126" s="73"/>
      <c r="DE126" s="73"/>
      <c r="DF126" s="73"/>
      <c r="DG126" s="73"/>
      <c r="DH126" s="73"/>
      <c r="DI126" s="73"/>
      <c r="DU126" s="73"/>
      <c r="DV126" s="73"/>
      <c r="DW126" s="73"/>
      <c r="DX126" s="73"/>
      <c r="DY126" s="73"/>
      <c r="DZ126" s="73"/>
      <c r="EA126" s="73"/>
      <c r="EB126" s="73"/>
      <c r="ED126" s="73"/>
      <c r="EE126" s="73"/>
      <c r="FP126" s="73"/>
      <c r="IA126" s="73"/>
      <c r="IB126" s="73"/>
      <c r="IE126" s="73"/>
      <c r="IJ126" s="73"/>
      <c r="IL126" s="73"/>
    </row>
    <row r="127" spans="1:271" ht="31.5">
      <c r="B127" s="333" t="s">
        <v>181</v>
      </c>
      <c r="AR127" s="73"/>
      <c r="AS127" s="73"/>
      <c r="AT127" s="73"/>
      <c r="AU127" s="73"/>
      <c r="AV127" s="73"/>
      <c r="AW127" s="73"/>
      <c r="AX127" s="73"/>
      <c r="AY127" s="73"/>
      <c r="AZ127" s="73"/>
      <c r="BA127" s="73"/>
      <c r="BB127" s="73"/>
      <c r="BC127" s="73"/>
      <c r="BD127" s="73"/>
      <c r="BE127" s="73"/>
      <c r="BF127" s="73"/>
      <c r="BG127" s="73"/>
      <c r="BH127" s="73"/>
      <c r="BI127" s="73"/>
      <c r="BJ127" s="73"/>
      <c r="BK127" s="73"/>
      <c r="BL127" s="73"/>
      <c r="BM127" s="73"/>
      <c r="BN127" s="73"/>
      <c r="BO127" s="73"/>
      <c r="BP127" s="73"/>
      <c r="BQ127" s="73"/>
      <c r="BR127" s="73"/>
      <c r="BS127" s="73"/>
      <c r="BT127" s="73"/>
      <c r="BU127" s="73"/>
      <c r="BV127" s="73"/>
      <c r="BW127" s="73"/>
      <c r="BX127" s="73"/>
      <c r="BY127" s="73"/>
      <c r="BZ127" s="73"/>
      <c r="CA127" s="73"/>
      <c r="CB127" s="73"/>
      <c r="CC127" s="73"/>
      <c r="CD127" s="73"/>
      <c r="CE127" s="73"/>
      <c r="CF127" s="73"/>
      <c r="CG127" s="73"/>
      <c r="CH127" s="73"/>
      <c r="CI127" s="73"/>
      <c r="CJ127" s="73"/>
      <c r="CK127" s="73"/>
      <c r="CL127" s="73"/>
      <c r="CM127" s="73"/>
      <c r="CN127" s="73"/>
      <c r="CO127" s="73"/>
      <c r="CP127" s="73"/>
      <c r="CQ127" s="73"/>
      <c r="CR127" s="73"/>
      <c r="CS127" s="73"/>
      <c r="CT127" s="73"/>
      <c r="CU127" s="73"/>
      <c r="CV127" s="73"/>
      <c r="CW127" s="73"/>
      <c r="CX127" s="73"/>
      <c r="CY127" s="73"/>
      <c r="CZ127" s="73"/>
      <c r="DA127" s="73"/>
      <c r="DB127" s="73"/>
      <c r="DC127" s="73"/>
      <c r="DD127" s="73"/>
      <c r="DE127" s="73"/>
      <c r="DF127" s="73"/>
      <c r="DG127" s="73"/>
      <c r="DH127" s="73"/>
      <c r="DI127" s="73"/>
      <c r="DU127" s="73"/>
      <c r="DV127" s="73"/>
      <c r="DW127" s="73"/>
      <c r="DX127" s="73"/>
      <c r="DY127" s="73"/>
      <c r="DZ127" s="73"/>
      <c r="EA127" s="73"/>
      <c r="EB127" s="73"/>
      <c r="ED127" s="73"/>
      <c r="EE127" s="73"/>
      <c r="FP127" s="73"/>
      <c r="IA127" s="73"/>
      <c r="IB127" s="73"/>
      <c r="IE127" s="73"/>
      <c r="IJ127" s="73"/>
      <c r="IL127" s="73"/>
    </row>
    <row r="128" spans="1:271" ht="31.5">
      <c r="B128" s="333" t="s">
        <v>112</v>
      </c>
      <c r="AR128" s="73"/>
      <c r="AS128" s="73"/>
      <c r="AT128" s="73"/>
      <c r="AU128" s="73"/>
      <c r="AV128" s="73"/>
      <c r="AW128" s="73"/>
      <c r="AX128" s="73"/>
      <c r="AY128" s="73"/>
      <c r="AZ128" s="73"/>
      <c r="BA128" s="73"/>
      <c r="BB128" s="73"/>
      <c r="BC128" s="73"/>
      <c r="BD128" s="73"/>
      <c r="BE128" s="73"/>
      <c r="BF128" s="73"/>
      <c r="BG128" s="73"/>
      <c r="BH128" s="73"/>
      <c r="BI128" s="73"/>
      <c r="BJ128" s="73"/>
      <c r="BK128" s="73"/>
      <c r="BL128" s="73"/>
      <c r="BM128" s="73"/>
      <c r="BN128" s="73"/>
      <c r="BO128" s="73"/>
      <c r="BP128" s="73"/>
      <c r="BQ128" s="73"/>
      <c r="BR128" s="73"/>
      <c r="BS128" s="73"/>
      <c r="BT128" s="73"/>
      <c r="BU128" s="73"/>
      <c r="BV128" s="73"/>
      <c r="BW128" s="73"/>
      <c r="BX128" s="73"/>
      <c r="BY128" s="73"/>
      <c r="BZ128" s="73"/>
      <c r="CA128" s="73"/>
      <c r="CB128" s="73"/>
      <c r="CC128" s="73"/>
      <c r="CD128" s="73"/>
      <c r="CE128" s="73"/>
      <c r="CF128" s="73"/>
      <c r="CG128" s="73"/>
      <c r="CH128" s="73"/>
      <c r="CI128" s="73"/>
      <c r="CJ128" s="73"/>
      <c r="CK128" s="73"/>
      <c r="CL128" s="73"/>
      <c r="CM128" s="73"/>
      <c r="CN128" s="73"/>
      <c r="CO128" s="73"/>
      <c r="CP128" s="73"/>
      <c r="CQ128" s="73"/>
      <c r="CR128" s="73"/>
      <c r="CS128" s="73"/>
      <c r="CT128" s="73"/>
      <c r="CU128" s="73"/>
      <c r="CV128" s="73"/>
      <c r="CW128" s="73"/>
      <c r="CX128" s="73"/>
      <c r="CY128" s="73"/>
      <c r="CZ128" s="73"/>
      <c r="DA128" s="73"/>
      <c r="DB128" s="73"/>
      <c r="DC128" s="73"/>
      <c r="DD128" s="73"/>
      <c r="DE128" s="73"/>
      <c r="DF128" s="73"/>
      <c r="DG128" s="73"/>
      <c r="DH128" s="73"/>
      <c r="DI128" s="73"/>
      <c r="DU128" s="73"/>
      <c r="DV128" s="73"/>
      <c r="DW128" s="73"/>
      <c r="DX128" s="73"/>
      <c r="DY128" s="73"/>
      <c r="DZ128" s="73"/>
      <c r="EA128" s="73"/>
      <c r="EB128" s="73"/>
      <c r="ED128" s="73"/>
      <c r="EE128" s="73"/>
      <c r="FP128" s="73"/>
      <c r="IA128" s="73"/>
      <c r="IB128" s="73"/>
      <c r="IE128" s="73"/>
      <c r="IJ128" s="73"/>
      <c r="IL128" s="73"/>
    </row>
    <row r="129" spans="2:267">
      <c r="B129" s="333" t="s">
        <v>113</v>
      </c>
      <c r="AR129" s="73"/>
      <c r="AS129" s="73"/>
      <c r="AT129" s="73"/>
      <c r="AU129" s="73"/>
      <c r="AV129" s="73"/>
      <c r="AW129" s="73"/>
      <c r="AX129" s="73"/>
      <c r="AY129" s="73"/>
      <c r="AZ129" s="73"/>
      <c r="BA129" s="73"/>
      <c r="BB129" s="73"/>
      <c r="BC129" s="73"/>
      <c r="BD129" s="73"/>
      <c r="BE129" s="73"/>
      <c r="BF129" s="73"/>
      <c r="BG129" s="73"/>
      <c r="BH129" s="73"/>
      <c r="BI129" s="73"/>
      <c r="BJ129" s="73"/>
      <c r="BK129" s="73"/>
      <c r="BL129" s="73"/>
      <c r="BM129" s="73"/>
      <c r="BN129" s="73"/>
      <c r="BO129" s="73"/>
      <c r="BP129" s="73"/>
      <c r="BQ129" s="73"/>
      <c r="BR129" s="73"/>
      <c r="BS129" s="73"/>
      <c r="BT129" s="73"/>
      <c r="BU129" s="73"/>
      <c r="BV129" s="73"/>
      <c r="BW129" s="73"/>
      <c r="BX129" s="73"/>
      <c r="BY129" s="73"/>
      <c r="BZ129" s="73"/>
      <c r="CA129" s="73"/>
      <c r="CB129" s="73"/>
      <c r="CC129" s="73"/>
      <c r="CD129" s="73"/>
      <c r="CE129" s="73"/>
      <c r="CF129" s="73"/>
      <c r="CG129" s="73"/>
      <c r="CH129" s="73"/>
      <c r="CI129" s="73"/>
      <c r="CJ129" s="73"/>
      <c r="CK129" s="73"/>
      <c r="CL129" s="73"/>
      <c r="CM129" s="73"/>
      <c r="CN129" s="73"/>
      <c r="CO129" s="73"/>
      <c r="CP129" s="73"/>
      <c r="CQ129" s="73"/>
      <c r="CR129" s="73"/>
      <c r="CS129" s="73"/>
      <c r="CT129" s="73"/>
      <c r="CU129" s="73"/>
      <c r="CV129" s="73"/>
      <c r="CW129" s="73"/>
      <c r="CX129" s="73"/>
      <c r="CY129" s="73"/>
      <c r="CZ129" s="73"/>
      <c r="DA129" s="73"/>
      <c r="DB129" s="73"/>
      <c r="DC129" s="73"/>
      <c r="DD129" s="73"/>
      <c r="DE129" s="73"/>
      <c r="DF129" s="73"/>
      <c r="DG129" s="73"/>
      <c r="DH129" s="73"/>
      <c r="DI129" s="73"/>
      <c r="DU129" s="73"/>
      <c r="DV129" s="73"/>
      <c r="DW129" s="73"/>
      <c r="DX129" s="73"/>
      <c r="DY129" s="73"/>
      <c r="DZ129" s="73"/>
      <c r="EA129" s="73"/>
      <c r="EB129" s="73"/>
      <c r="ED129" s="73"/>
      <c r="EE129" s="73"/>
      <c r="FP129" s="73"/>
      <c r="IA129" s="73"/>
      <c r="IB129" s="73"/>
      <c r="IE129" s="73"/>
      <c r="IJ129" s="73"/>
      <c r="IL129" s="73"/>
    </row>
    <row r="130" spans="2:267" ht="63">
      <c r="B130" s="345" t="s">
        <v>140</v>
      </c>
      <c r="AR130" s="73"/>
      <c r="AS130" s="73"/>
      <c r="AT130" s="73"/>
      <c r="AU130" s="73"/>
      <c r="AV130" s="73"/>
      <c r="AW130" s="73"/>
      <c r="AX130" s="73"/>
      <c r="AY130" s="73"/>
      <c r="AZ130" s="73"/>
      <c r="BA130" s="73"/>
      <c r="BB130" s="73"/>
      <c r="BC130" s="73"/>
      <c r="BD130" s="73"/>
      <c r="BE130" s="73"/>
      <c r="BF130" s="73"/>
      <c r="BG130" s="73"/>
      <c r="BH130" s="73"/>
      <c r="BI130" s="73"/>
      <c r="BJ130" s="73"/>
      <c r="BK130" s="73"/>
      <c r="BL130" s="73"/>
      <c r="BM130" s="73"/>
      <c r="BN130" s="73"/>
      <c r="BO130" s="73"/>
      <c r="BP130" s="73"/>
      <c r="BQ130" s="73"/>
      <c r="BR130" s="73"/>
      <c r="BS130" s="73"/>
      <c r="BT130" s="73"/>
      <c r="BU130" s="73"/>
      <c r="BV130" s="73"/>
      <c r="BW130" s="73"/>
      <c r="BX130" s="73"/>
      <c r="BY130" s="73"/>
      <c r="BZ130" s="73"/>
      <c r="CA130" s="73"/>
      <c r="CB130" s="73"/>
      <c r="CC130" s="73"/>
      <c r="CD130" s="73"/>
      <c r="CE130" s="73"/>
      <c r="CF130" s="73"/>
      <c r="CG130" s="73"/>
      <c r="CH130" s="73"/>
      <c r="CI130" s="73"/>
      <c r="CJ130" s="73"/>
      <c r="CK130" s="73"/>
      <c r="CL130" s="73"/>
      <c r="CM130" s="73"/>
      <c r="CN130" s="73"/>
      <c r="CO130" s="73"/>
      <c r="CP130" s="73"/>
      <c r="CQ130" s="73"/>
      <c r="CR130" s="73"/>
      <c r="CS130" s="73"/>
      <c r="CT130" s="73"/>
      <c r="CU130" s="73"/>
      <c r="CV130" s="73"/>
      <c r="CW130" s="73"/>
      <c r="CX130" s="73"/>
      <c r="CY130" s="73"/>
      <c r="CZ130" s="73"/>
      <c r="DA130" s="73"/>
      <c r="DB130" s="73"/>
      <c r="DC130" s="73"/>
      <c r="DD130" s="73"/>
      <c r="DE130" s="73"/>
      <c r="DF130" s="73"/>
      <c r="DG130" s="73"/>
      <c r="DH130" s="73"/>
      <c r="DI130" s="73"/>
      <c r="DU130" s="73"/>
      <c r="DV130" s="73"/>
      <c r="DW130" s="73"/>
      <c r="DX130" s="73"/>
      <c r="DY130" s="73"/>
      <c r="DZ130" s="73"/>
      <c r="EA130" s="73"/>
      <c r="EB130" s="73"/>
      <c r="ED130" s="73"/>
      <c r="EE130" s="73"/>
      <c r="FP130" s="73"/>
      <c r="IA130" s="73"/>
      <c r="IB130" s="73"/>
      <c r="IE130" s="73"/>
      <c r="IJ130" s="73"/>
      <c r="IL130" s="73"/>
    </row>
    <row r="131" spans="2:267" ht="41.25" customHeight="1">
      <c r="B131" s="345" t="s">
        <v>151</v>
      </c>
      <c r="AR131" s="73"/>
      <c r="AS131" s="73"/>
      <c r="AT131" s="73"/>
      <c r="AU131" s="73"/>
      <c r="AV131" s="73"/>
      <c r="AW131" s="73"/>
      <c r="AX131" s="73"/>
      <c r="AY131" s="73"/>
      <c r="AZ131" s="73"/>
      <c r="BA131" s="73"/>
      <c r="BB131" s="73"/>
      <c r="BC131" s="73"/>
      <c r="BD131" s="73"/>
      <c r="BE131" s="73"/>
      <c r="BF131" s="73"/>
      <c r="BG131" s="73"/>
      <c r="BH131" s="73"/>
      <c r="BI131" s="73"/>
      <c r="BJ131" s="73"/>
      <c r="BK131" s="73"/>
      <c r="BL131" s="73"/>
      <c r="BM131" s="73"/>
      <c r="BN131" s="73"/>
      <c r="BO131" s="73"/>
      <c r="BP131" s="73"/>
      <c r="BQ131" s="73"/>
      <c r="BR131" s="73"/>
      <c r="BS131" s="73"/>
      <c r="BT131" s="73"/>
      <c r="BU131" s="73"/>
      <c r="BV131" s="73"/>
      <c r="BW131" s="73"/>
      <c r="BX131" s="73"/>
      <c r="BY131" s="73"/>
      <c r="BZ131" s="73"/>
      <c r="CA131" s="73"/>
      <c r="CB131" s="73"/>
      <c r="CC131" s="73"/>
      <c r="CD131" s="73"/>
      <c r="CE131" s="73"/>
      <c r="CF131" s="73"/>
      <c r="CG131" s="73"/>
      <c r="CH131" s="73"/>
      <c r="CI131" s="73"/>
      <c r="CJ131" s="73"/>
      <c r="CK131" s="73"/>
      <c r="CL131" s="73"/>
      <c r="CM131" s="73"/>
      <c r="CN131" s="73"/>
      <c r="CO131" s="73"/>
      <c r="CP131" s="73"/>
      <c r="CQ131" s="73"/>
      <c r="CR131" s="73"/>
      <c r="CS131" s="73"/>
      <c r="CT131" s="73"/>
      <c r="CU131" s="73"/>
      <c r="CV131" s="73"/>
      <c r="CW131" s="73"/>
      <c r="CX131" s="73"/>
      <c r="CY131" s="73"/>
      <c r="CZ131" s="73"/>
      <c r="DA131" s="73"/>
      <c r="DB131" s="73"/>
      <c r="DC131" s="73"/>
      <c r="DD131" s="73"/>
      <c r="DE131" s="73"/>
      <c r="DF131" s="73"/>
      <c r="DG131" s="73"/>
      <c r="DH131" s="73"/>
      <c r="DI131" s="73"/>
      <c r="DU131" s="73"/>
      <c r="DV131" s="73"/>
      <c r="DW131" s="73"/>
      <c r="DX131" s="73"/>
      <c r="DY131" s="73"/>
      <c r="DZ131" s="73"/>
      <c r="EA131" s="73"/>
      <c r="EB131" s="73"/>
      <c r="ED131" s="73"/>
      <c r="EE131" s="73"/>
      <c r="FP131" s="73"/>
      <c r="IA131" s="73"/>
      <c r="IB131" s="73"/>
      <c r="IE131" s="73"/>
      <c r="IJ131" s="73"/>
      <c r="IL131" s="73"/>
    </row>
    <row r="132" spans="2:267" ht="63">
      <c r="B132" s="346" t="s">
        <v>155</v>
      </c>
      <c r="AR132" s="73"/>
      <c r="AS132" s="73"/>
      <c r="AT132" s="73"/>
      <c r="AU132" s="73"/>
      <c r="AV132" s="73"/>
      <c r="AW132" s="73"/>
      <c r="AX132" s="73"/>
      <c r="AY132" s="73"/>
      <c r="AZ132" s="73"/>
      <c r="BA132" s="73"/>
      <c r="BB132" s="73"/>
      <c r="BC132" s="73"/>
      <c r="BD132" s="73"/>
      <c r="BE132" s="73"/>
      <c r="BF132" s="73"/>
      <c r="BG132" s="73"/>
      <c r="BH132" s="73"/>
      <c r="BI132" s="73"/>
      <c r="BJ132" s="73"/>
      <c r="BK132" s="73"/>
      <c r="BL132" s="73"/>
      <c r="BM132" s="73"/>
      <c r="BN132" s="73"/>
      <c r="BO132" s="73"/>
      <c r="BP132" s="73"/>
      <c r="BQ132" s="73"/>
      <c r="BR132" s="73"/>
      <c r="BS132" s="73"/>
      <c r="BT132" s="73"/>
      <c r="BU132" s="73"/>
      <c r="BV132" s="73"/>
      <c r="BW132" s="73"/>
      <c r="BX132" s="73"/>
      <c r="BY132" s="73"/>
      <c r="BZ132" s="73"/>
      <c r="CA132" s="73"/>
      <c r="CB132" s="73"/>
      <c r="CC132" s="73"/>
      <c r="CD132" s="73"/>
      <c r="CE132" s="73"/>
      <c r="CF132" s="73"/>
      <c r="CG132" s="73"/>
      <c r="CH132" s="73"/>
      <c r="CI132" s="73"/>
      <c r="CJ132" s="73"/>
      <c r="CK132" s="73"/>
      <c r="CL132" s="73"/>
      <c r="CM132" s="73"/>
      <c r="CN132" s="73"/>
      <c r="CO132" s="73"/>
      <c r="CP132" s="73"/>
      <c r="CQ132" s="73"/>
      <c r="CR132" s="73"/>
      <c r="CS132" s="73"/>
      <c r="CT132" s="73"/>
      <c r="CU132" s="73"/>
      <c r="CV132" s="73"/>
      <c r="CW132" s="73"/>
      <c r="CX132" s="73"/>
      <c r="CY132" s="73"/>
      <c r="CZ132" s="73"/>
      <c r="DA132" s="73"/>
      <c r="DB132" s="73"/>
      <c r="DC132" s="73"/>
      <c r="DD132" s="73"/>
      <c r="DE132" s="73"/>
      <c r="DF132" s="73"/>
      <c r="DG132" s="73"/>
      <c r="DH132" s="73"/>
      <c r="DI132" s="73"/>
      <c r="DU132" s="73"/>
      <c r="DV132" s="73"/>
      <c r="DW132" s="73"/>
      <c r="DX132" s="73"/>
      <c r="DY132" s="73"/>
      <c r="DZ132" s="73"/>
      <c r="EA132" s="73"/>
      <c r="EB132" s="73"/>
      <c r="ED132" s="73"/>
      <c r="EE132" s="73"/>
      <c r="FP132" s="73"/>
      <c r="IA132" s="73"/>
      <c r="IB132" s="73"/>
      <c r="IE132" s="73"/>
      <c r="IJ132" s="73"/>
      <c r="IL132" s="73"/>
    </row>
    <row r="133" spans="2:267" s="588" customFormat="1" ht="69" customHeight="1">
      <c r="B133" s="589" t="s">
        <v>184</v>
      </c>
    </row>
    <row r="134" spans="2:267" ht="53.25" customHeight="1">
      <c r="B134" s="347" t="s">
        <v>114</v>
      </c>
      <c r="AR134" s="73"/>
      <c r="AS134" s="73"/>
      <c r="AT134" s="73"/>
      <c r="AU134" s="73"/>
      <c r="AV134" s="73"/>
      <c r="AW134" s="73"/>
      <c r="AX134" s="73"/>
      <c r="AY134" s="73"/>
      <c r="AZ134" s="73"/>
      <c r="BA134" s="73"/>
      <c r="BB134" s="73"/>
      <c r="BC134" s="73"/>
      <c r="BD134" s="73"/>
      <c r="BE134" s="73"/>
      <c r="BF134" s="73"/>
      <c r="BG134" s="73"/>
      <c r="BH134" s="73"/>
      <c r="BI134" s="73"/>
      <c r="BJ134" s="73"/>
      <c r="BK134" s="73"/>
      <c r="BL134" s="73"/>
      <c r="BM134" s="73"/>
      <c r="BN134" s="73"/>
      <c r="BO134" s="73"/>
      <c r="BP134" s="73"/>
      <c r="BQ134" s="73"/>
      <c r="BR134" s="73"/>
      <c r="BS134" s="73"/>
      <c r="BT134" s="73"/>
      <c r="BU134" s="73"/>
      <c r="BV134" s="73"/>
      <c r="BW134" s="73"/>
      <c r="BX134" s="73"/>
      <c r="BY134" s="73"/>
      <c r="BZ134" s="73"/>
      <c r="CA134" s="73"/>
      <c r="CB134" s="73"/>
      <c r="CC134" s="73"/>
      <c r="CD134" s="73"/>
      <c r="CE134" s="73"/>
      <c r="CF134" s="73"/>
      <c r="CG134" s="73"/>
      <c r="CH134" s="73"/>
      <c r="CI134" s="73"/>
      <c r="CJ134" s="73"/>
      <c r="CK134" s="73"/>
      <c r="CL134" s="73"/>
      <c r="CM134" s="73"/>
      <c r="CN134" s="73"/>
      <c r="CO134" s="73"/>
      <c r="CP134" s="73"/>
      <c r="CQ134" s="73"/>
      <c r="CR134" s="73"/>
      <c r="CS134" s="73"/>
      <c r="CT134" s="73"/>
      <c r="CU134" s="73"/>
      <c r="CV134" s="73"/>
      <c r="CW134" s="73"/>
      <c r="CX134" s="73"/>
      <c r="CY134" s="73"/>
      <c r="CZ134" s="73"/>
      <c r="DA134" s="73"/>
      <c r="DB134" s="73"/>
      <c r="DC134" s="73"/>
      <c r="DD134" s="73"/>
      <c r="DE134" s="73"/>
      <c r="DF134" s="73"/>
      <c r="DG134" s="73"/>
      <c r="DH134" s="73"/>
      <c r="DI134" s="73"/>
      <c r="DU134" s="73"/>
      <c r="DV134" s="73"/>
      <c r="DW134" s="73"/>
      <c r="DX134" s="73"/>
      <c r="DY134" s="73"/>
      <c r="DZ134" s="73"/>
      <c r="EA134" s="73"/>
      <c r="EB134" s="73"/>
      <c r="ED134" s="73"/>
      <c r="EE134" s="73"/>
      <c r="FP134" s="73"/>
      <c r="IA134" s="73"/>
      <c r="IB134" s="73"/>
      <c r="IE134" s="73"/>
      <c r="IJ134" s="73"/>
      <c r="IL134" s="73"/>
    </row>
    <row r="135" spans="2:267" ht="17.25" customHeight="1">
      <c r="B135" s="348" t="s">
        <v>141</v>
      </c>
      <c r="AR135" s="73"/>
      <c r="AS135" s="73"/>
      <c r="AT135" s="73"/>
      <c r="AU135" s="73"/>
      <c r="AV135" s="73"/>
      <c r="AW135" s="73"/>
      <c r="AX135" s="73"/>
      <c r="AY135" s="73"/>
      <c r="AZ135" s="73"/>
      <c r="BA135" s="73"/>
      <c r="BB135" s="73"/>
      <c r="BC135" s="73"/>
      <c r="BD135" s="73"/>
      <c r="BE135" s="73"/>
      <c r="BF135" s="73"/>
      <c r="BG135" s="73"/>
      <c r="BH135" s="73"/>
      <c r="BI135" s="73"/>
      <c r="BJ135" s="73"/>
      <c r="BK135" s="73"/>
      <c r="BL135" s="73"/>
      <c r="BM135" s="73"/>
      <c r="BN135" s="73"/>
      <c r="BO135" s="73"/>
      <c r="BP135" s="73"/>
      <c r="BQ135" s="73"/>
      <c r="BR135" s="73"/>
      <c r="BS135" s="73"/>
      <c r="BT135" s="73"/>
      <c r="BU135" s="73"/>
      <c r="BV135" s="73"/>
      <c r="BW135" s="73"/>
      <c r="BX135" s="73"/>
      <c r="BY135" s="73"/>
      <c r="BZ135" s="73"/>
      <c r="CA135" s="73"/>
      <c r="CB135" s="73"/>
      <c r="CC135" s="73"/>
      <c r="CD135" s="73"/>
      <c r="CE135" s="73"/>
      <c r="CF135" s="73"/>
      <c r="CG135" s="73"/>
      <c r="CH135" s="73"/>
      <c r="CI135" s="73"/>
      <c r="CJ135" s="73"/>
      <c r="CK135" s="73"/>
      <c r="CL135" s="73"/>
      <c r="CM135" s="73"/>
      <c r="CN135" s="73"/>
      <c r="CO135" s="73"/>
      <c r="CP135" s="73"/>
      <c r="CQ135" s="73"/>
      <c r="CR135" s="73"/>
      <c r="CS135" s="73"/>
      <c r="CT135" s="73"/>
      <c r="CU135" s="73"/>
      <c r="CV135" s="73"/>
      <c r="CW135" s="73"/>
      <c r="CX135" s="73"/>
      <c r="CY135" s="73"/>
      <c r="CZ135" s="73"/>
      <c r="DA135" s="73"/>
      <c r="DB135" s="73"/>
      <c r="DC135" s="73"/>
      <c r="DD135" s="73"/>
      <c r="DE135" s="73"/>
      <c r="DF135" s="73"/>
      <c r="DG135" s="73"/>
      <c r="DH135" s="73"/>
      <c r="DI135" s="73"/>
      <c r="DU135" s="73"/>
      <c r="DV135" s="73"/>
      <c r="DW135" s="73"/>
      <c r="DX135" s="73"/>
      <c r="DY135" s="73"/>
      <c r="DZ135" s="73"/>
      <c r="EA135" s="73"/>
      <c r="EB135" s="73"/>
      <c r="ED135" s="73"/>
      <c r="EE135" s="73"/>
      <c r="FP135" s="73"/>
      <c r="IA135" s="73"/>
      <c r="IB135" s="73"/>
      <c r="IE135" s="73"/>
      <c r="IJ135" s="73"/>
      <c r="IL135" s="73"/>
    </row>
    <row r="136" spans="2:267" ht="15" customHeight="1">
      <c r="B136" s="349" t="s">
        <v>115</v>
      </c>
      <c r="C136" s="350"/>
      <c r="D136" s="350"/>
      <c r="E136" s="350"/>
      <c r="F136" s="350"/>
      <c r="G136" s="350"/>
      <c r="H136" s="350"/>
      <c r="I136" s="350"/>
      <c r="J136" s="350"/>
      <c r="K136" s="350"/>
      <c r="L136" s="350"/>
      <c r="M136" s="350"/>
      <c r="N136" s="350"/>
      <c r="O136" s="350"/>
      <c r="P136" s="350"/>
      <c r="Q136" s="350"/>
      <c r="R136" s="350"/>
      <c r="S136" s="350"/>
      <c r="T136" s="350"/>
      <c r="U136" s="350"/>
      <c r="V136" s="350"/>
      <c r="W136" s="350"/>
      <c r="X136" s="350"/>
      <c r="Y136" s="350"/>
      <c r="Z136" s="350"/>
      <c r="AA136" s="350"/>
      <c r="AB136" s="350"/>
      <c r="AC136" s="350"/>
      <c r="AD136" s="350"/>
      <c r="AE136" s="350"/>
      <c r="AF136" s="350"/>
      <c r="AG136" s="350"/>
      <c r="AH136" s="350"/>
      <c r="AI136" s="350"/>
      <c r="AJ136" s="350"/>
      <c r="AK136" s="350"/>
      <c r="AL136" s="350"/>
      <c r="AM136" s="350"/>
      <c r="AN136" s="350"/>
      <c r="AO136" s="350"/>
      <c r="AR136" s="73"/>
      <c r="AS136" s="73"/>
      <c r="AT136" s="73"/>
      <c r="AU136" s="73"/>
      <c r="AV136" s="73"/>
      <c r="AW136" s="73"/>
      <c r="AX136" s="73"/>
      <c r="AY136" s="73"/>
      <c r="AZ136" s="73"/>
      <c r="BA136" s="73"/>
      <c r="BB136" s="73"/>
      <c r="BC136" s="73"/>
      <c r="BD136" s="73"/>
      <c r="BE136" s="73"/>
      <c r="BF136" s="73"/>
      <c r="BG136" s="73"/>
      <c r="BH136" s="73"/>
      <c r="BI136" s="73"/>
      <c r="BJ136" s="73"/>
      <c r="BK136" s="73"/>
      <c r="BL136" s="73"/>
      <c r="BM136" s="73"/>
      <c r="BN136" s="73"/>
      <c r="BO136" s="73"/>
      <c r="BP136" s="73"/>
      <c r="BQ136" s="73"/>
      <c r="BR136" s="73"/>
      <c r="BS136" s="73"/>
      <c r="BT136" s="73"/>
      <c r="BU136" s="73"/>
      <c r="BV136" s="73"/>
      <c r="BW136" s="73"/>
      <c r="BX136" s="73"/>
      <c r="BY136" s="73"/>
      <c r="BZ136" s="73"/>
      <c r="CA136" s="73"/>
      <c r="CB136" s="73"/>
      <c r="CC136" s="73"/>
      <c r="CD136" s="73"/>
      <c r="CE136" s="73"/>
      <c r="CF136" s="73"/>
      <c r="CG136" s="73"/>
      <c r="CH136" s="73"/>
      <c r="CI136" s="73"/>
      <c r="CJ136" s="73"/>
      <c r="CK136" s="73"/>
      <c r="CL136" s="73"/>
      <c r="CM136" s="73"/>
      <c r="CN136" s="73"/>
      <c r="CO136" s="73"/>
      <c r="CP136" s="73"/>
      <c r="CQ136" s="73"/>
      <c r="CR136" s="73"/>
      <c r="CS136" s="73"/>
      <c r="CT136" s="73"/>
      <c r="CU136" s="73"/>
      <c r="CV136" s="73"/>
      <c r="CW136" s="73"/>
      <c r="CX136" s="73"/>
      <c r="CY136" s="73"/>
      <c r="CZ136" s="73"/>
      <c r="DA136" s="73"/>
      <c r="DB136" s="73"/>
      <c r="DC136" s="73"/>
      <c r="DD136" s="73"/>
      <c r="DE136" s="73"/>
      <c r="DF136" s="73"/>
      <c r="DG136" s="73"/>
      <c r="DH136" s="73"/>
      <c r="DI136" s="73"/>
      <c r="DU136" s="73"/>
      <c r="DV136" s="73"/>
      <c r="DW136" s="73"/>
      <c r="DX136" s="73"/>
      <c r="DY136" s="73"/>
      <c r="DZ136" s="73"/>
      <c r="EA136" s="73"/>
      <c r="EB136" s="73"/>
      <c r="ED136" s="73"/>
      <c r="EE136" s="73"/>
      <c r="FP136" s="73"/>
      <c r="FT136" s="351"/>
      <c r="HW136" s="351"/>
      <c r="IA136" s="73"/>
      <c r="IB136" s="73"/>
      <c r="IE136" s="73"/>
      <c r="IJ136" s="73"/>
      <c r="IL136" s="73"/>
    </row>
    <row r="137" spans="2:267" ht="18.75" customHeight="1">
      <c r="B137" s="352" t="s">
        <v>116</v>
      </c>
      <c r="C137" s="353">
        <v>2003</v>
      </c>
      <c r="D137" s="353"/>
      <c r="E137" s="353"/>
      <c r="F137" s="353"/>
      <c r="G137" s="353"/>
      <c r="H137" s="353"/>
      <c r="I137" s="353"/>
      <c r="J137" s="353"/>
      <c r="K137" s="353"/>
      <c r="L137" s="353"/>
      <c r="M137" s="353"/>
      <c r="N137" s="353"/>
      <c r="O137" s="353">
        <v>2004</v>
      </c>
      <c r="P137" s="353"/>
      <c r="Q137" s="353"/>
      <c r="R137" s="353"/>
      <c r="S137" s="353"/>
      <c r="T137" s="353"/>
      <c r="U137" s="353"/>
      <c r="V137" s="353"/>
      <c r="W137" s="353"/>
      <c r="X137" s="353"/>
      <c r="Y137" s="353"/>
      <c r="Z137" s="353"/>
      <c r="AA137" s="353">
        <v>2005</v>
      </c>
      <c r="AB137" s="353"/>
      <c r="AC137" s="353"/>
      <c r="AD137" s="353"/>
      <c r="AE137" s="353"/>
      <c r="AF137" s="353"/>
      <c r="AG137" s="353"/>
      <c r="AH137" s="353"/>
      <c r="AI137" s="353"/>
      <c r="AJ137" s="353"/>
      <c r="AK137" s="353"/>
      <c r="AL137" s="353"/>
      <c r="AM137" s="354">
        <v>2006</v>
      </c>
      <c r="AN137" s="593">
        <v>2007</v>
      </c>
      <c r="AO137" s="594"/>
      <c r="AP137" s="594"/>
      <c r="AQ137" s="594"/>
      <c r="AR137" s="594"/>
      <c r="AS137" s="594"/>
      <c r="AT137" s="594"/>
      <c r="AU137" s="594"/>
      <c r="AV137" s="594"/>
      <c r="AW137" s="594"/>
      <c r="AX137" s="594"/>
      <c r="AY137" s="595"/>
      <c r="AZ137" s="596">
        <v>2008</v>
      </c>
      <c r="BA137" s="597"/>
      <c r="BB137" s="597"/>
      <c r="BC137" s="597"/>
      <c r="BD137" s="597"/>
      <c r="BE137" s="597"/>
      <c r="BF137" s="597"/>
      <c r="BG137" s="597"/>
      <c r="BH137" s="597"/>
      <c r="BI137" s="597"/>
      <c r="BJ137" s="597"/>
      <c r="BK137" s="598"/>
      <c r="BL137" s="599">
        <v>2009</v>
      </c>
      <c r="BM137" s="597"/>
      <c r="BN137" s="597"/>
      <c r="BO137" s="597"/>
      <c r="BP137" s="597"/>
      <c r="BQ137" s="597"/>
      <c r="BR137" s="597"/>
      <c r="BS137" s="597"/>
      <c r="BT137" s="597"/>
      <c r="BU137" s="597"/>
      <c r="BV137" s="597"/>
      <c r="BW137" s="598"/>
      <c r="BX137" s="356">
        <v>2010</v>
      </c>
      <c r="BY137" s="5"/>
      <c r="BZ137" s="5"/>
      <c r="CA137" s="5"/>
      <c r="CB137" s="5"/>
      <c r="CC137" s="5"/>
      <c r="CD137" s="5"/>
      <c r="CE137" s="5"/>
      <c r="CF137" s="5"/>
      <c r="CG137" s="5"/>
      <c r="CH137" s="5"/>
      <c r="CI137" s="355">
        <v>2010</v>
      </c>
      <c r="CJ137" s="356">
        <v>2011</v>
      </c>
      <c r="CK137" s="5"/>
      <c r="CL137" s="5"/>
      <c r="CM137" s="5"/>
      <c r="CN137" s="5"/>
      <c r="CO137" s="5"/>
      <c r="CP137" s="5"/>
      <c r="CQ137" s="5"/>
      <c r="CR137" s="5"/>
      <c r="CS137" s="5"/>
      <c r="CT137" s="5"/>
      <c r="CU137" s="355"/>
      <c r="CV137" s="13">
        <v>2012</v>
      </c>
      <c r="CW137" s="13"/>
      <c r="CX137" s="13"/>
      <c r="CY137" s="13"/>
      <c r="CZ137" s="13"/>
      <c r="DA137" s="13"/>
      <c r="DB137" s="13"/>
      <c r="DC137" s="13"/>
      <c r="DD137" s="13"/>
      <c r="DE137" s="13"/>
      <c r="DF137" s="13"/>
      <c r="DG137" s="357"/>
      <c r="DH137" s="596">
        <v>2013</v>
      </c>
      <c r="DI137" s="597"/>
      <c r="DJ137" s="597"/>
      <c r="DK137" s="597"/>
      <c r="DL137" s="597"/>
      <c r="DM137" s="597"/>
      <c r="DN137" s="597"/>
      <c r="DO137" s="597"/>
      <c r="DP137" s="597"/>
      <c r="DQ137" s="597"/>
      <c r="DR137" s="597"/>
      <c r="DS137" s="600"/>
      <c r="DT137" s="4">
        <v>2014</v>
      </c>
      <c r="DU137" s="5"/>
      <c r="DV137" s="5"/>
      <c r="DW137" s="5"/>
      <c r="DX137" s="5"/>
      <c r="DY137" s="5"/>
      <c r="DZ137" s="5"/>
      <c r="EA137" s="5"/>
      <c r="EB137" s="5"/>
      <c r="EC137" s="5"/>
      <c r="ED137" s="5"/>
      <c r="EE137" s="6">
        <v>2014</v>
      </c>
      <c r="EF137" s="4">
        <v>2015</v>
      </c>
      <c r="EG137" s="5"/>
      <c r="EH137" s="5"/>
      <c r="EI137" s="5"/>
      <c r="EJ137" s="5"/>
      <c r="EK137" s="5"/>
      <c r="EL137" s="5"/>
      <c r="EM137" s="5"/>
      <c r="EN137" s="5"/>
      <c r="EO137" s="5"/>
      <c r="EP137" s="5"/>
      <c r="EQ137" s="6"/>
      <c r="ER137" s="603">
        <v>2016</v>
      </c>
      <c r="ES137" s="604"/>
      <c r="ET137" s="604"/>
      <c r="EU137" s="604"/>
      <c r="EV137" s="604"/>
      <c r="EW137" s="604"/>
      <c r="EX137" s="604"/>
      <c r="EY137" s="604"/>
      <c r="EZ137" s="604"/>
      <c r="FA137" s="604"/>
      <c r="FB137" s="604"/>
      <c r="FC137" s="605"/>
      <c r="FD137" s="596">
        <v>2017</v>
      </c>
      <c r="FE137" s="597"/>
      <c r="FF137" s="597"/>
      <c r="FG137" s="597"/>
      <c r="FH137" s="597"/>
      <c r="FI137" s="597"/>
      <c r="FJ137" s="597"/>
      <c r="FK137" s="597"/>
      <c r="FL137" s="597"/>
      <c r="FM137" s="597"/>
      <c r="FN137" s="597"/>
      <c r="FO137" s="600"/>
      <c r="FP137" s="596">
        <v>2018</v>
      </c>
      <c r="FQ137" s="597"/>
      <c r="FR137" s="597"/>
      <c r="FS137" s="597"/>
      <c r="FT137" s="597"/>
      <c r="FU137" s="597"/>
      <c r="FV137" s="597"/>
      <c r="FW137" s="597"/>
      <c r="FX137" s="597"/>
      <c r="FY137" s="597"/>
      <c r="FZ137" s="597"/>
      <c r="GA137" s="600"/>
      <c r="GB137" s="596">
        <v>2019</v>
      </c>
      <c r="GC137" s="597"/>
      <c r="GD137" s="597"/>
      <c r="GE137" s="597"/>
      <c r="GF137" s="597"/>
      <c r="GG137" s="597"/>
      <c r="GH137" s="597"/>
      <c r="GI137" s="597"/>
      <c r="GJ137" s="597"/>
      <c r="GK137" s="597"/>
      <c r="GL137" s="597"/>
      <c r="GM137" s="600"/>
      <c r="GN137" s="603">
        <v>2020</v>
      </c>
      <c r="GO137" s="604"/>
      <c r="GP137" s="604"/>
      <c r="GQ137" s="604"/>
      <c r="GR137" s="604"/>
      <c r="GS137" s="604"/>
      <c r="GT137" s="604"/>
      <c r="GU137" s="604"/>
      <c r="GV137" s="604"/>
      <c r="GW137" s="604"/>
      <c r="GX137" s="604"/>
      <c r="GY137" s="605"/>
      <c r="GZ137" s="596">
        <v>2021</v>
      </c>
      <c r="HA137" s="597"/>
      <c r="HB137" s="597"/>
      <c r="HC137" s="597"/>
      <c r="HD137" s="597"/>
      <c r="HE137" s="597"/>
      <c r="HF137" s="597"/>
      <c r="HG137" s="597"/>
      <c r="HH137" s="597"/>
      <c r="HI137" s="597"/>
      <c r="HJ137" s="597"/>
      <c r="HK137" s="597"/>
      <c r="HL137" s="609">
        <v>2022</v>
      </c>
      <c r="HM137" s="609"/>
      <c r="HN137" s="609"/>
      <c r="HO137" s="609"/>
      <c r="HP137" s="609"/>
      <c r="HQ137" s="609"/>
      <c r="HR137" s="609"/>
      <c r="HS137" s="609"/>
      <c r="HT137" s="609"/>
      <c r="HU137" s="609"/>
      <c r="HV137" s="609"/>
      <c r="HW137" s="596"/>
      <c r="HX137" s="609">
        <v>2023</v>
      </c>
      <c r="HY137" s="609"/>
      <c r="HZ137" s="609"/>
      <c r="IA137" s="609"/>
      <c r="IB137" s="609"/>
      <c r="IC137" s="609"/>
      <c r="ID137" s="609"/>
      <c r="IE137" s="609"/>
      <c r="IF137" s="609"/>
      <c r="IG137" s="609"/>
      <c r="IH137" s="609"/>
      <c r="II137" s="609"/>
      <c r="IJ137" s="596">
        <v>2024</v>
      </c>
      <c r="IK137" s="597"/>
      <c r="IL137" s="597"/>
      <c r="IM137" s="597"/>
      <c r="IN137" s="597"/>
      <c r="IO137" s="597"/>
      <c r="IP137" s="597"/>
      <c r="IQ137" s="597"/>
      <c r="IR137" s="597"/>
      <c r="IS137" s="597"/>
      <c r="IT137" s="597"/>
      <c r="IU137" s="597"/>
      <c r="IV137" s="596">
        <v>2025</v>
      </c>
      <c r="IW137" s="597"/>
      <c r="IX137" s="597"/>
      <c r="IY137" s="597"/>
      <c r="IZ137" s="597"/>
      <c r="JA137" s="597"/>
      <c r="JB137" s="597"/>
      <c r="JC137" s="597"/>
      <c r="JD137" s="597"/>
      <c r="JE137" s="597"/>
      <c r="JF137" s="597"/>
      <c r="JG137" s="600"/>
    </row>
    <row r="138" spans="2:267" s="327" customFormat="1" ht="15" customHeight="1">
      <c r="B138" s="358"/>
      <c r="C138" s="359" t="s">
        <v>0</v>
      </c>
      <c r="D138" s="360" t="s">
        <v>1</v>
      </c>
      <c r="E138" s="3" t="s">
        <v>2</v>
      </c>
      <c r="F138" s="361" t="s">
        <v>3</v>
      </c>
      <c r="G138" s="361" t="s">
        <v>4</v>
      </c>
      <c r="H138" s="361" t="s">
        <v>5</v>
      </c>
      <c r="I138" s="361" t="s">
        <v>6</v>
      </c>
      <c r="J138" s="361" t="s">
        <v>7</v>
      </c>
      <c r="K138" s="361" t="s">
        <v>8</v>
      </c>
      <c r="L138" s="361" t="s">
        <v>9</v>
      </c>
      <c r="M138" s="361" t="s">
        <v>10</v>
      </c>
      <c r="N138" s="361" t="s">
        <v>11</v>
      </c>
      <c r="O138" s="362" t="s">
        <v>0</v>
      </c>
      <c r="P138" s="363" t="s">
        <v>1</v>
      </c>
      <c r="Q138" s="364" t="s">
        <v>14</v>
      </c>
      <c r="R138" s="364" t="s">
        <v>3</v>
      </c>
      <c r="S138" s="365" t="s">
        <v>4</v>
      </c>
      <c r="T138" s="365" t="s">
        <v>5</v>
      </c>
      <c r="U138" s="365" t="s">
        <v>6</v>
      </c>
      <c r="V138" s="365" t="s">
        <v>7</v>
      </c>
      <c r="W138" s="365" t="s">
        <v>13</v>
      </c>
      <c r="X138" s="365" t="s">
        <v>9</v>
      </c>
      <c r="Y138" s="365" t="s">
        <v>10</v>
      </c>
      <c r="Z138" s="365" t="s">
        <v>11</v>
      </c>
      <c r="AA138" s="366" t="s">
        <v>0</v>
      </c>
      <c r="AB138" s="367" t="s">
        <v>1</v>
      </c>
      <c r="AC138" s="365" t="s">
        <v>14</v>
      </c>
      <c r="AD138" s="365" t="s">
        <v>3</v>
      </c>
      <c r="AE138" s="365" t="s">
        <v>4</v>
      </c>
      <c r="AF138" s="365" t="s">
        <v>5</v>
      </c>
      <c r="AG138" s="365" t="s">
        <v>6</v>
      </c>
      <c r="AH138" s="365" t="s">
        <v>7</v>
      </c>
      <c r="AI138" s="365" t="s">
        <v>8</v>
      </c>
      <c r="AJ138" s="365" t="s">
        <v>9</v>
      </c>
      <c r="AK138" s="365" t="s">
        <v>10</v>
      </c>
      <c r="AL138" s="368" t="s">
        <v>11</v>
      </c>
      <c r="AM138" s="369" t="s">
        <v>0</v>
      </c>
      <c r="AN138" s="370" t="s">
        <v>1</v>
      </c>
      <c r="AO138" s="368" t="s">
        <v>14</v>
      </c>
      <c r="AP138" s="368" t="s">
        <v>15</v>
      </c>
      <c r="AQ138" s="368" t="s">
        <v>16</v>
      </c>
      <c r="AR138" s="368" t="s">
        <v>5</v>
      </c>
      <c r="AS138" s="368" t="s">
        <v>6</v>
      </c>
      <c r="AT138" s="368" t="s">
        <v>7</v>
      </c>
      <c r="AU138" s="368" t="s">
        <v>13</v>
      </c>
      <c r="AV138" s="368" t="s">
        <v>17</v>
      </c>
      <c r="AW138" s="368" t="s">
        <v>10</v>
      </c>
      <c r="AX138" s="368" t="s">
        <v>11</v>
      </c>
      <c r="AY138" s="369" t="s">
        <v>0</v>
      </c>
      <c r="AZ138" s="370" t="s">
        <v>1</v>
      </c>
      <c r="BA138" s="368" t="s">
        <v>14</v>
      </c>
      <c r="BB138" s="368" t="s">
        <v>15</v>
      </c>
      <c r="BC138" s="368" t="s">
        <v>16</v>
      </c>
      <c r="BD138" s="368" t="s">
        <v>5</v>
      </c>
      <c r="BE138" s="368" t="s">
        <v>18</v>
      </c>
      <c r="BF138" s="368" t="s">
        <v>19</v>
      </c>
      <c r="BG138" s="368" t="s">
        <v>20</v>
      </c>
      <c r="BH138" s="368" t="s">
        <v>21</v>
      </c>
      <c r="BI138" s="368" t="s">
        <v>22</v>
      </c>
      <c r="BJ138" s="368" t="s">
        <v>23</v>
      </c>
      <c r="BK138" s="369" t="s">
        <v>24</v>
      </c>
      <c r="BL138" s="370" t="s">
        <v>25</v>
      </c>
      <c r="BM138" s="368" t="s">
        <v>2</v>
      </c>
      <c r="BN138" s="368" t="s">
        <v>26</v>
      </c>
      <c r="BO138" s="368" t="s">
        <v>27</v>
      </c>
      <c r="BP138" s="368" t="s">
        <v>5</v>
      </c>
      <c r="BQ138" s="368" t="s">
        <v>18</v>
      </c>
      <c r="BR138" s="368" t="s">
        <v>19</v>
      </c>
      <c r="BS138" s="368" t="s">
        <v>20</v>
      </c>
      <c r="BT138" s="368" t="s">
        <v>21</v>
      </c>
      <c r="BU138" s="368" t="s">
        <v>22</v>
      </c>
      <c r="BV138" s="368" t="s">
        <v>23</v>
      </c>
      <c r="BW138" s="369" t="s">
        <v>24</v>
      </c>
      <c r="BX138" s="370" t="s">
        <v>25</v>
      </c>
      <c r="BY138" s="368" t="s">
        <v>2</v>
      </c>
      <c r="BZ138" s="368" t="s">
        <v>26</v>
      </c>
      <c r="CA138" s="368" t="s">
        <v>27</v>
      </c>
      <c r="CB138" s="368" t="s">
        <v>5</v>
      </c>
      <c r="CC138" s="368" t="s">
        <v>18</v>
      </c>
      <c r="CD138" s="368" t="s">
        <v>19</v>
      </c>
      <c r="CE138" s="368" t="s">
        <v>20</v>
      </c>
      <c r="CF138" s="368" t="s">
        <v>21</v>
      </c>
      <c r="CG138" s="368" t="s">
        <v>22</v>
      </c>
      <c r="CH138" s="368" t="s">
        <v>23</v>
      </c>
      <c r="CI138" s="369" t="s">
        <v>24</v>
      </c>
      <c r="CJ138" s="370" t="s">
        <v>25</v>
      </c>
      <c r="CK138" s="368" t="s">
        <v>2</v>
      </c>
      <c r="CL138" s="368" t="s">
        <v>26</v>
      </c>
      <c r="CM138" s="368" t="s">
        <v>27</v>
      </c>
      <c r="CN138" s="368" t="s">
        <v>5</v>
      </c>
      <c r="CO138" s="368" t="s">
        <v>18</v>
      </c>
      <c r="CP138" s="368" t="s">
        <v>19</v>
      </c>
      <c r="CQ138" s="368" t="s">
        <v>20</v>
      </c>
      <c r="CR138" s="368" t="s">
        <v>21</v>
      </c>
      <c r="CS138" s="368" t="s">
        <v>22</v>
      </c>
      <c r="CT138" s="368" t="s">
        <v>23</v>
      </c>
      <c r="CU138" s="369" t="s">
        <v>24</v>
      </c>
      <c r="CV138" s="368" t="s">
        <v>25</v>
      </c>
      <c r="CW138" s="368" t="s">
        <v>2</v>
      </c>
      <c r="CX138" s="368" t="s">
        <v>26</v>
      </c>
      <c r="CY138" s="368" t="s">
        <v>27</v>
      </c>
      <c r="CZ138" s="368" t="s">
        <v>5</v>
      </c>
      <c r="DA138" s="368" t="s">
        <v>18</v>
      </c>
      <c r="DB138" s="368" t="s">
        <v>19</v>
      </c>
      <c r="DC138" s="368" t="s">
        <v>20</v>
      </c>
      <c r="DD138" s="368" t="s">
        <v>21</v>
      </c>
      <c r="DE138" s="368" t="s">
        <v>22</v>
      </c>
      <c r="DF138" s="368" t="s">
        <v>23</v>
      </c>
      <c r="DG138" s="371" t="s">
        <v>24</v>
      </c>
      <c r="DH138" s="372" t="s">
        <v>25</v>
      </c>
      <c r="DI138" s="368" t="s">
        <v>2</v>
      </c>
      <c r="DJ138" s="368" t="s">
        <v>26</v>
      </c>
      <c r="DK138" s="368" t="s">
        <v>27</v>
      </c>
      <c r="DL138" s="368" t="s">
        <v>5</v>
      </c>
      <c r="DM138" s="368" t="s">
        <v>18</v>
      </c>
      <c r="DN138" s="368" t="s">
        <v>19</v>
      </c>
      <c r="DO138" s="368" t="s">
        <v>20</v>
      </c>
      <c r="DP138" s="368" t="s">
        <v>21</v>
      </c>
      <c r="DQ138" s="368" t="s">
        <v>22</v>
      </c>
      <c r="DR138" s="368" t="s">
        <v>23</v>
      </c>
      <c r="DS138" s="371" t="s">
        <v>24</v>
      </c>
      <c r="DT138" s="372" t="s">
        <v>25</v>
      </c>
      <c r="DU138" s="368" t="s">
        <v>2</v>
      </c>
      <c r="DV138" s="368" t="s">
        <v>26</v>
      </c>
      <c r="DW138" s="368" t="s">
        <v>27</v>
      </c>
      <c r="DX138" s="368" t="s">
        <v>5</v>
      </c>
      <c r="DY138" s="368" t="s">
        <v>18</v>
      </c>
      <c r="DZ138" s="368" t="s">
        <v>19</v>
      </c>
      <c r="EA138" s="368" t="s">
        <v>20</v>
      </c>
      <c r="EB138" s="368" t="s">
        <v>21</v>
      </c>
      <c r="EC138" s="368" t="s">
        <v>22</v>
      </c>
      <c r="ED138" s="368" t="s">
        <v>23</v>
      </c>
      <c r="EE138" s="371" t="s">
        <v>24</v>
      </c>
      <c r="EF138" s="372" t="s">
        <v>1</v>
      </c>
      <c r="EG138" s="368" t="s">
        <v>14</v>
      </c>
      <c r="EH138" s="368" t="s">
        <v>15</v>
      </c>
      <c r="EI138" s="368" t="s">
        <v>16</v>
      </c>
      <c r="EJ138" s="368" t="s">
        <v>28</v>
      </c>
      <c r="EK138" s="368" t="s">
        <v>18</v>
      </c>
      <c r="EL138" s="368" t="s">
        <v>19</v>
      </c>
      <c r="EM138" s="368" t="s">
        <v>13</v>
      </c>
      <c r="EN138" s="368" t="s">
        <v>9</v>
      </c>
      <c r="EO138" s="368" t="s">
        <v>10</v>
      </c>
      <c r="EP138" s="368" t="s">
        <v>11</v>
      </c>
      <c r="EQ138" s="371" t="s">
        <v>0</v>
      </c>
      <c r="ER138" s="372" t="s">
        <v>25</v>
      </c>
      <c r="ES138" s="368" t="s">
        <v>2</v>
      </c>
      <c r="ET138" s="368" t="s">
        <v>26</v>
      </c>
      <c r="EU138" s="368" t="s">
        <v>27</v>
      </c>
      <c r="EV138" s="368" t="s">
        <v>5</v>
      </c>
      <c r="EW138" s="368" t="s">
        <v>18</v>
      </c>
      <c r="EX138" s="368" t="s">
        <v>19</v>
      </c>
      <c r="EY138" s="368" t="s">
        <v>20</v>
      </c>
      <c r="EZ138" s="368" t="s">
        <v>21</v>
      </c>
      <c r="FA138" s="368" t="s">
        <v>22</v>
      </c>
      <c r="FB138" s="368" t="s">
        <v>23</v>
      </c>
      <c r="FC138" s="371" t="s">
        <v>24</v>
      </c>
      <c r="FD138" s="3" t="s">
        <v>25</v>
      </c>
      <c r="FE138" s="3" t="s">
        <v>2</v>
      </c>
      <c r="FF138" s="3" t="s">
        <v>26</v>
      </c>
      <c r="FG138" s="3" t="s">
        <v>27</v>
      </c>
      <c r="FH138" s="3" t="s">
        <v>5</v>
      </c>
      <c r="FI138" s="3" t="s">
        <v>18</v>
      </c>
      <c r="FJ138" s="3" t="s">
        <v>19</v>
      </c>
      <c r="FK138" s="371" t="s">
        <v>20</v>
      </c>
      <c r="FL138" s="372" t="s">
        <v>21</v>
      </c>
      <c r="FM138" s="372" t="s">
        <v>22</v>
      </c>
      <c r="FN138" s="372" t="s">
        <v>23</v>
      </c>
      <c r="FO138" s="3" t="s">
        <v>24</v>
      </c>
      <c r="FP138" s="6" t="s">
        <v>25</v>
      </c>
      <c r="FQ138" s="5" t="s">
        <v>2</v>
      </c>
      <c r="FR138" s="10" t="s">
        <v>26</v>
      </c>
      <c r="FS138" s="5" t="s">
        <v>27</v>
      </c>
      <c r="FT138" s="10" t="s">
        <v>5</v>
      </c>
      <c r="FU138" s="10" t="s">
        <v>18</v>
      </c>
      <c r="FV138" s="5" t="s">
        <v>19</v>
      </c>
      <c r="FW138" s="10" t="s">
        <v>20</v>
      </c>
      <c r="FX138" s="4" t="s">
        <v>21</v>
      </c>
      <c r="FY138" s="4" t="s">
        <v>22</v>
      </c>
      <c r="FZ138" s="4" t="s">
        <v>23</v>
      </c>
      <c r="GA138" s="4" t="s">
        <v>24</v>
      </c>
      <c r="GB138" s="4" t="s">
        <v>25</v>
      </c>
      <c r="GC138" s="4" t="s">
        <v>2</v>
      </c>
      <c r="GD138" s="4" t="s">
        <v>26</v>
      </c>
      <c r="GE138" s="4" t="s">
        <v>27</v>
      </c>
      <c r="GF138" s="4" t="s">
        <v>5</v>
      </c>
      <c r="GG138" s="4" t="s">
        <v>18</v>
      </c>
      <c r="GH138" s="10" t="s">
        <v>19</v>
      </c>
      <c r="GI138" s="4" t="s">
        <v>20</v>
      </c>
      <c r="GJ138" s="10" t="s">
        <v>21</v>
      </c>
      <c r="GK138" s="10" t="s">
        <v>22</v>
      </c>
      <c r="GL138" s="4" t="s">
        <v>23</v>
      </c>
      <c r="GM138" s="10" t="s">
        <v>24</v>
      </c>
      <c r="GN138" s="10" t="s">
        <v>25</v>
      </c>
      <c r="GO138" s="4" t="s">
        <v>2</v>
      </c>
      <c r="GP138" s="10" t="s">
        <v>26</v>
      </c>
      <c r="GQ138" s="10" t="s">
        <v>27</v>
      </c>
      <c r="GR138" s="10" t="s">
        <v>5</v>
      </c>
      <c r="GS138" s="4" t="s">
        <v>18</v>
      </c>
      <c r="GT138" s="4" t="s">
        <v>19</v>
      </c>
      <c r="GU138" s="10" t="s">
        <v>20</v>
      </c>
      <c r="GV138" s="10" t="s">
        <v>21</v>
      </c>
      <c r="GW138" s="4" t="s">
        <v>22</v>
      </c>
      <c r="GX138" s="10" t="s">
        <v>23</v>
      </c>
      <c r="GY138" s="10" t="s">
        <v>24</v>
      </c>
      <c r="GZ138" s="10" t="s">
        <v>25</v>
      </c>
      <c r="HA138" s="10" t="s">
        <v>2</v>
      </c>
      <c r="HB138" s="10" t="s">
        <v>26</v>
      </c>
      <c r="HC138" s="10" t="s">
        <v>27</v>
      </c>
      <c r="HD138" s="10" t="s">
        <v>5</v>
      </c>
      <c r="HE138" s="10" t="s">
        <v>18</v>
      </c>
      <c r="HF138" s="10" t="s">
        <v>19</v>
      </c>
      <c r="HG138" s="10" t="s">
        <v>20</v>
      </c>
      <c r="HH138" s="10" t="s">
        <v>21</v>
      </c>
      <c r="HI138" s="10" t="s">
        <v>22</v>
      </c>
      <c r="HJ138" s="10" t="s">
        <v>23</v>
      </c>
      <c r="HK138" s="10" t="s">
        <v>24</v>
      </c>
      <c r="HL138" s="10" t="s">
        <v>25</v>
      </c>
      <c r="HM138" s="10" t="s">
        <v>2</v>
      </c>
      <c r="HN138" s="10" t="s">
        <v>26</v>
      </c>
      <c r="HO138" s="10" t="s">
        <v>27</v>
      </c>
      <c r="HP138" s="10" t="s">
        <v>5</v>
      </c>
      <c r="HQ138" s="10" t="s">
        <v>18</v>
      </c>
      <c r="HR138" s="10" t="s">
        <v>19</v>
      </c>
      <c r="HS138" s="10" t="s">
        <v>20</v>
      </c>
      <c r="HT138" s="10" t="s">
        <v>21</v>
      </c>
      <c r="HU138" s="10" t="s">
        <v>22</v>
      </c>
      <c r="HV138" s="4" t="s">
        <v>23</v>
      </c>
      <c r="HW138" s="4" t="s">
        <v>24</v>
      </c>
      <c r="HX138" s="373" t="s">
        <v>25</v>
      </c>
      <c r="HY138" s="374" t="s">
        <v>2</v>
      </c>
      <c r="HZ138" s="373" t="s">
        <v>26</v>
      </c>
      <c r="IA138" s="375" t="s">
        <v>27</v>
      </c>
      <c r="IB138" s="375" t="s">
        <v>5</v>
      </c>
      <c r="IC138" s="374" t="s">
        <v>18</v>
      </c>
      <c r="ID138" s="374" t="s">
        <v>19</v>
      </c>
      <c r="IE138" s="374" t="s">
        <v>20</v>
      </c>
      <c r="IF138" s="373" t="s">
        <v>21</v>
      </c>
      <c r="IG138" s="373" t="s">
        <v>22</v>
      </c>
      <c r="IH138" s="373" t="s">
        <v>23</v>
      </c>
      <c r="II138" s="10" t="s">
        <v>24</v>
      </c>
      <c r="IJ138" s="374" t="s">
        <v>25</v>
      </c>
      <c r="IK138" s="373" t="s">
        <v>2</v>
      </c>
      <c r="IL138" s="4" t="s">
        <v>26</v>
      </c>
      <c r="IM138" s="10" t="s">
        <v>27</v>
      </c>
      <c r="IN138" s="10" t="s">
        <v>5</v>
      </c>
      <c r="IO138" s="4" t="s">
        <v>18</v>
      </c>
      <c r="IP138" s="4" t="s">
        <v>19</v>
      </c>
      <c r="IQ138" s="4" t="s">
        <v>20</v>
      </c>
      <c r="IR138" s="10" t="s">
        <v>21</v>
      </c>
      <c r="IS138" s="10" t="s">
        <v>22</v>
      </c>
      <c r="IT138" s="10" t="s">
        <v>23</v>
      </c>
      <c r="IU138" s="10" t="s">
        <v>24</v>
      </c>
      <c r="IV138" s="374" t="s">
        <v>25</v>
      </c>
      <c r="IW138" s="374" t="s">
        <v>2</v>
      </c>
      <c r="IX138" s="374" t="s">
        <v>26</v>
      </c>
      <c r="IY138" s="374" t="s">
        <v>27</v>
      </c>
      <c r="IZ138" s="376" t="s">
        <v>5</v>
      </c>
      <c r="JA138" s="10" t="s">
        <v>18</v>
      </c>
      <c r="JB138" s="6" t="s">
        <v>19</v>
      </c>
      <c r="JC138" s="6" t="s">
        <v>20</v>
      </c>
      <c r="JD138" s="6" t="s">
        <v>21</v>
      </c>
      <c r="JE138" s="6" t="s">
        <v>22</v>
      </c>
      <c r="JF138" s="6" t="s">
        <v>23</v>
      </c>
      <c r="JG138" s="6" t="s">
        <v>24</v>
      </c>
    </row>
    <row r="139" spans="2:267" ht="15" customHeight="1">
      <c r="B139" s="377" t="s">
        <v>117</v>
      </c>
      <c r="C139" s="378"/>
      <c r="D139" s="379"/>
      <c r="E139" s="380"/>
      <c r="F139" s="380"/>
      <c r="G139" s="380"/>
      <c r="H139" s="380"/>
      <c r="I139" s="380"/>
      <c r="J139" s="380"/>
      <c r="K139" s="380"/>
      <c r="L139" s="380"/>
      <c r="M139" s="380"/>
      <c r="N139" s="381"/>
      <c r="O139" s="382"/>
      <c r="P139" s="383"/>
      <c r="Q139" s="384"/>
      <c r="R139" s="384"/>
      <c r="S139" s="384"/>
      <c r="T139" s="385"/>
      <c r="U139" s="385"/>
      <c r="V139" s="385"/>
      <c r="W139" s="385"/>
      <c r="X139" s="384"/>
      <c r="Y139" s="384"/>
      <c r="Z139" s="385"/>
      <c r="AA139" s="386"/>
      <c r="AB139" s="383"/>
      <c r="AC139" s="385"/>
      <c r="AD139" s="384"/>
      <c r="AE139" s="384"/>
      <c r="AF139" s="384"/>
      <c r="AG139" s="385"/>
      <c r="AH139" s="384"/>
      <c r="AI139" s="385"/>
      <c r="AJ139" s="385"/>
      <c r="AK139" s="385"/>
      <c r="AL139" s="385"/>
      <c r="AM139" s="386"/>
      <c r="AN139" s="385"/>
      <c r="AO139" s="385"/>
      <c r="AP139" s="385"/>
      <c r="AQ139" s="384"/>
      <c r="AR139" s="385"/>
      <c r="AS139" s="385"/>
      <c r="AT139" s="385"/>
      <c r="AU139" s="385"/>
      <c r="AV139" s="385"/>
      <c r="AW139" s="385"/>
      <c r="AX139" s="384"/>
      <c r="AY139" s="387"/>
      <c r="AZ139" s="384"/>
      <c r="BA139" s="385"/>
      <c r="BB139" s="385"/>
      <c r="BC139" s="385"/>
      <c r="BD139" s="385"/>
      <c r="BE139" s="385"/>
      <c r="BF139" s="385"/>
      <c r="BG139" s="385"/>
      <c r="BH139" s="385"/>
      <c r="BI139" s="385"/>
      <c r="BJ139" s="385"/>
      <c r="BK139" s="387"/>
      <c r="BL139" s="383"/>
      <c r="BM139" s="385"/>
      <c r="BN139" s="385"/>
      <c r="BO139" s="385"/>
      <c r="BP139" s="385"/>
      <c r="BQ139" s="385"/>
      <c r="BR139" s="385"/>
      <c r="BS139" s="385"/>
      <c r="BT139" s="385"/>
      <c r="BU139" s="385"/>
      <c r="BV139" s="385"/>
      <c r="BW139" s="386"/>
      <c r="BX139" s="388"/>
      <c r="BY139" s="384"/>
      <c r="BZ139" s="385"/>
      <c r="CA139" s="385"/>
      <c r="CB139" s="385"/>
      <c r="CC139" s="389"/>
      <c r="CD139" s="389"/>
      <c r="CE139" s="389"/>
      <c r="CF139" s="389"/>
      <c r="CG139" s="389"/>
      <c r="CH139" s="389"/>
      <c r="CI139" s="390"/>
      <c r="CJ139" s="391"/>
      <c r="CK139" s="389"/>
      <c r="CL139" s="389"/>
      <c r="CM139" s="389"/>
      <c r="CN139" s="389"/>
      <c r="CO139" s="389"/>
      <c r="CP139" s="389"/>
      <c r="CQ139" s="389"/>
      <c r="CR139" s="389"/>
      <c r="CS139" s="389"/>
      <c r="CT139" s="389"/>
      <c r="CU139" s="390"/>
      <c r="CV139" s="389"/>
      <c r="CW139" s="392"/>
      <c r="CX139" s="389"/>
      <c r="CY139" s="389"/>
      <c r="CZ139" s="389"/>
      <c r="DA139" s="389"/>
      <c r="DB139" s="389"/>
      <c r="DC139" s="389"/>
      <c r="DD139" s="389"/>
      <c r="DE139" s="392"/>
      <c r="DF139" s="389"/>
      <c r="DG139" s="393"/>
      <c r="DH139" s="394"/>
      <c r="DI139" s="389"/>
      <c r="DJ139" s="389"/>
      <c r="DK139" s="392"/>
      <c r="DL139" s="392"/>
      <c r="DM139" s="392"/>
      <c r="DN139" s="392"/>
      <c r="DO139" s="389"/>
      <c r="DP139" s="392"/>
      <c r="DQ139" s="392"/>
      <c r="DR139" s="395"/>
      <c r="DS139" s="396"/>
      <c r="DT139" s="397"/>
      <c r="DU139" s="398"/>
      <c r="DV139" s="398"/>
      <c r="DW139" s="398"/>
      <c r="DX139" s="398"/>
      <c r="DY139" s="398"/>
      <c r="DZ139" s="398"/>
      <c r="EA139" s="398"/>
      <c r="EB139" s="395"/>
      <c r="EC139" s="395"/>
      <c r="ED139" s="395"/>
      <c r="EE139" s="396"/>
      <c r="EF139" s="395"/>
      <c r="EG139" s="398"/>
      <c r="EH139" s="398"/>
      <c r="EI139" s="395"/>
      <c r="EJ139" s="395"/>
      <c r="EK139" s="398"/>
      <c r="EL139" s="398"/>
      <c r="EM139" s="398"/>
      <c r="EN139" s="395"/>
      <c r="EO139" s="395"/>
      <c r="EP139" s="395"/>
      <c r="EQ139" s="396"/>
      <c r="ER139" s="397"/>
      <c r="ES139" s="398"/>
      <c r="ET139" s="395"/>
      <c r="EU139" s="398"/>
      <c r="EV139" s="395"/>
      <c r="EW139" s="395"/>
      <c r="EX139" s="398"/>
      <c r="EY139" s="398"/>
      <c r="EZ139" s="398"/>
      <c r="FA139" s="395"/>
      <c r="FB139" s="395"/>
      <c r="FC139" s="396"/>
      <c r="FD139" s="399"/>
      <c r="FE139" s="400"/>
      <c r="FF139" s="399"/>
      <c r="FG139" s="400"/>
      <c r="FH139" s="399"/>
      <c r="FI139" s="399"/>
      <c r="FJ139" s="399"/>
      <c r="FK139" s="400"/>
      <c r="FL139" s="397"/>
      <c r="FM139" s="397"/>
      <c r="FN139" s="401"/>
      <c r="FO139" s="399"/>
      <c r="FP139" s="402"/>
      <c r="FQ139" s="401"/>
      <c r="FR139" s="399"/>
      <c r="FS139" s="400"/>
      <c r="FT139" s="400"/>
      <c r="FU139" s="399"/>
      <c r="FV139" s="395"/>
      <c r="FW139" s="400"/>
      <c r="FX139" s="400"/>
      <c r="FY139" s="398"/>
      <c r="FZ139" s="397"/>
      <c r="GA139" s="397"/>
      <c r="GB139" s="397"/>
      <c r="GC139" s="397"/>
      <c r="GD139" s="397"/>
      <c r="GE139" s="400"/>
      <c r="GF139" s="398"/>
      <c r="GG139" s="397"/>
      <c r="GH139" s="400"/>
      <c r="GI139" s="397"/>
      <c r="GJ139" s="400"/>
      <c r="GK139" s="400"/>
      <c r="GL139" s="397"/>
      <c r="GM139" s="399"/>
      <c r="GN139" s="399"/>
      <c r="GO139" s="397"/>
      <c r="GP139" s="400"/>
      <c r="GQ139" s="399"/>
      <c r="GR139" s="399"/>
      <c r="GS139" s="397"/>
      <c r="GT139" s="401"/>
      <c r="GU139" s="400"/>
      <c r="GV139" s="399"/>
      <c r="GW139" s="397"/>
      <c r="GX139" s="399"/>
      <c r="GY139" s="399"/>
      <c r="GZ139" s="399"/>
      <c r="HA139" s="399"/>
      <c r="HB139" s="399"/>
      <c r="HC139" s="399"/>
      <c r="HD139" s="399"/>
      <c r="HE139" s="399"/>
      <c r="HF139" s="399"/>
      <c r="HG139" s="399"/>
      <c r="HH139" s="399"/>
      <c r="HI139" s="399"/>
      <c r="HJ139" s="399"/>
      <c r="HK139" s="399"/>
      <c r="HL139" s="399"/>
      <c r="HM139" s="399"/>
      <c r="HN139" s="399"/>
      <c r="HO139" s="399"/>
      <c r="HP139" s="399"/>
      <c r="HQ139" s="399"/>
      <c r="HR139" s="399"/>
      <c r="HS139" s="400"/>
      <c r="HT139" s="399"/>
      <c r="HU139" s="399"/>
      <c r="HV139" s="397"/>
      <c r="HW139" s="397"/>
      <c r="HX139" s="399"/>
      <c r="HY139" s="401"/>
      <c r="HZ139" s="401"/>
      <c r="IA139" s="400"/>
      <c r="IB139" s="400"/>
      <c r="IC139" s="399"/>
      <c r="ID139" s="400"/>
      <c r="IE139" s="400"/>
      <c r="IF139" s="397"/>
      <c r="IG139" s="397"/>
      <c r="IH139" s="400"/>
      <c r="II139" s="400"/>
      <c r="IJ139" s="400"/>
      <c r="IK139" s="401"/>
      <c r="IL139" s="401"/>
      <c r="IM139" s="400"/>
      <c r="IN139" s="400"/>
      <c r="IO139" s="401"/>
      <c r="IP139" s="401"/>
      <c r="IQ139" s="401"/>
      <c r="IR139" s="399"/>
      <c r="IS139" s="399"/>
      <c r="IT139" s="399"/>
      <c r="IU139" s="399"/>
      <c r="IV139" s="400"/>
      <c r="IW139" s="400"/>
      <c r="IX139" s="400"/>
      <c r="IY139" s="400"/>
      <c r="IZ139" s="400"/>
      <c r="JA139" s="400"/>
      <c r="JB139" s="400"/>
      <c r="JC139" s="400"/>
      <c r="JD139" s="400"/>
      <c r="JE139" s="400"/>
      <c r="JF139" s="400"/>
      <c r="JG139" s="400"/>
    </row>
    <row r="140" spans="2:267" ht="15" customHeight="1">
      <c r="B140" s="139" t="s">
        <v>118</v>
      </c>
      <c r="C140" s="403"/>
      <c r="D140" s="404">
        <f t="shared" ref="D140:BO140" si="134">(POWER(D100/C100,12)-1)*100</f>
        <v>114.33736079164353</v>
      </c>
      <c r="E140" s="161">
        <f t="shared" si="134"/>
        <v>37.672805590482781</v>
      </c>
      <c r="F140" s="161">
        <f t="shared" si="134"/>
        <v>5.015703375278413</v>
      </c>
      <c r="G140" s="161">
        <f t="shared" si="134"/>
        <v>105.50721388320513</v>
      </c>
      <c r="H140" s="161">
        <f t="shared" si="134"/>
        <v>117.62951708888285</v>
      </c>
      <c r="I140" s="161">
        <f t="shared" si="134"/>
        <v>159.60450710373775</v>
      </c>
      <c r="J140" s="161">
        <f t="shared" si="134"/>
        <v>496.51592443051078</v>
      </c>
      <c r="K140" s="161">
        <f t="shared" si="134"/>
        <v>37.165169277702589</v>
      </c>
      <c r="L140" s="161">
        <f t="shared" si="134"/>
        <v>8.0820504345298527</v>
      </c>
      <c r="M140" s="161">
        <f t="shared" si="134"/>
        <v>-6.9610805572332124</v>
      </c>
      <c r="N140" s="161">
        <f t="shared" si="134"/>
        <v>133.44827859148972</v>
      </c>
      <c r="O140" s="405">
        <f>(POWER(O100/N100,12)-1)*100</f>
        <v>93.098611385638264</v>
      </c>
      <c r="P140" s="406">
        <f t="shared" si="134"/>
        <v>92.605253556051537</v>
      </c>
      <c r="Q140" s="407">
        <f t="shared" si="134"/>
        <v>180.67917167831519</v>
      </c>
      <c r="R140" s="407">
        <f t="shared" si="134"/>
        <v>-13.197099578100035</v>
      </c>
      <c r="S140" s="407">
        <f t="shared" si="134"/>
        <v>-44.159573434959633</v>
      </c>
      <c r="T140" s="407">
        <f t="shared" si="134"/>
        <v>5.915036789896555</v>
      </c>
      <c r="U140" s="407">
        <f t="shared" si="134"/>
        <v>60.208657553071475</v>
      </c>
      <c r="V140" s="407">
        <f t="shared" si="134"/>
        <v>-45.516977723855746</v>
      </c>
      <c r="W140" s="407">
        <f t="shared" si="134"/>
        <v>-11.493008245270463</v>
      </c>
      <c r="X140" s="407">
        <f t="shared" si="134"/>
        <v>16.646252015479135</v>
      </c>
      <c r="Y140" s="407">
        <f t="shared" si="134"/>
        <v>3.3250798080209476</v>
      </c>
      <c r="Z140" s="407">
        <f t="shared" si="134"/>
        <v>45.651927016002979</v>
      </c>
      <c r="AA140" s="408">
        <f t="shared" si="134"/>
        <v>13.918971265650315</v>
      </c>
      <c r="AB140" s="406">
        <f t="shared" si="134"/>
        <v>8.5841637617847901</v>
      </c>
      <c r="AC140" s="407">
        <f t="shared" si="134"/>
        <v>23.869950680930874</v>
      </c>
      <c r="AD140" s="407">
        <f t="shared" si="134"/>
        <v>30.805679735469571</v>
      </c>
      <c r="AE140" s="407">
        <f t="shared" si="134"/>
        <v>15.340267860952906</v>
      </c>
      <c r="AF140" s="407">
        <f t="shared" si="134"/>
        <v>46.601454565250378</v>
      </c>
      <c r="AG140" s="407">
        <f t="shared" si="134"/>
        <v>31.122627469446829</v>
      </c>
      <c r="AH140" s="407">
        <f t="shared" si="134"/>
        <v>39.64145976741429</v>
      </c>
      <c r="AI140" s="407">
        <f t="shared" si="134"/>
        <v>1.5210764317576952</v>
      </c>
      <c r="AJ140" s="407">
        <f t="shared" si="134"/>
        <v>-11.491100250240017</v>
      </c>
      <c r="AK140" s="407">
        <f t="shared" si="134"/>
        <v>10.28568702410222</v>
      </c>
      <c r="AL140" s="407">
        <f t="shared" si="134"/>
        <v>55.50577552115945</v>
      </c>
      <c r="AM140" s="408">
        <f t="shared" si="134"/>
        <v>109.92640532062113</v>
      </c>
      <c r="AN140" s="407">
        <f t="shared" si="134"/>
        <v>14.358827170184485</v>
      </c>
      <c r="AO140" s="407">
        <f t="shared" si="134"/>
        <v>-32.172079773557272</v>
      </c>
      <c r="AP140" s="407">
        <f t="shared" si="134"/>
        <v>40.114906252945957</v>
      </c>
      <c r="AQ140" s="407">
        <f t="shared" si="134"/>
        <v>72.824283574605573</v>
      </c>
      <c r="AR140" s="407">
        <f t="shared" si="134"/>
        <v>86.449530133818214</v>
      </c>
      <c r="AS140" s="407">
        <f t="shared" si="134"/>
        <v>79.638400818665914</v>
      </c>
      <c r="AT140" s="407">
        <f t="shared" si="134"/>
        <v>-23.045679550755338</v>
      </c>
      <c r="AU140" s="407">
        <f t="shared" si="134"/>
        <v>8.2861684902430177</v>
      </c>
      <c r="AV140" s="407">
        <f t="shared" si="134"/>
        <v>1992.0651857163377</v>
      </c>
      <c r="AW140" s="407">
        <f t="shared" si="134"/>
        <v>15.389884784917207</v>
      </c>
      <c r="AX140" s="407">
        <f t="shared" si="134"/>
        <v>82.316029805214086</v>
      </c>
      <c r="AY140" s="408">
        <f t="shared" si="134"/>
        <v>69.180011629793199</v>
      </c>
      <c r="AZ140" s="407">
        <f t="shared" si="134"/>
        <v>54.592623054240683</v>
      </c>
      <c r="BA140" s="407">
        <f t="shared" si="134"/>
        <v>179.45063989034486</v>
      </c>
      <c r="BB140" s="407">
        <f t="shared" si="134"/>
        <v>36.603698673777487</v>
      </c>
      <c r="BC140" s="407">
        <f t="shared" si="134"/>
        <v>-48.462802836171569</v>
      </c>
      <c r="BD140" s="407">
        <f t="shared" si="134"/>
        <v>73.493924102793429</v>
      </c>
      <c r="BE140" s="407">
        <f t="shared" si="134"/>
        <v>226.15376695692447</v>
      </c>
      <c r="BF140" s="407">
        <f t="shared" si="134"/>
        <v>79.819018756173989</v>
      </c>
      <c r="BG140" s="407">
        <f t="shared" si="134"/>
        <v>4.3073474867682648</v>
      </c>
      <c r="BH140" s="407">
        <f t="shared" si="134"/>
        <v>-36.948756270139327</v>
      </c>
      <c r="BI140" s="407">
        <f t="shared" si="134"/>
        <v>62.755152946527318</v>
      </c>
      <c r="BJ140" s="407">
        <f t="shared" si="134"/>
        <v>46.018464748428187</v>
      </c>
      <c r="BK140" s="408">
        <f t="shared" si="134"/>
        <v>143.09532021826584</v>
      </c>
      <c r="BL140" s="406">
        <f t="shared" si="134"/>
        <v>-8.8839033810252381</v>
      </c>
      <c r="BM140" s="407">
        <f t="shared" si="134"/>
        <v>13.241604641527594</v>
      </c>
      <c r="BN140" s="407">
        <f t="shared" si="134"/>
        <v>-23.267538946422484</v>
      </c>
      <c r="BO140" s="407">
        <f t="shared" si="134"/>
        <v>-0.34205054832113779</v>
      </c>
      <c r="BP140" s="407">
        <f t="shared" ref="BP140:EA140" si="135">(POWER(BP100/BO100,12)-1)*100</f>
        <v>-1.1645803690430223</v>
      </c>
      <c r="BQ140" s="407">
        <f t="shared" si="135"/>
        <v>4.9990519201000616</v>
      </c>
      <c r="BR140" s="407">
        <f t="shared" si="135"/>
        <v>43.741783815225688</v>
      </c>
      <c r="BS140" s="407">
        <f t="shared" si="135"/>
        <v>-50.807769084983455</v>
      </c>
      <c r="BT140" s="407">
        <f t="shared" si="135"/>
        <v>19.207972733651847</v>
      </c>
      <c r="BU140" s="407">
        <f t="shared" si="135"/>
        <v>34.493618706074173</v>
      </c>
      <c r="BV140" s="407">
        <f t="shared" si="135"/>
        <v>33.977804049900271</v>
      </c>
      <c r="BW140" s="408">
        <f t="shared" si="135"/>
        <v>55.064348923973448</v>
      </c>
      <c r="BX140" s="406">
        <f t="shared" si="135"/>
        <v>-49.010878677991002</v>
      </c>
      <c r="BY140" s="407">
        <f t="shared" si="135"/>
        <v>7.3887076162960863</v>
      </c>
      <c r="BZ140" s="407">
        <f t="shared" si="135"/>
        <v>-49.59341888930868</v>
      </c>
      <c r="CA140" s="407">
        <f t="shared" si="135"/>
        <v>3.3860014175877584</v>
      </c>
      <c r="CB140" s="407">
        <f t="shared" si="135"/>
        <v>88.231418249030853</v>
      </c>
      <c r="CC140" s="407">
        <f t="shared" si="135"/>
        <v>66.741361828698714</v>
      </c>
      <c r="CD140" s="407">
        <f t="shared" si="135"/>
        <v>8.9336709277772375</v>
      </c>
      <c r="CE140" s="407">
        <f t="shared" si="135"/>
        <v>21.622491673722656</v>
      </c>
      <c r="CF140" s="407">
        <f t="shared" si="135"/>
        <v>10.853648221143853</v>
      </c>
      <c r="CG140" s="407">
        <f t="shared" si="135"/>
        <v>14.014710660338526</v>
      </c>
      <c r="CH140" s="407">
        <f t="shared" si="135"/>
        <v>46.064475060903412</v>
      </c>
      <c r="CI140" s="408">
        <f t="shared" si="135"/>
        <v>263.14316113084527</v>
      </c>
      <c r="CJ140" s="406">
        <f t="shared" si="135"/>
        <v>-37.516890397945247</v>
      </c>
      <c r="CK140" s="407">
        <f t="shared" si="135"/>
        <v>-34.89805637350252</v>
      </c>
      <c r="CL140" s="407">
        <f t="shared" si="135"/>
        <v>-31.594218281110308</v>
      </c>
      <c r="CM140" s="407">
        <f t="shared" si="135"/>
        <v>200.52567448909767</v>
      </c>
      <c r="CN140" s="407">
        <f t="shared" si="135"/>
        <v>-9.5586355530941312</v>
      </c>
      <c r="CO140" s="407">
        <f t="shared" si="135"/>
        <v>17.810393837853699</v>
      </c>
      <c r="CP140" s="407">
        <f t="shared" si="135"/>
        <v>34.566453781779046</v>
      </c>
      <c r="CQ140" s="407">
        <f t="shared" si="135"/>
        <v>17.013803556286391</v>
      </c>
      <c r="CR140" s="407">
        <f t="shared" si="135"/>
        <v>-2.3589285805714177</v>
      </c>
      <c r="CS140" s="407">
        <f t="shared" si="135"/>
        <v>44.171926612733699</v>
      </c>
      <c r="CT140" s="407">
        <f t="shared" si="135"/>
        <v>30.514191985790085</v>
      </c>
      <c r="CU140" s="408">
        <f t="shared" si="135"/>
        <v>10.127851585359915</v>
      </c>
      <c r="CV140" s="407">
        <f t="shared" si="135"/>
        <v>77.931713247211349</v>
      </c>
      <c r="CW140" s="407">
        <f t="shared" si="135"/>
        <v>9.0979814949621041</v>
      </c>
      <c r="CX140" s="407">
        <f t="shared" si="135"/>
        <v>16.433611227920551</v>
      </c>
      <c r="CY140" s="407">
        <f t="shared" si="135"/>
        <v>85.625308984392447</v>
      </c>
      <c r="CZ140" s="407">
        <f t="shared" si="135"/>
        <v>-2.6022508301155378</v>
      </c>
      <c r="DA140" s="407">
        <f t="shared" si="135"/>
        <v>24.900289491620754</v>
      </c>
      <c r="DB140" s="407">
        <f t="shared" si="135"/>
        <v>-16.477457275715036</v>
      </c>
      <c r="DC140" s="407">
        <f t="shared" si="135"/>
        <v>11.561541859760926</v>
      </c>
      <c r="DD140" s="409">
        <f t="shared" si="135"/>
        <v>-21.179107400931262</v>
      </c>
      <c r="DE140" s="409">
        <f t="shared" si="135"/>
        <v>15.920262746336199</v>
      </c>
      <c r="DF140" s="409">
        <f t="shared" si="135"/>
        <v>33.94758453370352</v>
      </c>
      <c r="DG140" s="410">
        <f t="shared" si="135"/>
        <v>54.860919475412359</v>
      </c>
      <c r="DH140" s="411">
        <f t="shared" si="135"/>
        <v>-0.17513440646215184</v>
      </c>
      <c r="DI140" s="409">
        <f t="shared" si="135"/>
        <v>55.551479231266022</v>
      </c>
      <c r="DJ140" s="409">
        <f t="shared" si="135"/>
        <v>16.067131388300247</v>
      </c>
      <c r="DK140" s="409">
        <f t="shared" si="135"/>
        <v>38.612755611423125</v>
      </c>
      <c r="DL140" s="409">
        <f t="shared" si="135"/>
        <v>33.663997103284181</v>
      </c>
      <c r="DM140" s="409">
        <f t="shared" si="135"/>
        <v>-3.0942833355804833</v>
      </c>
      <c r="DN140" s="409">
        <f t="shared" si="135"/>
        <v>-1.8994372020919581E-2</v>
      </c>
      <c r="DO140" s="409">
        <f t="shared" si="135"/>
        <v>18.629775946756723</v>
      </c>
      <c r="DP140" s="409">
        <f t="shared" si="135"/>
        <v>15.148389472043512</v>
      </c>
      <c r="DQ140" s="409">
        <f t="shared" si="135"/>
        <v>-14.822121416757462</v>
      </c>
      <c r="DR140" s="409">
        <f t="shared" si="135"/>
        <v>12.23205803563725</v>
      </c>
      <c r="DS140" s="410">
        <f t="shared" si="135"/>
        <v>63.115814788123892</v>
      </c>
      <c r="DT140" s="411">
        <f t="shared" si="135"/>
        <v>-10.921582725038137</v>
      </c>
      <c r="DU140" s="409">
        <f t="shared" si="135"/>
        <v>-16.888806837210947</v>
      </c>
      <c r="DV140" s="409">
        <f t="shared" si="135"/>
        <v>-19.011718833730363</v>
      </c>
      <c r="DW140" s="409">
        <f t="shared" si="135"/>
        <v>-29.489539348142856</v>
      </c>
      <c r="DX140" s="409">
        <f t="shared" si="135"/>
        <v>-38.724085391978427</v>
      </c>
      <c r="DY140" s="409">
        <f t="shared" si="135"/>
        <v>-10.500904043026082</v>
      </c>
      <c r="DZ140" s="409">
        <f t="shared" si="135"/>
        <v>1.6524119486823308</v>
      </c>
      <c r="EA140" s="409">
        <f t="shared" si="135"/>
        <v>-30.626461490896027</v>
      </c>
      <c r="EB140" s="409">
        <f t="shared" ref="EB140:GM140" si="136">(POWER(EB100/EA100,12)-1)*100</f>
        <v>23.755053094226408</v>
      </c>
      <c r="EC140" s="409">
        <f t="shared" si="136"/>
        <v>-16.387078982265358</v>
      </c>
      <c r="ED140" s="409">
        <f t="shared" si="136"/>
        <v>-9.2646384699150772</v>
      </c>
      <c r="EE140" s="412">
        <f t="shared" si="136"/>
        <v>12.437359635903643</v>
      </c>
      <c r="EF140" s="409">
        <f t="shared" si="136"/>
        <v>-61.184047428884746</v>
      </c>
      <c r="EG140" s="409">
        <f t="shared" si="136"/>
        <v>22.643508218386543</v>
      </c>
      <c r="EH140" s="409">
        <f t="shared" si="136"/>
        <v>95.459942536673694</v>
      </c>
      <c r="EI140" s="409">
        <f t="shared" si="136"/>
        <v>-1.4751632231488121</v>
      </c>
      <c r="EJ140" s="413">
        <f t="shared" si="136"/>
        <v>1.8747595582903509</v>
      </c>
      <c r="EK140" s="413">
        <f t="shared" si="136"/>
        <v>-24.221646915324911</v>
      </c>
      <c r="EL140" s="413">
        <f t="shared" si="136"/>
        <v>-41.429324184101311</v>
      </c>
      <c r="EM140" s="413">
        <f t="shared" si="136"/>
        <v>-30.486383285503049</v>
      </c>
      <c r="EN140" s="413">
        <f t="shared" si="136"/>
        <v>3.0185012889688334</v>
      </c>
      <c r="EO140" s="413">
        <f t="shared" si="136"/>
        <v>-12.560176062848017</v>
      </c>
      <c r="EP140" s="413">
        <f t="shared" si="136"/>
        <v>-10.394648197020073</v>
      </c>
      <c r="EQ140" s="414">
        <f t="shared" si="136"/>
        <v>-5.4117545129521716</v>
      </c>
      <c r="ER140" s="415">
        <f t="shared" si="136"/>
        <v>-24.845874993201843</v>
      </c>
      <c r="ES140" s="413">
        <f t="shared" si="136"/>
        <v>26.864900170059336</v>
      </c>
      <c r="ET140" s="413">
        <f t="shared" si="136"/>
        <v>41.548711745303748</v>
      </c>
      <c r="EU140" s="413">
        <f t="shared" si="136"/>
        <v>12.611279936281971</v>
      </c>
      <c r="EV140" s="413">
        <f t="shared" si="136"/>
        <v>5.539701600769531</v>
      </c>
      <c r="EW140" s="413">
        <f t="shared" si="136"/>
        <v>-0.16455760016769183</v>
      </c>
      <c r="EX140" s="413">
        <f t="shared" si="136"/>
        <v>10.322362656211471</v>
      </c>
      <c r="EY140" s="413">
        <f t="shared" si="136"/>
        <v>4.822766372321019</v>
      </c>
      <c r="EZ140" s="413">
        <f t="shared" si="136"/>
        <v>20.447271917269759</v>
      </c>
      <c r="FA140" s="413">
        <f t="shared" si="136"/>
        <v>14.723504168667766</v>
      </c>
      <c r="FB140" s="413">
        <f t="shared" si="136"/>
        <v>-4.075303861151558</v>
      </c>
      <c r="FC140" s="414">
        <f t="shared" si="136"/>
        <v>14.456626116853633</v>
      </c>
      <c r="FD140" s="174">
        <f t="shared" si="136"/>
        <v>-15.473429211144762</v>
      </c>
      <c r="FE140" s="174">
        <f t="shared" si="136"/>
        <v>-14.055929445097936</v>
      </c>
      <c r="FF140" s="174">
        <f t="shared" si="136"/>
        <v>-20.149943551740858</v>
      </c>
      <c r="FG140" s="174">
        <f t="shared" si="136"/>
        <v>-32.180450815313996</v>
      </c>
      <c r="FH140" s="174">
        <f t="shared" si="136"/>
        <v>6.8700667032442375</v>
      </c>
      <c r="FI140" s="174">
        <f t="shared" si="136"/>
        <v>15.321849045892133</v>
      </c>
      <c r="FJ140" s="174">
        <f t="shared" si="136"/>
        <v>-12.139911286319338</v>
      </c>
      <c r="FK140" s="174">
        <f t="shared" si="136"/>
        <v>-7.527104301426335</v>
      </c>
      <c r="FL140" s="415">
        <f t="shared" si="136"/>
        <v>4.3939010472714424</v>
      </c>
      <c r="FM140" s="415">
        <f t="shared" si="136"/>
        <v>-20.513664669299281</v>
      </c>
      <c r="FN140" s="415">
        <f t="shared" si="136"/>
        <v>-2.1411032120205453</v>
      </c>
      <c r="FO140" s="174">
        <f t="shared" si="136"/>
        <v>82.107744352984</v>
      </c>
      <c r="FP140" s="174">
        <f t="shared" si="136"/>
        <v>-33.928759845100529</v>
      </c>
      <c r="FQ140" s="415">
        <f t="shared" si="136"/>
        <v>-20.360356130637058</v>
      </c>
      <c r="FR140" s="174">
        <f t="shared" si="136"/>
        <v>-9.5452665428212295</v>
      </c>
      <c r="FS140" s="174">
        <f t="shared" si="136"/>
        <v>-10.951764015315801</v>
      </c>
      <c r="FT140" s="174">
        <f t="shared" si="136"/>
        <v>18.128844292964462</v>
      </c>
      <c r="FU140" s="174">
        <f t="shared" si="136"/>
        <v>30.676025038397746</v>
      </c>
      <c r="FV140" s="413">
        <f t="shared" si="136"/>
        <v>26.898693519758066</v>
      </c>
      <c r="FW140" s="174">
        <f t="shared" si="136"/>
        <v>30.601280719103976</v>
      </c>
      <c r="FX140" s="174">
        <f t="shared" si="136"/>
        <v>25.177604822771293</v>
      </c>
      <c r="FY140" s="415">
        <f t="shared" si="136"/>
        <v>-4.8912816496651352</v>
      </c>
      <c r="FZ140" s="415">
        <f t="shared" si="136"/>
        <v>13.140827504353346</v>
      </c>
      <c r="GA140" s="415">
        <f t="shared" si="136"/>
        <v>-10.701648484793413</v>
      </c>
      <c r="GB140" s="415">
        <f t="shared" si="136"/>
        <v>-4.9784710144363808</v>
      </c>
      <c r="GC140" s="415">
        <f t="shared" si="136"/>
        <v>9.042116778173547</v>
      </c>
      <c r="GD140" s="415">
        <f t="shared" si="136"/>
        <v>22.423400546209638</v>
      </c>
      <c r="GE140" s="174">
        <f t="shared" si="136"/>
        <v>64.65172451114303</v>
      </c>
      <c r="GF140" s="415">
        <f t="shared" si="136"/>
        <v>7.3298080973637658</v>
      </c>
      <c r="GG140" s="415">
        <f t="shared" si="136"/>
        <v>31.11280836921231</v>
      </c>
      <c r="GH140" s="174">
        <f t="shared" si="136"/>
        <v>18.936806773409742</v>
      </c>
      <c r="GI140" s="415">
        <f t="shared" si="136"/>
        <v>27.554329402281418</v>
      </c>
      <c r="GJ140" s="174">
        <f t="shared" si="136"/>
        <v>-25.440865350232155</v>
      </c>
      <c r="GK140" s="174">
        <f t="shared" si="136"/>
        <v>15.043725268832265</v>
      </c>
      <c r="GL140" s="415">
        <f t="shared" si="136"/>
        <v>40.203553278537754</v>
      </c>
      <c r="GM140" s="415">
        <f t="shared" si="136"/>
        <v>16.742797707648037</v>
      </c>
      <c r="GN140" s="415">
        <f t="shared" ref="GN140:HQ140" si="137">(POWER(GN100/GM100,12)-1)*100</f>
        <v>-42.057742775889864</v>
      </c>
      <c r="GO140" s="415">
        <f t="shared" si="137"/>
        <v>-5.3678117047400438</v>
      </c>
      <c r="GP140" s="415">
        <f t="shared" si="137"/>
        <v>83.525126228184973</v>
      </c>
      <c r="GQ140" s="415">
        <f t="shared" si="137"/>
        <v>29.617540502059136</v>
      </c>
      <c r="GR140" s="415">
        <f t="shared" si="137"/>
        <v>-12.136612975786443</v>
      </c>
      <c r="GS140" s="416">
        <f t="shared" si="137"/>
        <v>47.318445894827455</v>
      </c>
      <c r="GT140" s="416">
        <f t="shared" si="137"/>
        <v>48.069533416285637</v>
      </c>
      <c r="GU140" s="416">
        <f t="shared" si="137"/>
        <v>7.1427817835111318</v>
      </c>
      <c r="GV140" s="416">
        <f t="shared" si="137"/>
        <v>-45.960375399884043</v>
      </c>
      <c r="GW140" s="416">
        <f t="shared" si="137"/>
        <v>-4.1850621797206999</v>
      </c>
      <c r="GX140" s="416">
        <f t="shared" si="137"/>
        <v>58.238681429423586</v>
      </c>
      <c r="GY140" s="416">
        <f t="shared" si="137"/>
        <v>109.49656409233954</v>
      </c>
      <c r="GZ140" s="174">
        <f t="shared" si="137"/>
        <v>56.432747899275306</v>
      </c>
      <c r="HA140" s="174">
        <f t="shared" si="137"/>
        <v>52.685283941752893</v>
      </c>
      <c r="HB140" s="174">
        <f t="shared" si="137"/>
        <v>61.385509435918117</v>
      </c>
      <c r="HC140" s="174">
        <f t="shared" si="137"/>
        <v>19.483086698529274</v>
      </c>
      <c r="HD140" s="174">
        <f t="shared" si="137"/>
        <v>14.86096320190271</v>
      </c>
      <c r="HE140" s="174">
        <f t="shared" si="137"/>
        <v>-17.710433325554074</v>
      </c>
      <c r="HF140" s="174">
        <f t="shared" si="137"/>
        <v>13.719921980230554</v>
      </c>
      <c r="HG140" s="174">
        <f t="shared" si="137"/>
        <v>36.892254252223466</v>
      </c>
      <c r="HH140" s="174">
        <f t="shared" si="137"/>
        <v>-2.9640481828508203</v>
      </c>
      <c r="HI140" s="174">
        <f t="shared" si="137"/>
        <v>25.336202469337188</v>
      </c>
      <c r="HJ140" s="174">
        <f t="shared" si="137"/>
        <v>11.758762634298293</v>
      </c>
      <c r="HK140" s="174">
        <f t="shared" si="137"/>
        <v>42.674147310577304</v>
      </c>
      <c r="HL140" s="174">
        <f t="shared" si="137"/>
        <v>11.480499470528693</v>
      </c>
      <c r="HM140" s="174">
        <f t="shared" si="137"/>
        <v>7.3521124041671992</v>
      </c>
      <c r="HN140" s="174">
        <f t="shared" si="137"/>
        <v>31.837981635224686</v>
      </c>
      <c r="HO140" s="174">
        <f t="shared" si="137"/>
        <v>3.571042391414192</v>
      </c>
      <c r="HP140" s="174">
        <f t="shared" si="137"/>
        <v>38.05196364762358</v>
      </c>
      <c r="HQ140" s="174">
        <f t="shared" si="137"/>
        <v>6.5738120268264755</v>
      </c>
      <c r="HR140" s="174">
        <f>(POWER(HR100/HQ100,12)-1)*100</f>
        <v>29.432363791748138</v>
      </c>
      <c r="HS140" s="174">
        <f>(POWER(HS100/HR100,12)-1)*100</f>
        <v>11.399271430442326</v>
      </c>
      <c r="HT140" s="174">
        <f>(POWER(HT100/HS100,12)-1)*100</f>
        <v>-4.9057952578929198</v>
      </c>
      <c r="HU140" s="174">
        <f>(POWER(HU100/HT100,12)-1)*100</f>
        <v>34.615779791655463</v>
      </c>
      <c r="HV140" s="415">
        <f>(POWER(HV100/HU100,12)-1)*100</f>
        <v>55.095715621400899</v>
      </c>
      <c r="HW140" s="415">
        <f t="shared" ref="HW140:IZ140" si="138">(POWER(HW100/HV100,12)-1)*100</f>
        <v>301.9307161036923</v>
      </c>
      <c r="HX140" s="417">
        <f t="shared" si="138"/>
        <v>36.441676515151755</v>
      </c>
      <c r="HY140" s="417">
        <f t="shared" si="138"/>
        <v>8.0863816316545822</v>
      </c>
      <c r="HZ140" s="417">
        <f t="shared" si="138"/>
        <v>23.926784174955195</v>
      </c>
      <c r="IA140" s="417">
        <f t="shared" si="138"/>
        <v>4.8503210238052041</v>
      </c>
      <c r="IB140" s="418">
        <f t="shared" si="138"/>
        <v>19.313467039343934</v>
      </c>
      <c r="IC140" s="418">
        <f t="shared" si="138"/>
        <v>4.2207981630651092</v>
      </c>
      <c r="ID140" s="418">
        <f t="shared" si="138"/>
        <v>-48.646012691969887</v>
      </c>
      <c r="IE140" s="418">
        <f t="shared" si="138"/>
        <v>18.289614736793158</v>
      </c>
      <c r="IF140" s="417">
        <f t="shared" si="138"/>
        <v>58.745477850506013</v>
      </c>
      <c r="IG140" s="417">
        <f t="shared" si="138"/>
        <v>83.601988397875672</v>
      </c>
      <c r="IH140" s="418">
        <f t="shared" si="138"/>
        <v>-41.771666294092448</v>
      </c>
      <c r="II140" s="418">
        <f t="shared" si="138"/>
        <v>90.236961962989255</v>
      </c>
      <c r="IJ140" s="418">
        <f>(POWER(IJ100/II100,12)-1)*100</f>
        <v>-69.774785524226175</v>
      </c>
      <c r="IK140" s="417">
        <f t="shared" si="138"/>
        <v>-29.02893454379565</v>
      </c>
      <c r="IL140" s="417">
        <f t="shared" si="138"/>
        <v>-4.8846263872313607</v>
      </c>
      <c r="IM140" s="418">
        <f t="shared" si="138"/>
        <v>-12.544939842601776</v>
      </c>
      <c r="IN140" s="418">
        <f t="shared" si="138"/>
        <v>21.574072162387136</v>
      </c>
      <c r="IO140" s="417">
        <f t="shared" si="138"/>
        <v>126.74274673647781</v>
      </c>
      <c r="IP140" s="417">
        <f t="shared" si="138"/>
        <v>4.4031514484373036</v>
      </c>
      <c r="IQ140" s="417">
        <f t="shared" si="138"/>
        <v>-9.0065835573843849</v>
      </c>
      <c r="IR140" s="418">
        <f t="shared" si="138"/>
        <v>-27.977685749247584</v>
      </c>
      <c r="IS140" s="418">
        <f t="shared" si="138"/>
        <v>-25.857985688259944</v>
      </c>
      <c r="IT140" s="418">
        <f t="shared" si="138"/>
        <v>-41.209029695202162</v>
      </c>
      <c r="IU140" s="418">
        <f t="shared" si="138"/>
        <v>14.298363860319419</v>
      </c>
      <c r="IV140" s="495">
        <f t="shared" si="138"/>
        <v>-37.383196129600293</v>
      </c>
      <c r="IW140" s="495">
        <f t="shared" si="138"/>
        <v>-12.370760455624829</v>
      </c>
      <c r="IX140" s="495">
        <f t="shared" si="138"/>
        <v>14.618406453696476</v>
      </c>
      <c r="IY140" s="495">
        <f t="shared" si="138"/>
        <v>-36.719338593191409</v>
      </c>
      <c r="IZ140" s="495">
        <f t="shared" si="138"/>
        <v>-14.038080067855729</v>
      </c>
      <c r="JA140" s="495">
        <f>(POWER(JA100/IY100,12)-1)*100</f>
        <v>10.897484070506703</v>
      </c>
      <c r="JB140" s="495">
        <f>(POWER(JB100/IZ100,12)-1)*100</f>
        <v>0.57314381269306658</v>
      </c>
      <c r="JC140" s="495">
        <f>(POWER(JC100/IZ100,12)-1)*100</f>
        <v>-4.2661063815201743</v>
      </c>
      <c r="JD140" s="495">
        <f>(POWER(JD100/JA100,12)-1)*100</f>
        <v>-34.58635462397767</v>
      </c>
      <c r="JE140" s="495">
        <f>(POWER(JE100/JB100,12)-1)*100</f>
        <v>7.1840611680871191</v>
      </c>
      <c r="JF140" s="495">
        <f>(POWER(JF100/JB100,12)-1)*100</f>
        <v>-7.5581123972646935</v>
      </c>
      <c r="JG140" s="529">
        <f>(POWER(JG100/JC100,12)-1)*100</f>
        <v>24.637390014839198</v>
      </c>
    </row>
    <row r="141" spans="2:267" ht="15" customHeight="1">
      <c r="B141" s="139" t="s">
        <v>119</v>
      </c>
      <c r="C141" s="403"/>
      <c r="D141" s="161">
        <f t="shared" ref="D141:BO142" si="139">(POWER(D108/C108,12)-1)*100</f>
        <v>181.44886938827059</v>
      </c>
      <c r="E141" s="161">
        <f t="shared" si="139"/>
        <v>54.682965457388157</v>
      </c>
      <c r="F141" s="161">
        <f t="shared" si="139"/>
        <v>49.651791989518188</v>
      </c>
      <c r="G141" s="161">
        <f t="shared" si="139"/>
        <v>98.203294248839597</v>
      </c>
      <c r="H141" s="161">
        <f t="shared" si="139"/>
        <v>47.683626373090227</v>
      </c>
      <c r="I141" s="161">
        <f t="shared" si="139"/>
        <v>164.78814608981259</v>
      </c>
      <c r="J141" s="161">
        <f t="shared" si="139"/>
        <v>30.196832684080711</v>
      </c>
      <c r="K141" s="161">
        <f t="shared" si="139"/>
        <v>58.003155040027735</v>
      </c>
      <c r="L141" s="161">
        <f t="shared" si="139"/>
        <v>9.7236601474259174</v>
      </c>
      <c r="M141" s="161">
        <f t="shared" si="139"/>
        <v>-25.860213318880387</v>
      </c>
      <c r="N141" s="161">
        <f t="shared" si="139"/>
        <v>44.23260833805849</v>
      </c>
      <c r="O141" s="405">
        <f t="shared" si="139"/>
        <v>613.52755049522113</v>
      </c>
      <c r="P141" s="406">
        <f t="shared" si="139"/>
        <v>-1.6428341152754156</v>
      </c>
      <c r="Q141" s="407">
        <f t="shared" si="139"/>
        <v>46.551297379267083</v>
      </c>
      <c r="R141" s="407">
        <f t="shared" si="139"/>
        <v>99.964851783340606</v>
      </c>
      <c r="S141" s="407">
        <f t="shared" si="139"/>
        <v>-26.025854354835442</v>
      </c>
      <c r="T141" s="407">
        <f t="shared" si="139"/>
        <v>42.223068526745756</v>
      </c>
      <c r="U141" s="407">
        <f t="shared" si="139"/>
        <v>-35.178800187877137</v>
      </c>
      <c r="V141" s="407">
        <f t="shared" si="139"/>
        <v>-4.59436431491741</v>
      </c>
      <c r="W141" s="407">
        <f t="shared" si="139"/>
        <v>7.422046847404129</v>
      </c>
      <c r="X141" s="407">
        <f t="shared" si="139"/>
        <v>-16.266523297290657</v>
      </c>
      <c r="Y141" s="407">
        <f t="shared" si="139"/>
        <v>30.818787319049477</v>
      </c>
      <c r="Z141" s="407">
        <f t="shared" si="139"/>
        <v>-14.442076502106749</v>
      </c>
      <c r="AA141" s="408">
        <f t="shared" si="139"/>
        <v>113.45615156853599</v>
      </c>
      <c r="AB141" s="406">
        <f t="shared" si="139"/>
        <v>43.018252417555303</v>
      </c>
      <c r="AC141" s="407">
        <f t="shared" si="139"/>
        <v>40.284826883605795</v>
      </c>
      <c r="AD141" s="407">
        <f t="shared" si="139"/>
        <v>0.39807544517755922</v>
      </c>
      <c r="AE141" s="407">
        <f t="shared" si="139"/>
        <v>-7.9379524617907311</v>
      </c>
      <c r="AF141" s="407">
        <f t="shared" si="139"/>
        <v>-8.5450981541134734</v>
      </c>
      <c r="AG141" s="407">
        <f t="shared" si="139"/>
        <v>10.111311115767109</v>
      </c>
      <c r="AH141" s="407">
        <f t="shared" si="139"/>
        <v>242.70629236216763</v>
      </c>
      <c r="AI141" s="407">
        <f t="shared" si="139"/>
        <v>81.710247187159581</v>
      </c>
      <c r="AJ141" s="407">
        <f t="shared" si="139"/>
        <v>-48.85554913250877</v>
      </c>
      <c r="AK141" s="407">
        <f t="shared" si="139"/>
        <v>21.242610524775341</v>
      </c>
      <c r="AL141" s="407">
        <f t="shared" si="139"/>
        <v>29.200267553590329</v>
      </c>
      <c r="AM141" s="408">
        <f t="shared" si="139"/>
        <v>315.76412694304929</v>
      </c>
      <c r="AN141" s="407">
        <f t="shared" si="139"/>
        <v>33.625760086579781</v>
      </c>
      <c r="AO141" s="407">
        <f t="shared" si="139"/>
        <v>5.8328983170388815</v>
      </c>
      <c r="AP141" s="407">
        <f t="shared" si="139"/>
        <v>4.0707647388345425</v>
      </c>
      <c r="AQ141" s="407">
        <f t="shared" si="139"/>
        <v>38.067176683541334</v>
      </c>
      <c r="AR141" s="407">
        <f t="shared" si="139"/>
        <v>-49.434416449286587</v>
      </c>
      <c r="AS141" s="407">
        <f t="shared" si="139"/>
        <v>57.288673985324515</v>
      </c>
      <c r="AT141" s="407">
        <f t="shared" si="139"/>
        <v>55.164321832140153</v>
      </c>
      <c r="AU141" s="407">
        <f t="shared" si="139"/>
        <v>60.143070878116276</v>
      </c>
      <c r="AV141" s="407">
        <f t="shared" si="139"/>
        <v>319.43301953060546</v>
      </c>
      <c r="AW141" s="407">
        <f t="shared" si="139"/>
        <v>48.735541942468828</v>
      </c>
      <c r="AX141" s="407">
        <f t="shared" si="139"/>
        <v>12.206701575147516</v>
      </c>
      <c r="AY141" s="408">
        <f t="shared" si="139"/>
        <v>110.457872612806</v>
      </c>
      <c r="AZ141" s="407">
        <f t="shared" si="139"/>
        <v>32.257110035623967</v>
      </c>
      <c r="BA141" s="407">
        <f t="shared" si="139"/>
        <v>-66.049111206362028</v>
      </c>
      <c r="BB141" s="407">
        <f t="shared" si="139"/>
        <v>24.250436775582095</v>
      </c>
      <c r="BC141" s="407">
        <f t="shared" si="139"/>
        <v>18.314154451052623</v>
      </c>
      <c r="BD141" s="407">
        <f t="shared" si="139"/>
        <v>41.671476941070537</v>
      </c>
      <c r="BE141" s="407">
        <f t="shared" si="139"/>
        <v>155.99356443223081</v>
      </c>
      <c r="BF141" s="407">
        <f t="shared" si="139"/>
        <v>75.327486421277285</v>
      </c>
      <c r="BG141" s="407">
        <f t="shared" si="139"/>
        <v>37.413671804335394</v>
      </c>
      <c r="BH141" s="407">
        <f t="shared" si="139"/>
        <v>78.056572789207195</v>
      </c>
      <c r="BI141" s="407">
        <f t="shared" si="139"/>
        <v>-13.027802668024924</v>
      </c>
      <c r="BJ141" s="407">
        <f t="shared" si="139"/>
        <v>61.757879919113392</v>
      </c>
      <c r="BK141" s="408">
        <f t="shared" si="139"/>
        <v>58.045814678728981</v>
      </c>
      <c r="BL141" s="406">
        <f t="shared" si="139"/>
        <v>51.066474217923471</v>
      </c>
      <c r="BM141" s="407">
        <f t="shared" si="139"/>
        <v>66.614024818443937</v>
      </c>
      <c r="BN141" s="407">
        <f t="shared" si="139"/>
        <v>-28.055087126291799</v>
      </c>
      <c r="BO141" s="407">
        <f t="shared" si="139"/>
        <v>-13.222305527837076</v>
      </c>
      <c r="BP141" s="407">
        <f t="shared" ref="BP141:EA142" si="140">(POWER(BP108/BO108,12)-1)*100</f>
        <v>1.9855949781563131</v>
      </c>
      <c r="BQ141" s="407">
        <f t="shared" si="140"/>
        <v>37.308046014330557</v>
      </c>
      <c r="BR141" s="407">
        <f t="shared" si="140"/>
        <v>46.817973380075649</v>
      </c>
      <c r="BS141" s="407">
        <f t="shared" si="140"/>
        <v>37.916991151613132</v>
      </c>
      <c r="BT141" s="407">
        <f t="shared" si="140"/>
        <v>219.48639375880879</v>
      </c>
      <c r="BU141" s="407">
        <f t="shared" si="140"/>
        <v>-1.860385106832807</v>
      </c>
      <c r="BV141" s="407">
        <f t="shared" si="140"/>
        <v>33.686303660745651</v>
      </c>
      <c r="BW141" s="408">
        <f t="shared" si="140"/>
        <v>54.191975358650168</v>
      </c>
      <c r="BX141" s="406">
        <f t="shared" si="140"/>
        <v>18.148415550468599</v>
      </c>
      <c r="BY141" s="407">
        <f t="shared" si="140"/>
        <v>56.914912767108518</v>
      </c>
      <c r="BZ141" s="407">
        <f t="shared" si="140"/>
        <v>69.533352361113003</v>
      </c>
      <c r="CA141" s="407">
        <f t="shared" si="140"/>
        <v>75.539222690472329</v>
      </c>
      <c r="CB141" s="407">
        <f t="shared" si="140"/>
        <v>61.951468265808018</v>
      </c>
      <c r="CC141" s="407">
        <f t="shared" si="140"/>
        <v>101.87804900141822</v>
      </c>
      <c r="CD141" s="407">
        <f t="shared" si="140"/>
        <v>5.1485023082436632</v>
      </c>
      <c r="CE141" s="407">
        <f t="shared" si="140"/>
        <v>10.024855820451783</v>
      </c>
      <c r="CF141" s="407">
        <f t="shared" si="140"/>
        <v>-5.7375732453595401</v>
      </c>
      <c r="CG141" s="407">
        <f t="shared" si="140"/>
        <v>35.670100790759008</v>
      </c>
      <c r="CH141" s="407">
        <f t="shared" si="140"/>
        <v>20.440115718601206</v>
      </c>
      <c r="CI141" s="408">
        <f t="shared" si="140"/>
        <v>57.990153133697419</v>
      </c>
      <c r="CJ141" s="406">
        <f t="shared" si="140"/>
        <v>2.225581132644705</v>
      </c>
      <c r="CK141" s="407">
        <f t="shared" si="140"/>
        <v>-18.24619681140469</v>
      </c>
      <c r="CL141" s="407">
        <f t="shared" si="140"/>
        <v>-28.528986688049496</v>
      </c>
      <c r="CM141" s="407">
        <f t="shared" si="140"/>
        <v>19.518478260587191</v>
      </c>
      <c r="CN141" s="407">
        <f t="shared" si="140"/>
        <v>4.5029885636982847</v>
      </c>
      <c r="CO141" s="407">
        <f t="shared" si="140"/>
        <v>86.376630034815946</v>
      </c>
      <c r="CP141" s="407">
        <f t="shared" si="140"/>
        <v>49.61677894614094</v>
      </c>
      <c r="CQ141" s="407">
        <f t="shared" si="140"/>
        <v>10.942329521878836</v>
      </c>
      <c r="CR141" s="407">
        <f t="shared" si="140"/>
        <v>0.58558107929320702</v>
      </c>
      <c r="CS141" s="407">
        <f t="shared" si="140"/>
        <v>69.843566832592003</v>
      </c>
      <c r="CT141" s="407">
        <f t="shared" si="140"/>
        <v>39.001316346579664</v>
      </c>
      <c r="CU141" s="408">
        <f t="shared" si="140"/>
        <v>75.121093471079121</v>
      </c>
      <c r="CV141" s="407">
        <f t="shared" si="140"/>
        <v>24.924102219688727</v>
      </c>
      <c r="CW141" s="407">
        <f t="shared" si="140"/>
        <v>11.890385753296663</v>
      </c>
      <c r="CX141" s="407">
        <f t="shared" si="140"/>
        <v>22.296149041535696</v>
      </c>
      <c r="CY141" s="407">
        <f t="shared" si="140"/>
        <v>31.543701589548114</v>
      </c>
      <c r="CZ141" s="407">
        <f t="shared" si="140"/>
        <v>-31.781126408064498</v>
      </c>
      <c r="DA141" s="407">
        <f t="shared" si="140"/>
        <v>-10.69944844526235</v>
      </c>
      <c r="DB141" s="419">
        <f t="shared" si="140"/>
        <v>0.29493607582324888</v>
      </c>
      <c r="DC141" s="420">
        <f t="shared" si="140"/>
        <v>12.997913016860196</v>
      </c>
      <c r="DD141" s="421">
        <f t="shared" si="140"/>
        <v>-6.5305101955632434</v>
      </c>
      <c r="DE141" s="421">
        <f t="shared" si="140"/>
        <v>11.487791267277281</v>
      </c>
      <c r="DF141" s="422">
        <f t="shared" si="140"/>
        <v>12.183248461411011</v>
      </c>
      <c r="DG141" s="423">
        <f t="shared" si="140"/>
        <v>42.502520484347798</v>
      </c>
      <c r="DH141" s="424">
        <f t="shared" si="140"/>
        <v>-0.1088427384538182</v>
      </c>
      <c r="DI141" s="422">
        <f t="shared" si="140"/>
        <v>20.393530727202847</v>
      </c>
      <c r="DJ141" s="422">
        <f t="shared" si="140"/>
        <v>28.356643207526421</v>
      </c>
      <c r="DK141" s="420">
        <f t="shared" si="140"/>
        <v>68.389119466486136</v>
      </c>
      <c r="DL141" s="420">
        <f t="shared" si="140"/>
        <v>27.658518505659014</v>
      </c>
      <c r="DM141" s="420">
        <f t="shared" si="140"/>
        <v>0.85783035671811447</v>
      </c>
      <c r="DN141" s="413">
        <f t="shared" si="140"/>
        <v>-2.2942109888413609</v>
      </c>
      <c r="DO141" s="413">
        <f t="shared" si="140"/>
        <v>-17.34906089503523</v>
      </c>
      <c r="DP141" s="413">
        <f t="shared" si="140"/>
        <v>34.260521276282894</v>
      </c>
      <c r="DQ141" s="413">
        <f t="shared" si="140"/>
        <v>9.5115012556167713</v>
      </c>
      <c r="DR141" s="413">
        <f t="shared" si="140"/>
        <v>4.8840925816391767</v>
      </c>
      <c r="DS141" s="414">
        <f t="shared" si="140"/>
        <v>39.755834891145824</v>
      </c>
      <c r="DT141" s="415">
        <f t="shared" si="140"/>
        <v>13.935021461791731</v>
      </c>
      <c r="DU141" s="413">
        <f t="shared" si="140"/>
        <v>-20.695485187751405</v>
      </c>
      <c r="DV141" s="413">
        <f t="shared" si="140"/>
        <v>4.3453425144167612</v>
      </c>
      <c r="DW141" s="413">
        <f t="shared" si="140"/>
        <v>18.269254809193924</v>
      </c>
      <c r="DX141" s="413">
        <f t="shared" si="140"/>
        <v>-21.96246028506468</v>
      </c>
      <c r="DY141" s="413">
        <f t="shared" si="140"/>
        <v>7.1802115331075056</v>
      </c>
      <c r="DZ141" s="413">
        <f t="shared" si="140"/>
        <v>3.6179834126213395</v>
      </c>
      <c r="EA141" s="413">
        <f t="shared" si="140"/>
        <v>-42.36087605042367</v>
      </c>
      <c r="EB141" s="413">
        <f t="shared" ref="EB141:GM142" si="141">(POWER(EB108/EA108,12)-1)*100</f>
        <v>2.7937984295406615</v>
      </c>
      <c r="EC141" s="413">
        <f t="shared" si="141"/>
        <v>15.274499234172168</v>
      </c>
      <c r="ED141" s="421">
        <f t="shared" si="141"/>
        <v>-18.937252217628654</v>
      </c>
      <c r="EE141" s="425">
        <f t="shared" si="141"/>
        <v>67.166957059677387</v>
      </c>
      <c r="EF141" s="426">
        <f t="shared" si="141"/>
        <v>-51.080867413600494</v>
      </c>
      <c r="EG141" s="421">
        <f t="shared" si="141"/>
        <v>2.5274346078688614</v>
      </c>
      <c r="EH141" s="421">
        <f t="shared" si="141"/>
        <v>51.568952431846029</v>
      </c>
      <c r="EI141" s="421">
        <f t="shared" si="141"/>
        <v>7.4626030450291925</v>
      </c>
      <c r="EJ141" s="421">
        <f t="shared" si="141"/>
        <v>21.189655192242341</v>
      </c>
      <c r="EK141" s="421">
        <f t="shared" si="141"/>
        <v>-18.854703717273235</v>
      </c>
      <c r="EL141" s="421">
        <f t="shared" si="141"/>
        <v>-26.103522841280537</v>
      </c>
      <c r="EM141" s="421">
        <f t="shared" si="141"/>
        <v>-25.88214594986389</v>
      </c>
      <c r="EN141" s="421">
        <f t="shared" si="141"/>
        <v>-1.9652298078083774</v>
      </c>
      <c r="EO141" s="421">
        <f t="shared" si="141"/>
        <v>-5.4949582595493318</v>
      </c>
      <c r="EP141" s="421">
        <f t="shared" si="141"/>
        <v>-21.065748908487723</v>
      </c>
      <c r="EQ141" s="425">
        <f t="shared" si="141"/>
        <v>-15.502653619467866</v>
      </c>
      <c r="ER141" s="426">
        <f t="shared" si="141"/>
        <v>5.986232864104668</v>
      </c>
      <c r="ES141" s="421">
        <f t="shared" si="141"/>
        <v>47.725015302385913</v>
      </c>
      <c r="ET141" s="421">
        <f t="shared" si="141"/>
        <v>28.746885532183075</v>
      </c>
      <c r="EU141" s="421">
        <f t="shared" si="141"/>
        <v>20.941561005713005</v>
      </c>
      <c r="EV141" s="421">
        <f t="shared" si="141"/>
        <v>2.6461123253996188</v>
      </c>
      <c r="EW141" s="421">
        <f t="shared" si="141"/>
        <v>-7.7467011405455306</v>
      </c>
      <c r="EX141" s="421">
        <f t="shared" si="141"/>
        <v>17.649749344773944</v>
      </c>
      <c r="EY141" s="421">
        <f t="shared" si="141"/>
        <v>8.0624320472705069</v>
      </c>
      <c r="EZ141" s="421">
        <f t="shared" si="141"/>
        <v>9.6974755593947073</v>
      </c>
      <c r="FA141" s="421">
        <f t="shared" si="141"/>
        <v>-9.1136884371488485</v>
      </c>
      <c r="FB141" s="421">
        <f t="shared" si="141"/>
        <v>-9.8416942158460525</v>
      </c>
      <c r="FC141" s="425">
        <f t="shared" si="141"/>
        <v>0.78924633510464304</v>
      </c>
      <c r="FD141" s="427">
        <f t="shared" si="141"/>
        <v>-0.77432079766691642</v>
      </c>
      <c r="FE141" s="427">
        <f t="shared" si="141"/>
        <v>-2.3169074123053246</v>
      </c>
      <c r="FF141" s="427">
        <f t="shared" si="141"/>
        <v>0.42965753353503278</v>
      </c>
      <c r="FG141" s="427">
        <f t="shared" si="141"/>
        <v>-19.966948468908186</v>
      </c>
      <c r="FH141" s="427">
        <f t="shared" si="141"/>
        <v>10.595273135501593</v>
      </c>
      <c r="FI141" s="427">
        <f t="shared" si="141"/>
        <v>4.6709326157253539</v>
      </c>
      <c r="FJ141" s="427">
        <f t="shared" si="141"/>
        <v>15.863561779645408</v>
      </c>
      <c r="FK141" s="427">
        <f t="shared" si="141"/>
        <v>-7.7379987208676226</v>
      </c>
      <c r="FL141" s="427">
        <f t="shared" si="141"/>
        <v>-13.002724236730167</v>
      </c>
      <c r="FM141" s="427">
        <f t="shared" si="141"/>
        <v>-0.33306837097714093</v>
      </c>
      <c r="FN141" s="427">
        <f t="shared" si="141"/>
        <v>21.058106849524137</v>
      </c>
      <c r="FO141" s="427">
        <f t="shared" si="141"/>
        <v>24.395950013304169</v>
      </c>
      <c r="FP141" s="427">
        <f t="shared" si="141"/>
        <v>-18.611150200127081</v>
      </c>
      <c r="FQ141" s="427">
        <f t="shared" si="141"/>
        <v>-14.24015313579231</v>
      </c>
      <c r="FR141" s="425">
        <f t="shared" si="141"/>
        <v>-19.585038636923592</v>
      </c>
      <c r="FS141" s="425">
        <f t="shared" si="141"/>
        <v>5.0935845525446499</v>
      </c>
      <c r="FT141" s="425">
        <f t="shared" si="141"/>
        <v>-14.827832846759204</v>
      </c>
      <c r="FU141" s="425">
        <f t="shared" si="141"/>
        <v>35.824444429589917</v>
      </c>
      <c r="FV141" s="425">
        <f t="shared" si="141"/>
        <v>-2.8718207495480041</v>
      </c>
      <c r="FW141" s="425">
        <f t="shared" si="141"/>
        <v>8.209580875852529</v>
      </c>
      <c r="FX141" s="425">
        <f t="shared" si="141"/>
        <v>29.596596117150398</v>
      </c>
      <c r="FY141" s="425">
        <f t="shared" si="141"/>
        <v>-6.7035289895597261</v>
      </c>
      <c r="FZ141" s="425">
        <f t="shared" si="141"/>
        <v>8.9326660383642462</v>
      </c>
      <c r="GA141" s="425">
        <f t="shared" si="141"/>
        <v>20.628590800002055</v>
      </c>
      <c r="GB141" s="427">
        <f t="shared" si="141"/>
        <v>-16.478991728320491</v>
      </c>
      <c r="GC141" s="425">
        <f t="shared" si="141"/>
        <v>-10.395912120734829</v>
      </c>
      <c r="GD141" s="425">
        <f t="shared" si="141"/>
        <v>32.175944096607978</v>
      </c>
      <c r="GE141" s="425">
        <f t="shared" si="141"/>
        <v>14.254592809042865</v>
      </c>
      <c r="GF141" s="425">
        <f t="shared" si="141"/>
        <v>-2.6038841678077573</v>
      </c>
      <c r="GG141" s="425">
        <f t="shared" si="141"/>
        <v>50.614465746441859</v>
      </c>
      <c r="GH141" s="425">
        <f t="shared" si="141"/>
        <v>28.432772795113781</v>
      </c>
      <c r="GI141" s="425">
        <f t="shared" si="141"/>
        <v>20.719933901574251</v>
      </c>
      <c r="GJ141" s="425">
        <f t="shared" si="141"/>
        <v>9.8265960206243452</v>
      </c>
      <c r="GK141" s="425">
        <f t="shared" si="141"/>
        <v>20.002730387445979</v>
      </c>
      <c r="GL141" s="425">
        <f t="shared" si="141"/>
        <v>4.6216152621947559</v>
      </c>
      <c r="GM141" s="425">
        <f t="shared" si="141"/>
        <v>4.0557330943274961</v>
      </c>
      <c r="GN141" s="415">
        <f t="shared" ref="GM141:HS142" si="142">(POWER(GN108/GM108,12)-1)*100</f>
        <v>-7.8995611106299606</v>
      </c>
      <c r="GO141" s="425">
        <f t="shared" si="142"/>
        <v>52.408393899977824</v>
      </c>
      <c r="GP141" s="425">
        <f t="shared" si="142"/>
        <v>40.896564941486787</v>
      </c>
      <c r="GQ141" s="425">
        <f t="shared" si="142"/>
        <v>44.626838749536525</v>
      </c>
      <c r="GR141" s="425">
        <f t="shared" si="142"/>
        <v>-7.1296774649917456</v>
      </c>
      <c r="GS141" s="416">
        <f t="shared" si="142"/>
        <v>4.4878758993238232</v>
      </c>
      <c r="GT141" s="416">
        <f t="shared" si="142"/>
        <v>38.750974869558583</v>
      </c>
      <c r="GU141" s="416">
        <f t="shared" si="142"/>
        <v>6.9873633849784067</v>
      </c>
      <c r="GV141" s="416">
        <f t="shared" si="142"/>
        <v>-13.231681960119278</v>
      </c>
      <c r="GW141" s="416">
        <f t="shared" si="142"/>
        <v>-7.4554834718090879</v>
      </c>
      <c r="GX141" s="176">
        <f t="shared" si="142"/>
        <v>29.410084865488617</v>
      </c>
      <c r="GY141" s="176">
        <f t="shared" si="142"/>
        <v>90.467544163446291</v>
      </c>
      <c r="GZ141" s="425">
        <f>(POWER(GZ108/GY108,12)-1)*100</f>
        <v>25.988255240275372</v>
      </c>
      <c r="HA141" s="425">
        <f t="shared" si="142"/>
        <v>49.046277812152603</v>
      </c>
      <c r="HB141" s="425">
        <f t="shared" si="142"/>
        <v>33.837697625458716</v>
      </c>
      <c r="HC141" s="425">
        <f t="shared" si="142"/>
        <v>9.4153647800114371</v>
      </c>
      <c r="HD141" s="425">
        <f t="shared" si="142"/>
        <v>36.205758994190674</v>
      </c>
      <c r="HE141" s="425">
        <f t="shared" si="142"/>
        <v>2.6846530562619542</v>
      </c>
      <c r="HF141" s="425">
        <f t="shared" si="142"/>
        <v>13.806986983731662</v>
      </c>
      <c r="HG141" s="425">
        <f t="shared" si="142"/>
        <v>3.4516423439985289</v>
      </c>
      <c r="HH141" s="425">
        <f t="shared" si="142"/>
        <v>-8.8532619224785947</v>
      </c>
      <c r="HI141" s="425">
        <f t="shared" si="142"/>
        <v>31.715388325976068</v>
      </c>
      <c r="HJ141" s="425">
        <f t="shared" si="142"/>
        <v>-11.648611075505677</v>
      </c>
      <c r="HK141" s="425">
        <f t="shared" si="142"/>
        <v>24.253474936544439</v>
      </c>
      <c r="HL141" s="425">
        <f t="shared" si="142"/>
        <v>-3.871397292155998</v>
      </c>
      <c r="HM141" s="425">
        <f t="shared" si="142"/>
        <v>22.367185825038849</v>
      </c>
      <c r="HN141" s="425">
        <f t="shared" si="142"/>
        <v>10.957275254633458</v>
      </c>
      <c r="HO141" s="425">
        <f t="shared" si="142"/>
        <v>28.788025271649676</v>
      </c>
      <c r="HP141" s="425">
        <f t="shared" si="142"/>
        <v>-1.4371636973862567</v>
      </c>
      <c r="HQ141" s="425">
        <f t="shared" si="142"/>
        <v>42.70972510417652</v>
      </c>
      <c r="HR141" s="425">
        <f>(POWER(HR108/HQ108,12)-1)*100</f>
        <v>17.527495171855012</v>
      </c>
      <c r="HS141" s="425">
        <f t="shared" si="142"/>
        <v>23.326168003922309</v>
      </c>
      <c r="HT141" s="425">
        <f>(POWER(HT108/HS108,12)-1)*100</f>
        <v>-1.2567253670714984</v>
      </c>
      <c r="HU141" s="425">
        <f>(POWER(HU108/HT108,12)-1)*100</f>
        <v>35.414118722031752</v>
      </c>
      <c r="HV141" s="425">
        <f>(POWER(HV108/HU108,12)-1)*100</f>
        <v>43.874810883205214</v>
      </c>
      <c r="HW141" s="426">
        <f>(POWER(HW108/HV108,12)-1)*100</f>
        <v>67.038150018225267</v>
      </c>
      <c r="HX141" s="428">
        <f>(POWER(HX108/HW108,12)-1)*100</f>
        <v>33.597340218456814</v>
      </c>
      <c r="HY141" s="428">
        <f t="shared" ref="HY141:IZ142" si="143">(POWER(HY108/HX108,12)-1)*100</f>
        <v>-1.2166162761053756</v>
      </c>
      <c r="HZ141" s="428">
        <f t="shared" si="143"/>
        <v>-4.245556762673985</v>
      </c>
      <c r="IA141" s="428">
        <f t="shared" si="143"/>
        <v>19.65084841956488</v>
      </c>
      <c r="IB141" s="429">
        <f t="shared" si="143"/>
        <v>17.019962580709148</v>
      </c>
      <c r="IC141" s="429">
        <f t="shared" si="143"/>
        <v>18.131266549727208</v>
      </c>
      <c r="ID141" s="429">
        <f t="shared" si="143"/>
        <v>-6.0936574472207461</v>
      </c>
      <c r="IE141" s="429">
        <f t="shared" si="143"/>
        <v>-16.99680085415498</v>
      </c>
      <c r="IF141" s="428">
        <f t="shared" si="143"/>
        <v>-1.1812156840306787</v>
      </c>
      <c r="IG141" s="428">
        <f t="shared" si="143"/>
        <v>26.44917520717831</v>
      </c>
      <c r="IH141" s="429">
        <f t="shared" si="143"/>
        <v>27.772399611897747</v>
      </c>
      <c r="II141" s="429">
        <f t="shared" si="143"/>
        <v>13.500893536806391</v>
      </c>
      <c r="IJ141" s="430">
        <f>(POWER(IJ108/II108,12)-1)*100</f>
        <v>-24.105727069652627</v>
      </c>
      <c r="IK141" s="431">
        <f t="shared" si="143"/>
        <v>-11.493430505214198</v>
      </c>
      <c r="IL141" s="431">
        <f t="shared" si="143"/>
        <v>-18.957866015623249</v>
      </c>
      <c r="IM141" s="430">
        <f t="shared" si="143"/>
        <v>16.537129788504366</v>
      </c>
      <c r="IN141" s="430">
        <f t="shared" si="143"/>
        <v>28.047148448656365</v>
      </c>
      <c r="IO141" s="430">
        <f t="shared" si="143"/>
        <v>5.5993646579850287</v>
      </c>
      <c r="IP141" s="431">
        <f t="shared" si="143"/>
        <v>12.904141755143893</v>
      </c>
      <c r="IQ141" s="431">
        <f t="shared" si="143"/>
        <v>-5.271837618655062</v>
      </c>
      <c r="IR141" s="430">
        <f t="shared" si="143"/>
        <v>-4.9790305045788301</v>
      </c>
      <c r="IS141" s="430">
        <f t="shared" si="143"/>
        <v>-15.286149310786101</v>
      </c>
      <c r="IT141" s="430">
        <f t="shared" si="143"/>
        <v>-25.564460280852053</v>
      </c>
      <c r="IU141" s="430">
        <f t="shared" si="143"/>
        <v>2.7119558979594727</v>
      </c>
      <c r="IV141" s="496">
        <f t="shared" si="143"/>
        <v>-7.548181470587501</v>
      </c>
      <c r="IW141" s="496">
        <f t="shared" ref="IW141" si="144">(POWER(IW108/IV108,12)-1)*100</f>
        <v>-11.76647232457989</v>
      </c>
      <c r="IX141" s="496">
        <f>(POWER(IX108/IW108,12)-1)*100</f>
        <v>15.749994830880132</v>
      </c>
      <c r="IY141" s="496">
        <f t="shared" si="143"/>
        <v>-12.489729766642832</v>
      </c>
      <c r="IZ141" s="496">
        <f t="shared" si="143"/>
        <v>-8.5837679772458824</v>
      </c>
      <c r="JA141" s="496">
        <f t="shared" ref="JA141:JB142" si="145">(POWER(JA108/IY108,12)-1)*100</f>
        <v>10.150666721839553</v>
      </c>
      <c r="JB141" s="496">
        <f t="shared" si="145"/>
        <v>42.511139810974186</v>
      </c>
      <c r="JC141" s="496">
        <f t="shared" ref="JC141:JE142" si="146">(POWER(JC108/IZ108,12)-1)*100</f>
        <v>19.231682994828802</v>
      </c>
      <c r="JD141" s="496">
        <f t="shared" si="146"/>
        <v>-6.9597125028313611</v>
      </c>
      <c r="JE141" s="496">
        <f>(POWER(JE108/JB108,12)-1)*100</f>
        <v>-19.075852030006722</v>
      </c>
      <c r="JF141" s="496">
        <f>(POWER(JF108/JB108,12)-1)*100</f>
        <v>-19.236362153803054</v>
      </c>
      <c r="JG141" s="530">
        <f>(POWER(JG108/JC108,12)-1)*100</f>
        <v>-25.081610828660928</v>
      </c>
    </row>
    <row r="142" spans="2:267" ht="15" customHeight="1">
      <c r="B142" s="139" t="s">
        <v>120</v>
      </c>
      <c r="C142" s="403"/>
      <c r="D142" s="161">
        <f t="shared" si="139"/>
        <v>127.14839496644564</v>
      </c>
      <c r="E142" s="161">
        <f t="shared" si="139"/>
        <v>43.168464754816057</v>
      </c>
      <c r="F142" s="161">
        <f t="shared" si="139"/>
        <v>42.115541097121366</v>
      </c>
      <c r="G142" s="161">
        <f t="shared" si="139"/>
        <v>71.208806593140679</v>
      </c>
      <c r="H142" s="161">
        <f t="shared" si="139"/>
        <v>41.208793250153121</v>
      </c>
      <c r="I142" s="161">
        <f t="shared" si="139"/>
        <v>140.48663273066259</v>
      </c>
      <c r="J142" s="161">
        <f t="shared" si="139"/>
        <v>33.00320113566049</v>
      </c>
      <c r="K142" s="161">
        <f t="shared" si="139"/>
        <v>53.017194084542794</v>
      </c>
      <c r="L142" s="161">
        <f t="shared" si="139"/>
        <v>9.00708247941051</v>
      </c>
      <c r="M142" s="161">
        <f t="shared" si="139"/>
        <v>-20.688692143415278</v>
      </c>
      <c r="N142" s="161">
        <f t="shared" si="139"/>
        <v>44.206149070378117</v>
      </c>
      <c r="O142" s="405">
        <f t="shared" si="139"/>
        <v>1217.0868938055225</v>
      </c>
      <c r="P142" s="406">
        <f t="shared" si="139"/>
        <v>23.803911070067407</v>
      </c>
      <c r="Q142" s="407">
        <f t="shared" si="139"/>
        <v>49.487072353047743</v>
      </c>
      <c r="R142" s="407">
        <f t="shared" si="139"/>
        <v>97.205627299660804</v>
      </c>
      <c r="S142" s="407">
        <f t="shared" si="139"/>
        <v>7.4518063005377666</v>
      </c>
      <c r="T142" s="407">
        <f t="shared" si="139"/>
        <v>14.517262275090538</v>
      </c>
      <c r="U142" s="407">
        <f t="shared" si="139"/>
        <v>-7.9867251922886577</v>
      </c>
      <c r="V142" s="407">
        <f t="shared" si="139"/>
        <v>23.422214013070295</v>
      </c>
      <c r="W142" s="407">
        <f t="shared" si="139"/>
        <v>-48.634483767246863</v>
      </c>
      <c r="X142" s="407">
        <f t="shared" si="139"/>
        <v>-11.943966508178983</v>
      </c>
      <c r="Y142" s="407">
        <f t="shared" si="139"/>
        <v>123.9420837720898</v>
      </c>
      <c r="Z142" s="407">
        <f t="shared" si="139"/>
        <v>-49.562950751608255</v>
      </c>
      <c r="AA142" s="408">
        <f t="shared" si="139"/>
        <v>236.43102115902869</v>
      </c>
      <c r="AB142" s="406">
        <f t="shared" si="139"/>
        <v>59.55556535206761</v>
      </c>
      <c r="AC142" s="407">
        <f t="shared" si="139"/>
        <v>53.960555568572445</v>
      </c>
      <c r="AD142" s="407">
        <f t="shared" si="139"/>
        <v>90.746147654432434</v>
      </c>
      <c r="AE142" s="407">
        <f t="shared" si="139"/>
        <v>10.615056091330221</v>
      </c>
      <c r="AF142" s="407">
        <f t="shared" si="139"/>
        <v>22.392807016096803</v>
      </c>
      <c r="AG142" s="407">
        <f t="shared" si="139"/>
        <v>28.175741106677531</v>
      </c>
      <c r="AH142" s="407">
        <f t="shared" si="139"/>
        <v>141.6293805178079</v>
      </c>
      <c r="AI142" s="407">
        <f t="shared" si="139"/>
        <v>47.634471635348149</v>
      </c>
      <c r="AJ142" s="407">
        <f t="shared" si="139"/>
        <v>-16.815723243394253</v>
      </c>
      <c r="AK142" s="407">
        <f t="shared" si="139"/>
        <v>27.613557288091251</v>
      </c>
      <c r="AL142" s="407">
        <f t="shared" si="139"/>
        <v>7.6243906509778414</v>
      </c>
      <c r="AM142" s="408">
        <f t="shared" si="139"/>
        <v>131.19333495486168</v>
      </c>
      <c r="AN142" s="407">
        <f t="shared" si="139"/>
        <v>-81.32683322042692</v>
      </c>
      <c r="AO142" s="407">
        <f t="shared" si="139"/>
        <v>13.320354968341919</v>
      </c>
      <c r="AP142" s="407">
        <f t="shared" si="139"/>
        <v>10.589079849739914</v>
      </c>
      <c r="AQ142" s="407">
        <f t="shared" si="139"/>
        <v>34.495205192938762</v>
      </c>
      <c r="AR142" s="407">
        <f t="shared" si="139"/>
        <v>-47.331248957300545</v>
      </c>
      <c r="AS142" s="407">
        <f t="shared" si="139"/>
        <v>51.863520499809113</v>
      </c>
      <c r="AT142" s="407">
        <f t="shared" si="139"/>
        <v>63.514013776696522</v>
      </c>
      <c r="AU142" s="407">
        <f t="shared" si="139"/>
        <v>54.707793243301531</v>
      </c>
      <c r="AV142" s="407">
        <f t="shared" si="139"/>
        <v>247.94589292097135</v>
      </c>
      <c r="AW142" s="407">
        <f t="shared" si="139"/>
        <v>61.668440529057975</v>
      </c>
      <c r="AX142" s="407">
        <f t="shared" si="139"/>
        <v>4.0661907791102125</v>
      </c>
      <c r="AY142" s="408">
        <f t="shared" si="139"/>
        <v>412.80573025743524</v>
      </c>
      <c r="AZ142" s="407">
        <f t="shared" si="139"/>
        <v>3.6660712857457867</v>
      </c>
      <c r="BA142" s="407">
        <f t="shared" si="139"/>
        <v>-53.865272011344658</v>
      </c>
      <c r="BB142" s="407">
        <f t="shared" si="139"/>
        <v>30.100844317455078</v>
      </c>
      <c r="BC142" s="407">
        <f t="shared" si="139"/>
        <v>8.1635114365717243</v>
      </c>
      <c r="BD142" s="407">
        <f t="shared" si="139"/>
        <v>25.536162795500882</v>
      </c>
      <c r="BE142" s="407">
        <f t="shared" si="139"/>
        <v>129.08839329768571</v>
      </c>
      <c r="BF142" s="407">
        <f t="shared" si="139"/>
        <v>73.901217476909494</v>
      </c>
      <c r="BG142" s="407">
        <f t="shared" si="139"/>
        <v>51.761661239685573</v>
      </c>
      <c r="BH142" s="407">
        <f t="shared" si="139"/>
        <v>87.172660187027901</v>
      </c>
      <c r="BI142" s="407">
        <f t="shared" si="139"/>
        <v>-37.291045825134816</v>
      </c>
      <c r="BJ142" s="407">
        <f t="shared" si="139"/>
        <v>132.95328065749544</v>
      </c>
      <c r="BK142" s="408">
        <f t="shared" si="139"/>
        <v>59.927268154950355</v>
      </c>
      <c r="BL142" s="406">
        <f t="shared" si="139"/>
        <v>53.369903593625409</v>
      </c>
      <c r="BM142" s="407">
        <f t="shared" si="139"/>
        <v>61.359462131218258</v>
      </c>
      <c r="BN142" s="407">
        <f t="shared" si="139"/>
        <v>-19.79694949879055</v>
      </c>
      <c r="BO142" s="407">
        <f t="shared" si="139"/>
        <v>-7.8791990487634305</v>
      </c>
      <c r="BP142" s="407">
        <f t="shared" si="140"/>
        <v>7.9907418458421642</v>
      </c>
      <c r="BQ142" s="407">
        <f t="shared" si="140"/>
        <v>31.539880210807979</v>
      </c>
      <c r="BR142" s="407">
        <f t="shared" si="140"/>
        <v>36.616415469914898</v>
      </c>
      <c r="BS142" s="407">
        <f t="shared" si="140"/>
        <v>30.99428218314879</v>
      </c>
      <c r="BT142" s="407">
        <f t="shared" si="140"/>
        <v>160.24805884883943</v>
      </c>
      <c r="BU142" s="407">
        <f t="shared" si="140"/>
        <v>-1.7172506829169376</v>
      </c>
      <c r="BV142" s="407">
        <f t="shared" si="140"/>
        <v>28.031509080837491</v>
      </c>
      <c r="BW142" s="408">
        <f t="shared" si="140"/>
        <v>54.766028996428687</v>
      </c>
      <c r="BX142" s="406">
        <f t="shared" si="140"/>
        <v>22.437347907476692</v>
      </c>
      <c r="BY142" s="407">
        <f t="shared" si="140"/>
        <v>45.064151964637219</v>
      </c>
      <c r="BZ142" s="407">
        <f t="shared" si="140"/>
        <v>48.578969422622876</v>
      </c>
      <c r="CA142" s="407">
        <f t="shared" si="140"/>
        <v>59.668784906541241</v>
      </c>
      <c r="CB142" s="407">
        <f t="shared" si="140"/>
        <v>52.279355576807916</v>
      </c>
      <c r="CC142" s="407">
        <f t="shared" si="140"/>
        <v>85.373882329288151</v>
      </c>
      <c r="CD142" s="407">
        <f t="shared" si="140"/>
        <v>0.49529280850797441</v>
      </c>
      <c r="CE142" s="407">
        <f t="shared" si="140"/>
        <v>11.615145902401647</v>
      </c>
      <c r="CF142" s="407">
        <f t="shared" si="140"/>
        <v>-3.6612805047840258</v>
      </c>
      <c r="CG142" s="407">
        <f t="shared" si="140"/>
        <v>25.812371521945909</v>
      </c>
      <c r="CH142" s="407">
        <f t="shared" si="140"/>
        <v>20.614868918964092</v>
      </c>
      <c r="CI142" s="408">
        <f t="shared" si="140"/>
        <v>55.621569760304389</v>
      </c>
      <c r="CJ142" s="406">
        <f t="shared" si="140"/>
        <v>8.7374605522287254</v>
      </c>
      <c r="CK142" s="407">
        <f t="shared" si="140"/>
        <v>-19.17079991391094</v>
      </c>
      <c r="CL142" s="407">
        <f t="shared" si="140"/>
        <v>-22.998524594618008</v>
      </c>
      <c r="CM142" s="407">
        <f t="shared" si="140"/>
        <v>18.004290753127794</v>
      </c>
      <c r="CN142" s="407">
        <f t="shared" si="140"/>
        <v>7.0410924444379575</v>
      </c>
      <c r="CO142" s="407">
        <f t="shared" si="140"/>
        <v>70.830961955111576</v>
      </c>
      <c r="CP142" s="407">
        <f t="shared" si="140"/>
        <v>49.282206621207706</v>
      </c>
      <c r="CQ142" s="407">
        <f t="shared" si="140"/>
        <v>13.57119766101702</v>
      </c>
      <c r="CR142" s="407">
        <f t="shared" si="140"/>
        <v>-0.25766066620920292</v>
      </c>
      <c r="CS142" s="407">
        <f t="shared" si="140"/>
        <v>44.725345674438223</v>
      </c>
      <c r="CT142" s="407">
        <f t="shared" si="140"/>
        <v>37.959754491617126</v>
      </c>
      <c r="CU142" s="408">
        <f t="shared" si="140"/>
        <v>72.468081719438587</v>
      </c>
      <c r="CV142" s="407">
        <f t="shared" si="140"/>
        <v>-8.7903011176341366</v>
      </c>
      <c r="CW142" s="407">
        <f t="shared" si="140"/>
        <v>13.561800813097991</v>
      </c>
      <c r="CX142" s="407">
        <f t="shared" si="140"/>
        <v>21.865647240780326</v>
      </c>
      <c r="CY142" s="407">
        <f t="shared" si="140"/>
        <v>29.930519157661717</v>
      </c>
      <c r="CZ142" s="407">
        <f t="shared" si="140"/>
        <v>-27.727320612552454</v>
      </c>
      <c r="DA142" s="407">
        <f t="shared" si="140"/>
        <v>-8.2746997940988383</v>
      </c>
      <c r="DB142" s="419">
        <f t="shared" si="140"/>
        <v>4.8140747047456189</v>
      </c>
      <c r="DC142" s="420">
        <f t="shared" si="140"/>
        <v>13.985280023498682</v>
      </c>
      <c r="DD142" s="421">
        <f t="shared" si="140"/>
        <v>-3.6039834281361705</v>
      </c>
      <c r="DE142" s="421">
        <f t="shared" si="140"/>
        <v>12.241747131058457</v>
      </c>
      <c r="DF142" s="422">
        <f t="shared" si="140"/>
        <v>10.303234854429387</v>
      </c>
      <c r="DG142" s="423">
        <f t="shared" si="140"/>
        <v>44.313237639083681</v>
      </c>
      <c r="DH142" s="424">
        <f t="shared" si="140"/>
        <v>2.3465646212516234</v>
      </c>
      <c r="DI142" s="422">
        <f t="shared" si="140"/>
        <v>20.622600885928311</v>
      </c>
      <c r="DJ142" s="422">
        <f t="shared" si="140"/>
        <v>28.980145745403551</v>
      </c>
      <c r="DK142" s="420">
        <f t="shared" si="140"/>
        <v>58.262720082787503</v>
      </c>
      <c r="DL142" s="420">
        <f t="shared" si="140"/>
        <v>25.8439224481926</v>
      </c>
      <c r="DM142" s="420">
        <f t="shared" si="140"/>
        <v>3.4204722831625345</v>
      </c>
      <c r="DN142" s="413">
        <f t="shared" si="140"/>
        <v>-3.0552765123656012</v>
      </c>
      <c r="DO142" s="413">
        <f t="shared" si="140"/>
        <v>-14.212689843445181</v>
      </c>
      <c r="DP142" s="413">
        <f t="shared" si="140"/>
        <v>32.045251332375166</v>
      </c>
      <c r="DQ142" s="413">
        <f t="shared" si="140"/>
        <v>10.326364463212423</v>
      </c>
      <c r="DR142" s="413">
        <f t="shared" si="140"/>
        <v>5.2085289665376733</v>
      </c>
      <c r="DS142" s="414">
        <f t="shared" si="140"/>
        <v>41.504144075843882</v>
      </c>
      <c r="DT142" s="415">
        <f t="shared" si="140"/>
        <v>13.125722195185396</v>
      </c>
      <c r="DU142" s="413">
        <f t="shared" si="140"/>
        <v>-18.347203359560581</v>
      </c>
      <c r="DV142" s="413">
        <f t="shared" si="140"/>
        <v>3.071112220680039</v>
      </c>
      <c r="DW142" s="413">
        <f t="shared" si="140"/>
        <v>16.783120287762809</v>
      </c>
      <c r="DX142" s="413">
        <f t="shared" si="140"/>
        <v>-18.310243331887666</v>
      </c>
      <c r="DY142" s="413">
        <f t="shared" si="140"/>
        <v>0.74542626293279124</v>
      </c>
      <c r="DZ142" s="413">
        <f t="shared" si="140"/>
        <v>1.6086911915845548</v>
      </c>
      <c r="EA142" s="413">
        <f t="shared" si="140"/>
        <v>-6.1945279402094489</v>
      </c>
      <c r="EB142" s="413">
        <f t="shared" si="141"/>
        <v>17.325896574045728</v>
      </c>
      <c r="EC142" s="413">
        <f t="shared" si="141"/>
        <v>13.47074712791021</v>
      </c>
      <c r="ED142" s="421">
        <f t="shared" si="141"/>
        <v>-15.492017369938061</v>
      </c>
      <c r="EE142" s="425">
        <f t="shared" si="141"/>
        <v>60.997777054084423</v>
      </c>
      <c r="EF142" s="426">
        <f t="shared" si="141"/>
        <v>-45.189652463701471</v>
      </c>
      <c r="EG142" s="421">
        <f t="shared" si="141"/>
        <v>2.436864091656421</v>
      </c>
      <c r="EH142" s="421">
        <f t="shared" si="141"/>
        <v>41.96995133330703</v>
      </c>
      <c r="EI142" s="421">
        <f t="shared" si="141"/>
        <v>6.9714266873441177</v>
      </c>
      <c r="EJ142" s="421">
        <f t="shared" si="141"/>
        <v>16.390305254583247</v>
      </c>
      <c r="EK142" s="421">
        <f t="shared" si="141"/>
        <v>-17.825278780219744</v>
      </c>
      <c r="EL142" s="421">
        <f t="shared" si="141"/>
        <v>-22.367198960746791</v>
      </c>
      <c r="EM142" s="421">
        <f t="shared" si="141"/>
        <v>-24.190973950953108</v>
      </c>
      <c r="EN142" s="421">
        <f t="shared" si="141"/>
        <v>-3.9335207686934104</v>
      </c>
      <c r="EO142" s="421">
        <f t="shared" si="141"/>
        <v>-5.7143011457429065</v>
      </c>
      <c r="EP142" s="421">
        <f t="shared" si="141"/>
        <v>-18.426560280726555</v>
      </c>
      <c r="EQ142" s="425">
        <f t="shared" si="141"/>
        <v>-10.253084787181088</v>
      </c>
      <c r="ER142" s="426">
        <f t="shared" si="141"/>
        <v>-1.5368742452750217</v>
      </c>
      <c r="ES142" s="421">
        <f t="shared" si="141"/>
        <v>35.323496886824344</v>
      </c>
      <c r="ET142" s="421">
        <f t="shared" si="141"/>
        <v>21.021085725967168</v>
      </c>
      <c r="EU142" s="421">
        <f t="shared" si="141"/>
        <v>16.383806372303834</v>
      </c>
      <c r="EV142" s="421">
        <f t="shared" si="141"/>
        <v>3.5914776246751101</v>
      </c>
      <c r="EW142" s="421">
        <f t="shared" si="141"/>
        <v>-5.7677063055302842</v>
      </c>
      <c r="EX142" s="421">
        <f t="shared" si="141"/>
        <v>14.734543121355781</v>
      </c>
      <c r="EY142" s="421">
        <f t="shared" si="141"/>
        <v>8.5268289505769257</v>
      </c>
      <c r="EZ142" s="421">
        <f t="shared" si="141"/>
        <v>9.4684991781929249</v>
      </c>
      <c r="FA142" s="421">
        <f t="shared" si="141"/>
        <v>-6.8773964786373103</v>
      </c>
      <c r="FB142" s="421">
        <f t="shared" si="141"/>
        <v>-7.4017837523108536</v>
      </c>
      <c r="FC142" s="425">
        <f t="shared" si="141"/>
        <v>4.9013978213034548</v>
      </c>
      <c r="FD142" s="427">
        <f t="shared" si="141"/>
        <v>-0.16256839300168302</v>
      </c>
      <c r="FE142" s="427">
        <f t="shared" si="141"/>
        <v>-1.2531667780038669</v>
      </c>
      <c r="FF142" s="427">
        <f t="shared" si="141"/>
        <v>-2.3519587354160265</v>
      </c>
      <c r="FG142" s="427">
        <f t="shared" si="141"/>
        <v>-16.270831808750618</v>
      </c>
      <c r="FH142" s="427">
        <f t="shared" si="141"/>
        <v>9.8046993685082953</v>
      </c>
      <c r="FI142" s="427">
        <f t="shared" si="141"/>
        <v>6.8331422193915747</v>
      </c>
      <c r="FJ142" s="427">
        <f t="shared" si="141"/>
        <v>16.602315209895945</v>
      </c>
      <c r="FK142" s="427">
        <f t="shared" si="141"/>
        <v>-5.0530051562883704</v>
      </c>
      <c r="FL142" s="427">
        <f t="shared" si="141"/>
        <v>-11.753724404954669</v>
      </c>
      <c r="FM142" s="427">
        <f t="shared" si="141"/>
        <v>0.45788427153499178</v>
      </c>
      <c r="FN142" s="427">
        <f t="shared" si="141"/>
        <v>17.634483315804374</v>
      </c>
      <c r="FO142" s="427">
        <f t="shared" si="141"/>
        <v>25.26944880791746</v>
      </c>
      <c r="FP142" s="427">
        <f t="shared" si="141"/>
        <v>-14.807368441282431</v>
      </c>
      <c r="FQ142" s="427">
        <f t="shared" si="141"/>
        <v>-9.9174473160490439</v>
      </c>
      <c r="FR142" s="427">
        <f>(POWER(FR109/FQ109,12)-1)*100</f>
        <v>-16.041486293372543</v>
      </c>
      <c r="FS142" s="427">
        <f>(POWER(FS109/FR109,12)-1)*100</f>
        <v>3.8945668848378689</v>
      </c>
      <c r="FT142" s="427">
        <f>(POWER(FT109/FS109,12)-1)*100</f>
        <v>-10.842662523149993</v>
      </c>
      <c r="FU142" s="427">
        <f>(POWER(FU109/FT109,12)-1)*100</f>
        <v>31.018160542384308</v>
      </c>
      <c r="FV142" s="427">
        <f>(POWER(FV109/FU109,12)-1)*100</f>
        <v>-0.59705010234835099</v>
      </c>
      <c r="FW142" s="427">
        <f t="shared" si="141"/>
        <v>7.641327987531521</v>
      </c>
      <c r="FX142" s="427">
        <f t="shared" si="141"/>
        <v>24.442566906812878</v>
      </c>
      <c r="FY142" s="427">
        <f t="shared" si="141"/>
        <v>-3.9590611986064728</v>
      </c>
      <c r="FZ142" s="427">
        <f>(POWER(FZ109/FY109,12)-1)*100</f>
        <v>11.48669414943666</v>
      </c>
      <c r="GA142" s="427">
        <f>(POWER(GA109/FZ109,12)-1)*100</f>
        <v>23.902423558711263</v>
      </c>
      <c r="GB142" s="427">
        <f>(POWER(GB109/GA109,12)-1)*100</f>
        <v>-13.41038305858736</v>
      </c>
      <c r="GC142" s="427">
        <f>(POWER(GC109/GB109,12)-1)*100</f>
        <v>-6.5497451804257594</v>
      </c>
      <c r="GD142" s="427">
        <f>(POWER(GD109/GC109,12)-1)*100</f>
        <v>27.219946863195265</v>
      </c>
      <c r="GE142" s="427">
        <f t="shared" si="141"/>
        <v>20.274743687726659</v>
      </c>
      <c r="GF142" s="427">
        <f t="shared" si="141"/>
        <v>-12.35205557187512</v>
      </c>
      <c r="GG142" s="427">
        <f t="shared" si="141"/>
        <v>34.85289874288349</v>
      </c>
      <c r="GH142" s="427">
        <f>(POWER(GH109/GG109,12)-1)*100</f>
        <v>13.377751373988245</v>
      </c>
      <c r="GI142" s="427">
        <f>(POWER(GI109/GH109,12)-1)*100</f>
        <v>18.841643483142878</v>
      </c>
      <c r="GJ142" s="427">
        <f>(POWER(GJ109/GI109,12)-1)*100</f>
        <v>10.706824846510422</v>
      </c>
      <c r="GK142" s="427">
        <f>(POWER(GK109/GJ109,12)-1)*100</f>
        <v>11.362114618498055</v>
      </c>
      <c r="GL142" s="427">
        <f>(POWER(GL109/GK109,12)-1)*100</f>
        <v>1.1981181747678482</v>
      </c>
      <c r="GM142" s="427">
        <f t="shared" si="142"/>
        <v>7.4681960814353632</v>
      </c>
      <c r="GN142" s="415">
        <f t="shared" si="142"/>
        <v>-10.060639930626603</v>
      </c>
      <c r="GO142" s="427">
        <f t="shared" si="142"/>
        <v>43.715428041410931</v>
      </c>
      <c r="GP142" s="427">
        <f t="shared" si="142"/>
        <v>33.022358863939473</v>
      </c>
      <c r="GQ142" s="427">
        <f t="shared" si="142"/>
        <v>31.187597897025054</v>
      </c>
      <c r="GR142" s="427">
        <f t="shared" si="142"/>
        <v>-7.1275135656552635</v>
      </c>
      <c r="GS142" s="416">
        <f t="shared" si="142"/>
        <v>2.6270976011367519</v>
      </c>
      <c r="GT142" s="416">
        <f>(POWER(GT109/GS109,12)-1)*100</f>
        <v>9.6894355286266673</v>
      </c>
      <c r="GU142" s="416">
        <f>(POWER(GU109/GT109,12)-1)*100</f>
        <v>6.3100879193585868</v>
      </c>
      <c r="GV142" s="416">
        <f>(POWER(GV109/GU109,12)-1)*100</f>
        <v>9.164336571514454</v>
      </c>
      <c r="GW142" s="416">
        <f>(POWER(GW109/GV109,12)-1)*100</f>
        <v>-6.9874137330179886</v>
      </c>
      <c r="GX142" s="416">
        <f>(POWER(GX109/GW109,12)-1)*100</f>
        <v>22.640962309800571</v>
      </c>
      <c r="GY142" s="416">
        <f t="shared" si="142"/>
        <v>88.521723397535411</v>
      </c>
      <c r="GZ142" s="427">
        <f>(POWER(GZ109/GY109,12)-1)*100</f>
        <v>23.539912932915531</v>
      </c>
      <c r="HA142" s="427">
        <f t="shared" si="142"/>
        <v>43.448149019714812</v>
      </c>
      <c r="HB142" s="427">
        <f t="shared" si="142"/>
        <v>31.845671127408881</v>
      </c>
      <c r="HC142" s="427">
        <f t="shared" si="142"/>
        <v>11.441175102955526</v>
      </c>
      <c r="HD142" s="427">
        <f t="shared" si="142"/>
        <v>32.603600873573569</v>
      </c>
      <c r="HE142" s="427">
        <f t="shared" si="142"/>
        <v>5.5141035647676473</v>
      </c>
      <c r="HF142" s="427">
        <f>(POWER(HF109/HE109,12)-1)*100</f>
        <v>12.978999229598109</v>
      </c>
      <c r="HG142" s="427">
        <f t="shared" si="142"/>
        <v>6.3412271494888151</v>
      </c>
      <c r="HH142" s="427">
        <f t="shared" si="142"/>
        <v>-4.3614993746366011</v>
      </c>
      <c r="HI142" s="427">
        <f t="shared" si="142"/>
        <v>27.410526938540336</v>
      </c>
      <c r="HJ142" s="427">
        <f t="shared" si="142"/>
        <v>-7.8905278155690812</v>
      </c>
      <c r="HK142" s="427">
        <f t="shared" si="142"/>
        <v>29.383427805022787</v>
      </c>
      <c r="HL142" s="427">
        <f t="shared" si="142"/>
        <v>-2.7024512507066389</v>
      </c>
      <c r="HM142" s="427">
        <f t="shared" si="142"/>
        <v>21.474656756378565</v>
      </c>
      <c r="HN142" s="427">
        <f t="shared" si="142"/>
        <v>11.831486954464676</v>
      </c>
      <c r="HO142" s="427">
        <f t="shared" si="142"/>
        <v>26.610503985440225</v>
      </c>
      <c r="HP142" s="427">
        <f t="shared" si="142"/>
        <v>-8.2150138488423785E-2</v>
      </c>
      <c r="HQ142" s="427">
        <f t="shared" si="142"/>
        <v>38.320647805815319</v>
      </c>
      <c r="HR142" s="427">
        <f>(POWER(HR109/HQ109,12)-1)*100</f>
        <v>14.951320002217372</v>
      </c>
      <c r="HS142" s="427">
        <f t="shared" si="142"/>
        <v>19.046552678095875</v>
      </c>
      <c r="HT142" s="427">
        <f t="shared" ref="HT142:HV142" si="147">(POWER(HT109/HS109,12)-1)*100</f>
        <v>-1.9692318921676444</v>
      </c>
      <c r="HU142" s="427">
        <f t="shared" si="147"/>
        <v>32.928149774910409</v>
      </c>
      <c r="HV142" s="427">
        <f t="shared" si="147"/>
        <v>38.139776790431526</v>
      </c>
      <c r="HW142" s="426">
        <f>(POWER(HW109/HV109,12)-1)*100</f>
        <v>61.346391996343506</v>
      </c>
      <c r="HX142" s="428">
        <f>(POWER(HX109/HW109,12)-1)*100</f>
        <v>28.565486286643129</v>
      </c>
      <c r="HY142" s="428">
        <f t="shared" si="143"/>
        <v>-2.7644263535619218</v>
      </c>
      <c r="HZ142" s="428">
        <f t="shared" si="143"/>
        <v>-6.6935145853040723</v>
      </c>
      <c r="IA142" s="428">
        <f t="shared" si="143"/>
        <v>20.35230271622823</v>
      </c>
      <c r="IB142" s="429">
        <f t="shared" si="143"/>
        <v>2.6022158137407381</v>
      </c>
      <c r="IC142" s="429">
        <f t="shared" si="143"/>
        <v>34.01612477335896</v>
      </c>
      <c r="ID142" s="429">
        <f t="shared" si="143"/>
        <v>-6.469086990359008</v>
      </c>
      <c r="IE142" s="429">
        <f t="shared" si="143"/>
        <v>-15.530164554645843</v>
      </c>
      <c r="IF142" s="428">
        <f t="shared" si="143"/>
        <v>-2.4839561232907426</v>
      </c>
      <c r="IG142" s="428">
        <f t="shared" si="143"/>
        <v>17.512036168817758</v>
      </c>
      <c r="IH142" s="429">
        <f t="shared" si="143"/>
        <v>19.077055659217734</v>
      </c>
      <c r="II142" s="429">
        <f t="shared" si="143"/>
        <v>14.933910784407288</v>
      </c>
      <c r="IJ142" s="430">
        <f>(POWER(IJ109/II109,12)-1)*100</f>
        <v>-22.086536985576245</v>
      </c>
      <c r="IK142" s="431">
        <f t="shared" si="143"/>
        <v>-11.212831421459146</v>
      </c>
      <c r="IL142" s="431">
        <f t="shared" si="143"/>
        <v>-17.591348556033381</v>
      </c>
      <c r="IM142" s="430">
        <f t="shared" si="143"/>
        <v>15.775486672365391</v>
      </c>
      <c r="IN142" s="430">
        <f t="shared" si="143"/>
        <v>26.446258230089192</v>
      </c>
      <c r="IO142" s="430">
        <f t="shared" si="143"/>
        <v>5.8103295105214725</v>
      </c>
      <c r="IP142" s="431">
        <f t="shared" si="143"/>
        <v>14.117743400849502</v>
      </c>
      <c r="IQ142" s="431">
        <f t="shared" si="143"/>
        <v>-5.1111139865644306</v>
      </c>
      <c r="IR142" s="430">
        <f t="shared" si="143"/>
        <v>-4.3627794686639128</v>
      </c>
      <c r="IS142" s="430">
        <f t="shared" si="143"/>
        <v>-14.755559778068761</v>
      </c>
      <c r="IT142" s="430">
        <f t="shared" si="143"/>
        <v>-22.180763717129459</v>
      </c>
      <c r="IU142" s="430">
        <f t="shared" si="143"/>
        <v>3.0141123049409746</v>
      </c>
      <c r="IV142" s="496">
        <f t="shared" si="143"/>
        <v>-9.3080818173166833</v>
      </c>
      <c r="IW142" s="496">
        <f t="shared" si="143"/>
        <v>-11.447868897365909</v>
      </c>
      <c r="IX142" s="496">
        <f t="shared" si="143"/>
        <v>6.6259834293953102</v>
      </c>
      <c r="IY142" s="496">
        <f t="shared" si="143"/>
        <v>-13.208159884092163</v>
      </c>
      <c r="IZ142" s="496">
        <f t="shared" si="143"/>
        <v>-8.7725361131235751</v>
      </c>
      <c r="JA142" s="496">
        <f t="shared" si="145"/>
        <v>7.0909170905476326</v>
      </c>
      <c r="JB142" s="496">
        <f t="shared" si="145"/>
        <v>35.662197537191865</v>
      </c>
      <c r="JC142" s="496">
        <f t="shared" si="146"/>
        <v>16.673144207792824</v>
      </c>
      <c r="JD142" s="496">
        <f t="shared" si="146"/>
        <v>-3.3217973434187864</v>
      </c>
      <c r="JE142" s="496">
        <f t="shared" si="146"/>
        <v>-16.791060457480445</v>
      </c>
      <c r="JF142" s="496">
        <f>(POWER(JF109/JB109,12)-1)*100</f>
        <v>-17.707533330247205</v>
      </c>
      <c r="JG142" s="530">
        <f>(POWER(JG109/JC109,12)-1)*100</f>
        <v>-21.318956696145797</v>
      </c>
    </row>
    <row r="143" spans="2:267" ht="15" customHeight="1">
      <c r="B143" s="432" t="s">
        <v>121</v>
      </c>
      <c r="C143" s="403"/>
      <c r="D143" s="404">
        <f t="shared" ref="D143:BO143" si="148">(POWER(D66/C66,12)-1)*100</f>
        <v>264.40717895951656</v>
      </c>
      <c r="E143" s="161">
        <f t="shared" si="148"/>
        <v>4809.793840810361</v>
      </c>
      <c r="F143" s="161">
        <f t="shared" si="148"/>
        <v>-77.597489027589276</v>
      </c>
      <c r="G143" s="161">
        <f t="shared" si="148"/>
        <v>1320.7272074318971</v>
      </c>
      <c r="H143" s="161">
        <f t="shared" si="148"/>
        <v>1772.2917627032991</v>
      </c>
      <c r="I143" s="161">
        <f t="shared" si="148"/>
        <v>303.91508185516011</v>
      </c>
      <c r="J143" s="161">
        <f t="shared" si="148"/>
        <v>4764.0625453914981</v>
      </c>
      <c r="K143" s="161">
        <f t="shared" si="148"/>
        <v>14.052985914009387</v>
      </c>
      <c r="L143" s="161">
        <f t="shared" si="148"/>
        <v>391.13588133782844</v>
      </c>
      <c r="M143" s="161">
        <f t="shared" si="148"/>
        <v>-58.665183771525719</v>
      </c>
      <c r="N143" s="161">
        <f t="shared" si="148"/>
        <v>790.06311821960878</v>
      </c>
      <c r="O143" s="405">
        <f t="shared" si="148"/>
        <v>978.12551018130148</v>
      </c>
      <c r="P143" s="406">
        <f t="shared" si="148"/>
        <v>763.72739624594828</v>
      </c>
      <c r="Q143" s="407">
        <f t="shared" si="148"/>
        <v>161.04814449296171</v>
      </c>
      <c r="R143" s="407">
        <f t="shared" si="148"/>
        <v>59.455107037588832</v>
      </c>
      <c r="S143" s="407">
        <f t="shared" si="148"/>
        <v>-74.622324371698483</v>
      </c>
      <c r="T143" s="407">
        <f t="shared" si="148"/>
        <v>265.68845393566187</v>
      </c>
      <c r="U143" s="407">
        <f t="shared" si="148"/>
        <v>-39.543941594440078</v>
      </c>
      <c r="V143" s="407">
        <f t="shared" si="148"/>
        <v>1.4016036893854666</v>
      </c>
      <c r="W143" s="407">
        <f t="shared" si="148"/>
        <v>-49.809204535905707</v>
      </c>
      <c r="X143" s="407">
        <f t="shared" si="148"/>
        <v>209.38697677062734</v>
      </c>
      <c r="Y143" s="407">
        <f t="shared" si="148"/>
        <v>169.78391177921236</v>
      </c>
      <c r="Z143" s="407">
        <f t="shared" si="148"/>
        <v>109.89189403333013</v>
      </c>
      <c r="AA143" s="408">
        <f t="shared" si="148"/>
        <v>409.21569862632106</v>
      </c>
      <c r="AB143" s="406">
        <f t="shared" si="148"/>
        <v>38.411616904003431</v>
      </c>
      <c r="AC143" s="407">
        <f t="shared" si="148"/>
        <v>43.348518154494272</v>
      </c>
      <c r="AD143" s="407">
        <f t="shared" si="148"/>
        <v>45.829042052002244</v>
      </c>
      <c r="AE143" s="407">
        <f t="shared" si="148"/>
        <v>38.965217357389783</v>
      </c>
      <c r="AF143" s="407">
        <f t="shared" si="148"/>
        <v>-9.7933415068780718</v>
      </c>
      <c r="AG143" s="407">
        <f t="shared" si="148"/>
        <v>-39.308931704706019</v>
      </c>
      <c r="AH143" s="407">
        <f t="shared" si="148"/>
        <v>12.665386482641861</v>
      </c>
      <c r="AI143" s="407">
        <f t="shared" si="148"/>
        <v>196.21463901411076</v>
      </c>
      <c r="AJ143" s="407">
        <f t="shared" si="148"/>
        <v>25.57579090824207</v>
      </c>
      <c r="AK143" s="407">
        <f t="shared" si="148"/>
        <v>16.301512080075973</v>
      </c>
      <c r="AL143" s="407">
        <f t="shared" si="148"/>
        <v>-62.970450040041094</v>
      </c>
      <c r="AM143" s="408">
        <f t="shared" si="148"/>
        <v>2375.6069331261165</v>
      </c>
      <c r="AN143" s="407">
        <f t="shared" si="148"/>
        <v>-44.255355986999689</v>
      </c>
      <c r="AO143" s="407">
        <f t="shared" si="148"/>
        <v>-66.916989554008637</v>
      </c>
      <c r="AP143" s="407">
        <f t="shared" si="148"/>
        <v>14.572709479173596</v>
      </c>
      <c r="AQ143" s="407">
        <f t="shared" si="148"/>
        <v>210.33819196274942</v>
      </c>
      <c r="AR143" s="407">
        <f t="shared" si="148"/>
        <v>42.45729238873448</v>
      </c>
      <c r="AS143" s="407">
        <f t="shared" si="148"/>
        <v>45.134789011688923</v>
      </c>
      <c r="AT143" s="407">
        <f t="shared" si="148"/>
        <v>223.38109058716199</v>
      </c>
      <c r="AU143" s="407">
        <f t="shared" si="148"/>
        <v>14.605902053680154</v>
      </c>
      <c r="AV143" s="407">
        <f t="shared" si="148"/>
        <v>-13.999153223456972</v>
      </c>
      <c r="AW143" s="407">
        <f t="shared" si="148"/>
        <v>68.442924657413286</v>
      </c>
      <c r="AX143" s="407">
        <f t="shared" si="148"/>
        <v>128.66648697712253</v>
      </c>
      <c r="AY143" s="408">
        <f t="shared" si="148"/>
        <v>497.20005742061238</v>
      </c>
      <c r="AZ143" s="407">
        <f t="shared" si="148"/>
        <v>9.903815189819376</v>
      </c>
      <c r="BA143" s="407">
        <f t="shared" si="148"/>
        <v>32.09823766247608</v>
      </c>
      <c r="BB143" s="407">
        <f t="shared" si="148"/>
        <v>97.14284400605473</v>
      </c>
      <c r="BC143" s="407">
        <f t="shared" si="148"/>
        <v>18.353068815123351</v>
      </c>
      <c r="BD143" s="407">
        <f t="shared" si="148"/>
        <v>172.87275617354294</v>
      </c>
      <c r="BE143" s="407">
        <f t="shared" si="148"/>
        <v>12.040862113417505</v>
      </c>
      <c r="BF143" s="407">
        <f t="shared" si="148"/>
        <v>36.727248420323001</v>
      </c>
      <c r="BG143" s="407">
        <f t="shared" si="148"/>
        <v>-29.467247188396883</v>
      </c>
      <c r="BH143" s="407">
        <f t="shared" si="148"/>
        <v>329.65397663495901</v>
      </c>
      <c r="BI143" s="407">
        <f t="shared" si="148"/>
        <v>-36.754089930183618</v>
      </c>
      <c r="BJ143" s="407">
        <f t="shared" si="148"/>
        <v>107.12802052975077</v>
      </c>
      <c r="BK143" s="408">
        <f t="shared" si="148"/>
        <v>207.69057703043873</v>
      </c>
      <c r="BL143" s="406">
        <f t="shared" si="148"/>
        <v>-60.514649790420826</v>
      </c>
      <c r="BM143" s="407">
        <f t="shared" si="148"/>
        <v>-55.090327592255093</v>
      </c>
      <c r="BN143" s="407">
        <f t="shared" si="148"/>
        <v>-38.673550583345332</v>
      </c>
      <c r="BO143" s="407">
        <f t="shared" si="148"/>
        <v>-11.981495205395476</v>
      </c>
      <c r="BP143" s="407">
        <f t="shared" ref="BP143:EA143" si="149">(POWER(BP66/BO66,12)-1)*100</f>
        <v>-14.737957992589468</v>
      </c>
      <c r="BQ143" s="407">
        <f t="shared" si="149"/>
        <v>23.94122536401597</v>
      </c>
      <c r="BR143" s="407">
        <f t="shared" si="149"/>
        <v>65.697183513161079</v>
      </c>
      <c r="BS143" s="407">
        <f t="shared" si="149"/>
        <v>-29.406670583482285</v>
      </c>
      <c r="BT143" s="407">
        <f t="shared" si="149"/>
        <v>-44.900796134635243</v>
      </c>
      <c r="BU143" s="407">
        <f t="shared" si="149"/>
        <v>130.13223735001412</v>
      </c>
      <c r="BV143" s="407">
        <f t="shared" si="149"/>
        <v>71.538205782421642</v>
      </c>
      <c r="BW143" s="408">
        <f t="shared" si="149"/>
        <v>-9.3456735971935601</v>
      </c>
      <c r="BX143" s="406">
        <f t="shared" si="149"/>
        <v>25.159231352886824</v>
      </c>
      <c r="BY143" s="407">
        <f t="shared" si="149"/>
        <v>-34.683613324182886</v>
      </c>
      <c r="BZ143" s="407">
        <f t="shared" si="149"/>
        <v>-23.496898023980417</v>
      </c>
      <c r="CA143" s="407">
        <f t="shared" si="149"/>
        <v>14.489780836990306</v>
      </c>
      <c r="CB143" s="407">
        <f t="shared" si="149"/>
        <v>-44.843945722233791</v>
      </c>
      <c r="CC143" s="407">
        <f t="shared" si="149"/>
        <v>37.880774992297091</v>
      </c>
      <c r="CD143" s="407">
        <f t="shared" si="149"/>
        <v>11.590578685219954</v>
      </c>
      <c r="CE143" s="407">
        <f t="shared" si="149"/>
        <v>11.999836242174645</v>
      </c>
      <c r="CF143" s="407">
        <f t="shared" si="149"/>
        <v>120.88880755941021</v>
      </c>
      <c r="CG143" s="407">
        <f t="shared" si="149"/>
        <v>11.982006249318333</v>
      </c>
      <c r="CH143" s="407">
        <f t="shared" si="149"/>
        <v>28.214840453286548</v>
      </c>
      <c r="CI143" s="408">
        <f t="shared" si="149"/>
        <v>111.26965819032408</v>
      </c>
      <c r="CJ143" s="406">
        <f t="shared" si="149"/>
        <v>21.117997872501238</v>
      </c>
      <c r="CK143" s="407">
        <f t="shared" si="149"/>
        <v>-18.048302612198107</v>
      </c>
      <c r="CL143" s="407">
        <f t="shared" si="149"/>
        <v>-5.0255508743600519</v>
      </c>
      <c r="CM143" s="407">
        <f t="shared" si="149"/>
        <v>112.20358451124474</v>
      </c>
      <c r="CN143" s="407">
        <f t="shared" si="149"/>
        <v>15.958869365344363</v>
      </c>
      <c r="CO143" s="407">
        <f t="shared" si="149"/>
        <v>0.43362460419702487</v>
      </c>
      <c r="CP143" s="407">
        <f t="shared" si="149"/>
        <v>-16.862583237552276</v>
      </c>
      <c r="CQ143" s="407">
        <f t="shared" si="149"/>
        <v>122.97870822343788</v>
      </c>
      <c r="CR143" s="407">
        <f t="shared" si="149"/>
        <v>-6.1974897369338811</v>
      </c>
      <c r="CS143" s="407">
        <f t="shared" si="149"/>
        <v>23.633230966139607</v>
      </c>
      <c r="CT143" s="407">
        <f t="shared" si="149"/>
        <v>-3.7215366447761911</v>
      </c>
      <c r="CU143" s="408">
        <f t="shared" si="149"/>
        <v>84.996891304392008</v>
      </c>
      <c r="CV143" s="407">
        <f t="shared" si="149"/>
        <v>100.71216154064837</v>
      </c>
      <c r="CW143" s="407">
        <f t="shared" si="149"/>
        <v>-68.292525820118598</v>
      </c>
      <c r="CX143" s="407">
        <f t="shared" si="149"/>
        <v>-7.4192378410185338</v>
      </c>
      <c r="CY143" s="407">
        <f t="shared" si="149"/>
        <v>59.252333587363083</v>
      </c>
      <c r="CZ143" s="407">
        <f t="shared" si="149"/>
        <v>-28.445355063538035</v>
      </c>
      <c r="DA143" s="407">
        <f t="shared" si="149"/>
        <v>159.25128201643128</v>
      </c>
      <c r="DB143" s="419">
        <f t="shared" si="149"/>
        <v>-19.396190587906638</v>
      </c>
      <c r="DC143" s="413">
        <f t="shared" si="149"/>
        <v>16.391579075108819</v>
      </c>
      <c r="DD143" s="421">
        <f t="shared" si="149"/>
        <v>-29.025736725060337</v>
      </c>
      <c r="DE143" s="421">
        <f t="shared" si="149"/>
        <v>210.44091188387415</v>
      </c>
      <c r="DF143" s="421">
        <f t="shared" si="149"/>
        <v>-27.858718423775564</v>
      </c>
      <c r="DG143" s="425">
        <f t="shared" si="149"/>
        <v>92.210545164887137</v>
      </c>
      <c r="DH143" s="426">
        <f t="shared" si="149"/>
        <v>-41.982082405560384</v>
      </c>
      <c r="DI143" s="421">
        <f t="shared" si="149"/>
        <v>86.71210613702587</v>
      </c>
      <c r="DJ143" s="421">
        <f t="shared" si="149"/>
        <v>-27.273697997601765</v>
      </c>
      <c r="DK143" s="421">
        <f t="shared" si="149"/>
        <v>40.567686619107725</v>
      </c>
      <c r="DL143" s="421">
        <f t="shared" si="149"/>
        <v>33.314273288557807</v>
      </c>
      <c r="DM143" s="421">
        <f t="shared" si="149"/>
        <v>-14.182863294750314</v>
      </c>
      <c r="DN143" s="421">
        <f t="shared" si="149"/>
        <v>-6.052888699431735</v>
      </c>
      <c r="DO143" s="421">
        <f t="shared" si="149"/>
        <v>17.257372742326304</v>
      </c>
      <c r="DP143" s="421">
        <f t="shared" si="149"/>
        <v>72.082162085940382</v>
      </c>
      <c r="DQ143" s="421">
        <f t="shared" si="149"/>
        <v>-5.5749422021833528E-2</v>
      </c>
      <c r="DR143" s="421">
        <f t="shared" si="149"/>
        <v>-20.996748900547246</v>
      </c>
      <c r="DS143" s="425">
        <f t="shared" si="149"/>
        <v>80.614088181864531</v>
      </c>
      <c r="DT143" s="426">
        <f t="shared" si="149"/>
        <v>-18.454239170551144</v>
      </c>
      <c r="DU143" s="421">
        <f t="shared" si="149"/>
        <v>6.8495735833923765</v>
      </c>
      <c r="DV143" s="421">
        <f t="shared" si="149"/>
        <v>99.977485774882098</v>
      </c>
      <c r="DW143" s="421">
        <f t="shared" si="149"/>
        <v>-67.741299522015623</v>
      </c>
      <c r="DX143" s="421">
        <f t="shared" si="149"/>
        <v>219.93339294673771</v>
      </c>
      <c r="DY143" s="421">
        <f t="shared" si="149"/>
        <v>-29.955670399728408</v>
      </c>
      <c r="DZ143" s="421">
        <f t="shared" si="149"/>
        <v>-34.654239408509959</v>
      </c>
      <c r="EA143" s="421">
        <f t="shared" si="149"/>
        <v>-12.31863701489978</v>
      </c>
      <c r="EB143" s="421">
        <f t="shared" ref="EB143:GM143" si="150">(POWER(EB66/EA66,12)-1)*100</f>
        <v>-24.624060375001221</v>
      </c>
      <c r="EC143" s="421">
        <f t="shared" si="150"/>
        <v>160.34174527362572</v>
      </c>
      <c r="ED143" s="421">
        <f t="shared" si="150"/>
        <v>-65.400712325290016</v>
      </c>
      <c r="EE143" s="414">
        <f t="shared" si="150"/>
        <v>-69.146631898487328</v>
      </c>
      <c r="EF143" s="421">
        <f t="shared" si="150"/>
        <v>8.7229664653777572</v>
      </c>
      <c r="EG143" s="413">
        <f t="shared" si="150"/>
        <v>6.6286914943941788</v>
      </c>
      <c r="EH143" s="413">
        <f t="shared" si="150"/>
        <v>17.046599872020085</v>
      </c>
      <c r="EI143" s="413">
        <f t="shared" si="150"/>
        <v>126.09104841981717</v>
      </c>
      <c r="EJ143" s="413">
        <f t="shared" si="150"/>
        <v>-59.157813589664343</v>
      </c>
      <c r="EK143" s="413">
        <f t="shared" si="150"/>
        <v>-39.794969877054619</v>
      </c>
      <c r="EL143" s="413">
        <f t="shared" si="150"/>
        <v>-42.314537772254035</v>
      </c>
      <c r="EM143" s="413">
        <f t="shared" si="150"/>
        <v>-14.101152971711384</v>
      </c>
      <c r="EN143" s="413">
        <f t="shared" si="150"/>
        <v>-15.86056609491262</v>
      </c>
      <c r="EO143" s="413">
        <f t="shared" si="150"/>
        <v>-13.282459529048706</v>
      </c>
      <c r="EP143" s="413">
        <f t="shared" si="150"/>
        <v>-67.097181714946203</v>
      </c>
      <c r="EQ143" s="414">
        <f t="shared" si="150"/>
        <v>9.3725681159722249</v>
      </c>
      <c r="ER143" s="415">
        <f t="shared" si="150"/>
        <v>-40.042074001217522</v>
      </c>
      <c r="ES143" s="413">
        <f t="shared" si="150"/>
        <v>-28.030855626401554</v>
      </c>
      <c r="ET143" s="413">
        <f t="shared" si="150"/>
        <v>5.2954093473539077</v>
      </c>
      <c r="EU143" s="413">
        <f t="shared" si="150"/>
        <v>-2.2751838761498555</v>
      </c>
      <c r="EV143" s="413">
        <f t="shared" si="150"/>
        <v>-15.015764269303178</v>
      </c>
      <c r="EW143" s="413">
        <f t="shared" si="150"/>
        <v>-32.409220017638084</v>
      </c>
      <c r="EX143" s="413">
        <f t="shared" si="150"/>
        <v>0.63351272617120369</v>
      </c>
      <c r="EY143" s="413">
        <f t="shared" si="150"/>
        <v>-2.4226213033865851</v>
      </c>
      <c r="EZ143" s="413">
        <f t="shared" si="150"/>
        <v>-16.803189043271459</v>
      </c>
      <c r="FA143" s="413">
        <f t="shared" si="150"/>
        <v>-27.649037261395993</v>
      </c>
      <c r="FB143" s="413">
        <f t="shared" si="150"/>
        <v>-23.99441000119127</v>
      </c>
      <c r="FC143" s="414">
        <f t="shared" si="150"/>
        <v>3.4319285406556377</v>
      </c>
      <c r="FD143" s="174">
        <f t="shared" si="150"/>
        <v>18.740022107921494</v>
      </c>
      <c r="FE143" s="174">
        <f t="shared" si="150"/>
        <v>-0.76841197937517203</v>
      </c>
      <c r="FF143" s="174">
        <f t="shared" si="150"/>
        <v>-1.2596449895831086</v>
      </c>
      <c r="FG143" s="174">
        <f t="shared" si="150"/>
        <v>-0.86583275943837856</v>
      </c>
      <c r="FH143" s="174">
        <f t="shared" si="150"/>
        <v>16.128742187957499</v>
      </c>
      <c r="FI143" s="174">
        <f t="shared" si="150"/>
        <v>-3.7561778369016863</v>
      </c>
      <c r="FJ143" s="174">
        <f t="shared" si="150"/>
        <v>-1.7909067785468191</v>
      </c>
      <c r="FK143" s="174">
        <f t="shared" si="150"/>
        <v>24.90595014201449</v>
      </c>
      <c r="FL143" s="415">
        <f t="shared" si="150"/>
        <v>9.9669673936508829</v>
      </c>
      <c r="FM143" s="415">
        <f t="shared" si="150"/>
        <v>6.7566053553874461</v>
      </c>
      <c r="FN143" s="415">
        <f t="shared" si="150"/>
        <v>8.8678154723208493</v>
      </c>
      <c r="FO143" s="174">
        <f t="shared" si="150"/>
        <v>39.388033869941431</v>
      </c>
      <c r="FP143" s="174">
        <f t="shared" si="150"/>
        <v>31.453756701324089</v>
      </c>
      <c r="FQ143" s="415">
        <f t="shared" si="150"/>
        <v>0.69721107696314455</v>
      </c>
      <c r="FR143" s="174">
        <f t="shared" si="150"/>
        <v>26.66753008984719</v>
      </c>
      <c r="FS143" s="174">
        <f t="shared" si="150"/>
        <v>44.476018785213654</v>
      </c>
      <c r="FT143" s="174">
        <f t="shared" si="150"/>
        <v>9.1789886964598555</v>
      </c>
      <c r="FU143" s="174">
        <f t="shared" si="150"/>
        <v>49.813046946998149</v>
      </c>
      <c r="FV143" s="413">
        <f t="shared" si="150"/>
        <v>42.47744957725812</v>
      </c>
      <c r="FW143" s="174">
        <f t="shared" si="150"/>
        <v>42.760432038879316</v>
      </c>
      <c r="FX143" s="174">
        <f t="shared" si="150"/>
        <v>4.810014085629466</v>
      </c>
      <c r="FY143" s="415">
        <f t="shared" si="150"/>
        <v>51.379591869012465</v>
      </c>
      <c r="FZ143" s="415">
        <f t="shared" si="150"/>
        <v>47.810532818661081</v>
      </c>
      <c r="GA143" s="415">
        <f t="shared" si="150"/>
        <v>38.988736359232675</v>
      </c>
      <c r="GB143" s="415">
        <f t="shared" si="150"/>
        <v>-10.920087393670464</v>
      </c>
      <c r="GC143" s="415">
        <f t="shared" si="150"/>
        <v>26.942762594355308</v>
      </c>
      <c r="GD143" s="415">
        <f t="shared" si="150"/>
        <v>14.869366237896941</v>
      </c>
      <c r="GE143" s="174">
        <f t="shared" si="150"/>
        <v>-4.4421037815008058</v>
      </c>
      <c r="GF143" s="415">
        <f t="shared" si="150"/>
        <v>-2.6292898807414589</v>
      </c>
      <c r="GG143" s="415">
        <f t="shared" si="150"/>
        <v>40.444022836025859</v>
      </c>
      <c r="GH143" s="174">
        <f t="shared" si="150"/>
        <v>8.7445959792565411</v>
      </c>
      <c r="GI143" s="415">
        <f t="shared" si="150"/>
        <v>18.290224545861065</v>
      </c>
      <c r="GJ143" s="174">
        <f t="shared" si="150"/>
        <v>-13.449616210942617</v>
      </c>
      <c r="GK143" s="174">
        <f t="shared" si="150"/>
        <v>5.4255340197852053</v>
      </c>
      <c r="GL143" s="415">
        <f t="shared" si="150"/>
        <v>-1.5331131273508936</v>
      </c>
      <c r="GM143" s="415">
        <f t="shared" si="150"/>
        <v>-7.0733388377803408</v>
      </c>
      <c r="GN143" s="415">
        <f t="shared" ref="GN143:GY143" si="151">(POWER(GN66/GM66,12)-1)*100</f>
        <v>-7.842868218377208</v>
      </c>
      <c r="GO143" s="415">
        <f t="shared" si="151"/>
        <v>-2.0649855702086439</v>
      </c>
      <c r="GP143" s="415">
        <f t="shared" si="151"/>
        <v>7.1931451099173538</v>
      </c>
      <c r="GQ143" s="415">
        <f t="shared" si="151"/>
        <v>17.984577936823221</v>
      </c>
      <c r="GR143" s="415">
        <f t="shared" si="151"/>
        <v>-16.8999117956822</v>
      </c>
      <c r="GS143" s="416">
        <f t="shared" si="151"/>
        <v>-26.91416517863221</v>
      </c>
      <c r="GT143" s="416">
        <f t="shared" si="151"/>
        <v>17.612104550752107</v>
      </c>
      <c r="GU143" s="416">
        <f t="shared" si="151"/>
        <v>-23.958614173343641</v>
      </c>
      <c r="GV143" s="416">
        <f t="shared" si="151"/>
        <v>-68.144883397829688</v>
      </c>
      <c r="GW143" s="416">
        <f t="shared" si="151"/>
        <v>-26.675585784289744</v>
      </c>
      <c r="GX143" s="416">
        <f t="shared" si="151"/>
        <v>-40.711002321070822</v>
      </c>
      <c r="GY143" s="176">
        <f t="shared" si="151"/>
        <v>810.21134357593803</v>
      </c>
      <c r="GZ143" s="176">
        <f>(POWER(GZ66/GY66,12)-1)*100</f>
        <v>35.208077889777201</v>
      </c>
      <c r="HA143" s="176">
        <f t="shared" ref="HA143:IX143" si="152">(POWER(HA66/GZ66,12)-1)*100</f>
        <v>21.668687144829502</v>
      </c>
      <c r="HB143" s="176">
        <f t="shared" si="152"/>
        <v>57.980251287157117</v>
      </c>
      <c r="HC143" s="176">
        <f t="shared" si="152"/>
        <v>25.622471678092463</v>
      </c>
      <c r="HD143" s="176">
        <f t="shared" si="152"/>
        <v>35.877562284662105</v>
      </c>
      <c r="HE143" s="176">
        <f t="shared" si="152"/>
        <v>-19.877518513375701</v>
      </c>
      <c r="HF143" s="176">
        <f>(POWER(HF66/HE66,12)-1)*100</f>
        <v>0.90003726470742063</v>
      </c>
      <c r="HG143" s="176">
        <f t="shared" si="152"/>
        <v>-4.1095118253474228</v>
      </c>
      <c r="HH143" s="176">
        <f t="shared" si="152"/>
        <v>-5.0244218683860637</v>
      </c>
      <c r="HI143" s="176">
        <f t="shared" si="152"/>
        <v>85.75043668988836</v>
      </c>
      <c r="HJ143" s="176">
        <f t="shared" si="152"/>
        <v>7.3732746671194338</v>
      </c>
      <c r="HK143" s="176">
        <f t="shared" si="152"/>
        <v>13.928311050797682</v>
      </c>
      <c r="HL143" s="176">
        <f t="shared" si="152"/>
        <v>-21.709664157857155</v>
      </c>
      <c r="HM143" s="176">
        <f t="shared" si="152"/>
        <v>65.077022073250163</v>
      </c>
      <c r="HN143" s="176">
        <f t="shared" si="152"/>
        <v>42.580481977672882</v>
      </c>
      <c r="HO143" s="176">
        <f t="shared" si="152"/>
        <v>77.133653069767604</v>
      </c>
      <c r="HP143" s="176">
        <f t="shared" si="152"/>
        <v>122.39486341497164</v>
      </c>
      <c r="HQ143" s="176">
        <f t="shared" si="152"/>
        <v>-7.4816317539557975</v>
      </c>
      <c r="HR143" s="176">
        <f t="shared" si="152"/>
        <v>101.25326035467567</v>
      </c>
      <c r="HS143" s="176">
        <f t="shared" si="152"/>
        <v>47.158965640154072</v>
      </c>
      <c r="HT143" s="176">
        <f t="shared" si="152"/>
        <v>30.38627608784974</v>
      </c>
      <c r="HU143" s="176">
        <f t="shared" si="152"/>
        <v>69.358262918057505</v>
      </c>
      <c r="HV143" s="416">
        <f t="shared" si="152"/>
        <v>92.236678024797129</v>
      </c>
      <c r="HW143" s="416">
        <f t="shared" si="152"/>
        <v>71.813993554010096</v>
      </c>
      <c r="HX143" s="416">
        <f t="shared" si="152"/>
        <v>99.968517195471506</v>
      </c>
      <c r="HY143" s="416">
        <f t="shared" si="152"/>
        <v>-69.59279849256616</v>
      </c>
      <c r="HZ143" s="416">
        <f t="shared" si="152"/>
        <v>91.091094213915966</v>
      </c>
      <c r="IA143" s="416">
        <f t="shared" si="152"/>
        <v>11.27965256252217</v>
      </c>
      <c r="IB143" s="176">
        <f t="shared" si="152"/>
        <v>-9.747832080433195</v>
      </c>
      <c r="IC143" s="176">
        <f t="shared" si="152"/>
        <v>1.7474566218757204</v>
      </c>
      <c r="ID143" s="176">
        <f t="shared" si="152"/>
        <v>2.9612295707790448</v>
      </c>
      <c r="IE143" s="176">
        <f t="shared" si="152"/>
        <v>8.3482346053016734</v>
      </c>
      <c r="IF143" s="416">
        <f t="shared" si="152"/>
        <v>1.7544649806615187</v>
      </c>
      <c r="IG143" s="416">
        <f t="shared" si="152"/>
        <v>47.278946670077062</v>
      </c>
      <c r="IH143" s="176">
        <f t="shared" si="152"/>
        <v>-9.7898231826438646</v>
      </c>
      <c r="II143" s="433">
        <f t="shared" si="152"/>
        <v>-13.724536912377516</v>
      </c>
      <c r="IJ143" s="434">
        <f>(POWER(IJ66/II66,12)-1)*100</f>
        <v>-32.772552040479866</v>
      </c>
      <c r="IK143" s="435">
        <f t="shared" si="152"/>
        <v>-15.488783795768802</v>
      </c>
      <c r="IL143" s="435">
        <f t="shared" si="152"/>
        <v>30.639624751459582</v>
      </c>
      <c r="IM143" s="434">
        <f t="shared" si="152"/>
        <v>7.3505732279685265</v>
      </c>
      <c r="IN143" s="434">
        <f t="shared" si="152"/>
        <v>-6.5707657563378596</v>
      </c>
      <c r="IO143" s="435">
        <f t="shared" si="152"/>
        <v>4.7221615866019473</v>
      </c>
      <c r="IP143" s="435">
        <f t="shared" si="152"/>
        <v>21.250630196653695</v>
      </c>
      <c r="IQ143" s="435">
        <f t="shared" si="152"/>
        <v>-5.026390216063259</v>
      </c>
      <c r="IR143" s="434">
        <f t="shared" si="152"/>
        <v>-8.0786348669274037</v>
      </c>
      <c r="IS143" s="434">
        <f t="shared" si="152"/>
        <v>-24.201263369480131</v>
      </c>
      <c r="IT143" s="434">
        <f t="shared" si="152"/>
        <v>-21.640103721301184</v>
      </c>
      <c r="IU143" s="434">
        <f t="shared" si="152"/>
        <v>-44.377981457528485</v>
      </c>
      <c r="IV143" s="497">
        <f t="shared" si="152"/>
        <v>-12.7000796430641</v>
      </c>
      <c r="IW143" s="497">
        <f t="shared" si="152"/>
        <v>-14.584425982956651</v>
      </c>
      <c r="IX143" s="497">
        <f t="shared" si="152"/>
        <v>3.0416441754414603</v>
      </c>
      <c r="IY143" s="497">
        <f>(POWER(IY66/IX66,12)-1)*100</f>
        <v>0</v>
      </c>
      <c r="IZ143" s="497">
        <f>(POWER(IZ66/IY66,12)-1)*100</f>
        <v>-14.688627568881142</v>
      </c>
      <c r="JA143" s="497">
        <f>(POWER(JA66/IY66,12)-1)*100</f>
        <v>-12.332629936324778</v>
      </c>
      <c r="JB143" s="497">
        <f>(POWER(JB66/IZ66,12)-1)*100</f>
        <v>-22.998568184690505</v>
      </c>
      <c r="JC143" s="497">
        <f>(POWER(JC66/IZ66,12)-1)*100</f>
        <v>-23.708480493560479</v>
      </c>
      <c r="JD143" s="497">
        <f>(POWER(JD66/JA66,12)-1)*100</f>
        <v>14.98330413052793</v>
      </c>
      <c r="JE143" s="497">
        <f>(POWER(JE66/JB66,12)-1)*100</f>
        <v>43.051144988411579</v>
      </c>
      <c r="JF143" s="497">
        <f>(POWER(JF66/JB66,12)-1)*100</f>
        <v>52.715688086903832</v>
      </c>
      <c r="JG143" s="531">
        <f>(POWER(JG66/JC66,12)-1)*100</f>
        <v>41.727975609414322</v>
      </c>
    </row>
    <row r="144" spans="2:267" ht="15" customHeight="1">
      <c r="B144" s="139"/>
      <c r="C144" s="436"/>
      <c r="D144" s="437"/>
      <c r="E144" s="59"/>
      <c r="F144" s="59"/>
      <c r="G144" s="59"/>
      <c r="H144" s="59"/>
      <c r="I144" s="59"/>
      <c r="J144" s="59"/>
      <c r="K144" s="59"/>
      <c r="L144" s="59"/>
      <c r="M144" s="59"/>
      <c r="N144" s="59"/>
      <c r="O144" s="438"/>
      <c r="P144" s="439"/>
      <c r="Q144" s="138"/>
      <c r="R144" s="138"/>
      <c r="S144" s="138"/>
      <c r="T144" s="138"/>
      <c r="U144" s="138"/>
      <c r="V144" s="138"/>
      <c r="W144" s="138"/>
      <c r="X144" s="138"/>
      <c r="Y144" s="138"/>
      <c r="Z144" s="138"/>
      <c r="AA144" s="440"/>
      <c r="AB144" s="439"/>
      <c r="AC144" s="138"/>
      <c r="AD144" s="138"/>
      <c r="AE144" s="138"/>
      <c r="AF144" s="138"/>
      <c r="AG144" s="138"/>
      <c r="AH144" s="138"/>
      <c r="AI144" s="138"/>
      <c r="AJ144" s="138"/>
      <c r="AK144" s="138"/>
      <c r="AL144" s="138"/>
      <c r="AM144" s="440"/>
      <c r="AN144" s="138"/>
      <c r="AO144" s="138"/>
      <c r="AP144" s="138"/>
      <c r="AQ144" s="138"/>
      <c r="AR144" s="138"/>
      <c r="AS144" s="138"/>
      <c r="AT144" s="138"/>
      <c r="AU144" s="138"/>
      <c r="AV144" s="138"/>
      <c r="AW144" s="138"/>
      <c r="AX144" s="138"/>
      <c r="AY144" s="440"/>
      <c r="AZ144" s="138"/>
      <c r="BA144" s="138"/>
      <c r="BB144" s="138"/>
      <c r="BC144" s="138"/>
      <c r="BD144" s="138"/>
      <c r="BE144" s="138"/>
      <c r="BF144" s="138"/>
      <c r="BG144" s="138"/>
      <c r="BH144" s="138"/>
      <c r="BI144" s="138"/>
      <c r="BJ144" s="138"/>
      <c r="BK144" s="440"/>
      <c r="BL144" s="439"/>
      <c r="BM144" s="138"/>
      <c r="BN144" s="138"/>
      <c r="BO144" s="138"/>
      <c r="BP144" s="138"/>
      <c r="BQ144" s="138"/>
      <c r="BR144" s="138"/>
      <c r="BS144" s="138"/>
      <c r="BT144" s="138"/>
      <c r="BU144" s="138"/>
      <c r="BV144" s="138"/>
      <c r="BW144" s="440"/>
      <c r="BX144" s="439"/>
      <c r="BY144" s="138"/>
      <c r="BZ144" s="138"/>
      <c r="CA144" s="138"/>
      <c r="CB144" s="138"/>
      <c r="CC144" s="441"/>
      <c r="CD144" s="442"/>
      <c r="CE144" s="442"/>
      <c r="CF144" s="442"/>
      <c r="CG144" s="442"/>
      <c r="CH144" s="442"/>
      <c r="CI144" s="443"/>
      <c r="CJ144" s="444"/>
      <c r="CK144" s="407"/>
      <c r="CL144" s="407"/>
      <c r="CM144" s="407"/>
      <c r="CN144" s="442"/>
      <c r="CO144" s="442"/>
      <c r="CP144" s="441"/>
      <c r="CQ144" s="441"/>
      <c r="CR144" s="441"/>
      <c r="CS144" s="441"/>
      <c r="CT144" s="441"/>
      <c r="CU144" s="445"/>
      <c r="CV144" s="441"/>
      <c r="CW144" s="441"/>
      <c r="CX144" s="442"/>
      <c r="CY144" s="441"/>
      <c r="CZ144" s="441"/>
      <c r="DA144" s="441"/>
      <c r="DB144" s="441"/>
      <c r="DC144" s="441"/>
      <c r="DD144" s="441"/>
      <c r="DE144" s="446"/>
      <c r="DF144" s="441"/>
      <c r="DG144" s="447"/>
      <c r="DH144" s="448"/>
      <c r="DI144" s="422"/>
      <c r="DJ144" s="422"/>
      <c r="DK144" s="422"/>
      <c r="DL144" s="422"/>
      <c r="DM144" s="422"/>
      <c r="DN144" s="441"/>
      <c r="DO144" s="441"/>
      <c r="DP144" s="441"/>
      <c r="DQ144" s="441"/>
      <c r="DR144" s="441"/>
      <c r="DS144" s="449"/>
      <c r="DT144" s="448"/>
      <c r="DU144" s="442"/>
      <c r="DV144" s="442"/>
      <c r="DW144" s="442"/>
      <c r="DX144" s="442"/>
      <c r="DY144" s="442"/>
      <c r="DZ144" s="442"/>
      <c r="EA144" s="442"/>
      <c r="EB144" s="442"/>
      <c r="EC144" s="442"/>
      <c r="ED144" s="442"/>
      <c r="EE144" s="450"/>
      <c r="EF144" s="422"/>
      <c r="EG144" s="422"/>
      <c r="EH144" s="118"/>
      <c r="EI144" s="118"/>
      <c r="EJ144" s="442"/>
      <c r="EK144" s="413"/>
      <c r="EL144" s="413"/>
      <c r="EM144" s="413"/>
      <c r="EN144" s="413"/>
      <c r="EO144" s="413"/>
      <c r="EP144" s="413"/>
      <c r="EQ144" s="414"/>
      <c r="ER144" s="448"/>
      <c r="ES144" s="442"/>
      <c r="ET144" s="442"/>
      <c r="EU144" s="442"/>
      <c r="EV144" s="442"/>
      <c r="EW144" s="442"/>
      <c r="EX144" s="442"/>
      <c r="EY144" s="442"/>
      <c r="EZ144" s="442"/>
      <c r="FA144" s="442"/>
      <c r="FB144" s="442"/>
      <c r="FC144" s="450"/>
      <c r="FD144" s="60"/>
      <c r="FE144" s="60"/>
      <c r="FF144" s="60"/>
      <c r="FG144" s="60"/>
      <c r="FH144" s="60"/>
      <c r="FI144" s="60"/>
      <c r="FJ144" s="60"/>
      <c r="FK144" s="60"/>
      <c r="FL144" s="448"/>
      <c r="FM144" s="448"/>
      <c r="FN144" s="448"/>
      <c r="FO144" s="60"/>
      <c r="FP144" s="450"/>
      <c r="FQ144" s="442"/>
      <c r="FR144" s="60"/>
      <c r="FS144" s="60"/>
      <c r="FT144" s="60"/>
      <c r="FU144" s="60"/>
      <c r="FV144" s="442"/>
      <c r="FW144" s="60"/>
      <c r="FX144" s="60"/>
      <c r="FY144" s="442"/>
      <c r="FZ144" s="448"/>
      <c r="GA144" s="448"/>
      <c r="GB144" s="448"/>
      <c r="GC144" s="448"/>
      <c r="GD144" s="448"/>
      <c r="GE144" s="60"/>
      <c r="GF144" s="442"/>
      <c r="GG144" s="448"/>
      <c r="GH144" s="60"/>
      <c r="GI144" s="448"/>
      <c r="GJ144" s="60"/>
      <c r="GK144" s="60"/>
      <c r="GL144" s="448"/>
      <c r="GM144" s="60"/>
      <c r="GN144" s="415"/>
      <c r="GO144" s="448"/>
      <c r="GP144" s="448"/>
      <c r="GQ144" s="60"/>
      <c r="GR144" s="60"/>
      <c r="GS144" s="448"/>
      <c r="GT144" s="448"/>
      <c r="GU144" s="448"/>
      <c r="GV144" s="448"/>
      <c r="GW144" s="448"/>
      <c r="GX144" s="448"/>
      <c r="GY144" s="60"/>
      <c r="GZ144" s="60"/>
      <c r="HA144" s="60"/>
      <c r="HB144" s="60"/>
      <c r="HC144" s="60"/>
      <c r="HD144" s="60"/>
      <c r="HE144" s="60"/>
      <c r="HF144" s="60"/>
      <c r="HG144" s="60"/>
      <c r="HH144" s="60"/>
      <c r="HI144" s="60"/>
      <c r="HJ144" s="60"/>
      <c r="HK144" s="60"/>
      <c r="HL144" s="60"/>
      <c r="HM144" s="60"/>
      <c r="HN144" s="60"/>
      <c r="HO144" s="60"/>
      <c r="HP144" s="60"/>
      <c r="HQ144" s="60"/>
      <c r="HR144" s="60"/>
      <c r="HS144" s="60"/>
      <c r="HT144" s="60"/>
      <c r="HU144" s="60"/>
      <c r="HV144" s="448"/>
      <c r="HW144" s="448"/>
      <c r="HX144" s="60"/>
      <c r="HY144" s="448"/>
      <c r="HZ144" s="448"/>
      <c r="IA144" s="60"/>
      <c r="IB144" s="60"/>
      <c r="IC144" s="60"/>
      <c r="ID144" s="60"/>
      <c r="IE144" s="60"/>
      <c r="IF144" s="448"/>
      <c r="IG144" s="448"/>
      <c r="IH144" s="60"/>
      <c r="II144" s="60"/>
      <c r="IJ144" s="60"/>
      <c r="IK144" s="448"/>
      <c r="IL144" s="448"/>
      <c r="IM144" s="60"/>
      <c r="IN144" s="60"/>
      <c r="IO144" s="448"/>
      <c r="IP144" s="448"/>
      <c r="IQ144" s="448"/>
      <c r="IR144" s="60"/>
      <c r="IS144" s="60"/>
      <c r="IT144" s="60"/>
      <c r="IU144" s="60"/>
      <c r="IV144" s="494"/>
      <c r="IW144" s="494"/>
      <c r="IX144" s="494"/>
      <c r="IY144" s="494"/>
      <c r="IZ144" s="494"/>
      <c r="JA144" s="494"/>
      <c r="JB144" s="494"/>
      <c r="JC144" s="494"/>
      <c r="JD144" s="494"/>
      <c r="JE144" s="494"/>
      <c r="JF144" s="494"/>
      <c r="JG144" s="532"/>
    </row>
    <row r="145" spans="2:267" ht="15" customHeight="1">
      <c r="B145" s="282" t="s">
        <v>122</v>
      </c>
      <c r="C145" s="403"/>
      <c r="D145" s="404"/>
      <c r="E145" s="161"/>
      <c r="F145" s="161"/>
      <c r="G145" s="161"/>
      <c r="H145" s="161"/>
      <c r="I145" s="161"/>
      <c r="J145" s="161"/>
      <c r="K145" s="161"/>
      <c r="L145" s="161"/>
      <c r="M145" s="161"/>
      <c r="N145" s="59"/>
      <c r="O145" s="438"/>
      <c r="P145" s="439"/>
      <c r="Q145" s="138"/>
      <c r="R145" s="138"/>
      <c r="S145" s="138"/>
      <c r="T145" s="138"/>
      <c r="U145" s="138"/>
      <c r="V145" s="138"/>
      <c r="W145" s="138"/>
      <c r="X145" s="138"/>
      <c r="Y145" s="138"/>
      <c r="Z145" s="138"/>
      <c r="AA145" s="440"/>
      <c r="AB145" s="439"/>
      <c r="AC145" s="138"/>
      <c r="AD145" s="138"/>
      <c r="AE145" s="138"/>
      <c r="AF145" s="138"/>
      <c r="AG145" s="138"/>
      <c r="AH145" s="138"/>
      <c r="AI145" s="138"/>
      <c r="AJ145" s="138"/>
      <c r="AK145" s="138"/>
      <c r="AL145" s="138"/>
      <c r="AM145" s="440"/>
      <c r="AN145" s="138"/>
      <c r="AO145" s="138"/>
      <c r="AP145" s="138"/>
      <c r="AQ145" s="138"/>
      <c r="AR145" s="138"/>
      <c r="AS145" s="138"/>
      <c r="AT145" s="138"/>
      <c r="AU145" s="138"/>
      <c r="AV145" s="138"/>
      <c r="AW145" s="138"/>
      <c r="AX145" s="138"/>
      <c r="AY145" s="440"/>
      <c r="AZ145" s="138"/>
      <c r="BA145" s="138"/>
      <c r="BB145" s="138"/>
      <c r="BC145" s="138"/>
      <c r="BD145" s="138"/>
      <c r="BE145" s="138"/>
      <c r="BF145" s="138"/>
      <c r="BG145" s="138"/>
      <c r="BH145" s="138"/>
      <c r="BI145" s="138"/>
      <c r="BJ145" s="138"/>
      <c r="BK145" s="440"/>
      <c r="BL145" s="439"/>
      <c r="BM145" s="138"/>
      <c r="BN145" s="138"/>
      <c r="BO145" s="138"/>
      <c r="BP145" s="138"/>
      <c r="BQ145" s="138"/>
      <c r="BR145" s="138"/>
      <c r="BS145" s="138"/>
      <c r="BT145" s="138"/>
      <c r="BU145" s="138"/>
      <c r="BV145" s="138"/>
      <c r="BW145" s="440"/>
      <c r="BX145" s="439"/>
      <c r="BY145" s="138"/>
      <c r="BZ145" s="138"/>
      <c r="CA145" s="138"/>
      <c r="CB145" s="138"/>
      <c r="CC145" s="441"/>
      <c r="CD145" s="442"/>
      <c r="CE145" s="442"/>
      <c r="CF145" s="442"/>
      <c r="CG145" s="442"/>
      <c r="CH145" s="442"/>
      <c r="CI145" s="443"/>
      <c r="CJ145" s="444"/>
      <c r="CK145" s="407"/>
      <c r="CL145" s="407"/>
      <c r="CM145" s="407"/>
      <c r="CN145" s="442"/>
      <c r="CO145" s="442"/>
      <c r="CP145" s="441"/>
      <c r="CQ145" s="441"/>
      <c r="CR145" s="441"/>
      <c r="CS145" s="441"/>
      <c r="CT145" s="441"/>
      <c r="CU145" s="445"/>
      <c r="CV145" s="441"/>
      <c r="CW145" s="441"/>
      <c r="CX145" s="442"/>
      <c r="CY145" s="441"/>
      <c r="CZ145" s="441"/>
      <c r="DA145" s="441"/>
      <c r="DB145" s="441"/>
      <c r="DC145" s="441"/>
      <c r="DD145" s="441"/>
      <c r="DE145" s="446"/>
      <c r="DF145" s="441"/>
      <c r="DG145" s="447"/>
      <c r="DH145" s="448"/>
      <c r="DI145" s="422"/>
      <c r="DJ145" s="422"/>
      <c r="DK145" s="422"/>
      <c r="DL145" s="422"/>
      <c r="DM145" s="422"/>
      <c r="DN145" s="441"/>
      <c r="DO145" s="441"/>
      <c r="DP145" s="441"/>
      <c r="DQ145" s="441"/>
      <c r="DR145" s="441"/>
      <c r="DS145" s="449"/>
      <c r="DT145" s="448"/>
      <c r="DU145" s="442"/>
      <c r="DV145" s="442"/>
      <c r="DW145" s="442"/>
      <c r="DX145" s="442"/>
      <c r="DY145" s="442"/>
      <c r="DZ145" s="442"/>
      <c r="EA145" s="442"/>
      <c r="EB145" s="442"/>
      <c r="EC145" s="442"/>
      <c r="ED145" s="442"/>
      <c r="EE145" s="450"/>
      <c r="EF145" s="422"/>
      <c r="EG145" s="422"/>
      <c r="EH145" s="118"/>
      <c r="EI145" s="118"/>
      <c r="EJ145" s="442"/>
      <c r="EK145" s="413"/>
      <c r="EL145" s="413"/>
      <c r="EM145" s="413"/>
      <c r="EN145" s="413"/>
      <c r="EO145" s="413"/>
      <c r="EP145" s="413"/>
      <c r="EQ145" s="414"/>
      <c r="ER145" s="448"/>
      <c r="ES145" s="442"/>
      <c r="ET145" s="442"/>
      <c r="EU145" s="442"/>
      <c r="EV145" s="442"/>
      <c r="EW145" s="442"/>
      <c r="EX145" s="442"/>
      <c r="EY145" s="442"/>
      <c r="EZ145" s="442"/>
      <c r="FA145" s="442"/>
      <c r="FB145" s="442"/>
      <c r="FC145" s="450"/>
      <c r="FD145" s="60"/>
      <c r="FE145" s="60"/>
      <c r="FF145" s="60"/>
      <c r="FG145" s="60"/>
      <c r="FH145" s="60"/>
      <c r="FI145" s="60"/>
      <c r="FJ145" s="60"/>
      <c r="FK145" s="60"/>
      <c r="FL145" s="448"/>
      <c r="FM145" s="448"/>
      <c r="FN145" s="448"/>
      <c r="FO145" s="60"/>
      <c r="FP145" s="450"/>
      <c r="FQ145" s="442"/>
      <c r="FR145" s="60"/>
      <c r="FS145" s="60"/>
      <c r="FT145" s="60"/>
      <c r="FU145" s="60"/>
      <c r="FV145" s="442"/>
      <c r="FW145" s="60"/>
      <c r="FX145" s="60"/>
      <c r="FY145" s="442"/>
      <c r="FZ145" s="448"/>
      <c r="GA145" s="448"/>
      <c r="GB145" s="448"/>
      <c r="GC145" s="448"/>
      <c r="GD145" s="448"/>
      <c r="GE145" s="60"/>
      <c r="GF145" s="442"/>
      <c r="GG145" s="448"/>
      <c r="GH145" s="60"/>
      <c r="GI145" s="448"/>
      <c r="GJ145" s="60"/>
      <c r="GK145" s="60"/>
      <c r="GL145" s="448"/>
      <c r="GM145" s="60"/>
      <c r="GN145" s="415"/>
      <c r="GO145" s="448"/>
      <c r="GP145" s="448"/>
      <c r="GQ145" s="60"/>
      <c r="GR145" s="60"/>
      <c r="GS145" s="448"/>
      <c r="GT145" s="448"/>
      <c r="GU145" s="448"/>
      <c r="GV145" s="448"/>
      <c r="GW145" s="448"/>
      <c r="GX145" s="448"/>
      <c r="GY145" s="60"/>
      <c r="GZ145" s="60"/>
      <c r="HA145" s="60"/>
      <c r="HB145" s="60"/>
      <c r="HC145" s="60"/>
      <c r="HD145" s="60"/>
      <c r="HE145" s="60"/>
      <c r="HF145" s="60"/>
      <c r="HG145" s="60"/>
      <c r="HH145" s="60"/>
      <c r="HI145" s="60"/>
      <c r="HJ145" s="60"/>
      <c r="HK145" s="60"/>
      <c r="HL145" s="60"/>
      <c r="HM145" s="60"/>
      <c r="HN145" s="60"/>
      <c r="HO145" s="60"/>
      <c r="HP145" s="60"/>
      <c r="HQ145" s="60"/>
      <c r="HR145" s="60"/>
      <c r="HS145" s="60"/>
      <c r="HT145" s="60"/>
      <c r="HU145" s="60"/>
      <c r="HV145" s="448"/>
      <c r="HW145" s="448"/>
      <c r="HX145" s="60"/>
      <c r="HY145" s="448"/>
      <c r="HZ145" s="448"/>
      <c r="IA145" s="60"/>
      <c r="IB145" s="60"/>
      <c r="IC145" s="60"/>
      <c r="ID145" s="60"/>
      <c r="IE145" s="60"/>
      <c r="IF145" s="448"/>
      <c r="IG145" s="448"/>
      <c r="IH145" s="60"/>
      <c r="II145" s="60"/>
      <c r="IJ145" s="60"/>
      <c r="IK145" s="448"/>
      <c r="IL145" s="448"/>
      <c r="IM145" s="60"/>
      <c r="IN145" s="60"/>
      <c r="IO145" s="448"/>
      <c r="IP145" s="448"/>
      <c r="IQ145" s="448"/>
      <c r="IR145" s="60"/>
      <c r="IS145" s="60"/>
      <c r="IT145" s="60"/>
      <c r="IU145" s="60"/>
      <c r="IV145" s="494"/>
      <c r="IW145" s="494"/>
      <c r="IX145" s="494"/>
      <c r="IY145" s="494"/>
      <c r="IZ145" s="494"/>
      <c r="JA145" s="494"/>
      <c r="JB145" s="494"/>
      <c r="JC145" s="494"/>
      <c r="JD145" s="494"/>
      <c r="JE145" s="494"/>
      <c r="JF145" s="494"/>
      <c r="JG145" s="532"/>
    </row>
    <row r="146" spans="2:267" ht="15" customHeight="1">
      <c r="B146" s="139" t="s">
        <v>118</v>
      </c>
      <c r="C146" s="403"/>
      <c r="D146" s="404"/>
      <c r="E146" s="161"/>
      <c r="F146" s="161"/>
      <c r="G146" s="161"/>
      <c r="H146" s="161"/>
      <c r="I146" s="161">
        <f t="shared" ref="I146:BT146" si="153">(POWER(I100/C100,2)-1)*100</f>
        <v>81.694967053996876</v>
      </c>
      <c r="J146" s="161">
        <f t="shared" si="153"/>
        <v>115.49155648783467</v>
      </c>
      <c r="K146" s="161">
        <f t="shared" si="153"/>
        <v>115.35892343927468</v>
      </c>
      <c r="L146" s="161">
        <f t="shared" si="153"/>
        <v>116.39443763533662</v>
      </c>
      <c r="M146" s="161">
        <f t="shared" si="153"/>
        <v>89.620676162515196</v>
      </c>
      <c r="N146" s="161">
        <f t="shared" si="153"/>
        <v>91.851192846330406</v>
      </c>
      <c r="O146" s="405">
        <f t="shared" si="153"/>
        <v>82.617471045318695</v>
      </c>
      <c r="P146" s="406">
        <f t="shared" si="153"/>
        <v>51.257414315565384</v>
      </c>
      <c r="Q146" s="407">
        <f t="shared" si="153"/>
        <v>70.429353187417917</v>
      </c>
      <c r="R146" s="407">
        <f t="shared" si="153"/>
        <v>64.313976533548797</v>
      </c>
      <c r="S146" s="407">
        <f t="shared" si="153"/>
        <v>50.911331508405702</v>
      </c>
      <c r="T146" s="407">
        <f t="shared" si="153"/>
        <v>32.28674846758399</v>
      </c>
      <c r="U146" s="407">
        <f t="shared" si="153"/>
        <v>28.233298510391847</v>
      </c>
      <c r="V146" s="407">
        <f t="shared" si="153"/>
        <v>3.8961985036240154</v>
      </c>
      <c r="W146" s="407">
        <f t="shared" si="153"/>
        <v>-14.284198672555704</v>
      </c>
      <c r="X146" s="407">
        <f t="shared" si="153"/>
        <v>-9.956925615906421</v>
      </c>
      <c r="Y146" s="407">
        <f t="shared" si="153"/>
        <v>-0.2315668027123019</v>
      </c>
      <c r="Z146" s="407">
        <f t="shared" si="153"/>
        <v>5.2090068187214067</v>
      </c>
      <c r="AA146" s="408">
        <f t="shared" si="153"/>
        <v>-0.60346010819896101</v>
      </c>
      <c r="AB146" s="406">
        <f t="shared" si="153"/>
        <v>11.503581310638111</v>
      </c>
      <c r="AC146" s="407">
        <f t="shared" si="153"/>
        <v>17.928890846146327</v>
      </c>
      <c r="AD146" s="407">
        <f t="shared" si="153"/>
        <v>20.202319841605252</v>
      </c>
      <c r="AE146" s="407">
        <f t="shared" si="153"/>
        <v>22.426485897348879</v>
      </c>
      <c r="AF146" s="407">
        <f t="shared" si="153"/>
        <v>22.559145555412364</v>
      </c>
      <c r="AG146" s="407">
        <f t="shared" si="153"/>
        <v>25.465981772921232</v>
      </c>
      <c r="AH146" s="407">
        <f t="shared" si="153"/>
        <v>30.838022288670498</v>
      </c>
      <c r="AI146" s="407">
        <f t="shared" si="153"/>
        <v>26.570456277795884</v>
      </c>
      <c r="AJ146" s="407">
        <f t="shared" si="153"/>
        <v>18.593003736161549</v>
      </c>
      <c r="AK146" s="407">
        <f t="shared" si="153"/>
        <v>17.710562559182485</v>
      </c>
      <c r="AL146" s="407">
        <f t="shared" si="153"/>
        <v>18.873069200432614</v>
      </c>
      <c r="AM146" s="408">
        <f t="shared" si="153"/>
        <v>28.572586377903477</v>
      </c>
      <c r="AN146" s="407">
        <f t="shared" si="153"/>
        <v>24.36292624656582</v>
      </c>
      <c r="AO146" s="407">
        <f t="shared" si="153"/>
        <v>16.278560548904263</v>
      </c>
      <c r="AP146" s="407">
        <f t="shared" si="153"/>
        <v>25.530486878248858</v>
      </c>
      <c r="AQ146" s="407">
        <f t="shared" si="153"/>
        <v>35.289310054154257</v>
      </c>
      <c r="AR146" s="407">
        <f t="shared" si="153"/>
        <v>39.443821726863312</v>
      </c>
      <c r="AS146" s="407">
        <f t="shared" si="153"/>
        <v>35.869286713176749</v>
      </c>
      <c r="AT146" s="407">
        <f t="shared" si="153"/>
        <v>27.188695948813969</v>
      </c>
      <c r="AU146" s="407">
        <f t="shared" si="153"/>
        <v>37.502078266125991</v>
      </c>
      <c r="AV146" s="407">
        <f t="shared" si="153"/>
        <v>115.77000632645462</v>
      </c>
      <c r="AW146" s="407">
        <f t="shared" si="153"/>
        <v>101.72121255125717</v>
      </c>
      <c r="AX146" s="407">
        <f t="shared" si="153"/>
        <v>100.96888838958242</v>
      </c>
      <c r="AY146" s="408">
        <f t="shared" si="153"/>
        <v>98.969790210130199</v>
      </c>
      <c r="AZ146" s="407">
        <f t="shared" si="153"/>
        <v>123.50115328998777</v>
      </c>
      <c r="BA146" s="407">
        <f t="shared" si="153"/>
        <v>161.75909994044309</v>
      </c>
      <c r="BB146" s="407">
        <f t="shared" si="153"/>
        <v>66.105111225098227</v>
      </c>
      <c r="BC146" s="407">
        <f t="shared" si="153"/>
        <v>45.225151777474501</v>
      </c>
      <c r="BD146" s="407">
        <f t="shared" si="153"/>
        <v>44.029595688719802</v>
      </c>
      <c r="BE146" s="407">
        <f t="shared" si="153"/>
        <v>60.680792953120722</v>
      </c>
      <c r="BF146" s="407">
        <f t="shared" si="153"/>
        <v>64.780231694617797</v>
      </c>
      <c r="BG146" s="407">
        <f t="shared" si="153"/>
        <v>39.821323286455737</v>
      </c>
      <c r="BH146" s="407">
        <f t="shared" si="153"/>
        <v>22.916996953715142</v>
      </c>
      <c r="BI146" s="407">
        <f t="shared" si="153"/>
        <v>48.883853131583251</v>
      </c>
      <c r="BJ146" s="407">
        <f t="shared" si="153"/>
        <v>44.666569969602051</v>
      </c>
      <c r="BK146" s="408">
        <f t="shared" si="153"/>
        <v>37.750722194631471</v>
      </c>
      <c r="BL146" s="406">
        <f t="shared" si="153"/>
        <v>22.99490789142866</v>
      </c>
      <c r="BM146" s="407">
        <f t="shared" si="153"/>
        <v>24.691155771269703</v>
      </c>
      <c r="BN146" s="407">
        <f t="shared" si="153"/>
        <v>28.839756525583859</v>
      </c>
      <c r="BO146" s="407">
        <f t="shared" si="153"/>
        <v>18.72607083677693</v>
      </c>
      <c r="BP146" s="407">
        <f t="shared" si="153"/>
        <v>11.249201063322968</v>
      </c>
      <c r="BQ146" s="407">
        <f t="shared" si="153"/>
        <v>-3.2765681579403183</v>
      </c>
      <c r="BR146" s="407">
        <f t="shared" si="153"/>
        <v>4.3589460987522477</v>
      </c>
      <c r="BS146" s="407">
        <f t="shared" si="153"/>
        <v>-9.1807100973529625</v>
      </c>
      <c r="BT146" s="407">
        <f t="shared" si="153"/>
        <v>-2.2614711673367482</v>
      </c>
      <c r="BU146" s="407">
        <f t="shared" ref="BU146:EF146" si="154">(POWER(BU100/BO100,2)-1)*100</f>
        <v>2.7458019809563083</v>
      </c>
      <c r="BV146" s="407">
        <f t="shared" si="154"/>
        <v>8.0896541287271084</v>
      </c>
      <c r="BW146" s="408">
        <f t="shared" si="154"/>
        <v>15.346713303879532</v>
      </c>
      <c r="BX146" s="406">
        <f t="shared" si="154"/>
        <v>-2.951765182883026</v>
      </c>
      <c r="BY146" s="407">
        <f t="shared" si="154"/>
        <v>10.53453537758935</v>
      </c>
      <c r="BZ146" s="407">
        <f t="shared" si="154"/>
        <v>-4.2376092292643275</v>
      </c>
      <c r="CA146" s="407">
        <f t="shared" si="154"/>
        <v>-8.3452472999133835</v>
      </c>
      <c r="CB146" s="407">
        <f t="shared" si="154"/>
        <v>-3.0015339106705841</v>
      </c>
      <c r="CC146" s="407">
        <f t="shared" si="154"/>
        <v>-1.8206625060768533</v>
      </c>
      <c r="CD146" s="407">
        <f t="shared" si="154"/>
        <v>11.421123262255506</v>
      </c>
      <c r="CE146" s="407">
        <f t="shared" si="154"/>
        <v>13.756637350885882</v>
      </c>
      <c r="CF146" s="407">
        <f t="shared" si="154"/>
        <v>29.724061442613458</v>
      </c>
      <c r="CG146" s="407">
        <f t="shared" si="154"/>
        <v>31.857163507461973</v>
      </c>
      <c r="CH146" s="407">
        <f t="shared" si="154"/>
        <v>26.399632225881085</v>
      </c>
      <c r="CI146" s="408">
        <f t="shared" si="154"/>
        <v>43.907986880968572</v>
      </c>
      <c r="CJ146" s="406">
        <f t="shared" si="154"/>
        <v>31.175173481202179</v>
      </c>
      <c r="CK146" s="407">
        <f t="shared" si="154"/>
        <v>18.199323319452709</v>
      </c>
      <c r="CL146" s="407">
        <f t="shared" si="154"/>
        <v>9.0616658267401728</v>
      </c>
      <c r="CM146" s="407">
        <f t="shared" si="154"/>
        <v>28.181566686971916</v>
      </c>
      <c r="CN146" s="407">
        <f t="shared" si="154"/>
        <v>18.339389912860902</v>
      </c>
      <c r="CO146" s="407">
        <f t="shared" si="154"/>
        <v>-1.9049825003563226</v>
      </c>
      <c r="CP146" s="407">
        <f t="shared" si="154"/>
        <v>11.474614145912421</v>
      </c>
      <c r="CQ146" s="407">
        <f t="shared" si="154"/>
        <v>22.918287603904197</v>
      </c>
      <c r="CR146" s="407">
        <f t="shared" si="154"/>
        <v>30.428687018491264</v>
      </c>
      <c r="CS146" s="407">
        <f t="shared" si="154"/>
        <v>15.400132995446292</v>
      </c>
      <c r="CT146" s="407">
        <f t="shared" si="154"/>
        <v>22.674627581031494</v>
      </c>
      <c r="CU146" s="408">
        <f t="shared" si="154"/>
        <v>21.303595768915716</v>
      </c>
      <c r="CV146" s="407">
        <f t="shared" si="154"/>
        <v>27.08465088109806</v>
      </c>
      <c r="CW146" s="407">
        <f t="shared" si="154"/>
        <v>25.609659028599353</v>
      </c>
      <c r="CX146" s="407">
        <f t="shared" si="154"/>
        <v>29.349277894389878</v>
      </c>
      <c r="CY146" s="407">
        <f t="shared" si="154"/>
        <v>34.913918550925473</v>
      </c>
      <c r="CZ146" s="407">
        <f t="shared" si="154"/>
        <v>28.490776423442821</v>
      </c>
      <c r="DA146" s="407">
        <f t="shared" si="154"/>
        <v>31.214853458657931</v>
      </c>
      <c r="DB146" s="407">
        <f t="shared" si="154"/>
        <v>15.675501467648377</v>
      </c>
      <c r="DC146" s="407">
        <f t="shared" si="154"/>
        <v>16.106809070974414</v>
      </c>
      <c r="DD146" s="409">
        <f t="shared" si="154"/>
        <v>8.7973172373327237</v>
      </c>
      <c r="DE146" s="409">
        <f t="shared" si="154"/>
        <v>0.58623387811147509</v>
      </c>
      <c r="DF146" s="409">
        <f t="shared" si="154"/>
        <v>6.0725172412233297</v>
      </c>
      <c r="DG146" s="410">
        <f t="shared" si="154"/>
        <v>9.942584016646915</v>
      </c>
      <c r="DH146" s="411">
        <f t="shared" si="154"/>
        <v>13.258753589412976</v>
      </c>
      <c r="DI146" s="409">
        <f t="shared" si="154"/>
        <v>19.710354669733544</v>
      </c>
      <c r="DJ146" s="409">
        <f t="shared" si="154"/>
        <v>27.685927216409191</v>
      </c>
      <c r="DK146" s="409">
        <f t="shared" si="154"/>
        <v>31.547825828715361</v>
      </c>
      <c r="DL146" s="409">
        <f t="shared" si="154"/>
        <v>31.501367032370297</v>
      </c>
      <c r="DM146" s="409">
        <f t="shared" si="154"/>
        <v>21.618094586067716</v>
      </c>
      <c r="DN146" s="409">
        <f t="shared" si="154"/>
        <v>21.649778557928467</v>
      </c>
      <c r="DO146" s="409">
        <f t="shared" si="154"/>
        <v>16.278097351366938</v>
      </c>
      <c r="DP146" s="409">
        <f t="shared" si="154"/>
        <v>16.124186970998821</v>
      </c>
      <c r="DQ146" s="409">
        <f t="shared" si="154"/>
        <v>7.0721746567948163</v>
      </c>
      <c r="DR146" s="409">
        <f t="shared" si="154"/>
        <v>3.9984908402646679</v>
      </c>
      <c r="DS146" s="410">
        <f t="shared" si="154"/>
        <v>13.427444902725515</v>
      </c>
      <c r="DT146" s="411">
        <f t="shared" si="154"/>
        <v>11.265531724958922</v>
      </c>
      <c r="DU146" s="409">
        <f t="shared" si="154"/>
        <v>4.858815820972362</v>
      </c>
      <c r="DV146" s="409">
        <f t="shared" si="154"/>
        <v>-1.1145635940159271</v>
      </c>
      <c r="DW146" s="409">
        <f t="shared" si="154"/>
        <v>-4.1805978952408456</v>
      </c>
      <c r="DX146" s="409">
        <f t="shared" si="154"/>
        <v>-13.37386540765123</v>
      </c>
      <c r="DY146" s="409">
        <f t="shared" si="154"/>
        <v>-21.620462049901722</v>
      </c>
      <c r="DZ146" s="409">
        <f t="shared" si="154"/>
        <v>-19.876441060695981</v>
      </c>
      <c r="EA146" s="409">
        <f t="shared" si="154"/>
        <v>-22.253182623388014</v>
      </c>
      <c r="EB146" s="409">
        <f t="shared" si="154"/>
        <v>-16.56029761255834</v>
      </c>
      <c r="EC146" s="409">
        <f t="shared" si="154"/>
        <v>-14.15611046721188</v>
      </c>
      <c r="ED146" s="409">
        <f t="shared" si="154"/>
        <v>-8.3518191472293335</v>
      </c>
      <c r="EE146" s="414">
        <f t="shared" si="154"/>
        <v>-4.7995106741490767</v>
      </c>
      <c r="EF146" s="409">
        <f t="shared" si="154"/>
        <v>-18.91236995667014</v>
      </c>
      <c r="EG146" s="421">
        <f t="shared" ref="EG146:GR146" si="155">(POWER(EG100/EA100,2)-1)*100</f>
        <v>-10.834593511957536</v>
      </c>
      <c r="EH146" s="421">
        <f t="shared" si="155"/>
        <v>-3.7770062616109934</v>
      </c>
      <c r="EI146" s="421">
        <f t="shared" si="155"/>
        <v>-1.1088138319345964</v>
      </c>
      <c r="EJ146" s="413">
        <f t="shared" si="155"/>
        <v>0.81827365688178499</v>
      </c>
      <c r="EK146" s="413">
        <f t="shared" si="155"/>
        <v>-5.5986198119801873</v>
      </c>
      <c r="EL146" s="413">
        <f t="shared" si="155"/>
        <v>1.1012848828354516</v>
      </c>
      <c r="EM146" s="413">
        <f t="shared" si="155"/>
        <v>-8.0268851423829553</v>
      </c>
      <c r="EN146" s="413">
        <f t="shared" si="155"/>
        <v>-17.338400402752807</v>
      </c>
      <c r="EO146" s="413">
        <f t="shared" si="155"/>
        <v>-18.966537411043483</v>
      </c>
      <c r="EP146" s="413">
        <f t="shared" si="155"/>
        <v>-20.68129368139029</v>
      </c>
      <c r="EQ146" s="414">
        <f t="shared" si="155"/>
        <v>-17.695365583187193</v>
      </c>
      <c r="ER146" s="415">
        <f t="shared" si="155"/>
        <v>-14.203470374559258</v>
      </c>
      <c r="ES146" s="413">
        <f t="shared" si="155"/>
        <v>-5.1548805873126486</v>
      </c>
      <c r="ET146" s="413">
        <f t="shared" si="155"/>
        <v>3.0939397453577655E-3</v>
      </c>
      <c r="EU146" s="413">
        <f t="shared" si="155"/>
        <v>4.309902621754591</v>
      </c>
      <c r="EV146" s="413">
        <f t="shared" si="155"/>
        <v>7.1945055601545738</v>
      </c>
      <c r="EW146" s="413">
        <f t="shared" si="155"/>
        <v>8.1634310094607763</v>
      </c>
      <c r="EX146" s="413">
        <f t="shared" si="155"/>
        <v>15.309629516514978</v>
      </c>
      <c r="EY146" s="413">
        <f t="shared" si="155"/>
        <v>11.6995094746974</v>
      </c>
      <c r="EZ146" s="413">
        <f t="shared" si="155"/>
        <v>8.7342693106129623</v>
      </c>
      <c r="FA146" s="413">
        <f t="shared" si="155"/>
        <v>9.0715601363258624</v>
      </c>
      <c r="FB146" s="413">
        <f t="shared" si="155"/>
        <v>7.3488229646046621</v>
      </c>
      <c r="FC146" s="414">
        <f t="shared" si="155"/>
        <v>9.8221611538717788</v>
      </c>
      <c r="FD146" s="174">
        <f t="shared" si="155"/>
        <v>5.0537602098967183</v>
      </c>
      <c r="FE146" s="174">
        <f t="shared" si="155"/>
        <v>1.6338362916129778</v>
      </c>
      <c r="FF146" s="174">
        <f t="shared" si="155"/>
        <v>-5.09596108740541</v>
      </c>
      <c r="FG146" s="174">
        <f t="shared" si="155"/>
        <v>-13.05690197459225</v>
      </c>
      <c r="FH146" s="174">
        <f t="shared" si="155"/>
        <v>-11.477014449034717</v>
      </c>
      <c r="FI146" s="174">
        <f t="shared" si="155"/>
        <v>-11.36583408012336</v>
      </c>
      <c r="FJ146" s="174">
        <f t="shared" si="155"/>
        <v>-10.792597617308585</v>
      </c>
      <c r="FK146" s="174">
        <f t="shared" si="155"/>
        <v>-9.6973178659868431</v>
      </c>
      <c r="FL146" s="415">
        <f t="shared" si="155"/>
        <v>-5.5720344379541098</v>
      </c>
      <c r="FM146" s="415">
        <f t="shared" si="155"/>
        <v>-3.0405308751353388</v>
      </c>
      <c r="FN146" s="415">
        <f t="shared" si="155"/>
        <v>-4.4536132461543527</v>
      </c>
      <c r="FO146" s="174">
        <f t="shared" si="155"/>
        <v>3.1059522966655706</v>
      </c>
      <c r="FP146" s="174">
        <f t="shared" si="155"/>
        <v>-1.6772822021484446</v>
      </c>
      <c r="FQ146" s="415">
        <f t="shared" si="155"/>
        <v>-4.0953459005829362</v>
      </c>
      <c r="FR146" s="174">
        <f t="shared" si="155"/>
        <v>-6.3590713801583876</v>
      </c>
      <c r="FS146" s="174">
        <f t="shared" si="155"/>
        <v>-4.5693563802374655</v>
      </c>
      <c r="FT146" s="174">
        <f t="shared" si="155"/>
        <v>-1.5277655176709759</v>
      </c>
      <c r="FU146" s="174">
        <f t="shared" si="155"/>
        <v>-6.8266502266752571</v>
      </c>
      <c r="FV146" s="413">
        <f t="shared" si="155"/>
        <v>3.8801317085173981</v>
      </c>
      <c r="FW146" s="174">
        <f t="shared" si="155"/>
        <v>12.806860507480078</v>
      </c>
      <c r="FX146" s="174">
        <f t="shared" si="155"/>
        <v>19.083448441635078</v>
      </c>
      <c r="FY146" s="415">
        <f t="shared" si="155"/>
        <v>20.397435748200078</v>
      </c>
      <c r="FZ146" s="415">
        <f t="shared" si="155"/>
        <v>19.534830468743625</v>
      </c>
      <c r="GA146" s="415">
        <f t="shared" si="155"/>
        <v>12.185240760105298</v>
      </c>
      <c r="GB146" s="415">
        <f t="shared" si="155"/>
        <v>6.9046349597844392</v>
      </c>
      <c r="GC146" s="415">
        <f t="shared" si="155"/>
        <v>3.737953113496939</v>
      </c>
      <c r="GD146" s="415">
        <f t="shared" si="155"/>
        <v>3.3540044650538725</v>
      </c>
      <c r="GE146" s="174">
        <f t="shared" si="155"/>
        <v>13.253500376087146</v>
      </c>
      <c r="GF146" s="415">
        <f t="shared" si="155"/>
        <v>12.262609799677859</v>
      </c>
      <c r="GG146" s="415">
        <f t="shared" si="155"/>
        <v>19.683812159670211</v>
      </c>
      <c r="GH146" s="174">
        <f t="shared" si="155"/>
        <v>24.246583996180139</v>
      </c>
      <c r="GI146" s="415">
        <f t="shared" si="155"/>
        <v>27.536534595611361</v>
      </c>
      <c r="GJ146" s="174">
        <f t="shared" si="155"/>
        <v>17.419623161916963</v>
      </c>
      <c r="GK146" s="174">
        <f t="shared" si="155"/>
        <v>10.608912997620724</v>
      </c>
      <c r="GL146" s="415">
        <f t="shared" si="155"/>
        <v>15.645809983589821</v>
      </c>
      <c r="GM146" s="415">
        <f t="shared" si="155"/>
        <v>13.429860620533463</v>
      </c>
      <c r="GN146" s="415">
        <f t="shared" si="155"/>
        <v>0.61759235007396995</v>
      </c>
      <c r="GO146" s="415">
        <f t="shared" si="155"/>
        <v>-4.2663683457486723</v>
      </c>
      <c r="GP146" s="415">
        <f t="shared" si="155"/>
        <v>11.240682893009746</v>
      </c>
      <c r="GQ146" s="415">
        <f t="shared" si="155"/>
        <v>13.474197391046072</v>
      </c>
      <c r="GR146" s="415">
        <f t="shared" si="155"/>
        <v>4.9716296896764822</v>
      </c>
      <c r="GS146" s="416">
        <f t="shared" ref="GS146:IZ146" si="156">(POWER(GS100/GM100,2)-1)*100</f>
        <v>9.1213620861143152</v>
      </c>
      <c r="GT146" s="416">
        <f t="shared" si="156"/>
        <v>27.591427007256918</v>
      </c>
      <c r="GU146" s="416">
        <f t="shared" si="156"/>
        <v>30.259328154243924</v>
      </c>
      <c r="GV146" s="416">
        <f t="shared" si="156"/>
        <v>6.2457661280835852</v>
      </c>
      <c r="GW146" s="416">
        <f t="shared" si="156"/>
        <v>1.0275621757140918</v>
      </c>
      <c r="GX146" s="416">
        <f t="shared" si="156"/>
        <v>11.435609441280615</v>
      </c>
      <c r="GY146" s="416">
        <f t="shared" si="156"/>
        <v>18.170921418101038</v>
      </c>
      <c r="GZ146" s="174">
        <f t="shared" si="156"/>
        <v>19.258025942230518</v>
      </c>
      <c r="HA146" s="174">
        <f t="shared" si="156"/>
        <v>26.510525619826542</v>
      </c>
      <c r="HB146" s="174">
        <f t="shared" si="156"/>
        <v>51.816402429490125</v>
      </c>
      <c r="HC146" s="174">
        <f t="shared" si="156"/>
        <v>57.506167558501197</v>
      </c>
      <c r="HD146" s="174">
        <f t="shared" si="156"/>
        <v>49.316406943383463</v>
      </c>
      <c r="HE146" s="174">
        <f t="shared" si="156"/>
        <v>27.781753234094619</v>
      </c>
      <c r="HF146" s="174">
        <f t="shared" si="156"/>
        <v>21.167734835632036</v>
      </c>
      <c r="HG146" s="174">
        <f t="shared" si="156"/>
        <v>18.982732389269973</v>
      </c>
      <c r="HH146" s="174">
        <f t="shared" si="156"/>
        <v>9.310519981474652</v>
      </c>
      <c r="HI146" s="174">
        <f t="shared" si="156"/>
        <v>10.185296153205403</v>
      </c>
      <c r="HJ146" s="174">
        <f t="shared" si="156"/>
        <v>9.6836342143131748</v>
      </c>
      <c r="HK146" s="174">
        <f t="shared" si="156"/>
        <v>20.219592113818919</v>
      </c>
      <c r="HL146" s="174">
        <f t="shared" si="156"/>
        <v>19.821745609568929</v>
      </c>
      <c r="HM146" s="174">
        <f t="shared" si="156"/>
        <v>15.064387188216655</v>
      </c>
      <c r="HN146" s="174">
        <f t="shared" si="156"/>
        <v>21.094822440425819</v>
      </c>
      <c r="HO146" s="174">
        <f t="shared" si="156"/>
        <v>17.305725710766072</v>
      </c>
      <c r="HP146" s="174">
        <f t="shared" si="156"/>
        <v>21.510193154761925</v>
      </c>
      <c r="HQ146" s="174">
        <f t="shared" si="156"/>
        <v>15.743580668379309</v>
      </c>
      <c r="HR146" s="174">
        <f t="shared" si="156"/>
        <v>18.659972440637883</v>
      </c>
      <c r="HS146" s="174">
        <f t="shared" si="156"/>
        <v>19.394100814474168</v>
      </c>
      <c r="HT146" s="174">
        <f t="shared" si="156"/>
        <v>13.066804942133947</v>
      </c>
      <c r="HU146" s="174">
        <f t="shared" si="156"/>
        <v>18.116723315131544</v>
      </c>
      <c r="HV146" s="415">
        <f t="shared" si="156"/>
        <v>20.43080595031519</v>
      </c>
      <c r="HW146" s="415">
        <f t="shared" si="156"/>
        <v>50.252270060340479</v>
      </c>
      <c r="HX146" s="417">
        <f t="shared" si="156"/>
        <v>51.578778484672981</v>
      </c>
      <c r="HY146" s="417">
        <f t="shared" si="156"/>
        <v>50.817998937341798</v>
      </c>
      <c r="HZ146" s="417">
        <f t="shared" si="156"/>
        <v>57.623764618423536</v>
      </c>
      <c r="IA146" s="417">
        <f t="shared" si="156"/>
        <v>51.19380425988458</v>
      </c>
      <c r="IB146" s="418">
        <f t="shared" si="156"/>
        <v>44.726793033765212</v>
      </c>
      <c r="IC146" s="418">
        <f t="shared" si="156"/>
        <v>15.571159847443594</v>
      </c>
      <c r="ID146" s="418">
        <f t="shared" si="156"/>
        <v>-1.7979262768713533</v>
      </c>
      <c r="IE146" s="418">
        <f t="shared" si="156"/>
        <v>-0.31038196252255457</v>
      </c>
      <c r="IF146" s="417">
        <f t="shared" si="156"/>
        <v>3.8897327436476337</v>
      </c>
      <c r="IG146" s="417">
        <f t="shared" si="156"/>
        <v>14.057513181455894</v>
      </c>
      <c r="IH146" s="418">
        <f t="shared" si="156"/>
        <v>1.2040861783170875</v>
      </c>
      <c r="II146" s="418">
        <f t="shared" si="156"/>
        <v>11.880603131523948</v>
      </c>
      <c r="IJ146" s="418">
        <f t="shared" si="156"/>
        <v>2.4206047654178331</v>
      </c>
      <c r="IK146" s="417">
        <f t="shared" si="156"/>
        <v>-5.938957634891862</v>
      </c>
      <c r="IL146" s="417">
        <f t="shared" si="156"/>
        <v>-13.635615984641802</v>
      </c>
      <c r="IM146" s="418">
        <f t="shared" si="156"/>
        <v>-23.677496600920243</v>
      </c>
      <c r="IN146" s="418">
        <f t="shared" si="156"/>
        <v>-13.71465488433461</v>
      </c>
      <c r="IO146" s="417">
        <f t="shared" si="156"/>
        <v>-11.152858968020229</v>
      </c>
      <c r="IP146" s="417">
        <f t="shared" si="156"/>
        <v>9.236428800495089</v>
      </c>
      <c r="IQ146" s="417">
        <f t="shared" si="156"/>
        <v>13.855915901906091</v>
      </c>
      <c r="IR146" s="418">
        <f t="shared" si="156"/>
        <v>8.6988610656411289</v>
      </c>
      <c r="IS146" s="418">
        <f t="shared" si="156"/>
        <v>5.7478549423888969</v>
      </c>
      <c r="IT146" s="418">
        <f t="shared" si="156"/>
        <v>-6.3121705602923184</v>
      </c>
      <c r="IU146" s="418">
        <f t="shared" si="156"/>
        <v>-16.420273488057681</v>
      </c>
      <c r="IV146" s="495">
        <f t="shared" si="156"/>
        <v>-23.246681725234208</v>
      </c>
      <c r="IW146" s="495">
        <f t="shared" si="156"/>
        <v>-23.727085983797792</v>
      </c>
      <c r="IX146" s="495">
        <f t="shared" si="156"/>
        <v>-17.585893482302183</v>
      </c>
      <c r="IY146" s="495">
        <f t="shared" si="156"/>
        <v>-19.733191961019557</v>
      </c>
      <c r="IZ146" s="495">
        <f t="shared" si="156"/>
        <v>-14.486390302734275</v>
      </c>
      <c r="JA146" s="495">
        <f>(POWER(JA100/IT100,2)-1)*100</f>
        <v>-10.778161025259013</v>
      </c>
      <c r="JB146" s="495">
        <f>(POWER(JB100/IU100,2)-1)*100</f>
        <v>-16.290340646795254</v>
      </c>
      <c r="JC146" s="495">
        <f>(POWER(JC100/IU100,2)-1)*100</f>
        <v>-16.975514928672307</v>
      </c>
      <c r="JD146" s="495">
        <f>(POWER(JD100/IV100,2)-1)*100</f>
        <v>-12.105693454598532</v>
      </c>
      <c r="JE146" s="495">
        <f>(POWER(JE100/IW100,2)-1)*100</f>
        <v>-6.4075923713483807</v>
      </c>
      <c r="JF146" s="495">
        <f>(POWER(JF100/IW100,2)-1)*100</f>
        <v>-8.6874679776907886</v>
      </c>
      <c r="JG146" s="529">
        <f>(POWER(JG100/IX100,2)-1)*100</f>
        <v>-6.9502528104898325</v>
      </c>
    </row>
    <row r="147" spans="2:267" ht="15" customHeight="1">
      <c r="B147" s="139" t="s">
        <v>119</v>
      </c>
      <c r="C147" s="403"/>
      <c r="D147" s="404"/>
      <c r="E147" s="161"/>
      <c r="F147" s="161"/>
      <c r="G147" s="161"/>
      <c r="H147" s="161"/>
      <c r="I147" s="161">
        <f t="shared" ref="I147:BT148" si="157">(POWER(I108/C108,2)-1)*100</f>
        <v>92.254986310958358</v>
      </c>
      <c r="J147" s="161">
        <f t="shared" si="157"/>
        <v>69.074364708865232</v>
      </c>
      <c r="K147" s="161">
        <f t="shared" si="157"/>
        <v>69.673874034549186</v>
      </c>
      <c r="L147" s="161">
        <f t="shared" si="157"/>
        <v>61.120711111111127</v>
      </c>
      <c r="M147" s="161">
        <f t="shared" si="157"/>
        <v>36.764940414742583</v>
      </c>
      <c r="N147" s="161">
        <f t="shared" si="157"/>
        <v>36.227033311089876</v>
      </c>
      <c r="O147" s="405">
        <f t="shared" si="157"/>
        <v>60.69979897040745</v>
      </c>
      <c r="P147" s="406">
        <f t="shared" si="157"/>
        <v>53.36147069264203</v>
      </c>
      <c r="Q147" s="407">
        <f t="shared" si="157"/>
        <v>51.450338860586633</v>
      </c>
      <c r="R147" s="407">
        <f t="shared" si="157"/>
        <v>67.383436217624322</v>
      </c>
      <c r="S147" s="407">
        <f t="shared" si="157"/>
        <v>67.321050886297812</v>
      </c>
      <c r="T147" s="407">
        <f t="shared" si="157"/>
        <v>66.930238833583772</v>
      </c>
      <c r="U147" s="407">
        <f t="shared" si="157"/>
        <v>11.923015120812819</v>
      </c>
      <c r="V147" s="407">
        <f t="shared" si="157"/>
        <v>11.356115236609664</v>
      </c>
      <c r="W147" s="407">
        <f t="shared" si="157"/>
        <v>5.7380664144316862</v>
      </c>
      <c r="X147" s="407">
        <f t="shared" si="157"/>
        <v>-8.541879099239102</v>
      </c>
      <c r="Y147" s="407">
        <f t="shared" si="157"/>
        <v>0.5743653947034133</v>
      </c>
      <c r="Z147" s="407">
        <f t="shared" si="157"/>
        <v>-7.5935400806885545</v>
      </c>
      <c r="AA147" s="408">
        <f t="shared" si="157"/>
        <v>12.711336899491377</v>
      </c>
      <c r="AB147" s="406">
        <f t="shared" si="157"/>
        <v>20.578675026298686</v>
      </c>
      <c r="AC147" s="407">
        <f t="shared" si="157"/>
        <v>26.06370113722145</v>
      </c>
      <c r="AD147" s="407">
        <f t="shared" si="157"/>
        <v>29.935482714764717</v>
      </c>
      <c r="AE147" s="407">
        <f t="shared" si="157"/>
        <v>22.545165492257048</v>
      </c>
      <c r="AF147" s="407">
        <f t="shared" si="157"/>
        <v>23.914075594970651</v>
      </c>
      <c r="AG147" s="407">
        <f t="shared" si="157"/>
        <v>10.970578779821505</v>
      </c>
      <c r="AH147" s="407">
        <f t="shared" si="157"/>
        <v>28.369826159708687</v>
      </c>
      <c r="AI147" s="407">
        <f t="shared" si="157"/>
        <v>34.026622324678726</v>
      </c>
      <c r="AJ147" s="407">
        <f t="shared" si="157"/>
        <v>19.776033861392396</v>
      </c>
      <c r="AK147" s="407">
        <f t="shared" si="157"/>
        <v>25.400433084760611</v>
      </c>
      <c r="AL147" s="407">
        <f t="shared" si="157"/>
        <v>32.833752223040634</v>
      </c>
      <c r="AM147" s="408">
        <f t="shared" si="157"/>
        <v>65.759191851224188</v>
      </c>
      <c r="AN147" s="407">
        <f t="shared" si="157"/>
        <v>41.679050952694439</v>
      </c>
      <c r="AO147" s="407">
        <f t="shared" si="157"/>
        <v>29.472991965317561</v>
      </c>
      <c r="AP147" s="407">
        <f t="shared" si="157"/>
        <v>45.74742428736316</v>
      </c>
      <c r="AQ147" s="407">
        <f t="shared" si="157"/>
        <v>48.938422396805507</v>
      </c>
      <c r="AR147" s="407">
        <f t="shared" si="157"/>
        <v>27.381204471914611</v>
      </c>
      <c r="AS147" s="407">
        <f t="shared" si="157"/>
        <v>8.3295877689618436</v>
      </c>
      <c r="AT147" s="407">
        <f t="shared" si="157"/>
        <v>11.06162843926719</v>
      </c>
      <c r="AU147" s="407">
        <f t="shared" si="157"/>
        <v>18.999539493892858</v>
      </c>
      <c r="AV147" s="407">
        <f t="shared" si="157"/>
        <v>50.11851487178636</v>
      </c>
      <c r="AW147" s="407">
        <f t="shared" si="157"/>
        <v>51.992320419013758</v>
      </c>
      <c r="AX147" s="407">
        <f t="shared" si="157"/>
        <v>73.586364398845845</v>
      </c>
      <c r="AY147" s="408">
        <f t="shared" si="157"/>
        <v>82.218959124333722</v>
      </c>
      <c r="AZ147" s="407">
        <f t="shared" si="157"/>
        <v>77.431785014165726</v>
      </c>
      <c r="BA147" s="407">
        <f t="shared" si="157"/>
        <v>37.010942652868636</v>
      </c>
      <c r="BB147" s="407">
        <f t="shared" si="157"/>
        <v>11.865063163622768</v>
      </c>
      <c r="BC147" s="407">
        <f t="shared" si="157"/>
        <v>7.6791113772244346</v>
      </c>
      <c r="BD147" s="407">
        <f t="shared" si="157"/>
        <v>11.946039590330159</v>
      </c>
      <c r="BE147" s="407">
        <f t="shared" si="157"/>
        <v>15.660761060913275</v>
      </c>
      <c r="BF147" s="407">
        <f t="shared" si="157"/>
        <v>21.224725303869228</v>
      </c>
      <c r="BG147" s="407">
        <f t="shared" si="157"/>
        <v>53.033910059788766</v>
      </c>
      <c r="BH147" s="407">
        <f t="shared" si="157"/>
        <v>62.491640154636066</v>
      </c>
      <c r="BI147" s="407">
        <f t="shared" si="157"/>
        <v>54.367182937263728</v>
      </c>
      <c r="BJ147" s="407">
        <f t="shared" si="157"/>
        <v>57.816406250000021</v>
      </c>
      <c r="BK147" s="408">
        <f t="shared" si="157"/>
        <v>45.627862433148778</v>
      </c>
      <c r="BL147" s="406">
        <f t="shared" si="157"/>
        <v>42.057496237021333</v>
      </c>
      <c r="BM147" s="407">
        <f t="shared" si="157"/>
        <v>46.693574478706012</v>
      </c>
      <c r="BN147" s="407">
        <f t="shared" si="157"/>
        <v>26.1299154673593</v>
      </c>
      <c r="BO147" s="407">
        <f t="shared" si="157"/>
        <v>26.082859202203878</v>
      </c>
      <c r="BP147" s="407">
        <f t="shared" si="157"/>
        <v>16.753062211141255</v>
      </c>
      <c r="BQ147" s="407">
        <f t="shared" si="157"/>
        <v>14.047852326249654</v>
      </c>
      <c r="BR147" s="407">
        <f t="shared" si="157"/>
        <v>13.506909721201477</v>
      </c>
      <c r="BS147" s="407">
        <f t="shared" si="157"/>
        <v>9.9866572458960903</v>
      </c>
      <c r="BT147" s="407">
        <f t="shared" si="157"/>
        <v>41.009611390920121</v>
      </c>
      <c r="BU147" s="407">
        <f t="shared" ref="BU147:EF148" si="158">(POWER(BU108/BO108,2)-1)*100</f>
        <v>43.931136958508723</v>
      </c>
      <c r="BV147" s="407">
        <f t="shared" si="158"/>
        <v>50.572653171756741</v>
      </c>
      <c r="BW147" s="408">
        <f t="shared" si="158"/>
        <v>53.511318037866772</v>
      </c>
      <c r="BX147" s="406">
        <f t="shared" si="158"/>
        <v>48.052307311592934</v>
      </c>
      <c r="BY147" s="407">
        <f t="shared" si="158"/>
        <v>51.27120078448246</v>
      </c>
      <c r="BZ147" s="407">
        <f t="shared" si="158"/>
        <v>36.110005467295878</v>
      </c>
      <c r="CA147" s="407">
        <f t="shared" si="158"/>
        <v>49.961009392103236</v>
      </c>
      <c r="CB147" s="407">
        <f t="shared" si="158"/>
        <v>54.832223536485778</v>
      </c>
      <c r="CC147" s="407">
        <f t="shared" si="158"/>
        <v>61.944388948386006</v>
      </c>
      <c r="CD147" s="407">
        <f t="shared" si="158"/>
        <v>58.828500856905187</v>
      </c>
      <c r="CE147" s="407">
        <f t="shared" si="158"/>
        <v>49.703815078410173</v>
      </c>
      <c r="CF147" s="407">
        <f t="shared" si="158"/>
        <v>35.752169587671403</v>
      </c>
      <c r="CG147" s="407">
        <f t="shared" si="158"/>
        <v>30.04643222443628</v>
      </c>
      <c r="CH147" s="407">
        <f t="shared" si="158"/>
        <v>23.783517891110819</v>
      </c>
      <c r="CI147" s="408">
        <f t="shared" si="158"/>
        <v>18.828233577093776</v>
      </c>
      <c r="CJ147" s="406">
        <f t="shared" si="158"/>
        <v>18.271214742126631</v>
      </c>
      <c r="CK147" s="407">
        <f t="shared" si="158"/>
        <v>12.559438225229492</v>
      </c>
      <c r="CL147" s="407">
        <f t="shared" si="158"/>
        <v>7.4848209750351558</v>
      </c>
      <c r="CM147" s="407">
        <f t="shared" si="158"/>
        <v>5.2379279670065948</v>
      </c>
      <c r="CN147" s="407">
        <f t="shared" si="158"/>
        <v>2.777617585418124</v>
      </c>
      <c r="CO147" s="407">
        <f t="shared" si="158"/>
        <v>5.6473932029791118</v>
      </c>
      <c r="CP147" s="407">
        <f t="shared" si="158"/>
        <v>12.571616964907207</v>
      </c>
      <c r="CQ147" s="407">
        <f t="shared" si="158"/>
        <v>18.447834043411902</v>
      </c>
      <c r="CR147" s="407">
        <f t="shared" si="158"/>
        <v>25.389572531917871</v>
      </c>
      <c r="CS147" s="407">
        <f t="shared" si="158"/>
        <v>32.952680066157882</v>
      </c>
      <c r="CT147" s="407">
        <f t="shared" si="158"/>
        <v>39.426544267892048</v>
      </c>
      <c r="CU147" s="408">
        <f t="shared" si="158"/>
        <v>37.986510158271678</v>
      </c>
      <c r="CV147" s="407">
        <f t="shared" si="158"/>
        <v>33.900116133802968</v>
      </c>
      <c r="CW147" s="407">
        <f t="shared" si="158"/>
        <v>34.090147573296022</v>
      </c>
      <c r="CX147" s="407">
        <f t="shared" si="158"/>
        <v>38.529747997608197</v>
      </c>
      <c r="CY147" s="407">
        <f t="shared" si="158"/>
        <v>32.753670281773537</v>
      </c>
      <c r="CZ147" s="407">
        <f t="shared" si="158"/>
        <v>17.903711233351018</v>
      </c>
      <c r="DA147" s="407">
        <f t="shared" si="158"/>
        <v>5.3853128210690437</v>
      </c>
      <c r="DB147" s="419">
        <f t="shared" si="158"/>
        <v>1.5980916395850198</v>
      </c>
      <c r="DC147" s="420">
        <f t="shared" si="158"/>
        <v>1.7650129914556612</v>
      </c>
      <c r="DD147" s="421">
        <f t="shared" si="158"/>
        <v>-2.6936144967353193</v>
      </c>
      <c r="DE147" s="421">
        <f t="shared" si="158"/>
        <v>-5.3397712572494154</v>
      </c>
      <c r="DF147" s="422">
        <f t="shared" si="158"/>
        <v>2.8422242314388946</v>
      </c>
      <c r="DG147" s="423">
        <f t="shared" si="158"/>
        <v>11.173051970506442</v>
      </c>
      <c r="DH147" s="424">
        <f t="shared" si="158"/>
        <v>11.098331001051776</v>
      </c>
      <c r="DI147" s="422">
        <f t="shared" si="158"/>
        <v>12.278427820463467</v>
      </c>
      <c r="DJ147" s="422">
        <f t="shared" si="158"/>
        <v>18.373476507483488</v>
      </c>
      <c r="DK147" s="420">
        <f t="shared" si="158"/>
        <v>26.795017600440787</v>
      </c>
      <c r="DL147" s="420">
        <f t="shared" si="158"/>
        <v>29.555489551949776</v>
      </c>
      <c r="DM147" s="420">
        <f t="shared" si="158"/>
        <v>22.302968712312634</v>
      </c>
      <c r="DN147" s="420">
        <f t="shared" si="158"/>
        <v>21.852901332866416</v>
      </c>
      <c r="DO147" s="420">
        <f t="shared" si="158"/>
        <v>14.448467356783867</v>
      </c>
      <c r="DP147" s="420">
        <f t="shared" si="158"/>
        <v>15.309470410618143</v>
      </c>
      <c r="DQ147" s="420">
        <f t="shared" si="158"/>
        <v>7.3303622888869047</v>
      </c>
      <c r="DR147" s="420">
        <f t="shared" si="158"/>
        <v>3.872176753495471</v>
      </c>
      <c r="DS147" s="414">
        <f t="shared" si="158"/>
        <v>9.6754152567679608</v>
      </c>
      <c r="DT147" s="415">
        <f t="shared" si="158"/>
        <v>12.520618608909695</v>
      </c>
      <c r="DU147" s="413">
        <f t="shared" si="158"/>
        <v>11.748181488308052</v>
      </c>
      <c r="DV147" s="413">
        <f t="shared" si="158"/>
        <v>7.1505951943191537</v>
      </c>
      <c r="DW147" s="413">
        <f t="shared" si="158"/>
        <v>8.5333668840378287</v>
      </c>
      <c r="DX147" s="413">
        <f t="shared" si="158"/>
        <v>3.3147350711891344</v>
      </c>
      <c r="DY147" s="413">
        <f t="shared" si="158"/>
        <v>-1.1553783965903341</v>
      </c>
      <c r="DZ147" s="413">
        <f t="shared" si="158"/>
        <v>-2.7067540605010376</v>
      </c>
      <c r="EA147" s="413">
        <f t="shared" si="158"/>
        <v>-7.7458448685557846</v>
      </c>
      <c r="EB147" s="413">
        <f t="shared" si="158"/>
        <v>-7.9759004031783043</v>
      </c>
      <c r="EC147" s="413">
        <f t="shared" si="158"/>
        <v>-8.3684272499620409</v>
      </c>
      <c r="ED147" s="421">
        <f t="shared" si="158"/>
        <v>-7.7857370339066589</v>
      </c>
      <c r="EE147" s="425">
        <f t="shared" si="158"/>
        <v>-0.69508652866627774</v>
      </c>
      <c r="EF147" s="413">
        <f t="shared" si="158"/>
        <v>-12.3716422495327</v>
      </c>
      <c r="EG147" s="413">
        <f t="shared" ref="EG147:GR148" si="159">(POWER(EG108/EA108,2)-1)*100</f>
        <v>-3.5434348426896634</v>
      </c>
      <c r="EH147" s="413">
        <f t="shared" si="159"/>
        <v>2.905601366844146</v>
      </c>
      <c r="EI147" s="413">
        <f t="shared" si="159"/>
        <v>1.7090739862745341</v>
      </c>
      <c r="EJ147" s="413">
        <f t="shared" si="159"/>
        <v>8.7594673006601518</v>
      </c>
      <c r="EK147" s="413">
        <f t="shared" si="159"/>
        <v>-3.5832346728254194</v>
      </c>
      <c r="EL147" s="413">
        <f t="shared" si="159"/>
        <v>3.2785317453858154</v>
      </c>
      <c r="EM147" s="413">
        <f t="shared" si="159"/>
        <v>-2.1583324011328897</v>
      </c>
      <c r="EN147" s="413">
        <f t="shared" si="159"/>
        <v>-9.0117119501955116</v>
      </c>
      <c r="EO147" s="413">
        <f t="shared" si="159"/>
        <v>-10.939506458092596</v>
      </c>
      <c r="EP147" s="413">
        <f t="shared" si="159"/>
        <v>-17.081439362327757</v>
      </c>
      <c r="EQ147" s="425">
        <f t="shared" si="159"/>
        <v>-16.520140780198268</v>
      </c>
      <c r="ER147" s="426">
        <f t="shared" si="159"/>
        <v>-11.348519084067565</v>
      </c>
      <c r="ES147" s="421">
        <f t="shared" si="159"/>
        <v>-0.54929579413891538</v>
      </c>
      <c r="ET147" s="421">
        <f t="shared" si="159"/>
        <v>4.0720147342458324</v>
      </c>
      <c r="EU147" s="421">
        <f t="shared" si="159"/>
        <v>8.4394719470241686</v>
      </c>
      <c r="EV147" s="421">
        <f t="shared" si="159"/>
        <v>13.292257165563193</v>
      </c>
      <c r="EW147" s="421">
        <f t="shared" si="159"/>
        <v>14.962633004840686</v>
      </c>
      <c r="EX147" s="421">
        <f t="shared" si="159"/>
        <v>16.980541395309423</v>
      </c>
      <c r="EY147" s="421">
        <f t="shared" si="159"/>
        <v>11.041096745264657</v>
      </c>
      <c r="EZ147" s="421">
        <f t="shared" si="159"/>
        <v>8.1169351940304715</v>
      </c>
      <c r="FA147" s="421">
        <f t="shared" si="159"/>
        <v>3.0894472553615548</v>
      </c>
      <c r="FB147" s="421">
        <f t="shared" si="159"/>
        <v>0.884570753045133</v>
      </c>
      <c r="FC147" s="425">
        <f t="shared" si="159"/>
        <v>2.3835378868256596</v>
      </c>
      <c r="FD147" s="427">
        <f t="shared" si="159"/>
        <v>-0.48184597497311632</v>
      </c>
      <c r="FE147" s="427">
        <f t="shared" si="159"/>
        <v>-2.1427315585890061</v>
      </c>
      <c r="FF147" s="427">
        <f t="shared" si="159"/>
        <v>-3.5718177082624925</v>
      </c>
      <c r="FG147" s="427">
        <f t="shared" si="159"/>
        <v>-5.5941015384874397</v>
      </c>
      <c r="FH147" s="427">
        <f t="shared" si="159"/>
        <v>-2.3240597885997305</v>
      </c>
      <c r="FI147" s="427">
        <f t="shared" si="159"/>
        <v>-1.7069262185577139</v>
      </c>
      <c r="FJ147" s="427">
        <f t="shared" si="159"/>
        <v>0.86567104109589454</v>
      </c>
      <c r="FK147" s="427">
        <f t="shared" si="159"/>
        <v>-8.9616227902411527E-2</v>
      </c>
      <c r="FL147" s="427">
        <f t="shared" si="159"/>
        <v>-2.4521041831663704</v>
      </c>
      <c r="FM147" s="427">
        <f t="shared" si="159"/>
        <v>1.18081915193613</v>
      </c>
      <c r="FN147" s="427">
        <f t="shared" si="159"/>
        <v>2.7167043104771027</v>
      </c>
      <c r="FO147" s="427">
        <f t="shared" si="159"/>
        <v>5.71528081110666</v>
      </c>
      <c r="FP147" s="427">
        <f t="shared" si="159"/>
        <v>-0.32778558760059306</v>
      </c>
      <c r="FQ147" s="427">
        <f t="shared" si="159"/>
        <v>-1.5344537047693896</v>
      </c>
      <c r="FR147" s="427">
        <f t="shared" si="159"/>
        <v>-2.8171803523153627</v>
      </c>
      <c r="FS147" s="427">
        <f t="shared" si="159"/>
        <v>-1.9546468865445643</v>
      </c>
      <c r="FT147" s="427">
        <f t="shared" si="159"/>
        <v>-7.5349408939930473</v>
      </c>
      <c r="FU147" s="427">
        <f>(POWER(FU108/FO108,2)-1)*100</f>
        <v>-6.1704570254279556</v>
      </c>
      <c r="FV147" s="427">
        <f t="shared" si="159"/>
        <v>-3.3645832945800369</v>
      </c>
      <c r="FW147" s="427">
        <f t="shared" si="159"/>
        <v>0.45385552232386495</v>
      </c>
      <c r="FX147" s="427">
        <f t="shared" si="159"/>
        <v>8.7700678922639774</v>
      </c>
      <c r="FY147" s="427">
        <f t="shared" si="159"/>
        <v>6.6328216789047545</v>
      </c>
      <c r="FZ147" s="427">
        <f t="shared" si="159"/>
        <v>11.096652698967379</v>
      </c>
      <c r="GA147" s="427">
        <f t="shared" si="159"/>
        <v>8.9213528565368563</v>
      </c>
      <c r="GB147" s="427">
        <f t="shared" si="159"/>
        <v>6.2155511534621732</v>
      </c>
      <c r="GC147" s="427">
        <f t="shared" si="159"/>
        <v>2.9275870711741758</v>
      </c>
      <c r="GD147" s="427">
        <f t="shared" si="159"/>
        <v>3.2662158565240684</v>
      </c>
      <c r="GE147" s="427">
        <f t="shared" si="159"/>
        <v>6.8135471803809411</v>
      </c>
      <c r="GF147" s="427">
        <f t="shared" si="159"/>
        <v>4.8391735226734234</v>
      </c>
      <c r="GG147" s="427">
        <f t="shared" si="159"/>
        <v>8.7910062747250208</v>
      </c>
      <c r="GH147" s="427">
        <f t="shared" si="159"/>
        <v>16.879859863383608</v>
      </c>
      <c r="GI147" s="427">
        <f t="shared" si="159"/>
        <v>22.832948401763041</v>
      </c>
      <c r="GJ147" s="427">
        <f t="shared" si="159"/>
        <v>19.098802142371142</v>
      </c>
      <c r="GK147" s="427">
        <f>(POWER(GK108/GE108,2)-1)*100</f>
        <v>20.077131234697809</v>
      </c>
      <c r="GL147" s="427">
        <f t="shared" si="159"/>
        <v>21.517903304417629</v>
      </c>
      <c r="GM147" s="427">
        <f t="shared" si="159"/>
        <v>14.254545956971377</v>
      </c>
      <c r="GN147" s="415">
        <f t="shared" si="159"/>
        <v>8.0947153625667632</v>
      </c>
      <c r="GO147" s="415">
        <f t="shared" si="159"/>
        <v>12.376657870660068</v>
      </c>
      <c r="GP147" s="415">
        <f t="shared" si="159"/>
        <v>17.140819734834899</v>
      </c>
      <c r="GQ147" s="415">
        <f t="shared" si="159"/>
        <v>20.841994999227364</v>
      </c>
      <c r="GR147" s="415">
        <f t="shared" si="159"/>
        <v>18.46602288403103</v>
      </c>
      <c r="GS147" s="416">
        <f t="shared" ref="GS147:IZ148" si="160">(POWER(GS108/GM108,2)-1)*100</f>
        <v>18.547879460382056</v>
      </c>
      <c r="GT147" s="416">
        <f t="shared" si="160"/>
        <v>26.927632777146826</v>
      </c>
      <c r="GU147" s="416">
        <f t="shared" si="160"/>
        <v>19.658470377472881</v>
      </c>
      <c r="GV147" s="416">
        <f t="shared" si="160"/>
        <v>10.370643798015378</v>
      </c>
      <c r="GW147" s="416">
        <f t="shared" si="160"/>
        <v>2.4559556974590224</v>
      </c>
      <c r="GX147" s="416">
        <f t="shared" si="160"/>
        <v>8.28103627520942</v>
      </c>
      <c r="GY147" s="416">
        <f t="shared" si="160"/>
        <v>19.677245166706747</v>
      </c>
      <c r="GZ147" s="427">
        <f t="shared" si="160"/>
        <v>17.767987450145807</v>
      </c>
      <c r="HA147" s="427">
        <f t="shared" si="160"/>
        <v>24.458729047657247</v>
      </c>
      <c r="HB147" s="427">
        <f t="shared" si="160"/>
        <v>33.781144817996122</v>
      </c>
      <c r="HC147" s="427">
        <f t="shared" si="160"/>
        <v>37.567605600954359</v>
      </c>
      <c r="HD147" s="427">
        <f t="shared" si="160"/>
        <v>38.746084669702064</v>
      </c>
      <c r="HE147" s="427">
        <f t="shared" si="160"/>
        <v>25.170358500149771</v>
      </c>
      <c r="HF147" s="427">
        <f t="shared" si="160"/>
        <v>23.066912954325502</v>
      </c>
      <c r="HG147" s="427">
        <f t="shared" si="160"/>
        <v>15.800566131549054</v>
      </c>
      <c r="HH147" s="427">
        <f t="shared" si="160"/>
        <v>8.6186652212355988</v>
      </c>
      <c r="HI147" s="427">
        <f t="shared" si="160"/>
        <v>12.02909533060128</v>
      </c>
      <c r="HJ147" s="427">
        <f t="shared" si="160"/>
        <v>4.2318583059735015</v>
      </c>
      <c r="HK147" s="427">
        <f t="shared" si="160"/>
        <v>7.5972028198837638</v>
      </c>
      <c r="HL147" s="427">
        <f t="shared" si="160"/>
        <v>4.6120225021209826</v>
      </c>
      <c r="HM147" s="427">
        <f t="shared" si="160"/>
        <v>7.5811532823587546</v>
      </c>
      <c r="HN147" s="427">
        <f t="shared" si="160"/>
        <v>11.165997953208251</v>
      </c>
      <c r="HO147" s="427">
        <f t="shared" si="160"/>
        <v>10.750356359647339</v>
      </c>
      <c r="HP147" s="427">
        <f t="shared" si="160"/>
        <v>12.787707025506423</v>
      </c>
      <c r="HQ147" s="427">
        <f t="shared" si="160"/>
        <v>15.421293911735834</v>
      </c>
      <c r="HR147" s="427">
        <f t="shared" si="160"/>
        <v>19.353111943383116</v>
      </c>
      <c r="HS147" s="427">
        <f t="shared" si="160"/>
        <v>19.508498834756182</v>
      </c>
      <c r="HT147" s="427">
        <f t="shared" si="160"/>
        <v>17.208043063733559</v>
      </c>
      <c r="HU147" s="427">
        <f t="shared" si="160"/>
        <v>18.192202429696525</v>
      </c>
      <c r="HV147" s="427">
        <f t="shared" si="160"/>
        <v>25.883097601759175</v>
      </c>
      <c r="HW147" s="426">
        <f t="shared" si="160"/>
        <v>29.229333568925831</v>
      </c>
      <c r="HX147" s="428">
        <f t="shared" si="160"/>
        <v>32.019320552881993</v>
      </c>
      <c r="HY147" s="428">
        <f t="shared" si="160"/>
        <v>27.225921006616225</v>
      </c>
      <c r="HZ147" s="428">
        <f t="shared" si="160"/>
        <v>26.575845899339591</v>
      </c>
      <c r="IA147" s="428">
        <f t="shared" si="160"/>
        <v>23.991756077678982</v>
      </c>
      <c r="IB147" s="429">
        <f t="shared" si="160"/>
        <v>19.794995555707295</v>
      </c>
      <c r="IC147" s="429">
        <f t="shared" si="160"/>
        <v>13.074204364400721</v>
      </c>
      <c r="ID147" s="429">
        <f t="shared" si="160"/>
        <v>6.6218939957778833</v>
      </c>
      <c r="IE147" s="429">
        <f t="shared" si="160"/>
        <v>3.5733957191430576</v>
      </c>
      <c r="IF147" s="428">
        <f t="shared" si="160"/>
        <v>4.1185977151116049</v>
      </c>
      <c r="IG147" s="428">
        <f t="shared" si="160"/>
        <v>5.0820040477732586</v>
      </c>
      <c r="IH147" s="429">
        <f t="shared" si="160"/>
        <v>6.6328940132472036</v>
      </c>
      <c r="II147" s="429">
        <f t="shared" si="160"/>
        <v>5.9246244262077807</v>
      </c>
      <c r="IJ147" s="430">
        <f t="shared" si="160"/>
        <v>2.2310008504633938</v>
      </c>
      <c r="IK147" s="431">
        <f t="shared" si="160"/>
        <v>3.3307048839873676</v>
      </c>
      <c r="IL147" s="431">
        <f t="shared" si="160"/>
        <v>-2.8865898071128715E-2</v>
      </c>
      <c r="IM147" s="430">
        <f t="shared" si="160"/>
        <v>-1.3797713707591641</v>
      </c>
      <c r="IN147" s="430">
        <f t="shared" si="160"/>
        <v>-1.3444591693450803</v>
      </c>
      <c r="IO147" s="430">
        <f t="shared" si="160"/>
        <v>-2.5238234572603879</v>
      </c>
      <c r="IP147" s="431">
        <f t="shared" si="160"/>
        <v>4.1474475454527981</v>
      </c>
      <c r="IQ147" s="431">
        <f t="shared" si="160"/>
        <v>5.3333503691091799</v>
      </c>
      <c r="IR147" s="430">
        <f t="shared" si="160"/>
        <v>8.1643130170897074</v>
      </c>
      <c r="IS147" s="430">
        <f t="shared" si="160"/>
        <v>2.5649597409324931</v>
      </c>
      <c r="IT147" s="430">
        <f t="shared" si="160"/>
        <v>-6.3011877675159251</v>
      </c>
      <c r="IU147" s="430">
        <f t="shared" si="160"/>
        <v>-6.7331373631552953</v>
      </c>
      <c r="IV147" s="496">
        <f t="shared" si="160"/>
        <v>-9.7885565255379277</v>
      </c>
      <c r="IW147" s="496">
        <f t="shared" si="160"/>
        <v>-10.850128718481567</v>
      </c>
      <c r="IX147" s="496">
        <f t="shared" si="160"/>
        <v>-7.8693134199778196</v>
      </c>
      <c r="IY147" s="496">
        <f t="shared" si="160"/>
        <v>-7.3692725647448443</v>
      </c>
      <c r="IZ147" s="496">
        <f t="shared" si="160"/>
        <v>-4.1418807619714837</v>
      </c>
      <c r="JA147" s="496">
        <f t="shared" ref="JA147:JB148" si="161">(POWER(JA108/IT108,2)-1)*100</f>
        <v>-1.1167179564108065</v>
      </c>
      <c r="JB147" s="496">
        <f t="shared" si="161"/>
        <v>1.2356648733113484</v>
      </c>
      <c r="JC147" s="496">
        <f t="shared" ref="JC147:JE148" si="162">(POWER(JC108/IU108,2)-1)*100</f>
        <v>-1.7293075539267733</v>
      </c>
      <c r="JD147" s="496">
        <f t="shared" si="162"/>
        <v>-1.4525698095340323</v>
      </c>
      <c r="JE147" s="496">
        <f t="shared" si="162"/>
        <v>1.1009054646378802</v>
      </c>
      <c r="JF147" s="496">
        <f>(POWER(JF108/IW108,2)-1)*100</f>
        <v>1.0674561444461217</v>
      </c>
      <c r="JG147" s="530">
        <f>(POWER(JG108/IX108,2)-1)*100</f>
        <v>-5.4466164550255431</v>
      </c>
    </row>
    <row r="148" spans="2:267" ht="15" customHeight="1">
      <c r="B148" s="139" t="s">
        <v>120</v>
      </c>
      <c r="C148" s="403"/>
      <c r="D148" s="404"/>
      <c r="E148" s="161"/>
      <c r="F148" s="161"/>
      <c r="G148" s="161"/>
      <c r="H148" s="161"/>
      <c r="I148" s="161">
        <f t="shared" si="157"/>
        <v>73.066455591402885</v>
      </c>
      <c r="J148" s="161">
        <f t="shared" si="157"/>
        <v>58.296618001453226</v>
      </c>
      <c r="K148" s="161">
        <f t="shared" si="157"/>
        <v>60.06158529600205</v>
      </c>
      <c r="L148" s="161">
        <f t="shared" si="157"/>
        <v>53.140233336748707</v>
      </c>
      <c r="M148" s="161">
        <f t="shared" si="157"/>
        <v>34.707199173977173</v>
      </c>
      <c r="N148" s="161">
        <f t="shared" si="157"/>
        <v>35.179596581285132</v>
      </c>
      <c r="O148" s="405">
        <f t="shared" si="157"/>
        <v>79.472698927012473</v>
      </c>
      <c r="P148" s="406">
        <f t="shared" si="157"/>
        <v>77.341525093334965</v>
      </c>
      <c r="Q148" s="407">
        <f t="shared" si="157"/>
        <v>76.652995463016268</v>
      </c>
      <c r="R148" s="407">
        <f t="shared" si="157"/>
        <v>94.998724498139083</v>
      </c>
      <c r="S148" s="407">
        <f t="shared" si="157"/>
        <v>105.121667694408</v>
      </c>
      <c r="T148" s="407">
        <f t="shared" si="157"/>
        <v>97.390418748332138</v>
      </c>
      <c r="U148" s="407">
        <f t="shared" si="157"/>
        <v>26.677284460050711</v>
      </c>
      <c r="V148" s="407">
        <f t="shared" si="157"/>
        <v>26.612108034800585</v>
      </c>
      <c r="W148" s="407">
        <f t="shared" si="157"/>
        <v>5.9627554421468165</v>
      </c>
      <c r="X148" s="407">
        <f t="shared" si="157"/>
        <v>-7.3611378121268274</v>
      </c>
      <c r="Y148" s="407">
        <f t="shared" si="157"/>
        <v>4.7000473421170863</v>
      </c>
      <c r="Z148" s="407">
        <f t="shared" si="157"/>
        <v>-8.6742325702393259</v>
      </c>
      <c r="AA148" s="408">
        <f t="shared" si="157"/>
        <v>13.353322616157314</v>
      </c>
      <c r="AB148" s="406">
        <f t="shared" si="157"/>
        <v>18.309792346042396</v>
      </c>
      <c r="AC148" s="407">
        <f t="shared" si="157"/>
        <v>42.061695666478151</v>
      </c>
      <c r="AD148" s="407">
        <f t="shared" si="157"/>
        <v>61.594448601993321</v>
      </c>
      <c r="AE148" s="407">
        <f t="shared" si="157"/>
        <v>43.672238530034171</v>
      </c>
      <c r="AF148" s="407">
        <f t="shared" si="157"/>
        <v>66.548437459692494</v>
      </c>
      <c r="AG148" s="407">
        <f t="shared" si="157"/>
        <v>41.805212967028439</v>
      </c>
      <c r="AH148" s="407">
        <f t="shared" si="157"/>
        <v>51.960889490361417</v>
      </c>
      <c r="AI148" s="407">
        <f t="shared" si="157"/>
        <v>50.901958984034799</v>
      </c>
      <c r="AJ148" s="407">
        <f t="shared" si="157"/>
        <v>31.409205425542641</v>
      </c>
      <c r="AK148" s="407">
        <f t="shared" si="157"/>
        <v>34.577632687807913</v>
      </c>
      <c r="AL148" s="407">
        <f t="shared" si="157"/>
        <v>31.724134254357828</v>
      </c>
      <c r="AM148" s="408">
        <f t="shared" si="157"/>
        <v>45.331670313293479</v>
      </c>
      <c r="AN148" s="407">
        <f t="shared" si="157"/>
        <v>-5.1497883636125508</v>
      </c>
      <c r="AO148" s="407">
        <f t="shared" si="157"/>
        <v>-9.2405902211817992</v>
      </c>
      <c r="AP148" s="407">
        <f t="shared" si="157"/>
        <v>-4.8292490383317404</v>
      </c>
      <c r="AQ148" s="407">
        <f t="shared" si="157"/>
        <v>-3.992500065045379</v>
      </c>
      <c r="AR148" s="407">
        <f t="shared" si="157"/>
        <v>-14.772670659942367</v>
      </c>
      <c r="AS148" s="407">
        <f t="shared" si="157"/>
        <v>-20.538168277349513</v>
      </c>
      <c r="AT148" s="407">
        <f t="shared" si="157"/>
        <v>14.081372953246651</v>
      </c>
      <c r="AU148" s="407">
        <f t="shared" si="157"/>
        <v>20.156918874603956</v>
      </c>
      <c r="AV148" s="407">
        <f t="shared" si="157"/>
        <v>45.450547965397824</v>
      </c>
      <c r="AW148" s="407">
        <f t="shared" si="157"/>
        <v>49.980605618333442</v>
      </c>
      <c r="AX148" s="407">
        <f t="shared" si="157"/>
        <v>68.007193042934674</v>
      </c>
      <c r="AY148" s="408">
        <f t="shared" si="157"/>
        <v>105.78376572497822</v>
      </c>
      <c r="AZ148" s="407">
        <f t="shared" si="157"/>
        <v>90.732508413391727</v>
      </c>
      <c r="BA148" s="407">
        <f t="shared" si="157"/>
        <v>55.899246420911993</v>
      </c>
      <c r="BB148" s="407">
        <f t="shared" si="157"/>
        <v>32.324039216507487</v>
      </c>
      <c r="BC148" s="407">
        <f t="shared" si="157"/>
        <v>23.750796855975011</v>
      </c>
      <c r="BD148" s="407">
        <f t="shared" si="157"/>
        <v>27.680488635231914</v>
      </c>
      <c r="BE148" s="407">
        <f t="shared" si="157"/>
        <v>11.634793201215965</v>
      </c>
      <c r="BF148" s="407">
        <f t="shared" si="157"/>
        <v>21.686921045755405</v>
      </c>
      <c r="BG148" s="407">
        <f t="shared" si="157"/>
        <v>48.399664989344913</v>
      </c>
      <c r="BH148" s="407">
        <f t="shared" si="157"/>
        <v>57.673958199890826</v>
      </c>
      <c r="BI148" s="407">
        <f t="shared" si="157"/>
        <v>43.979756089013833</v>
      </c>
      <c r="BJ148" s="407">
        <f t="shared" si="157"/>
        <v>59.60681469856042</v>
      </c>
      <c r="BK148" s="408">
        <f t="shared" si="157"/>
        <v>50.327350264281634</v>
      </c>
      <c r="BL148" s="406">
        <f t="shared" si="157"/>
        <v>47.21235359378435</v>
      </c>
      <c r="BM148" s="407">
        <f t="shared" si="157"/>
        <v>48.724659659487536</v>
      </c>
      <c r="BN148" s="407">
        <f t="shared" si="157"/>
        <v>29.134136485475114</v>
      </c>
      <c r="BO148" s="407">
        <f t="shared" si="157"/>
        <v>37.682609105517862</v>
      </c>
      <c r="BP148" s="407">
        <f t="shared" si="157"/>
        <v>21.124510870895485</v>
      </c>
      <c r="BQ148" s="407">
        <f t="shared" si="157"/>
        <v>17.24325220861558</v>
      </c>
      <c r="BR148" s="407">
        <f t="shared" si="157"/>
        <v>15.004538732095817</v>
      </c>
      <c r="BS148" s="407">
        <f t="shared" si="157"/>
        <v>11.077125079204553</v>
      </c>
      <c r="BT148" s="407">
        <f t="shared" si="157"/>
        <v>35.152494563893441</v>
      </c>
      <c r="BU148" s="407">
        <f t="shared" si="158"/>
        <v>36.618862369329051</v>
      </c>
      <c r="BV148" s="407">
        <f t="shared" si="158"/>
        <v>40.550497739910909</v>
      </c>
      <c r="BW148" s="408">
        <f t="shared" si="158"/>
        <v>44.411602584954558</v>
      </c>
      <c r="BX148" s="406">
        <f t="shared" si="158"/>
        <v>41.798158938220723</v>
      </c>
      <c r="BY148" s="407">
        <f t="shared" si="158"/>
        <v>44.229872466515971</v>
      </c>
      <c r="BZ148" s="407">
        <f t="shared" si="158"/>
        <v>31.36616650654971</v>
      </c>
      <c r="CA148" s="407">
        <f t="shared" si="158"/>
        <v>42.431915150866708</v>
      </c>
      <c r="CB148" s="407">
        <f t="shared" si="158"/>
        <v>46.609239691119811</v>
      </c>
      <c r="CC148" s="407">
        <f t="shared" si="158"/>
        <v>51.085745733036703</v>
      </c>
      <c r="CD148" s="407">
        <f t="shared" si="158"/>
        <v>46.193745707267418</v>
      </c>
      <c r="CE148" s="407">
        <f t="shared" si="158"/>
        <v>39.944541900248851</v>
      </c>
      <c r="CF148" s="407">
        <f t="shared" si="158"/>
        <v>30.195673580152537</v>
      </c>
      <c r="CG148" s="407">
        <f t="shared" si="158"/>
        <v>25.125869251719024</v>
      </c>
      <c r="CH148" s="407">
        <f t="shared" si="158"/>
        <v>20.357662344992235</v>
      </c>
      <c r="CI148" s="408">
        <f t="shared" si="158"/>
        <v>16.898952181238247</v>
      </c>
      <c r="CJ148" s="406">
        <f t="shared" si="158"/>
        <v>18.44485377742615</v>
      </c>
      <c r="CK148" s="407">
        <f t="shared" si="158"/>
        <v>12.242428445574372</v>
      </c>
      <c r="CL148" s="407">
        <f t="shared" si="158"/>
        <v>8.1284764935965157</v>
      </c>
      <c r="CM148" s="407">
        <f t="shared" si="158"/>
        <v>6.9799750549483175</v>
      </c>
      <c r="CN148" s="407">
        <f t="shared" si="158"/>
        <v>4.872295190174758</v>
      </c>
      <c r="CO148" s="407">
        <f t="shared" si="158"/>
        <v>6.5148692683413501</v>
      </c>
      <c r="CP148" s="407">
        <f t="shared" si="158"/>
        <v>12.291887514786669</v>
      </c>
      <c r="CQ148" s="407">
        <f t="shared" si="158"/>
        <v>18.840654806023061</v>
      </c>
      <c r="CR148" s="407">
        <f t="shared" si="158"/>
        <v>24.078095831825696</v>
      </c>
      <c r="CS148" s="407">
        <f t="shared" si="158"/>
        <v>28.371786762200692</v>
      </c>
      <c r="CT148" s="407">
        <f t="shared" si="158"/>
        <v>33.917263436536558</v>
      </c>
      <c r="CU148" s="408">
        <f t="shared" si="158"/>
        <v>34.130308603321915</v>
      </c>
      <c r="CV148" s="407">
        <f t="shared" si="158"/>
        <v>23.556544279047142</v>
      </c>
      <c r="CW148" s="407">
        <f t="shared" si="158"/>
        <v>23.554840381538078</v>
      </c>
      <c r="CX148" s="407">
        <f t="shared" si="158"/>
        <v>27.749749018161694</v>
      </c>
      <c r="CY148" s="407">
        <f t="shared" si="158"/>
        <v>25.47421441505946</v>
      </c>
      <c r="CZ148" s="407">
        <f t="shared" si="158"/>
        <v>12.656981086433806</v>
      </c>
      <c r="DA148" s="407">
        <f t="shared" si="158"/>
        <v>1.4039433356034303</v>
      </c>
      <c r="DB148" s="419">
        <f t="shared" si="158"/>
        <v>3.7810214925880326</v>
      </c>
      <c r="DC148" s="420">
        <f t="shared" si="158"/>
        <v>3.8454225101219652</v>
      </c>
      <c r="DD148" s="451">
        <f t="shared" si="158"/>
        <v>-0.13415316929560328</v>
      </c>
      <c r="DE148" s="421">
        <f t="shared" si="158"/>
        <v>-2.5404960788067199</v>
      </c>
      <c r="DF148" s="422">
        <f t="shared" si="158"/>
        <v>4.5746802503799255</v>
      </c>
      <c r="DG148" s="423">
        <f t="shared" si="158"/>
        <v>12.779297070396044</v>
      </c>
      <c r="DH148" s="424">
        <f t="shared" si="158"/>
        <v>12.332388737463805</v>
      </c>
      <c r="DI148" s="422">
        <f t="shared" si="158"/>
        <v>13.397021435327705</v>
      </c>
      <c r="DJ148" s="422">
        <f t="shared" si="158"/>
        <v>19.036169509997556</v>
      </c>
      <c r="DK148" s="420">
        <f t="shared" si="158"/>
        <v>26.051972032141336</v>
      </c>
      <c r="DL148" s="420">
        <f t="shared" si="158"/>
        <v>28.851746837655192</v>
      </c>
      <c r="DM148" s="420">
        <f t="shared" si="158"/>
        <v>21.891578647980015</v>
      </c>
      <c r="DN148" s="420">
        <f t="shared" si="158"/>
        <v>20.794970708913183</v>
      </c>
      <c r="DO148" s="420">
        <f t="shared" si="158"/>
        <v>14.125119830110133</v>
      </c>
      <c r="DP148" s="420">
        <f t="shared" si="158"/>
        <v>14.5727227385962</v>
      </c>
      <c r="DQ148" s="420">
        <f t="shared" si="158"/>
        <v>7.885898005429004</v>
      </c>
      <c r="DR148" s="420">
        <f t="shared" si="158"/>
        <v>4.7131275384424631</v>
      </c>
      <c r="DS148" s="414">
        <f t="shared" si="158"/>
        <v>10.330326866601091</v>
      </c>
      <c r="DT148" s="415">
        <f t="shared" si="158"/>
        <v>13.205563174846446</v>
      </c>
      <c r="DU148" s="413">
        <f t="shared" si="158"/>
        <v>12.27742360489068</v>
      </c>
      <c r="DV148" s="413">
        <f t="shared" si="158"/>
        <v>7.7361539274592994</v>
      </c>
      <c r="DW148" s="413">
        <f t="shared" si="158"/>
        <v>8.7622697341660718</v>
      </c>
      <c r="DX148" s="413">
        <f t="shared" si="158"/>
        <v>4.2711999017698954</v>
      </c>
      <c r="DY148" s="413">
        <f t="shared" si="158"/>
        <v>-1.468808506508279</v>
      </c>
      <c r="DZ148" s="413">
        <f t="shared" si="158"/>
        <v>-3.2163529668917779</v>
      </c>
      <c r="EA148" s="413">
        <f t="shared" si="158"/>
        <v>-0.95219972769087224</v>
      </c>
      <c r="EB148" s="413">
        <f t="shared" si="158"/>
        <v>1.2094321154051402</v>
      </c>
      <c r="EC148" s="413">
        <f t="shared" si="158"/>
        <v>0.72523623742943855</v>
      </c>
      <c r="ED148" s="421">
        <f t="shared" si="158"/>
        <v>1.2962380142964802</v>
      </c>
      <c r="EE148" s="425">
        <f t="shared" si="158"/>
        <v>9.5281469468875954</v>
      </c>
      <c r="EF148" s="413">
        <f t="shared" si="158"/>
        <v>-1.1793537088668926</v>
      </c>
      <c r="EG148" s="413">
        <f t="shared" si="159"/>
        <v>0.28108867940717097</v>
      </c>
      <c r="EH148" s="413">
        <f t="shared" si="159"/>
        <v>3.5188563635637493</v>
      </c>
      <c r="EI148" s="413">
        <f t="shared" si="159"/>
        <v>2.5061945538159991</v>
      </c>
      <c r="EJ148" s="413">
        <f t="shared" si="159"/>
        <v>8.1234653886557808</v>
      </c>
      <c r="EK148" s="413">
        <f t="shared" si="159"/>
        <v>-3.3415819240221079</v>
      </c>
      <c r="EL148" s="413">
        <f t="shared" si="159"/>
        <v>2.4322706208143474</v>
      </c>
      <c r="EM148" s="413">
        <f t="shared" si="159"/>
        <v>-2.5801237529408882</v>
      </c>
      <c r="EN148" s="413">
        <f t="shared" si="159"/>
        <v>-8.7197515044349245</v>
      </c>
      <c r="EO148" s="413">
        <f t="shared" si="159"/>
        <v>-10.620109190470405</v>
      </c>
      <c r="EP148" s="413">
        <f t="shared" si="159"/>
        <v>-15.761269263649446</v>
      </c>
      <c r="EQ148" s="425">
        <f t="shared" si="159"/>
        <v>-14.514583971802718</v>
      </c>
      <c r="ER148" s="426">
        <f t="shared" si="159"/>
        <v>-11.060075453216079</v>
      </c>
      <c r="ES148" s="421">
        <f t="shared" si="159"/>
        <v>-2.0422489677743627</v>
      </c>
      <c r="ET148" s="421">
        <f t="shared" si="159"/>
        <v>1.801380534600594</v>
      </c>
      <c r="EU148" s="421">
        <f t="shared" si="159"/>
        <v>5.4374246575450202</v>
      </c>
      <c r="EV148" s="421">
        <f t="shared" si="159"/>
        <v>9.7212293606533162</v>
      </c>
      <c r="EW148" s="421">
        <f t="shared" si="159"/>
        <v>10.61670142122737</v>
      </c>
      <c r="EX148" s="421">
        <f t="shared" si="159"/>
        <v>13.47254593588878</v>
      </c>
      <c r="EY148" s="421">
        <f t="shared" si="159"/>
        <v>9.3750125854321187</v>
      </c>
      <c r="EZ148" s="421">
        <f t="shared" si="159"/>
        <v>7.5613231141257398</v>
      </c>
      <c r="FA148" s="421">
        <f t="shared" si="159"/>
        <v>3.6374124539021668</v>
      </c>
      <c r="FB148" s="421">
        <f t="shared" si="159"/>
        <v>1.7176520459841527</v>
      </c>
      <c r="FC148" s="425">
        <f t="shared" si="159"/>
        <v>3.5523388200048966</v>
      </c>
      <c r="FD148" s="427">
        <f t="shared" si="159"/>
        <v>1.1796362659204807</v>
      </c>
      <c r="FE148" s="427">
        <f t="shared" si="159"/>
        <v>-0.40043131923294117</v>
      </c>
      <c r="FF148" s="427">
        <f t="shared" si="159"/>
        <v>-2.2793111478024652</v>
      </c>
      <c r="FG148" s="427">
        <f t="shared" si="159"/>
        <v>-3.9958225614371012</v>
      </c>
      <c r="FH148" s="427">
        <f t="shared" si="159"/>
        <v>-1.229667596540851</v>
      </c>
      <c r="FI148" s="427">
        <f t="shared" si="159"/>
        <v>-0.92882742765705295</v>
      </c>
      <c r="FJ148" s="427">
        <f t="shared" si="159"/>
        <v>1.6676844085253162</v>
      </c>
      <c r="FK148" s="427">
        <f t="shared" si="159"/>
        <v>1.0049380441762068</v>
      </c>
      <c r="FL148" s="427">
        <f t="shared" si="159"/>
        <v>-0.68502260387858227</v>
      </c>
      <c r="FM148" s="427">
        <f t="shared" si="159"/>
        <v>2.3762670620357307</v>
      </c>
      <c r="FN148" s="427">
        <f t="shared" si="159"/>
        <v>3.5582994513067678</v>
      </c>
      <c r="FO148" s="427">
        <f t="shared" si="159"/>
        <v>6.3428032238251664</v>
      </c>
      <c r="FP148" s="427">
        <f t="shared" si="159"/>
        <v>0.92309973440458659</v>
      </c>
      <c r="FQ148" s="427">
        <f t="shared" si="159"/>
        <v>4.2336085318739336E-2</v>
      </c>
      <c r="FR148" s="427">
        <f>(POWER(FR109/FL109,2)-1)*100</f>
        <v>-0.78472271623694079</v>
      </c>
      <c r="FS148" s="427">
        <f>(POWER(FS109/FM109,2)-1)*100</f>
        <v>-0.22692621223161513</v>
      </c>
      <c r="FT148" s="427">
        <f>(POWER(FT109/FN109,2)-1)*100</f>
        <v>-4.731259070011296</v>
      </c>
      <c r="FU148" s="427">
        <f>(POWER(FU109/FO109,2)-1)*100</f>
        <v>-4.0161540645885063</v>
      </c>
      <c r="FV148" s="427">
        <f>(POWER(FV109/FP109,2)-1)*100</f>
        <v>-1.5163005658223483</v>
      </c>
      <c r="FW148" s="427">
        <f t="shared" si="159"/>
        <v>1.4504741536256915</v>
      </c>
      <c r="FX148" s="427">
        <f t="shared" si="159"/>
        <v>8.3273496217272314</v>
      </c>
      <c r="FY148" s="427">
        <f t="shared" si="159"/>
        <v>6.917479231669299</v>
      </c>
      <c r="FZ148" s="427">
        <f t="shared" si="159"/>
        <v>10.97531049754863</v>
      </c>
      <c r="GA148" s="427">
        <f t="shared" si="159"/>
        <v>9.947262189002771</v>
      </c>
      <c r="GB148" s="427">
        <f t="shared" si="159"/>
        <v>7.4473008885834968</v>
      </c>
      <c r="GC148" s="427">
        <f t="shared" si="159"/>
        <v>4.9451608402880876</v>
      </c>
      <c r="GD148" s="427">
        <f t="shared" si="159"/>
        <v>5.3319503271033852</v>
      </c>
      <c r="GE148" s="427">
        <f t="shared" si="159"/>
        <v>9.3569694172710438</v>
      </c>
      <c r="GF148" s="427">
        <f t="shared" si="159"/>
        <v>5.0589160905724739</v>
      </c>
      <c r="GG148" s="427">
        <f t="shared" si="159"/>
        <v>6.5523412066224473</v>
      </c>
      <c r="GH148" s="427">
        <f>(POWER(GH109/GB109,2)-1)*100</f>
        <v>11.44827053818409</v>
      </c>
      <c r="GI148" s="427">
        <f>(POWER(GI109/GC109,2)-1)*100</f>
        <v>16.003571382653604</v>
      </c>
      <c r="GJ148" s="427">
        <f>(POWER(GJ109/GD109,2)-1)*100</f>
        <v>13.346441710922941</v>
      </c>
      <c r="GK148" s="427">
        <f>(POWER(GK109/GE109,2)-1)*100</f>
        <v>11.901282072724161</v>
      </c>
      <c r="GL148" s="427">
        <f>(POWER(GL109/GF109,2)-1)*100</f>
        <v>14.614662330899497</v>
      </c>
      <c r="GM148" s="427">
        <f t="shared" si="159"/>
        <v>10.359601780819116</v>
      </c>
      <c r="GN148" s="415">
        <f t="shared" si="159"/>
        <v>6.1810747791610554</v>
      </c>
      <c r="GO148" s="415">
        <f t="shared" si="159"/>
        <v>9.5980703128366365</v>
      </c>
      <c r="GP148" s="415">
        <f t="shared" si="159"/>
        <v>13.004208017145302</v>
      </c>
      <c r="GQ148" s="415">
        <f t="shared" si="159"/>
        <v>16.132515818945837</v>
      </c>
      <c r="GR148" s="415">
        <f t="shared" si="159"/>
        <v>14.482632434572995</v>
      </c>
      <c r="GS148" s="416">
        <f t="shared" si="160"/>
        <v>13.606528289170861</v>
      </c>
      <c r="GT148" s="416">
        <f t="shared" si="160"/>
        <v>17.428214229630612</v>
      </c>
      <c r="GU148" s="416">
        <f t="shared" si="160"/>
        <v>11.673716724746486</v>
      </c>
      <c r="GV148" s="416">
        <f>(POWER(GV109/GP109,2)-1)*100</f>
        <v>8.0546994542592731</v>
      </c>
      <c r="GW148" s="416">
        <f>(POWER(GW109/GQ109,2)-1)*100</f>
        <v>2.0356220466387853</v>
      </c>
      <c r="GX148" s="416">
        <f>(POWER(GX109/GR109,2)-1)*100</f>
        <v>6.8751070052325947</v>
      </c>
      <c r="GY148" s="416">
        <f>(POWER(GY109/GS109,2)-1)*100</f>
        <v>18.275044913836112</v>
      </c>
      <c r="GZ148" s="427">
        <f>(POWER(GZ109/GT109,2)-1)*100</f>
        <v>20.642465266170152</v>
      </c>
      <c r="HA148" s="427">
        <f t="shared" si="160"/>
        <v>26.819766266452973</v>
      </c>
      <c r="HB148" s="427">
        <f t="shared" si="160"/>
        <v>30.873323391615926</v>
      </c>
      <c r="HC148" s="427">
        <f t="shared" si="160"/>
        <v>34.876138856584404</v>
      </c>
      <c r="HD148" s="427">
        <f t="shared" si="160"/>
        <v>36.643324398484189</v>
      </c>
      <c r="HE148" s="427">
        <f t="shared" si="160"/>
        <v>24.045192714188147</v>
      </c>
      <c r="HF148" s="427">
        <f t="shared" si="160"/>
        <v>22.2113880933152</v>
      </c>
      <c r="HG148" s="427">
        <f t="shared" si="160"/>
        <v>16.264232776126185</v>
      </c>
      <c r="HH148" s="427">
        <f t="shared" si="160"/>
        <v>10.206517074537459</v>
      </c>
      <c r="HI148" s="427">
        <f t="shared" si="160"/>
        <v>12.693936336182542</v>
      </c>
      <c r="HJ148" s="427">
        <f t="shared" si="160"/>
        <v>6.0535909393134357</v>
      </c>
      <c r="HK148" s="427">
        <f t="shared" si="160"/>
        <v>9.7202364173043279</v>
      </c>
      <c r="HL148" s="427">
        <f>(POWER(HL109/HF109,2)-1)*100</f>
        <v>7.0214335380600623</v>
      </c>
      <c r="HM148" s="427">
        <f>(POWER(HM109/HG109,2)-1)*100</f>
        <v>9.4211898033520036</v>
      </c>
      <c r="HN148" s="427">
        <f>(POWER(HN109/HH109,2)-1)*100</f>
        <v>12.311266045964441</v>
      </c>
      <c r="HO148" s="427">
        <f>(POWER(HO109/HI109,2)-1)*100</f>
        <v>12.193421813366733</v>
      </c>
      <c r="HP148" s="427">
        <f>(POWER(HP109/HJ109,2)-1)*100</f>
        <v>13.725326297831209</v>
      </c>
      <c r="HQ148" s="427">
        <f t="shared" si="160"/>
        <v>14.998431909537313</v>
      </c>
      <c r="HR148" s="427">
        <f t="shared" si="160"/>
        <v>18.238958532057659</v>
      </c>
      <c r="HS148" s="427">
        <f t="shared" si="160"/>
        <v>17.841732701938362</v>
      </c>
      <c r="HT148" s="427">
        <f t="shared" si="160"/>
        <v>15.283062211959697</v>
      </c>
      <c r="HU148" s="427">
        <f t="shared" si="160"/>
        <v>16.22245394394881</v>
      </c>
      <c r="HV148" s="427">
        <f t="shared" si="160"/>
        <v>22.669327954115246</v>
      </c>
      <c r="HW148" s="426">
        <f t="shared" si="160"/>
        <v>25.858154713335324</v>
      </c>
      <c r="HX148" s="428">
        <f t="shared" si="160"/>
        <v>28.228068050072388</v>
      </c>
      <c r="HY148" s="428">
        <f t="shared" si="160"/>
        <v>23.975107013472631</v>
      </c>
      <c r="HZ148" s="428">
        <f t="shared" si="160"/>
        <v>22.958737722727605</v>
      </c>
      <c r="IA148" s="428">
        <f t="shared" si="160"/>
        <v>20.938794919841676</v>
      </c>
      <c r="IB148" s="429">
        <f t="shared" si="160"/>
        <v>15.090276954711058</v>
      </c>
      <c r="IC148" s="429">
        <f t="shared" si="160"/>
        <v>11.584773119094937</v>
      </c>
      <c r="ID148" s="429">
        <f t="shared" si="160"/>
        <v>5.8221865478756074</v>
      </c>
      <c r="IE148" s="429">
        <f t="shared" si="160"/>
        <v>3.3688002018377849</v>
      </c>
      <c r="IF148" s="428">
        <f t="shared" si="160"/>
        <v>4.1318336593302751</v>
      </c>
      <c r="IG148" s="428">
        <f t="shared" si="160"/>
        <v>3.7181688143535396</v>
      </c>
      <c r="IH148" s="429">
        <f t="shared" si="160"/>
        <v>6.3245120881391337</v>
      </c>
      <c r="II148" s="429">
        <f t="shared" si="160"/>
        <v>3.6371003120536205</v>
      </c>
      <c r="IJ148" s="430">
        <f t="shared" si="160"/>
        <v>0.52902618263535039</v>
      </c>
      <c r="IK148" s="431">
        <f t="shared" si="160"/>
        <v>1.3676944123740542</v>
      </c>
      <c r="IL148" s="431">
        <f t="shared" si="160"/>
        <v>-1.4365966967575527</v>
      </c>
      <c r="IM148" s="430">
        <f t="shared" si="160"/>
        <v>-1.6808606675062343</v>
      </c>
      <c r="IN148" s="430">
        <f t="shared" si="160"/>
        <v>-0.69196606915957748</v>
      </c>
      <c r="IO148" s="430">
        <f t="shared" si="160"/>
        <v>-2.0515207115248679</v>
      </c>
      <c r="IP148" s="431">
        <f t="shared" si="160"/>
        <v>4.3809252629835038</v>
      </c>
      <c r="IQ148" s="431">
        <f t="shared" si="160"/>
        <v>5.5436232502925842</v>
      </c>
      <c r="IR148" s="430">
        <f t="shared" si="160"/>
        <v>8.1951239888088843</v>
      </c>
      <c r="IS148" s="430">
        <f t="shared" si="160"/>
        <v>2.8132916347717085</v>
      </c>
      <c r="IT148" s="430">
        <f t="shared" si="160"/>
        <v>-5.1772032219118298</v>
      </c>
      <c r="IU148" s="430">
        <f t="shared" si="160"/>
        <v>-5.5995197908427441</v>
      </c>
      <c r="IV148" s="496">
        <f t="shared" si="160"/>
        <v>-9.1461283821473884</v>
      </c>
      <c r="IW148" s="496">
        <f t="shared" si="160"/>
        <v>-10.186686923797861</v>
      </c>
      <c r="IX148" s="496">
        <f t="shared" si="160"/>
        <v>-8.5437476447530294</v>
      </c>
      <c r="IY148" s="496">
        <f t="shared" si="160"/>
        <v>-8.2691242004989789</v>
      </c>
      <c r="IZ148" s="496">
        <f t="shared" si="160"/>
        <v>-5.8062733527950217</v>
      </c>
      <c r="JA148" s="496">
        <f t="shared" si="161"/>
        <v>-3.2554552018121741</v>
      </c>
      <c r="JB148" s="496">
        <f t="shared" si="161"/>
        <v>-1.3836328057018954</v>
      </c>
      <c r="JC148" s="496">
        <f t="shared" si="162"/>
        <v>-3.8311677888699269</v>
      </c>
      <c r="JD148" s="496">
        <f t="shared" si="162"/>
        <v>-2.7020489387777014</v>
      </c>
      <c r="JE148" s="496">
        <f t="shared" si="162"/>
        <v>-0.79899688097864185</v>
      </c>
      <c r="JF148" s="496">
        <f>(POWER(JF109/IW109,2)-1)*100</f>
        <v>-0.98194013964796323</v>
      </c>
      <c r="JG148" s="530">
        <f>(POWER(JG109/IX109,2)-1)*100</f>
        <v>-5.1783332562432953</v>
      </c>
    </row>
    <row r="149" spans="2:267" ht="15" customHeight="1">
      <c r="B149" s="432" t="s">
        <v>121</v>
      </c>
      <c r="C149" s="403"/>
      <c r="D149" s="404"/>
      <c r="E149" s="161"/>
      <c r="F149" s="161"/>
      <c r="G149" s="161"/>
      <c r="H149" s="161"/>
      <c r="I149" s="161">
        <f t="shared" ref="I149:BT149" si="163">(POWER(I66/C66,2)-1)*100</f>
        <v>492.04337934370932</v>
      </c>
      <c r="J149" s="161">
        <f t="shared" si="163"/>
        <v>811.84754529907627</v>
      </c>
      <c r="K149" s="161">
        <f t="shared" si="163"/>
        <v>387.07533039930678</v>
      </c>
      <c r="L149" s="161">
        <f t="shared" si="163"/>
        <v>714.85492478835954</v>
      </c>
      <c r="M149" s="161">
        <f t="shared" si="163"/>
        <v>351.90572883851547</v>
      </c>
      <c r="N149" s="161">
        <f t="shared" si="163"/>
        <v>299.22928726956013</v>
      </c>
      <c r="O149" s="405">
        <f t="shared" si="163"/>
        <v>370.20322356554016</v>
      </c>
      <c r="P149" s="406">
        <f t="shared" si="163"/>
        <v>252.51845623107897</v>
      </c>
      <c r="Q149" s="407">
        <f t="shared" si="163"/>
        <v>304.68538286763948</v>
      </c>
      <c r="R149" s="407">
        <f t="shared" si="163"/>
        <v>235.49829156691925</v>
      </c>
      <c r="S149" s="407">
        <f t="shared" si="163"/>
        <v>209.29978501292067</v>
      </c>
      <c r="T149" s="407">
        <f t="shared" si="163"/>
        <v>166.68260697786928</v>
      </c>
      <c r="U149" s="407">
        <f t="shared" si="163"/>
        <v>64.98955190515187</v>
      </c>
      <c r="V149" s="407">
        <f t="shared" si="163"/>
        <v>15.451912386276788</v>
      </c>
      <c r="W149" s="407">
        <f t="shared" si="163"/>
        <v>-12.289475279306227</v>
      </c>
      <c r="X149" s="407">
        <f t="shared" si="163"/>
        <v>-2.0444663319969525</v>
      </c>
      <c r="Y149" s="407">
        <f t="shared" si="163"/>
        <v>45.2522970950914</v>
      </c>
      <c r="Z149" s="407">
        <f t="shared" si="163"/>
        <v>32.414967715569553</v>
      </c>
      <c r="AA149" s="408">
        <f t="shared" si="163"/>
        <v>88.877722866096548</v>
      </c>
      <c r="AB149" s="406">
        <f t="shared" si="163"/>
        <v>98.930797921797534</v>
      </c>
      <c r="AC149" s="407">
        <f t="shared" si="163"/>
        <v>136.95372814521795</v>
      </c>
      <c r="AD149" s="407">
        <f t="shared" si="163"/>
        <v>109.03573950177345</v>
      </c>
      <c r="AE149" s="407">
        <f t="shared" si="163"/>
        <v>87.155339700586737</v>
      </c>
      <c r="AF149" s="407">
        <f t="shared" si="163"/>
        <v>62.583341037928797</v>
      </c>
      <c r="AG149" s="407">
        <f t="shared" si="163"/>
        <v>14.054706236464121</v>
      </c>
      <c r="AH149" s="407">
        <f t="shared" si="163"/>
        <v>10.208782598773025</v>
      </c>
      <c r="AI149" s="407">
        <f t="shared" si="163"/>
        <v>24.380344884504623</v>
      </c>
      <c r="AJ149" s="407">
        <f t="shared" si="163"/>
        <v>21.318977099328574</v>
      </c>
      <c r="AK149" s="407">
        <f t="shared" si="163"/>
        <v>17.771972331109474</v>
      </c>
      <c r="AL149" s="407">
        <f t="shared" si="163"/>
        <v>1.5298133911552769</v>
      </c>
      <c r="AM149" s="408">
        <f t="shared" si="163"/>
        <v>88.373470609774913</v>
      </c>
      <c r="AN149" s="407">
        <f t="shared" si="163"/>
        <v>67.528427462731244</v>
      </c>
      <c r="AO149" s="407">
        <f t="shared" si="163"/>
        <v>16.25766498801169</v>
      </c>
      <c r="AP149" s="407">
        <f t="shared" si="163"/>
        <v>14.494372060908912</v>
      </c>
      <c r="AQ149" s="407">
        <f t="shared" si="163"/>
        <v>34.842185736925011</v>
      </c>
      <c r="AR149" s="407">
        <f t="shared" si="163"/>
        <v>68.790691453240996</v>
      </c>
      <c r="AS149" s="407">
        <f t="shared" si="163"/>
        <v>5.2034861943988986</v>
      </c>
      <c r="AT149" s="407">
        <f t="shared" si="163"/>
        <v>41.020433066547412</v>
      </c>
      <c r="AU149" s="407">
        <f t="shared" si="163"/>
        <v>73.466535320896512</v>
      </c>
      <c r="AV149" s="407">
        <f t="shared" si="163"/>
        <v>65.368439533593147</v>
      </c>
      <c r="AW149" s="407">
        <f t="shared" si="163"/>
        <v>49.355843735577778</v>
      </c>
      <c r="AX149" s="407">
        <f t="shared" si="163"/>
        <v>61.61259060082611</v>
      </c>
      <c r="AY149" s="408">
        <f t="shared" si="163"/>
        <v>104.58160325665648</v>
      </c>
      <c r="AZ149" s="407">
        <f t="shared" si="163"/>
        <v>70.902966944348705</v>
      </c>
      <c r="BA149" s="407">
        <f t="shared" si="163"/>
        <v>74.997270800555341</v>
      </c>
      <c r="BB149" s="407">
        <f t="shared" si="163"/>
        <v>100.9452095733383</v>
      </c>
      <c r="BC149" s="407">
        <f t="shared" si="163"/>
        <v>89.466361758954079</v>
      </c>
      <c r="BD149" s="407">
        <f t="shared" si="163"/>
        <v>95.130455615905746</v>
      </c>
      <c r="BE149" s="407">
        <f t="shared" si="163"/>
        <v>47.639021703843284</v>
      </c>
      <c r="BF149" s="407">
        <f t="shared" si="163"/>
        <v>53.111640470143115</v>
      </c>
      <c r="BG149" s="407">
        <f t="shared" si="163"/>
        <v>37.908333802192161</v>
      </c>
      <c r="BH149" s="407">
        <f t="shared" si="163"/>
        <v>57.029102241568765</v>
      </c>
      <c r="BI149" s="407">
        <f t="shared" si="163"/>
        <v>41.45630237634159</v>
      </c>
      <c r="BJ149" s="407">
        <f t="shared" si="163"/>
        <v>35.104168138165278</v>
      </c>
      <c r="BK149" s="408">
        <f t="shared" si="163"/>
        <v>59.879104415099647</v>
      </c>
      <c r="BL149" s="406">
        <f t="shared" si="163"/>
        <v>29.983589814151234</v>
      </c>
      <c r="BM149" s="407">
        <f t="shared" si="163"/>
        <v>20.562812047711599</v>
      </c>
      <c r="BN149" s="407">
        <f t="shared" si="163"/>
        <v>-12.843148471180243</v>
      </c>
      <c r="BO149" s="407">
        <f t="shared" si="163"/>
        <v>-7.9073174968300357</v>
      </c>
      <c r="BP149" s="407">
        <f t="shared" si="163"/>
        <v>-20.571211966669832</v>
      </c>
      <c r="BQ149" s="407">
        <f t="shared" si="163"/>
        <v>-31.740746546763997</v>
      </c>
      <c r="BR149" s="407">
        <f t="shared" si="163"/>
        <v>-13.308858244767862</v>
      </c>
      <c r="BS149" s="407">
        <f t="shared" si="163"/>
        <v>-6.5214388136102031</v>
      </c>
      <c r="BT149" s="407">
        <f t="shared" si="163"/>
        <v>-8.1748592119672221</v>
      </c>
      <c r="BU149" s="407">
        <f t="shared" ref="BU149:EF149" si="164">(POWER(BU66/BO66,2)-1)*100</f>
        <v>7.7776843553895469</v>
      </c>
      <c r="BV149" s="407">
        <f t="shared" si="164"/>
        <v>21.095973802891741</v>
      </c>
      <c r="BW149" s="408">
        <f t="shared" si="164"/>
        <v>14.945461667837613</v>
      </c>
      <c r="BX149" s="406">
        <f t="shared" si="164"/>
        <v>9.6940629047679749</v>
      </c>
      <c r="BY149" s="407">
        <f t="shared" si="164"/>
        <v>8.282814823836059</v>
      </c>
      <c r="BZ149" s="407">
        <f t="shared" si="164"/>
        <v>14.370799486839392</v>
      </c>
      <c r="CA149" s="407">
        <f t="shared" si="164"/>
        <v>1.807561272432423</v>
      </c>
      <c r="CB149" s="407">
        <f t="shared" si="164"/>
        <v>-15.734056294635367</v>
      </c>
      <c r="CC149" s="407">
        <f t="shared" si="164"/>
        <v>-9.6340915425398688</v>
      </c>
      <c r="CD149" s="407">
        <f t="shared" si="164"/>
        <v>-11.345920262109544</v>
      </c>
      <c r="CE149" s="407">
        <f t="shared" si="164"/>
        <v>-3.0090383297322609</v>
      </c>
      <c r="CF149" s="407">
        <f t="shared" si="164"/>
        <v>15.739173409619411</v>
      </c>
      <c r="CG149" s="407">
        <f t="shared" si="164"/>
        <v>15.312741230410577</v>
      </c>
      <c r="CH149" s="407">
        <f t="shared" si="164"/>
        <v>32.719523576439322</v>
      </c>
      <c r="CI149" s="408">
        <f t="shared" si="164"/>
        <v>42.502904533236283</v>
      </c>
      <c r="CJ149" s="406">
        <f t="shared" si="164"/>
        <v>44.46209494626401</v>
      </c>
      <c r="CK149" s="407">
        <f t="shared" si="164"/>
        <v>37.133639679502075</v>
      </c>
      <c r="CL149" s="407">
        <f t="shared" si="164"/>
        <v>19.13778319905639</v>
      </c>
      <c r="CM149" s="407">
        <f t="shared" si="164"/>
        <v>32.530832753711806</v>
      </c>
      <c r="CN149" s="407">
        <f t="shared" si="164"/>
        <v>30.330043288848231</v>
      </c>
      <c r="CO149" s="407">
        <f t="shared" si="164"/>
        <v>15.137874340111047</v>
      </c>
      <c r="CP149" s="407">
        <f t="shared" si="164"/>
        <v>8.1391241518115045</v>
      </c>
      <c r="CQ149" s="407">
        <f t="shared" si="164"/>
        <v>27.771429824467674</v>
      </c>
      <c r="CR149" s="407">
        <f t="shared" si="164"/>
        <v>27.507295546025489</v>
      </c>
      <c r="CS149" s="407">
        <f t="shared" si="164"/>
        <v>16.528489853515982</v>
      </c>
      <c r="CT149" s="407">
        <f t="shared" si="164"/>
        <v>12.971695798634642</v>
      </c>
      <c r="CU149" s="408">
        <f t="shared" si="164"/>
        <v>25.078845394096017</v>
      </c>
      <c r="CV149" s="407">
        <f t="shared" si="164"/>
        <v>44.870532772542624</v>
      </c>
      <c r="CW149" s="407">
        <f t="shared" si="164"/>
        <v>4.6637841329302931</v>
      </c>
      <c r="CX149" s="407">
        <f t="shared" si="164"/>
        <v>4.4353390839327433</v>
      </c>
      <c r="CY149" s="407">
        <f t="shared" si="164"/>
        <v>8.9362895531374775</v>
      </c>
      <c r="CZ149" s="407">
        <f t="shared" si="164"/>
        <v>3.6789743572366085</v>
      </c>
      <c r="DA149" s="407">
        <f t="shared" si="164"/>
        <v>9.6773055701764967</v>
      </c>
      <c r="DB149" s="419">
        <f t="shared" si="164"/>
        <v>-5.7935975655463157</v>
      </c>
      <c r="DC149" s="413">
        <f t="shared" si="164"/>
        <v>17.005714059758748</v>
      </c>
      <c r="DD149" s="421">
        <f t="shared" si="164"/>
        <v>11.936166191411157</v>
      </c>
      <c r="DE149" s="421">
        <f t="shared" si="164"/>
        <v>25.108250933028486</v>
      </c>
      <c r="DF149" s="421">
        <f t="shared" si="164"/>
        <v>25.2786186773446</v>
      </c>
      <c r="DG149" s="425">
        <f t="shared" si="164"/>
        <v>19.184470809628749</v>
      </c>
      <c r="DH149" s="426">
        <f t="shared" si="164"/>
        <v>12.82900737521051</v>
      </c>
      <c r="DI149" s="421">
        <f t="shared" si="164"/>
        <v>22.075708546483597</v>
      </c>
      <c r="DJ149" s="421">
        <f t="shared" si="164"/>
        <v>22.572870167020433</v>
      </c>
      <c r="DK149" s="421">
        <f t="shared" si="164"/>
        <v>7.410180606976513</v>
      </c>
      <c r="DL149" s="421">
        <f t="shared" si="164"/>
        <v>18.985556522914628</v>
      </c>
      <c r="DM149" s="421">
        <f t="shared" si="164"/>
        <v>4.0224427008010988</v>
      </c>
      <c r="DN149" s="421">
        <f t="shared" si="164"/>
        <v>12.723361212638217</v>
      </c>
      <c r="DO149" s="421">
        <f t="shared" si="164"/>
        <v>4.3138265826276223</v>
      </c>
      <c r="DP149" s="421">
        <f t="shared" si="164"/>
        <v>20.415557831343676</v>
      </c>
      <c r="DQ149" s="421">
        <f t="shared" si="164"/>
        <v>13.761328464580469</v>
      </c>
      <c r="DR149" s="421">
        <f t="shared" si="164"/>
        <v>4.2611971457400921</v>
      </c>
      <c r="DS149" s="425">
        <f t="shared" si="164"/>
        <v>18.028161173921966</v>
      </c>
      <c r="DT149" s="426">
        <f t="shared" si="164"/>
        <v>15.275929860941906</v>
      </c>
      <c r="DU149" s="421">
        <f t="shared" si="164"/>
        <v>13.503888399924646</v>
      </c>
      <c r="DV149" s="421">
        <f t="shared" si="164"/>
        <v>16.381767371733822</v>
      </c>
      <c r="DW149" s="421">
        <f t="shared" si="164"/>
        <v>-3.6097462689650639</v>
      </c>
      <c r="DX149" s="421">
        <f t="shared" si="164"/>
        <v>21.693923003994176</v>
      </c>
      <c r="DY149" s="421">
        <f t="shared" si="164"/>
        <v>3.9215904894085662</v>
      </c>
      <c r="DZ149" s="421">
        <f t="shared" si="164"/>
        <v>0.15557368299088381</v>
      </c>
      <c r="EA149" s="421">
        <f t="shared" si="164"/>
        <v>-3.0909790426644879</v>
      </c>
      <c r="EB149" s="421">
        <f t="shared" si="164"/>
        <v>-17.635611474327963</v>
      </c>
      <c r="EC149" s="421">
        <f t="shared" si="164"/>
        <v>16.651135114885495</v>
      </c>
      <c r="ED149" s="421">
        <f t="shared" si="164"/>
        <v>-19.482508978902558</v>
      </c>
      <c r="EE149" s="414">
        <f t="shared" si="164"/>
        <v>-29.766361734394174</v>
      </c>
      <c r="EF149" s="421">
        <f t="shared" si="164"/>
        <v>-23.546774532018823</v>
      </c>
      <c r="EG149" s="421">
        <f t="shared" ref="EG149:GR149" si="165">(POWER(EG66/EA66,2)-1)*100</f>
        <v>-21.012759103978919</v>
      </c>
      <c r="EH149" s="421">
        <f t="shared" si="165"/>
        <v>-15.001494913603519</v>
      </c>
      <c r="EI149" s="421">
        <f t="shared" si="165"/>
        <v>-16.97646640863616</v>
      </c>
      <c r="EJ149" s="413">
        <f t="shared" si="165"/>
        <v>-14.649084372740862</v>
      </c>
      <c r="EK149" s="413">
        <f t="shared" si="165"/>
        <v>-4.589416747885366</v>
      </c>
      <c r="EL149" s="413">
        <f t="shared" si="165"/>
        <v>-14.153868091258126</v>
      </c>
      <c r="EM149" s="413">
        <f t="shared" si="165"/>
        <v>-17.19187703999221</v>
      </c>
      <c r="EN149" s="413">
        <f t="shared" si="165"/>
        <v>-21.624605888098138</v>
      </c>
      <c r="EO149" s="413">
        <f t="shared" si="165"/>
        <v>-33.193764263660221</v>
      </c>
      <c r="EP149" s="413">
        <f t="shared" si="165"/>
        <v>-35.557701687758538</v>
      </c>
      <c r="EQ149" s="414">
        <f t="shared" si="165"/>
        <v>-28.81579710649056</v>
      </c>
      <c r="ER149" s="415">
        <f t="shared" si="165"/>
        <v>-28.355916661620505</v>
      </c>
      <c r="ES149" s="413">
        <f t="shared" si="165"/>
        <v>-30.437769699273431</v>
      </c>
      <c r="ET149" s="413">
        <f t="shared" si="165"/>
        <v>-27.788149702877917</v>
      </c>
      <c r="EU149" s="413">
        <f t="shared" si="165"/>
        <v>-26.33552044861084</v>
      </c>
      <c r="EV149" s="413">
        <f t="shared" si="165"/>
        <v>-13.713602528237178</v>
      </c>
      <c r="EW149" s="413">
        <f t="shared" si="165"/>
        <v>-20.364719895709726</v>
      </c>
      <c r="EX149" s="413">
        <f t="shared" si="165"/>
        <v>-13.186316491599005</v>
      </c>
      <c r="EY149" s="413">
        <f t="shared" si="165"/>
        <v>-8.6682067182218603</v>
      </c>
      <c r="EZ149" s="413">
        <f t="shared" si="165"/>
        <v>-12.184429845327649</v>
      </c>
      <c r="FA149" s="413">
        <f t="shared" si="165"/>
        <v>-16.475971260633461</v>
      </c>
      <c r="FB149" s="413">
        <f t="shared" si="165"/>
        <v>-18.015964008868856</v>
      </c>
      <c r="FC149" s="414">
        <f t="shared" si="165"/>
        <v>-11.991661562387247</v>
      </c>
      <c r="FD149" s="174">
        <f t="shared" si="165"/>
        <v>-9.5310456779493578</v>
      </c>
      <c r="FE149" s="174">
        <f t="shared" si="165"/>
        <v>-9.2772158425794675</v>
      </c>
      <c r="FF149" s="174">
        <f t="shared" si="165"/>
        <v>-6.649989645845988</v>
      </c>
      <c r="FG149" s="174">
        <f t="shared" si="165"/>
        <v>-1.6190802270779181</v>
      </c>
      <c r="FH149" s="174">
        <f t="shared" si="165"/>
        <v>5.5828165356973214</v>
      </c>
      <c r="FI149" s="174">
        <f t="shared" si="165"/>
        <v>4.3228916277284535</v>
      </c>
      <c r="FJ149" s="174">
        <f t="shared" si="165"/>
        <v>1.0738275635562511</v>
      </c>
      <c r="FK149" s="174">
        <f t="shared" si="165"/>
        <v>5.0253755776017206</v>
      </c>
      <c r="FL149" s="415">
        <f t="shared" si="165"/>
        <v>6.9273582591537153</v>
      </c>
      <c r="FM149" s="415">
        <f t="shared" si="165"/>
        <v>8.2556909111009436</v>
      </c>
      <c r="FN149" s="415">
        <f t="shared" si="165"/>
        <v>7.0970151991602615</v>
      </c>
      <c r="FO149" s="174">
        <f t="shared" si="165"/>
        <v>13.916370363180031</v>
      </c>
      <c r="FP149" s="174">
        <f t="shared" si="165"/>
        <v>19.588574476117238</v>
      </c>
      <c r="FQ149" s="415">
        <f t="shared" si="165"/>
        <v>15.370668263444198</v>
      </c>
      <c r="FR149" s="174">
        <f t="shared" si="165"/>
        <v>18.121580823064988</v>
      </c>
      <c r="FS149" s="174">
        <f t="shared" si="165"/>
        <v>24.230839161844166</v>
      </c>
      <c r="FT149" s="174">
        <f t="shared" si="165"/>
        <v>24.289949610204875</v>
      </c>
      <c r="FU149" s="174">
        <f t="shared" si="165"/>
        <v>25.793066075944072</v>
      </c>
      <c r="FV149" s="413">
        <f t="shared" si="165"/>
        <v>27.492770232357834</v>
      </c>
      <c r="FW149" s="174">
        <f t="shared" si="165"/>
        <v>35.129642046827868</v>
      </c>
      <c r="FX149" s="174">
        <f t="shared" si="165"/>
        <v>30.930312926617187</v>
      </c>
      <c r="FY149" s="415">
        <f t="shared" si="165"/>
        <v>31.952857625836572</v>
      </c>
      <c r="FZ149" s="415">
        <f t="shared" si="165"/>
        <v>38.786274874684047</v>
      </c>
      <c r="GA149" s="415">
        <f t="shared" si="165"/>
        <v>37.062352207827146</v>
      </c>
      <c r="GB149" s="415">
        <f t="shared" si="165"/>
        <v>26.742943501148432</v>
      </c>
      <c r="GC149" s="415">
        <f t="shared" si="165"/>
        <v>24.286455987947697</v>
      </c>
      <c r="GD149" s="415">
        <f t="shared" si="165"/>
        <v>26.199425717299185</v>
      </c>
      <c r="GE149" s="174">
        <f t="shared" si="165"/>
        <v>16.88458886867048</v>
      </c>
      <c r="GF149" s="415">
        <f t="shared" si="165"/>
        <v>9.0295984781171725</v>
      </c>
      <c r="GG149" s="415">
        <f t="shared" si="165"/>
        <v>9.2190400483662884</v>
      </c>
      <c r="GH149" s="174">
        <f t="shared" si="165"/>
        <v>12.911022090240643</v>
      </c>
      <c r="GI149" s="415">
        <f t="shared" si="165"/>
        <v>11.590311661017939</v>
      </c>
      <c r="GJ149" s="174">
        <f t="shared" si="165"/>
        <v>6.4479460596509997</v>
      </c>
      <c r="GK149" s="174">
        <f t="shared" si="165"/>
        <v>8.2057877230760745</v>
      </c>
      <c r="GL149" s="415">
        <f t="shared" si="165"/>
        <v>8.4078678039274379</v>
      </c>
      <c r="GM149" s="415">
        <f t="shared" si="165"/>
        <v>1.1968470181309199</v>
      </c>
      <c r="GN149" s="415">
        <f t="shared" si="165"/>
        <v>-1.5564668085124689</v>
      </c>
      <c r="GO149" s="415">
        <f t="shared" si="165"/>
        <v>-4.6065150356706441</v>
      </c>
      <c r="GP149" s="415">
        <f t="shared" si="165"/>
        <v>-1.1442995817296353</v>
      </c>
      <c r="GQ149" s="415">
        <f t="shared" si="165"/>
        <v>0.72755443277536802</v>
      </c>
      <c r="GR149" s="415">
        <f t="shared" si="165"/>
        <v>-2.0810301089880912</v>
      </c>
      <c r="GS149" s="416">
        <f t="shared" ref="GS149:GY149" si="166">(POWER(GS66/GM66,2)-1)*100</f>
        <v>-5.9232478142713045</v>
      </c>
      <c r="GT149" s="416">
        <f t="shared" si="166"/>
        <v>-2.0202874276535665</v>
      </c>
      <c r="GU149" s="176">
        <f t="shared" si="166"/>
        <v>-6.066284779445386</v>
      </c>
      <c r="GV149" s="176">
        <f t="shared" si="166"/>
        <v>-23.265583103329924</v>
      </c>
      <c r="GW149" s="416">
        <f t="shared" si="166"/>
        <v>-29.113953208451193</v>
      </c>
      <c r="GX149" s="176">
        <f t="shared" si="166"/>
        <v>-32.992585480504722</v>
      </c>
      <c r="GY149" s="176">
        <f t="shared" si="166"/>
        <v>2.0174270848044351</v>
      </c>
      <c r="GZ149" s="176">
        <f>(POWER(GZ66/GT66,2)-1)*100</f>
        <v>4.4157797141662236</v>
      </c>
      <c r="HA149" s="176">
        <f t="shared" ref="HA149:IZ149" si="167">(POWER(HA66/GU66,2)-1)*100</f>
        <v>12.924350759635207</v>
      </c>
      <c r="HB149" s="176">
        <f t="shared" si="167"/>
        <v>47.465876283462329</v>
      </c>
      <c r="HC149" s="176">
        <f t="shared" si="167"/>
        <v>61.310012379902702</v>
      </c>
      <c r="HD149" s="176">
        <f t="shared" si="167"/>
        <v>85.221016913318053</v>
      </c>
      <c r="HE149" s="176">
        <f t="shared" si="167"/>
        <v>23.5356455133537</v>
      </c>
      <c r="HF149" s="176">
        <f>(POWER(HF66/GZ66,2)-1)*100</f>
        <v>17.654101124637677</v>
      </c>
      <c r="HG149" s="176">
        <f t="shared" si="167"/>
        <v>13.076716265969623</v>
      </c>
      <c r="HH149" s="176">
        <f t="shared" si="167"/>
        <v>3.8822575505652157</v>
      </c>
      <c r="HI149" s="176">
        <f t="shared" si="167"/>
        <v>10.879637466270143</v>
      </c>
      <c r="HJ149" s="176">
        <f t="shared" si="167"/>
        <v>6.6129284068223493</v>
      </c>
      <c r="HK149" s="176">
        <f t="shared" si="167"/>
        <v>13.054907028877881</v>
      </c>
      <c r="HL149" s="176">
        <f t="shared" si="167"/>
        <v>8.3741128640211002</v>
      </c>
      <c r="HM149" s="176">
        <f t="shared" si="167"/>
        <v>18.64353318975207</v>
      </c>
      <c r="HN149" s="176">
        <f t="shared" si="167"/>
        <v>26.955667593978895</v>
      </c>
      <c r="HO149" s="176">
        <f t="shared" si="167"/>
        <v>25.954580614091995</v>
      </c>
      <c r="HP149" s="176">
        <f t="shared" si="167"/>
        <v>42.206263425863511</v>
      </c>
      <c r="HQ149" s="176">
        <f t="shared" si="167"/>
        <v>37.357204265187939</v>
      </c>
      <c r="HR149" s="176">
        <f t="shared" si="167"/>
        <v>60.764654252173969</v>
      </c>
      <c r="HS149" s="176">
        <f t="shared" si="167"/>
        <v>57.715334349331229</v>
      </c>
      <c r="HT149" s="176">
        <f t="shared" si="167"/>
        <v>55.382661068229822</v>
      </c>
      <c r="HU149" s="176">
        <f t="shared" si="167"/>
        <v>54.224524555029838</v>
      </c>
      <c r="HV149" s="416">
        <f t="shared" si="167"/>
        <v>50.523863505627212</v>
      </c>
      <c r="HW149" s="416">
        <f t="shared" si="167"/>
        <v>66.882367197807852</v>
      </c>
      <c r="HX149" s="416">
        <f t="shared" si="167"/>
        <v>66.704338201615215</v>
      </c>
      <c r="HY149" s="416">
        <f t="shared" si="167"/>
        <v>28.177517492134129</v>
      </c>
      <c r="HZ149" s="416">
        <f t="shared" si="167"/>
        <v>36.609200696526621</v>
      </c>
      <c r="IA149" s="416">
        <f t="shared" si="167"/>
        <v>27.374212517018968</v>
      </c>
      <c r="IB149" s="176">
        <f t="shared" si="167"/>
        <v>12.292756725547571</v>
      </c>
      <c r="IC149" s="176">
        <f t="shared" si="167"/>
        <v>2.9032872586784997</v>
      </c>
      <c r="ID149" s="176">
        <f t="shared" si="167"/>
        <v>-7.87420168562657</v>
      </c>
      <c r="IE149" s="176">
        <f t="shared" si="167"/>
        <v>13.855888160536578</v>
      </c>
      <c r="IF149" s="416">
        <f t="shared" si="167"/>
        <v>2.5040441298231242</v>
      </c>
      <c r="IG149" s="416">
        <f t="shared" si="167"/>
        <v>7.405985631374068</v>
      </c>
      <c r="IH149" s="176">
        <f t="shared" si="167"/>
        <v>7.3976553230818531</v>
      </c>
      <c r="II149" s="434">
        <f t="shared" si="167"/>
        <v>4.485355071450603</v>
      </c>
      <c r="IJ149" s="434">
        <f t="shared" si="167"/>
        <v>-2.6802673806660127</v>
      </c>
      <c r="IK149" s="435">
        <f t="shared" si="167"/>
        <v>-6.6280721516522867</v>
      </c>
      <c r="IL149" s="435">
        <f t="shared" si="167"/>
        <v>-2.6573345551508254</v>
      </c>
      <c r="IM149" s="434">
        <f t="shared" si="167"/>
        <v>-7.6549011860490568</v>
      </c>
      <c r="IN149" s="434">
        <f t="shared" si="167"/>
        <v>-7.1136866244796204</v>
      </c>
      <c r="IO149" s="435">
        <f t="shared" si="167"/>
        <v>-4.0650303020405403</v>
      </c>
      <c r="IP149" s="435">
        <f t="shared" si="167"/>
        <v>5.8440638091798114</v>
      </c>
      <c r="IQ149" s="435">
        <f t="shared" si="167"/>
        <v>7.9231480228978413</v>
      </c>
      <c r="IR149" s="434">
        <f t="shared" si="167"/>
        <v>1.7821284144205141</v>
      </c>
      <c r="IS149" s="434">
        <f t="shared" si="167"/>
        <v>-3.9535918332211484</v>
      </c>
      <c r="IT149" s="434">
        <f t="shared" si="167"/>
        <v>-6.7283544750999402</v>
      </c>
      <c r="IU149" s="434">
        <f t="shared" si="167"/>
        <v>-16.063472799017443</v>
      </c>
      <c r="IV149" s="497">
        <f t="shared" si="167"/>
        <v>-20.535594763194563</v>
      </c>
      <c r="IW149" s="497">
        <f t="shared" si="167"/>
        <v>-21.928056568652078</v>
      </c>
      <c r="IX149" s="497">
        <f t="shared" si="167"/>
        <v>-20.427859147937188</v>
      </c>
      <c r="IY149" s="497">
        <f t="shared" si="167"/>
        <v>-16.666930010390011</v>
      </c>
      <c r="IZ149" s="497">
        <f t="shared" si="167"/>
        <v>-15.478039721211633</v>
      </c>
      <c r="JA149" s="497">
        <f>(POWER(JA66/IT66,2)-1)*100</f>
        <v>-15.093409352325748</v>
      </c>
      <c r="JB149" s="497">
        <f>(POWER(JB66/IU66,2)-1)*100</f>
        <v>-10.769860879483694</v>
      </c>
      <c r="JC149" s="497">
        <f>(POWER(JC66/IU66,2)-1)*100</f>
        <v>-10.907499646200879</v>
      </c>
      <c r="JD149" s="497">
        <f>(POWER(JD66/IV66,2)-1)*100</f>
        <v>-1.9749435558741979</v>
      </c>
      <c r="JE149" s="497">
        <f>(POWER(JE66/IW66,2)-1)*100</f>
        <v>-0.53545325148287581</v>
      </c>
      <c r="JF149" s="497">
        <f>(POWER(JF66/IW66,2)-1)*100</f>
        <v>0.55423363839557371</v>
      </c>
      <c r="JG149" s="531">
        <f>(POWER(JG66/IX66,2)-1)*100</f>
        <v>-1.3365124298124864</v>
      </c>
    </row>
    <row r="150" spans="2:267" ht="15" customHeight="1">
      <c r="B150" s="432"/>
      <c r="C150" s="436"/>
      <c r="D150" s="437"/>
      <c r="E150" s="59"/>
      <c r="F150" s="59"/>
      <c r="G150" s="59"/>
      <c r="H150" s="59"/>
      <c r="I150" s="59"/>
      <c r="J150" s="59"/>
      <c r="K150" s="59"/>
      <c r="L150" s="59"/>
      <c r="M150" s="59"/>
      <c r="N150" s="59"/>
      <c r="O150" s="438"/>
      <c r="P150" s="439"/>
      <c r="Q150" s="138"/>
      <c r="R150" s="138"/>
      <c r="S150" s="138"/>
      <c r="T150" s="138"/>
      <c r="U150" s="138"/>
      <c r="V150" s="138"/>
      <c r="W150" s="138"/>
      <c r="X150" s="138"/>
      <c r="Y150" s="138"/>
      <c r="Z150" s="138"/>
      <c r="AA150" s="440"/>
      <c r="AB150" s="439"/>
      <c r="AC150" s="138"/>
      <c r="AD150" s="138"/>
      <c r="AE150" s="138"/>
      <c r="AF150" s="138"/>
      <c r="AG150" s="138"/>
      <c r="AH150" s="138"/>
      <c r="AI150" s="138"/>
      <c r="AJ150" s="138"/>
      <c r="AK150" s="138"/>
      <c r="AL150" s="138"/>
      <c r="AM150" s="440"/>
      <c r="AN150" s="138"/>
      <c r="AO150" s="138"/>
      <c r="AP150" s="138"/>
      <c r="AQ150" s="138"/>
      <c r="AR150" s="138"/>
      <c r="AS150" s="138"/>
      <c r="AT150" s="138"/>
      <c r="AU150" s="138"/>
      <c r="AV150" s="138"/>
      <c r="AW150" s="138"/>
      <c r="AX150" s="138"/>
      <c r="AY150" s="440"/>
      <c r="AZ150" s="138"/>
      <c r="BA150" s="138"/>
      <c r="BB150" s="138"/>
      <c r="BC150" s="138"/>
      <c r="BD150" s="138"/>
      <c r="BE150" s="138"/>
      <c r="BF150" s="138"/>
      <c r="BG150" s="138"/>
      <c r="BH150" s="138"/>
      <c r="BI150" s="138"/>
      <c r="BJ150" s="138"/>
      <c r="BK150" s="440"/>
      <c r="BL150" s="439"/>
      <c r="BM150" s="138"/>
      <c r="BN150" s="138"/>
      <c r="BO150" s="138"/>
      <c r="BP150" s="138"/>
      <c r="BQ150" s="138"/>
      <c r="BR150" s="138"/>
      <c r="BS150" s="138"/>
      <c r="BT150" s="138"/>
      <c r="BU150" s="138"/>
      <c r="BV150" s="138"/>
      <c r="BW150" s="440"/>
      <c r="BX150" s="439"/>
      <c r="BY150" s="138"/>
      <c r="BZ150" s="138"/>
      <c r="CA150" s="138"/>
      <c r="CB150" s="138"/>
      <c r="CC150" s="441"/>
      <c r="CD150" s="442"/>
      <c r="CE150" s="442"/>
      <c r="CF150" s="442"/>
      <c r="CG150" s="442"/>
      <c r="CH150" s="441"/>
      <c r="CI150" s="443"/>
      <c r="CJ150" s="444"/>
      <c r="CK150" s="407"/>
      <c r="CL150" s="407"/>
      <c r="CM150" s="407"/>
      <c r="CN150" s="442"/>
      <c r="CO150" s="442"/>
      <c r="CP150" s="441"/>
      <c r="CQ150" s="441"/>
      <c r="CR150" s="441"/>
      <c r="CS150" s="441"/>
      <c r="CT150" s="441"/>
      <c r="CU150" s="445"/>
      <c r="CV150" s="441"/>
      <c r="CW150" s="441"/>
      <c r="CX150" s="441"/>
      <c r="CY150" s="441"/>
      <c r="CZ150" s="441"/>
      <c r="DA150" s="441"/>
      <c r="DB150" s="441"/>
      <c r="DC150" s="441"/>
      <c r="DD150" s="441"/>
      <c r="DE150" s="441"/>
      <c r="DF150" s="441"/>
      <c r="DG150" s="447"/>
      <c r="DH150" s="448"/>
      <c r="DI150" s="422"/>
      <c r="DJ150" s="422"/>
      <c r="DK150" s="422"/>
      <c r="DL150" s="422"/>
      <c r="DM150" s="422"/>
      <c r="DN150" s="441"/>
      <c r="DO150" s="441"/>
      <c r="DP150" s="441"/>
      <c r="DQ150" s="441"/>
      <c r="DR150" s="441"/>
      <c r="DS150" s="449"/>
      <c r="DT150" s="452"/>
      <c r="DU150" s="441"/>
      <c r="DV150" s="441"/>
      <c r="DW150" s="441"/>
      <c r="DX150" s="441"/>
      <c r="DY150" s="441"/>
      <c r="DZ150" s="441"/>
      <c r="EA150" s="441"/>
      <c r="EB150" s="441"/>
      <c r="EC150" s="441"/>
      <c r="ED150" s="441"/>
      <c r="EE150" s="449"/>
      <c r="EF150" s="441"/>
      <c r="EG150" s="441"/>
      <c r="EH150" s="453"/>
      <c r="EI150" s="441"/>
      <c r="EJ150" s="442"/>
      <c r="EK150" s="413"/>
      <c r="EL150" s="413"/>
      <c r="EM150" s="413"/>
      <c r="EN150" s="413"/>
      <c r="EO150" s="413"/>
      <c r="EP150" s="413"/>
      <c r="EQ150" s="414"/>
      <c r="ER150" s="415"/>
      <c r="ES150" s="413"/>
      <c r="ET150" s="413"/>
      <c r="EU150" s="413"/>
      <c r="EV150" s="413"/>
      <c r="EW150" s="413"/>
      <c r="EX150" s="413"/>
      <c r="EY150" s="413"/>
      <c r="EZ150" s="413"/>
      <c r="FA150" s="442"/>
      <c r="FB150" s="442"/>
      <c r="FC150" s="450"/>
      <c r="FD150" s="60"/>
      <c r="FE150" s="60"/>
      <c r="FF150" s="60"/>
      <c r="FG150" s="60"/>
      <c r="FH150" s="60"/>
      <c r="FI150" s="60"/>
      <c r="FJ150" s="60"/>
      <c r="FK150" s="60"/>
      <c r="FL150" s="448"/>
      <c r="FM150" s="448"/>
      <c r="FN150" s="448"/>
      <c r="FO150" s="60"/>
      <c r="FP150" s="450"/>
      <c r="FQ150" s="448"/>
      <c r="FR150" s="60"/>
      <c r="FS150" s="60"/>
      <c r="FT150" s="60"/>
      <c r="FU150" s="60"/>
      <c r="FV150" s="442"/>
      <c r="FW150" s="60"/>
      <c r="FX150" s="60"/>
      <c r="FY150" s="442"/>
      <c r="FZ150" s="448"/>
      <c r="GA150" s="448"/>
      <c r="GB150" s="448"/>
      <c r="GC150" s="448"/>
      <c r="GD150" s="448"/>
      <c r="GE150" s="60"/>
      <c r="GF150" s="442"/>
      <c r="GG150" s="448"/>
      <c r="GH150" s="60"/>
      <c r="GI150" s="448"/>
      <c r="GJ150" s="60"/>
      <c r="GK150" s="60"/>
      <c r="GL150" s="448"/>
      <c r="GM150" s="60"/>
      <c r="GN150" s="415"/>
      <c r="GO150" s="415"/>
      <c r="GP150" s="415"/>
      <c r="GQ150" s="60"/>
      <c r="GR150" s="60"/>
      <c r="GS150" s="448"/>
      <c r="GT150" s="448"/>
      <c r="GU150" s="60"/>
      <c r="GV150" s="60"/>
      <c r="GW150" s="448"/>
      <c r="GX150" s="60"/>
      <c r="GY150" s="60"/>
      <c r="GZ150" s="60"/>
      <c r="HA150" s="60"/>
      <c r="HB150" s="60"/>
      <c r="HC150" s="60"/>
      <c r="HD150" s="60"/>
      <c r="HE150" s="60"/>
      <c r="HF150" s="60"/>
      <c r="HG150" s="60"/>
      <c r="HH150" s="60"/>
      <c r="HI150" s="60"/>
      <c r="HJ150" s="60"/>
      <c r="HK150" s="60"/>
      <c r="HL150" s="60"/>
      <c r="HM150" s="60"/>
      <c r="HN150" s="60"/>
      <c r="HO150" s="60"/>
      <c r="HP150" s="60"/>
      <c r="HQ150" s="60"/>
      <c r="HR150" s="60"/>
      <c r="HS150" s="60"/>
      <c r="HT150" s="60"/>
      <c r="HU150" s="60"/>
      <c r="HV150" s="448"/>
      <c r="HW150" s="448"/>
      <c r="HX150" s="60"/>
      <c r="HY150" s="448"/>
      <c r="HZ150" s="448"/>
      <c r="IA150" s="60"/>
      <c r="IB150" s="60"/>
      <c r="IC150" s="60"/>
      <c r="ID150" s="60"/>
      <c r="IE150" s="60"/>
      <c r="IF150" s="448"/>
      <c r="IG150" s="448"/>
      <c r="IH150" s="60"/>
      <c r="II150" s="60"/>
      <c r="IJ150" s="60"/>
      <c r="IK150" s="448"/>
      <c r="IL150" s="448"/>
      <c r="IM150" s="60"/>
      <c r="IN150" s="60"/>
      <c r="IO150" s="448"/>
      <c r="IP150" s="448"/>
      <c r="IQ150" s="448"/>
      <c r="IR150" s="60"/>
      <c r="IS150" s="60"/>
      <c r="IT150" s="60"/>
      <c r="IU150" s="60"/>
      <c r="IV150" s="60"/>
      <c r="IW150" s="60"/>
      <c r="IX150" s="60"/>
      <c r="IY150" s="60"/>
      <c r="IZ150" s="60"/>
      <c r="JA150" s="60"/>
      <c r="JB150" s="60"/>
      <c r="JC150" s="60"/>
      <c r="JD150" s="60"/>
      <c r="JE150" s="60"/>
      <c r="JF150" s="60"/>
      <c r="JG150" s="533"/>
    </row>
    <row r="151" spans="2:267" ht="15" customHeight="1">
      <c r="B151" s="139" t="s">
        <v>123</v>
      </c>
      <c r="C151" s="403"/>
      <c r="D151" s="404">
        <f t="shared" ref="D151:BO151" si="168">(D3/C3)*100-100</f>
        <v>6.4488179230102674</v>
      </c>
      <c r="E151" s="161">
        <f t="shared" si="168"/>
        <v>-11.45348837209302</v>
      </c>
      <c r="F151" s="161">
        <f t="shared" si="168"/>
        <v>9.2147078135259335</v>
      </c>
      <c r="G151" s="161">
        <f t="shared" si="168"/>
        <v>-1.0064087919487434</v>
      </c>
      <c r="H151" s="161">
        <f t="shared" si="168"/>
        <v>1.0202842220332826</v>
      </c>
      <c r="I151" s="161">
        <f t="shared" si="168"/>
        <v>-1.4187808103883697</v>
      </c>
      <c r="J151" s="161">
        <f t="shared" si="168"/>
        <v>0.58543724844493283</v>
      </c>
      <c r="K151" s="161">
        <f t="shared" si="168"/>
        <v>3.6376864314296142</v>
      </c>
      <c r="L151" s="161">
        <f t="shared" si="168"/>
        <v>5.3703053703053598</v>
      </c>
      <c r="M151" s="161">
        <f t="shared" si="168"/>
        <v>8.5054408172329516</v>
      </c>
      <c r="N151" s="161">
        <f t="shared" si="168"/>
        <v>5.3591895210806513</v>
      </c>
      <c r="O151" s="405">
        <f t="shared" si="168"/>
        <v>3.3344017405324564</v>
      </c>
      <c r="P151" s="406">
        <f t="shared" si="168"/>
        <v>13.873484350032911</v>
      </c>
      <c r="Q151" s="407">
        <f t="shared" si="168"/>
        <v>-2.484523318200587</v>
      </c>
      <c r="R151" s="407">
        <f t="shared" si="168"/>
        <v>-5.9547993905535748</v>
      </c>
      <c r="S151" s="407">
        <f t="shared" si="168"/>
        <v>2.3446289545925083</v>
      </c>
      <c r="T151" s="407">
        <f t="shared" si="168"/>
        <v>-2.0842494063846573</v>
      </c>
      <c r="U151" s="407">
        <f t="shared" si="168"/>
        <v>1.032872283096836</v>
      </c>
      <c r="V151" s="407">
        <f t="shared" si="168"/>
        <v>-2.6135656502800231</v>
      </c>
      <c r="W151" s="407">
        <f t="shared" si="168"/>
        <v>10.515746234596079</v>
      </c>
      <c r="X151" s="407">
        <f t="shared" si="168"/>
        <v>1.4784835219294479</v>
      </c>
      <c r="Y151" s="407">
        <f t="shared" si="168"/>
        <v>6.4138043301318532</v>
      </c>
      <c r="Z151" s="407">
        <f t="shared" si="168"/>
        <v>4.5510172862169185</v>
      </c>
      <c r="AA151" s="408">
        <f t="shared" si="168"/>
        <v>2.4361694344867857</v>
      </c>
      <c r="AB151" s="406">
        <f t="shared" si="168"/>
        <v>5.8063133838023049</v>
      </c>
      <c r="AC151" s="407">
        <f t="shared" si="168"/>
        <v>13.126560917988542</v>
      </c>
      <c r="AD151" s="407">
        <f t="shared" si="168"/>
        <v>1.6664976103390785</v>
      </c>
      <c r="AE151" s="407">
        <f t="shared" si="168"/>
        <v>-1.190797582017737</v>
      </c>
      <c r="AF151" s="407">
        <f t="shared" si="168"/>
        <v>1.187329607213087</v>
      </c>
      <c r="AG151" s="407">
        <f t="shared" si="168"/>
        <v>0.69265085700868667</v>
      </c>
      <c r="AH151" s="407">
        <f t="shared" si="168"/>
        <v>8.2954412964906226</v>
      </c>
      <c r="AI151" s="407">
        <f t="shared" si="168"/>
        <v>15.061635355547182</v>
      </c>
      <c r="AJ151" s="407">
        <f t="shared" si="168"/>
        <v>-12.837426900584788</v>
      </c>
      <c r="AK151" s="407">
        <f t="shared" si="168"/>
        <v>7.2137834791476507</v>
      </c>
      <c r="AL151" s="407">
        <f t="shared" si="168"/>
        <v>3.7997496871088714</v>
      </c>
      <c r="AM151" s="408">
        <f t="shared" si="168"/>
        <v>11.309925725860921</v>
      </c>
      <c r="AN151" s="407">
        <f t="shared" si="168"/>
        <v>6.8417175787512434</v>
      </c>
      <c r="AO151" s="407">
        <f t="shared" si="168"/>
        <v>-6.8334820342282399</v>
      </c>
      <c r="AP151" s="407">
        <f t="shared" si="168"/>
        <v>1.3407043050537482</v>
      </c>
      <c r="AQ151" s="407">
        <f t="shared" si="168"/>
        <v>1.907134573257153</v>
      </c>
      <c r="AR151" s="407">
        <f t="shared" si="168"/>
        <v>-0.46364594309800111</v>
      </c>
      <c r="AS151" s="407">
        <f t="shared" si="168"/>
        <v>6.0639424094854917</v>
      </c>
      <c r="AT151" s="407">
        <f t="shared" si="168"/>
        <v>-3.2219427476344435</v>
      </c>
      <c r="AU151" s="407">
        <f t="shared" si="168"/>
        <v>5.837458745874585</v>
      </c>
      <c r="AV151" s="407">
        <f t="shared" si="168"/>
        <v>-2.1282401091405205</v>
      </c>
      <c r="AW151" s="407">
        <f t="shared" si="168"/>
        <v>-4.2176112151021528</v>
      </c>
      <c r="AX151" s="407">
        <f t="shared" si="168"/>
        <v>-0.38669438669438705</v>
      </c>
      <c r="AY151" s="408">
        <f t="shared" si="168"/>
        <v>0.83482906874816365</v>
      </c>
      <c r="AZ151" s="407">
        <f t="shared" si="168"/>
        <v>3.4068799933766485</v>
      </c>
      <c r="BA151" s="407">
        <f t="shared" si="168"/>
        <v>-0.55644515612489442</v>
      </c>
      <c r="BB151" s="407">
        <f t="shared" si="168"/>
        <v>-1.0627591481824368</v>
      </c>
      <c r="BC151" s="407">
        <f t="shared" si="168"/>
        <v>1.8350490295804889</v>
      </c>
      <c r="BD151" s="407">
        <f t="shared" si="168"/>
        <v>-1.3025411539076259</v>
      </c>
      <c r="BE151" s="407">
        <f t="shared" si="168"/>
        <v>-5.0238847056918559</v>
      </c>
      <c r="BF151" s="407">
        <f t="shared" si="168"/>
        <v>1.8626657005242748</v>
      </c>
      <c r="BG151" s="407">
        <f t="shared" si="168"/>
        <v>1.7616536948698638</v>
      </c>
      <c r="BH151" s="407">
        <f t="shared" si="168"/>
        <v>3.5363296188165521</v>
      </c>
      <c r="BI151" s="407">
        <f t="shared" si="168"/>
        <v>2.7443504507724583</v>
      </c>
      <c r="BJ151" s="407">
        <f t="shared" si="168"/>
        <v>-1.1480479319675396</v>
      </c>
      <c r="BK151" s="408">
        <f t="shared" si="168"/>
        <v>0.84073045790482581</v>
      </c>
      <c r="BL151" s="406">
        <f t="shared" si="168"/>
        <v>-2.5825965565379221</v>
      </c>
      <c r="BM151" s="407">
        <f t="shared" si="168"/>
        <v>-0.89960990367008264</v>
      </c>
      <c r="BN151" s="407">
        <f t="shared" si="168"/>
        <v>-4.3741966580976879</v>
      </c>
      <c r="BO151" s="407">
        <f t="shared" si="168"/>
        <v>-0.87789305666400708</v>
      </c>
      <c r="BP151" s="407">
        <f t="shared" ref="BP151:BW151" si="169">(BP3/BO3)*100-100</f>
        <v>-1.1653529960166082</v>
      </c>
      <c r="BQ151" s="407">
        <f t="shared" si="169"/>
        <v>1.3377352827680795</v>
      </c>
      <c r="BR151" s="407">
        <f t="shared" si="169"/>
        <v>-0.36386714618150506</v>
      </c>
      <c r="BS151" s="407">
        <f t="shared" si="169"/>
        <v>2.9300607244469035</v>
      </c>
      <c r="BT151" s="407">
        <f t="shared" si="169"/>
        <v>1.0602747638103835</v>
      </c>
      <c r="BU151" s="407">
        <f t="shared" si="169"/>
        <v>-1.1226322664924879</v>
      </c>
      <c r="BV151" s="407">
        <f t="shared" si="169"/>
        <v>0.43763676148796549</v>
      </c>
      <c r="BW151" s="408">
        <f t="shared" si="169"/>
        <v>1.3277428371767996</v>
      </c>
      <c r="BX151" s="406"/>
      <c r="BY151" s="407"/>
      <c r="BZ151" s="407"/>
      <c r="CA151" s="407"/>
      <c r="CB151" s="407"/>
      <c r="CC151" s="441"/>
      <c r="CD151" s="442"/>
      <c r="CE151" s="442"/>
      <c r="CF151" s="442"/>
      <c r="CG151" s="442"/>
      <c r="CH151" s="441"/>
      <c r="CI151" s="443"/>
      <c r="CJ151" s="444"/>
      <c r="CK151" s="407"/>
      <c r="CL151" s="407"/>
      <c r="CM151" s="407"/>
      <c r="CN151" s="442"/>
      <c r="CO151" s="442"/>
      <c r="CP151" s="441"/>
      <c r="CQ151" s="441"/>
      <c r="CR151" s="441"/>
      <c r="CS151" s="441"/>
      <c r="CT151" s="441"/>
      <c r="CU151" s="445"/>
      <c r="CV151" s="441"/>
      <c r="CW151" s="441"/>
      <c r="CX151" s="441"/>
      <c r="CY151" s="441"/>
      <c r="CZ151" s="441"/>
      <c r="DA151" s="441"/>
      <c r="DB151" s="441"/>
      <c r="DC151" s="441"/>
      <c r="DD151" s="441"/>
      <c r="DE151" s="441"/>
      <c r="DF151" s="441"/>
      <c r="DG151" s="447"/>
      <c r="DH151" s="448"/>
      <c r="DI151" s="422"/>
      <c r="DJ151" s="422"/>
      <c r="DK151" s="422"/>
      <c r="DL151" s="422"/>
      <c r="DM151" s="422"/>
      <c r="DN151" s="441"/>
      <c r="DO151" s="441"/>
      <c r="DP151" s="441"/>
      <c r="DQ151" s="441"/>
      <c r="DR151" s="441"/>
      <c r="DS151" s="449"/>
      <c r="DT151" s="452"/>
      <c r="DU151" s="441"/>
      <c r="DV151" s="441"/>
      <c r="DW151" s="441"/>
      <c r="DX151" s="441"/>
      <c r="DY151" s="441"/>
      <c r="DZ151" s="441"/>
      <c r="EA151" s="441"/>
      <c r="EB151" s="441"/>
      <c r="EC151" s="441"/>
      <c r="ED151" s="441"/>
      <c r="EE151" s="449"/>
      <c r="EF151" s="441"/>
      <c r="EG151" s="441"/>
      <c r="EH151" s="453"/>
      <c r="EI151" s="441"/>
      <c r="EJ151" s="442"/>
      <c r="EK151" s="413"/>
      <c r="EL151" s="413"/>
      <c r="EM151" s="413"/>
      <c r="EN151" s="413"/>
      <c r="EO151" s="413"/>
      <c r="EP151" s="413"/>
      <c r="EQ151" s="414"/>
      <c r="ER151" s="415"/>
      <c r="ES151" s="413"/>
      <c r="ET151" s="413"/>
      <c r="EU151" s="413"/>
      <c r="EV151" s="413"/>
      <c r="EW151" s="413"/>
      <c r="EX151" s="413"/>
      <c r="EY151" s="413"/>
      <c r="EZ151" s="413"/>
      <c r="FA151" s="442"/>
      <c r="FB151" s="442"/>
      <c r="FC151" s="450"/>
      <c r="FD151" s="60"/>
      <c r="FE151" s="60"/>
      <c r="FF151" s="60"/>
      <c r="FG151" s="60"/>
      <c r="FH151" s="60"/>
      <c r="FI151" s="60"/>
      <c r="FJ151" s="60"/>
      <c r="FK151" s="60"/>
      <c r="FL151" s="448"/>
      <c r="FM151" s="448"/>
      <c r="FN151" s="448"/>
      <c r="FO151" s="60"/>
      <c r="FP151" s="450"/>
      <c r="FQ151" s="448"/>
      <c r="FR151" s="60"/>
      <c r="FS151" s="60"/>
      <c r="FT151" s="60"/>
      <c r="FU151" s="60"/>
      <c r="FV151" s="442"/>
      <c r="FW151" s="60"/>
      <c r="FX151" s="60"/>
      <c r="FY151" s="442"/>
      <c r="FZ151" s="448"/>
      <c r="GA151" s="448"/>
      <c r="GB151" s="448"/>
      <c r="GC151" s="448"/>
      <c r="GD151" s="448"/>
      <c r="GE151" s="60"/>
      <c r="GF151" s="442"/>
      <c r="GG151" s="448"/>
      <c r="GH151" s="60"/>
      <c r="GI151" s="448"/>
      <c r="GJ151" s="60"/>
      <c r="GK151" s="60"/>
      <c r="GL151" s="448"/>
      <c r="GM151" s="60"/>
      <c r="GN151" s="60"/>
      <c r="GO151" s="448"/>
      <c r="GP151" s="448"/>
      <c r="GQ151" s="60"/>
      <c r="GR151" s="60"/>
      <c r="GS151" s="448"/>
      <c r="GT151" s="448"/>
      <c r="GU151" s="60"/>
      <c r="GV151" s="60"/>
      <c r="GW151" s="448"/>
      <c r="GX151" s="60"/>
      <c r="GY151" s="60"/>
      <c r="GZ151" s="60"/>
      <c r="HA151" s="60"/>
      <c r="HB151" s="60"/>
      <c r="HC151" s="60"/>
      <c r="HD151" s="60"/>
      <c r="HE151" s="60"/>
      <c r="HF151" s="60"/>
      <c r="HG151" s="60"/>
      <c r="HH151" s="60"/>
      <c r="HI151" s="60"/>
      <c r="HJ151" s="60"/>
      <c r="HK151" s="60"/>
      <c r="HL151" s="60"/>
      <c r="HM151" s="60"/>
      <c r="HN151" s="60"/>
      <c r="HO151" s="60"/>
      <c r="HP151" s="60"/>
      <c r="HQ151" s="60"/>
      <c r="HR151" s="60"/>
      <c r="HS151" s="60"/>
      <c r="HT151" s="60"/>
      <c r="HU151" s="60"/>
      <c r="HV151" s="448"/>
      <c r="HW151" s="448"/>
      <c r="HX151" s="60"/>
      <c r="HY151" s="448"/>
      <c r="HZ151" s="448"/>
      <c r="IA151" s="60"/>
      <c r="IB151" s="60"/>
      <c r="IC151" s="60"/>
      <c r="ID151" s="60"/>
      <c r="IE151" s="60"/>
      <c r="IF151" s="448"/>
      <c r="IG151" s="448"/>
      <c r="IH151" s="60"/>
      <c r="II151" s="60"/>
      <c r="IJ151" s="60"/>
      <c r="IK151" s="448"/>
      <c r="IL151" s="448"/>
      <c r="IM151" s="60"/>
      <c r="IN151" s="60"/>
      <c r="IO151" s="448"/>
      <c r="IP151" s="448"/>
      <c r="IQ151" s="448"/>
      <c r="IR151" s="60"/>
      <c r="IS151" s="60"/>
      <c r="IT151" s="60"/>
      <c r="IU151" s="60"/>
      <c r="IV151" s="60"/>
      <c r="IW151" s="60"/>
      <c r="IX151" s="60"/>
      <c r="IY151" s="60"/>
      <c r="IZ151" s="60"/>
      <c r="JA151" s="60"/>
      <c r="JB151" s="60"/>
      <c r="JC151" s="60"/>
      <c r="JD151" s="60"/>
      <c r="JE151" s="60"/>
      <c r="JF151" s="60"/>
      <c r="JG151" s="60"/>
    </row>
    <row r="152" spans="2:267" ht="15" customHeight="1">
      <c r="B152" s="139" t="s">
        <v>124</v>
      </c>
      <c r="C152" s="403"/>
      <c r="D152" s="404"/>
      <c r="E152" s="161"/>
      <c r="F152" s="161"/>
      <c r="G152" s="161"/>
      <c r="H152" s="161"/>
      <c r="I152" s="161">
        <f t="shared" ref="I152:BT152" si="170">(POWER(I3/C3,2)-1)*100</f>
        <v>2.9927268079184666</v>
      </c>
      <c r="J152" s="161">
        <f t="shared" si="170"/>
        <v>-8.0408207138994001</v>
      </c>
      <c r="K152" s="161">
        <f t="shared" si="170"/>
        <v>25.975935631759729</v>
      </c>
      <c r="L152" s="161">
        <f t="shared" si="170"/>
        <v>17.263219433435808</v>
      </c>
      <c r="M152" s="161">
        <f t="shared" si="170"/>
        <v>40.88043559579404</v>
      </c>
      <c r="N152" s="161">
        <f t="shared" si="170"/>
        <v>53.242192123518976</v>
      </c>
      <c r="O152" s="405">
        <f t="shared" si="170"/>
        <v>68.375866981597738</v>
      </c>
      <c r="P152" s="406">
        <f t="shared" si="170"/>
        <v>115.80169317313982</v>
      </c>
      <c r="Q152" s="407">
        <f t="shared" si="170"/>
        <v>91.058570981350883</v>
      </c>
      <c r="R152" s="407">
        <f t="shared" si="170"/>
        <v>52.19602931822935</v>
      </c>
      <c r="S152" s="407">
        <f t="shared" si="170"/>
        <v>35.403659641211348</v>
      </c>
      <c r="T152" s="407">
        <f t="shared" si="170"/>
        <v>16.94742804051166</v>
      </c>
      <c r="U152" s="407">
        <f t="shared" si="170"/>
        <v>11.795987326289614</v>
      </c>
      <c r="V152" s="407">
        <f t="shared" si="170"/>
        <v>-18.233025812439575</v>
      </c>
      <c r="W152" s="407">
        <f t="shared" si="170"/>
        <v>5.0217260661407748</v>
      </c>
      <c r="X152" s="407">
        <f t="shared" si="170"/>
        <v>22.279545140069779</v>
      </c>
      <c r="Y152" s="407">
        <f t="shared" si="170"/>
        <v>32.196404164803518</v>
      </c>
      <c r="Z152" s="407">
        <f t="shared" si="170"/>
        <v>50.720058174681441</v>
      </c>
      <c r="AA152" s="408">
        <f t="shared" si="170"/>
        <v>54.935990556851657</v>
      </c>
      <c r="AB152" s="406">
        <f t="shared" si="170"/>
        <v>82.885194212829916</v>
      </c>
      <c r="AC152" s="407">
        <f t="shared" si="170"/>
        <v>91.628189358250395</v>
      </c>
      <c r="AD152" s="407">
        <f t="shared" si="170"/>
        <v>92.338924762104654</v>
      </c>
      <c r="AE152" s="407">
        <f t="shared" si="170"/>
        <v>65.831119268159455</v>
      </c>
      <c r="AF152" s="407">
        <f t="shared" si="170"/>
        <v>55.332301039809863</v>
      </c>
      <c r="AG152" s="407">
        <f t="shared" si="170"/>
        <v>50.089622350968654</v>
      </c>
      <c r="AH152" s="407">
        <f t="shared" si="170"/>
        <v>57.23450238849739</v>
      </c>
      <c r="AI152" s="407">
        <f t="shared" si="170"/>
        <v>62.659624683679937</v>
      </c>
      <c r="AJ152" s="407">
        <f t="shared" si="170"/>
        <v>19.559509826834475</v>
      </c>
      <c r="AK152" s="407">
        <f t="shared" si="170"/>
        <v>40.763670470673553</v>
      </c>
      <c r="AL152" s="407">
        <f t="shared" si="170"/>
        <v>48.12587390728342</v>
      </c>
      <c r="AM152" s="408">
        <f t="shared" si="170"/>
        <v>81.010247763577652</v>
      </c>
      <c r="AN152" s="407">
        <f t="shared" si="170"/>
        <v>76.1832164384995</v>
      </c>
      <c r="AO152" s="407">
        <f t="shared" si="170"/>
        <v>15.510956041175049</v>
      </c>
      <c r="AP152" s="407">
        <f t="shared" si="170"/>
        <v>56.146023958959134</v>
      </c>
      <c r="AQ152" s="407">
        <f t="shared" si="170"/>
        <v>41.071364236584841</v>
      </c>
      <c r="AR152" s="407">
        <f t="shared" si="170"/>
        <v>29.720827803465433</v>
      </c>
      <c r="AS152" s="407">
        <f t="shared" si="170"/>
        <v>17.781602047600444</v>
      </c>
      <c r="AT152" s="407">
        <f t="shared" si="170"/>
        <v>-3.3616437057173876</v>
      </c>
      <c r="AU152" s="407">
        <f t="shared" si="170"/>
        <v>24.712105898678537</v>
      </c>
      <c r="AV152" s="407">
        <f t="shared" si="170"/>
        <v>16.320315562572873</v>
      </c>
      <c r="AW152" s="407">
        <f t="shared" si="170"/>
        <v>2.7584912741602574</v>
      </c>
      <c r="AX152" s="407">
        <f t="shared" si="170"/>
        <v>2.9174378726706252</v>
      </c>
      <c r="AY152" s="408">
        <f t="shared" si="170"/>
        <v>-6.9803787046201382</v>
      </c>
      <c r="AZ152" s="407">
        <f t="shared" si="170"/>
        <v>6.1988067618643061</v>
      </c>
      <c r="BA152" s="407">
        <f t="shared" si="170"/>
        <v>-6.2450704806340518</v>
      </c>
      <c r="BB152" s="407">
        <f t="shared" si="170"/>
        <v>-4.192632861176893</v>
      </c>
      <c r="BC152" s="407">
        <f t="shared" si="170"/>
        <v>8.2984226382147632</v>
      </c>
      <c r="BD152" s="407">
        <f t="shared" si="170"/>
        <v>6.3161812839424458</v>
      </c>
      <c r="BE152" s="407">
        <f t="shared" si="170"/>
        <v>-5.6792945269344202</v>
      </c>
      <c r="BF152" s="407">
        <f t="shared" si="170"/>
        <v>-8.4753144389009947</v>
      </c>
      <c r="BG152" s="407">
        <f t="shared" si="170"/>
        <v>-4.15857202356481</v>
      </c>
      <c r="BH152" s="407">
        <f t="shared" si="170"/>
        <v>4.9588869939704683</v>
      </c>
      <c r="BI152" s="407">
        <f t="shared" si="170"/>
        <v>6.8416446937269226</v>
      </c>
      <c r="BJ152" s="407">
        <f t="shared" si="170"/>
        <v>7.1763894573195097</v>
      </c>
      <c r="BK152" s="408">
        <f t="shared" si="170"/>
        <v>20.820960528688314</v>
      </c>
      <c r="BL152" s="406">
        <f t="shared" si="170"/>
        <v>10.505860048313531</v>
      </c>
      <c r="BM152" s="407">
        <f t="shared" si="170"/>
        <v>4.8015546598010106</v>
      </c>
      <c r="BN152" s="407">
        <f t="shared" si="170"/>
        <v>-10.601056126761799</v>
      </c>
      <c r="BO152" s="407">
        <f t="shared" si="170"/>
        <v>-16.793445984643572</v>
      </c>
      <c r="BP152" s="407">
        <f t="shared" si="170"/>
        <v>-16.822575782935466</v>
      </c>
      <c r="BQ152" s="407">
        <f t="shared" si="170"/>
        <v>-16.000656815404003</v>
      </c>
      <c r="BR152" s="407">
        <f t="shared" si="170"/>
        <v>-12.130831476318015</v>
      </c>
      <c r="BS152" s="407">
        <f t="shared" si="170"/>
        <v>-5.2083142414862333</v>
      </c>
      <c r="BT152" s="407">
        <f t="shared" si="170"/>
        <v>5.8719720909057971</v>
      </c>
      <c r="BU152" s="407">
        <f t="shared" ref="BU152:BW152" si="171">(POWER(BU3/BO3,2)-1)*100</f>
        <v>5.3498073477707742</v>
      </c>
      <c r="BV152" s="407">
        <f t="shared" si="171"/>
        <v>8.7948369674694771</v>
      </c>
      <c r="BW152" s="408">
        <f t="shared" si="171"/>
        <v>8.7733825134555197</v>
      </c>
      <c r="BX152" s="406"/>
      <c r="BY152" s="407"/>
      <c r="BZ152" s="407"/>
      <c r="CA152" s="407"/>
      <c r="CB152" s="407"/>
      <c r="CC152" s="441"/>
      <c r="CD152" s="442"/>
      <c r="CE152" s="442"/>
      <c r="CF152" s="442"/>
      <c r="CG152" s="442"/>
      <c r="CH152" s="441"/>
      <c r="CI152" s="443"/>
      <c r="CJ152" s="444"/>
      <c r="CK152" s="407"/>
      <c r="CL152" s="407"/>
      <c r="CM152" s="407"/>
      <c r="CN152" s="442"/>
      <c r="CO152" s="442"/>
      <c r="CP152" s="441"/>
      <c r="CQ152" s="441"/>
      <c r="CR152" s="441"/>
      <c r="CS152" s="441"/>
      <c r="CT152" s="441"/>
      <c r="CU152" s="445"/>
      <c r="CV152" s="441"/>
      <c r="CW152" s="441"/>
      <c r="CX152" s="441"/>
      <c r="CY152" s="441"/>
      <c r="CZ152" s="441"/>
      <c r="DA152" s="441"/>
      <c r="DB152" s="441"/>
      <c r="DC152" s="441"/>
      <c r="DD152" s="441"/>
      <c r="DE152" s="441"/>
      <c r="DF152" s="441"/>
      <c r="DG152" s="447"/>
      <c r="DH152" s="448"/>
      <c r="DI152" s="422"/>
      <c r="DJ152" s="422"/>
      <c r="DK152" s="422"/>
      <c r="DL152" s="422"/>
      <c r="DM152" s="422"/>
      <c r="DN152" s="441"/>
      <c r="DO152" s="441"/>
      <c r="DP152" s="441"/>
      <c r="DQ152" s="441"/>
      <c r="DR152" s="441"/>
      <c r="DS152" s="449"/>
      <c r="DT152" s="452"/>
      <c r="DU152" s="441"/>
      <c r="DV152" s="441"/>
      <c r="DW152" s="441"/>
      <c r="DX152" s="441"/>
      <c r="DY152" s="441"/>
      <c r="DZ152" s="441"/>
      <c r="EA152" s="441"/>
      <c r="EB152" s="441"/>
      <c r="EC152" s="441"/>
      <c r="ED152" s="441"/>
      <c r="EE152" s="449"/>
      <c r="EF152" s="441"/>
      <c r="EG152" s="441"/>
      <c r="EH152" s="453"/>
      <c r="EI152" s="441"/>
      <c r="EJ152" s="442"/>
      <c r="EK152" s="442"/>
      <c r="EL152" s="442"/>
      <c r="EM152" s="413"/>
      <c r="EN152" s="413"/>
      <c r="EO152" s="413"/>
      <c r="EP152" s="413"/>
      <c r="EQ152" s="414"/>
      <c r="ER152" s="415"/>
      <c r="ES152" s="413"/>
      <c r="ET152" s="413"/>
      <c r="EU152" s="413"/>
      <c r="EV152" s="413"/>
      <c r="EW152" s="413"/>
      <c r="EX152" s="413"/>
      <c r="EY152" s="413"/>
      <c r="EZ152" s="413"/>
      <c r="FA152" s="413"/>
      <c r="FB152" s="413"/>
      <c r="FC152" s="414"/>
      <c r="FD152" s="174"/>
      <c r="FE152" s="174"/>
      <c r="FF152" s="174"/>
      <c r="FG152" s="174"/>
      <c r="FH152" s="174"/>
      <c r="FI152" s="174"/>
      <c r="FJ152" s="174"/>
      <c r="FK152" s="414"/>
      <c r="FL152" s="415"/>
      <c r="FM152" s="415"/>
      <c r="FN152" s="415"/>
      <c r="FO152" s="174"/>
      <c r="FP152" s="414"/>
      <c r="FQ152" s="415"/>
      <c r="FR152" s="174"/>
      <c r="FS152" s="174"/>
      <c r="FT152" s="174"/>
      <c r="FU152" s="174"/>
      <c r="FV152" s="413"/>
      <c r="FW152" s="174"/>
      <c r="FX152" s="174"/>
      <c r="FY152" s="413"/>
      <c r="FZ152" s="415"/>
      <c r="GA152" s="415"/>
      <c r="GB152" s="415"/>
      <c r="GC152" s="415"/>
      <c r="GD152" s="415"/>
      <c r="GE152" s="174"/>
      <c r="GF152" s="413"/>
      <c r="GG152" s="415"/>
      <c r="GH152" s="174"/>
      <c r="GI152" s="415"/>
      <c r="GJ152" s="174"/>
      <c r="GK152" s="174"/>
      <c r="GL152" s="415"/>
      <c r="GM152" s="174"/>
      <c r="GN152" s="174"/>
      <c r="GO152" s="415"/>
      <c r="GP152" s="415"/>
      <c r="GQ152" s="174"/>
      <c r="GR152" s="174"/>
      <c r="GS152" s="415"/>
      <c r="GT152" s="415"/>
      <c r="GU152" s="174"/>
      <c r="GV152" s="174"/>
      <c r="GW152" s="415"/>
      <c r="GX152" s="174"/>
      <c r="GY152" s="174"/>
      <c r="GZ152" s="174"/>
      <c r="HA152" s="174"/>
      <c r="HB152" s="174"/>
      <c r="HC152" s="174"/>
      <c r="HD152" s="174"/>
      <c r="HE152" s="174"/>
      <c r="HF152" s="174"/>
      <c r="HG152" s="174"/>
      <c r="HH152" s="174"/>
      <c r="HI152" s="174"/>
      <c r="HJ152" s="174"/>
      <c r="HK152" s="174"/>
      <c r="HL152" s="174"/>
      <c r="HM152" s="174"/>
      <c r="HN152" s="174"/>
      <c r="HO152" s="174"/>
      <c r="HP152" s="174"/>
      <c r="HQ152" s="174"/>
      <c r="HR152" s="174"/>
      <c r="HS152" s="174"/>
      <c r="HT152" s="174"/>
      <c r="HU152" s="174"/>
      <c r="HV152" s="415"/>
      <c r="HW152" s="415"/>
      <c r="HX152" s="174"/>
      <c r="HY152" s="415"/>
      <c r="HZ152" s="415"/>
      <c r="IA152" s="174"/>
      <c r="IB152" s="174"/>
      <c r="IC152" s="174"/>
      <c r="ID152" s="174"/>
      <c r="IE152" s="174"/>
      <c r="IF152" s="415"/>
      <c r="IG152" s="415"/>
      <c r="IH152" s="174"/>
      <c r="II152" s="174"/>
      <c r="IJ152" s="174"/>
      <c r="IK152" s="415"/>
      <c r="IL152" s="415"/>
      <c r="IM152" s="174"/>
      <c r="IN152" s="174"/>
      <c r="IO152" s="415"/>
      <c r="IP152" s="415"/>
      <c r="IQ152" s="415"/>
      <c r="IR152" s="174"/>
      <c r="IS152" s="174"/>
      <c r="IT152" s="174"/>
      <c r="IU152" s="174"/>
      <c r="IV152" s="174"/>
      <c r="IW152" s="174"/>
      <c r="IX152" s="174"/>
      <c r="IY152" s="174"/>
      <c r="IZ152" s="174"/>
      <c r="JA152" s="174"/>
      <c r="JB152" s="174"/>
      <c r="JC152" s="174"/>
      <c r="JD152" s="174"/>
      <c r="JE152" s="174"/>
      <c r="JF152" s="174"/>
      <c r="JG152" s="174"/>
    </row>
    <row r="153" spans="2:267" ht="15" customHeight="1">
      <c r="B153" s="139" t="s">
        <v>125</v>
      </c>
      <c r="C153" s="403"/>
      <c r="D153" s="404"/>
      <c r="E153" s="161"/>
      <c r="F153" s="161"/>
      <c r="G153" s="161"/>
      <c r="H153" s="161"/>
      <c r="I153" s="161">
        <f>(POWER(I3/C3,2)-1)*100</f>
        <v>2.9927268079184666</v>
      </c>
      <c r="J153" s="161">
        <f>(POWER(J3/D3,2)-1)*100</f>
        <v>-8.0408207138994001</v>
      </c>
      <c r="K153" s="161">
        <f>(POWER(K3/E3,2)-1)*100</f>
        <v>25.975935631759729</v>
      </c>
      <c r="L153" s="161">
        <f>(POWER(L3/F3,2)-1)*100</f>
        <v>17.263219433435808</v>
      </c>
      <c r="M153" s="161">
        <f>(POWER(M3/G3,2)-1)*100</f>
        <v>40.88043559579404</v>
      </c>
      <c r="N153" s="161">
        <f>(POWER(N3/I3,2)-1)*100</f>
        <v>57.684856082018008</v>
      </c>
      <c r="O153" s="405">
        <f t="shared" ref="O153:BW153" si="172">(POWER(O3/C3,1)-1)*100</f>
        <v>31.687089986384454</v>
      </c>
      <c r="P153" s="406">
        <f t="shared" si="172"/>
        <v>40.872093023255808</v>
      </c>
      <c r="Q153" s="407">
        <f t="shared" si="172"/>
        <v>55.141168745896252</v>
      </c>
      <c r="R153" s="407">
        <f t="shared" si="172"/>
        <v>33.592650931258781</v>
      </c>
      <c r="S153" s="407">
        <f t="shared" si="172"/>
        <v>38.114903437386126</v>
      </c>
      <c r="T153" s="407">
        <f t="shared" si="172"/>
        <v>33.870385956474692</v>
      </c>
      <c r="U153" s="407">
        <f t="shared" si="172"/>
        <v>37.199658494938404</v>
      </c>
      <c r="V153" s="407">
        <f t="shared" si="172"/>
        <v>32.836182854371287</v>
      </c>
      <c r="W153" s="407">
        <f t="shared" si="172"/>
        <v>41.65204165204166</v>
      </c>
      <c r="X153" s="407">
        <f t="shared" si="172"/>
        <v>36.420164334887858</v>
      </c>
      <c r="Y153" s="407">
        <f t="shared" si="172"/>
        <v>33.79042161277119</v>
      </c>
      <c r="Z153" s="407">
        <f t="shared" si="172"/>
        <v>32.764163679982893</v>
      </c>
      <c r="AA153" s="408">
        <f t="shared" si="172"/>
        <v>31.610113732493652</v>
      </c>
      <c r="AB153" s="406">
        <f t="shared" si="172"/>
        <v>22.286421791167975</v>
      </c>
      <c r="AC153" s="407">
        <f t="shared" si="172"/>
        <v>41.863043846284079</v>
      </c>
      <c r="AD153" s="407">
        <f t="shared" si="172"/>
        <v>53.359434768912294</v>
      </c>
      <c r="AE153" s="407">
        <f t="shared" si="172"/>
        <v>48.061735995075175</v>
      </c>
      <c r="AF153" s="407">
        <f t="shared" si="172"/>
        <v>53.0088018681516</v>
      </c>
      <c r="AG153" s="407">
        <f t="shared" si="172"/>
        <v>52.493554982665124</v>
      </c>
      <c r="AH153" s="407">
        <f t="shared" si="172"/>
        <v>69.575536284801458</v>
      </c>
      <c r="AI153" s="407">
        <f t="shared" si="172"/>
        <v>76.550755761129935</v>
      </c>
      <c r="AJ153" s="407">
        <f t="shared" si="172"/>
        <v>51.644147810516031</v>
      </c>
      <c r="AK153" s="407">
        <f t="shared" si="172"/>
        <v>52.78415175156799</v>
      </c>
      <c r="AL153" s="407">
        <f t="shared" si="172"/>
        <v>51.686297461409026</v>
      </c>
      <c r="AM153" s="408">
        <f t="shared" si="172"/>
        <v>64.826453363805172</v>
      </c>
      <c r="AN153" s="407">
        <f t="shared" si="172"/>
        <v>66.439419507256162</v>
      </c>
      <c r="AO153" s="407">
        <f t="shared" si="172"/>
        <v>37.072859299390792</v>
      </c>
      <c r="AP153" s="407">
        <f t="shared" si="172"/>
        <v>36.633605258524568</v>
      </c>
      <c r="AQ153" s="407">
        <f t="shared" si="172"/>
        <v>40.917433372336845</v>
      </c>
      <c r="AR153" s="407">
        <f t="shared" si="172"/>
        <v>38.618220239492842</v>
      </c>
      <c r="AS153" s="407">
        <f t="shared" si="172"/>
        <v>46.01259181532005</v>
      </c>
      <c r="AT153" s="407">
        <f t="shared" si="172"/>
        <v>30.48393174355386</v>
      </c>
      <c r="AU153" s="407">
        <f t="shared" si="172"/>
        <v>20.023391812865498</v>
      </c>
      <c r="AV153" s="407">
        <f t="shared" si="172"/>
        <v>34.770006977617939</v>
      </c>
      <c r="AW153" s="407">
        <f t="shared" si="172"/>
        <v>20.400500625782225</v>
      </c>
      <c r="AX153" s="407">
        <f t="shared" si="172"/>
        <v>15.544516253496665</v>
      </c>
      <c r="AY153" s="408">
        <f t="shared" si="172"/>
        <v>4.6709129511677272</v>
      </c>
      <c r="AZ153" s="407">
        <f t="shared" si="172"/>
        <v>1.3058642225646899</v>
      </c>
      <c r="BA153" s="407">
        <f t="shared" si="172"/>
        <v>8.1312845514299283</v>
      </c>
      <c r="BB153" s="407">
        <f t="shared" si="172"/>
        <v>5.5667711868046865</v>
      </c>
      <c r="BC153" s="407">
        <f t="shared" si="172"/>
        <v>5.4920969441517364</v>
      </c>
      <c r="BD153" s="407">
        <f t="shared" si="172"/>
        <v>4.603006563624823</v>
      </c>
      <c r="BE153" s="407">
        <f t="shared" si="172"/>
        <v>-6.3320956601588989</v>
      </c>
      <c r="BF153" s="407">
        <f t="shared" si="172"/>
        <v>-1.4108910891089121</v>
      </c>
      <c r="BG153" s="407">
        <f t="shared" si="172"/>
        <v>-5.207561878776068</v>
      </c>
      <c r="BH153" s="407">
        <f t="shared" si="172"/>
        <v>0.27878449958183005</v>
      </c>
      <c r="BI153" s="407">
        <f t="shared" si="172"/>
        <v>7.5675675675675569</v>
      </c>
      <c r="BJ153" s="407">
        <f t="shared" si="172"/>
        <v>6.745418875485254</v>
      </c>
      <c r="BK153" s="408">
        <f t="shared" si="172"/>
        <v>6.7516661837148551</v>
      </c>
      <c r="BL153" s="406">
        <f t="shared" si="172"/>
        <v>0.56845476381104376</v>
      </c>
      <c r="BM153" s="407">
        <f t="shared" si="172"/>
        <v>0.22140815587134988</v>
      </c>
      <c r="BN153" s="407">
        <f t="shared" si="172"/>
        <v>-3.1330105383081785</v>
      </c>
      <c r="BO153" s="407">
        <f t="shared" si="172"/>
        <v>-5.7136007671408029</v>
      </c>
      <c r="BP153" s="407">
        <f t="shared" si="172"/>
        <v>-5.5825439235689389</v>
      </c>
      <c r="BQ153" s="407">
        <f t="shared" si="172"/>
        <v>0.74165636588381378</v>
      </c>
      <c r="BR153" s="407">
        <f t="shared" si="172"/>
        <v>-1.4603732529918867</v>
      </c>
      <c r="BS153" s="407">
        <f t="shared" si="172"/>
        <v>-0.32896089477363333</v>
      </c>
      <c r="BT153" s="407">
        <f t="shared" si="172"/>
        <v>-2.7125779419357454</v>
      </c>
      <c r="BU153" s="407">
        <f t="shared" si="172"/>
        <v>-6.3741785852338584</v>
      </c>
      <c r="BV153" s="407">
        <f t="shared" si="172"/>
        <v>-4.87232628162515</v>
      </c>
      <c r="BW153" s="408">
        <f t="shared" si="172"/>
        <v>-4.4129052272374736</v>
      </c>
      <c r="BX153" s="406"/>
      <c r="BY153" s="407"/>
      <c r="BZ153" s="407"/>
      <c r="CA153" s="407"/>
      <c r="CB153" s="407"/>
      <c r="CC153" s="407"/>
      <c r="CD153" s="407"/>
      <c r="CE153" s="407"/>
      <c r="CF153" s="407"/>
      <c r="CG153" s="407"/>
      <c r="CH153" s="407"/>
      <c r="CI153" s="408"/>
      <c r="CJ153" s="406"/>
      <c r="CK153" s="407"/>
      <c r="CL153" s="407"/>
      <c r="CM153" s="407"/>
      <c r="CN153" s="442"/>
      <c r="CO153" s="442"/>
      <c r="CP153" s="441"/>
      <c r="CQ153" s="441"/>
      <c r="CR153" s="441"/>
      <c r="CS153" s="441"/>
      <c r="CT153" s="441"/>
      <c r="CU153" s="445"/>
      <c r="CV153" s="441"/>
      <c r="CW153" s="441"/>
      <c r="CX153" s="441"/>
      <c r="CY153" s="441"/>
      <c r="CZ153" s="441"/>
      <c r="DA153" s="441"/>
      <c r="DB153" s="441"/>
      <c r="DC153" s="441"/>
      <c r="DD153" s="441"/>
      <c r="DE153" s="441"/>
      <c r="DF153" s="441"/>
      <c r="DG153" s="447"/>
      <c r="DH153" s="120"/>
      <c r="DI153" s="422"/>
      <c r="DJ153" s="422"/>
      <c r="DK153" s="422"/>
      <c r="DL153" s="422"/>
      <c r="DM153" s="422"/>
      <c r="DN153" s="441"/>
      <c r="DO153" s="441"/>
      <c r="DP153" s="441"/>
      <c r="DQ153" s="441"/>
      <c r="DR153" s="441"/>
      <c r="DS153" s="449"/>
      <c r="DT153" s="452"/>
      <c r="DU153" s="441"/>
      <c r="DV153" s="441"/>
      <c r="DW153" s="441"/>
      <c r="DX153" s="441"/>
      <c r="DY153" s="441"/>
      <c r="DZ153" s="441"/>
      <c r="EA153" s="441"/>
      <c r="EB153" s="441"/>
      <c r="EC153" s="441"/>
      <c r="ED153" s="441"/>
      <c r="EE153" s="449"/>
      <c r="EF153" s="441"/>
      <c r="EG153" s="441"/>
      <c r="EH153" s="453"/>
      <c r="EI153" s="441"/>
      <c r="EJ153" s="441"/>
      <c r="EK153" s="441"/>
      <c r="EL153" s="441"/>
      <c r="EM153" s="413"/>
      <c r="EN153" s="413"/>
      <c r="EO153" s="413"/>
      <c r="EP153" s="413"/>
      <c r="EQ153" s="414"/>
      <c r="ER153" s="415"/>
      <c r="ES153" s="413"/>
      <c r="ET153" s="413"/>
      <c r="EU153" s="413"/>
      <c r="EV153" s="413"/>
      <c r="EW153" s="413"/>
      <c r="EX153" s="413"/>
      <c r="EY153" s="413"/>
      <c r="EZ153" s="413"/>
      <c r="FA153" s="413"/>
      <c r="FB153" s="413"/>
      <c r="FC153" s="414"/>
      <c r="FD153" s="174"/>
      <c r="FE153" s="174"/>
      <c r="FF153" s="174"/>
      <c r="FG153" s="174"/>
      <c r="FH153" s="174"/>
      <c r="FI153" s="174"/>
      <c r="FJ153" s="174"/>
      <c r="FK153" s="414"/>
      <c r="FL153" s="415"/>
      <c r="FM153" s="415"/>
      <c r="FN153" s="415"/>
      <c r="FO153" s="174"/>
      <c r="FP153" s="414"/>
      <c r="FQ153" s="415"/>
      <c r="FR153" s="174"/>
      <c r="FS153" s="174"/>
      <c r="FT153" s="174"/>
      <c r="FU153" s="174"/>
      <c r="FV153" s="413"/>
      <c r="FW153" s="174"/>
      <c r="FX153" s="174"/>
      <c r="FY153" s="413"/>
      <c r="FZ153" s="415"/>
      <c r="GA153" s="415"/>
      <c r="GB153" s="415"/>
      <c r="GC153" s="415"/>
      <c r="GD153" s="415"/>
      <c r="GE153" s="174"/>
      <c r="GF153" s="413"/>
      <c r="GG153" s="415"/>
      <c r="GH153" s="174"/>
      <c r="GI153" s="415"/>
      <c r="GJ153" s="174"/>
      <c r="GK153" s="174"/>
      <c r="GL153" s="415"/>
      <c r="GM153" s="174"/>
      <c r="GN153" s="174"/>
      <c r="GO153" s="415"/>
      <c r="GP153" s="415"/>
      <c r="GQ153" s="174"/>
      <c r="GR153" s="174"/>
      <c r="GS153" s="415"/>
      <c r="GT153" s="415"/>
      <c r="GU153" s="174"/>
      <c r="GV153" s="174"/>
      <c r="GW153" s="415"/>
      <c r="GX153" s="174"/>
      <c r="GY153" s="174"/>
      <c r="GZ153" s="174"/>
      <c r="HA153" s="174"/>
      <c r="HB153" s="174"/>
      <c r="HC153" s="174"/>
      <c r="HD153" s="174"/>
      <c r="HE153" s="174"/>
      <c r="HF153" s="174"/>
      <c r="HG153" s="174"/>
      <c r="HH153" s="174"/>
      <c r="HI153" s="174"/>
      <c r="HJ153" s="174"/>
      <c r="HK153" s="174"/>
      <c r="HL153" s="174"/>
      <c r="HM153" s="174"/>
      <c r="HN153" s="174"/>
      <c r="HO153" s="174"/>
      <c r="HP153" s="174"/>
      <c r="HQ153" s="174"/>
      <c r="HR153" s="174"/>
      <c r="HS153" s="174"/>
      <c r="HT153" s="174"/>
      <c r="HU153" s="174"/>
      <c r="HV153" s="415"/>
      <c r="HW153" s="415"/>
      <c r="HX153" s="174"/>
      <c r="HY153" s="415"/>
      <c r="HZ153" s="415"/>
      <c r="IA153" s="174"/>
      <c r="IB153" s="174"/>
      <c r="IC153" s="174"/>
      <c r="ID153" s="174"/>
      <c r="IE153" s="174"/>
      <c r="IF153" s="415"/>
      <c r="IG153" s="415"/>
      <c r="IH153" s="174"/>
      <c r="II153" s="174"/>
      <c r="IJ153" s="174"/>
      <c r="IK153" s="415"/>
      <c r="IL153" s="415"/>
      <c r="IM153" s="174"/>
      <c r="IN153" s="174"/>
      <c r="IO153" s="415"/>
      <c r="IP153" s="415"/>
      <c r="IQ153" s="415"/>
      <c r="IR153" s="174"/>
      <c r="IS153" s="174"/>
      <c r="IT153" s="174"/>
      <c r="IU153" s="174"/>
      <c r="IV153" s="174"/>
      <c r="IW153" s="174"/>
      <c r="IX153" s="174"/>
      <c r="IY153" s="174"/>
      <c r="IZ153" s="174"/>
      <c r="JA153" s="174"/>
      <c r="JB153" s="174"/>
      <c r="JC153" s="174"/>
      <c r="JD153" s="174"/>
      <c r="JE153" s="174"/>
      <c r="JF153" s="174"/>
      <c r="JG153" s="174"/>
    </row>
    <row r="154" spans="2:267" ht="15" customHeight="1">
      <c r="B154" s="139" t="s">
        <v>126</v>
      </c>
      <c r="C154" s="403">
        <v>28.62372197576768</v>
      </c>
      <c r="D154" s="404">
        <v>37.277366578120798</v>
      </c>
      <c r="E154" s="161">
        <v>23.444544636467413</v>
      </c>
      <c r="F154" s="161"/>
      <c r="G154" s="161"/>
      <c r="H154" s="161"/>
      <c r="I154" s="161"/>
      <c r="J154" s="161">
        <v>107.04109409978901</v>
      </c>
      <c r="K154" s="161">
        <v>50.276221029451484</v>
      </c>
      <c r="L154" s="161">
        <v>36.039888536991697</v>
      </c>
      <c r="M154" s="161">
        <v>33.573180554101548</v>
      </c>
      <c r="N154" s="161">
        <v>33.436185001741102</v>
      </c>
      <c r="O154" s="405">
        <f t="shared" ref="O154:BW154" si="173">((O4/C4)-1)*100</f>
        <v>36.286483806191704</v>
      </c>
      <c r="P154" s="406">
        <f t="shared" si="173"/>
        <v>22.420179003814301</v>
      </c>
      <c r="Q154" s="407">
        <f t="shared" si="173"/>
        <v>41.630937913809383</v>
      </c>
      <c r="R154" s="407">
        <f t="shared" si="173"/>
        <v>29.048846175406418</v>
      </c>
      <c r="S154" s="407">
        <f t="shared" si="173"/>
        <v>33.839204165529125</v>
      </c>
      <c r="T154" s="407">
        <f t="shared" si="173"/>
        <v>30.858952631407234</v>
      </c>
      <c r="U154" s="407">
        <f t="shared" si="173"/>
        <v>34.380462780878759</v>
      </c>
      <c r="V154" s="407">
        <f t="shared" si="173"/>
        <v>28.430167709668574</v>
      </c>
      <c r="W154" s="407">
        <f t="shared" si="173"/>
        <v>31.626233001640315</v>
      </c>
      <c r="X154" s="407">
        <f t="shared" si="173"/>
        <v>31.066264774290975</v>
      </c>
      <c r="Y154" s="407">
        <f t="shared" si="173"/>
        <v>29.512550828932692</v>
      </c>
      <c r="Z154" s="407">
        <f t="shared" si="173"/>
        <v>30.157956569833665</v>
      </c>
      <c r="AA154" s="408">
        <f t="shared" si="173"/>
        <v>28.647189831148069</v>
      </c>
      <c r="AB154" s="406">
        <f t="shared" si="173"/>
        <v>28.539707431311424</v>
      </c>
      <c r="AC154" s="407">
        <f t="shared" si="173"/>
        <v>30.702727293726049</v>
      </c>
      <c r="AD154" s="407">
        <f t="shared" si="173"/>
        <v>30.288966573384268</v>
      </c>
      <c r="AE154" s="407">
        <f t="shared" si="173"/>
        <v>29.175183265100713</v>
      </c>
      <c r="AF154" s="407">
        <f t="shared" si="173"/>
        <v>31.322105761535713</v>
      </c>
      <c r="AG154" s="407">
        <f t="shared" si="173"/>
        <v>31.201689561671198</v>
      </c>
      <c r="AH154" s="407">
        <f t="shared" si="173"/>
        <v>38.075332014123497</v>
      </c>
      <c r="AI154" s="407">
        <f t="shared" si="173"/>
        <v>35.153068502827665</v>
      </c>
      <c r="AJ154" s="407">
        <f t="shared" si="173"/>
        <v>33.148672896245792</v>
      </c>
      <c r="AK154" s="407">
        <f t="shared" si="173"/>
        <v>31.981914886201256</v>
      </c>
      <c r="AL154" s="407">
        <f t="shared" si="173"/>
        <v>28.833204269737966</v>
      </c>
      <c r="AM154" s="408">
        <f t="shared" si="173"/>
        <v>31.919400274415821</v>
      </c>
      <c r="AN154" s="407">
        <f t="shared" si="173"/>
        <v>30.690490105390044</v>
      </c>
      <c r="AO154" s="407">
        <f t="shared" si="173"/>
        <v>23.691485437054283</v>
      </c>
      <c r="AP154" s="407">
        <f t="shared" si="173"/>
        <v>25.045733816825422</v>
      </c>
      <c r="AQ154" s="407">
        <f t="shared" si="173"/>
        <v>22.144451030788083</v>
      </c>
      <c r="AR154" s="407">
        <f t="shared" si="173"/>
        <v>21.073081351737464</v>
      </c>
      <c r="AS154" s="407">
        <f t="shared" si="173"/>
        <v>18.973966177491629</v>
      </c>
      <c r="AT154" s="407">
        <f t="shared" si="173"/>
        <v>16.468834819730095</v>
      </c>
      <c r="AU154" s="407">
        <f t="shared" si="173"/>
        <v>16.267112813293181</v>
      </c>
      <c r="AV154" s="407">
        <f t="shared" si="173"/>
        <v>16.737508789687141</v>
      </c>
      <c r="AW154" s="407">
        <f t="shared" si="173"/>
        <v>16.24444989792746</v>
      </c>
      <c r="AX154" s="407">
        <f t="shared" si="173"/>
        <v>15.350479975680642</v>
      </c>
      <c r="AY154" s="408">
        <f t="shared" si="173"/>
        <v>12.285059238681795</v>
      </c>
      <c r="AZ154" s="407">
        <f t="shared" si="173"/>
        <v>10.750363821649156</v>
      </c>
      <c r="BA154" s="407">
        <f t="shared" si="173"/>
        <v>13.799036412106691</v>
      </c>
      <c r="BB154" s="407">
        <f t="shared" si="173"/>
        <v>12.103389847741241</v>
      </c>
      <c r="BC154" s="407">
        <f t="shared" si="173"/>
        <v>15.909235680608024</v>
      </c>
      <c r="BD154" s="407">
        <f t="shared" si="173"/>
        <v>14.711686671893665</v>
      </c>
      <c r="BE154" s="407">
        <f t="shared" si="173"/>
        <v>12.367533659135344</v>
      </c>
      <c r="BF154" s="407">
        <f t="shared" si="173"/>
        <v>13.594954177859453</v>
      </c>
      <c r="BG154" s="407">
        <f t="shared" si="173"/>
        <v>11.960327248555203</v>
      </c>
      <c r="BH154" s="407">
        <f t="shared" si="173"/>
        <v>12.916449602190472</v>
      </c>
      <c r="BI154" s="407">
        <f t="shared" si="173"/>
        <v>13.583305700322601</v>
      </c>
      <c r="BJ154" s="407">
        <f t="shared" si="173"/>
        <v>12.71832923423235</v>
      </c>
      <c r="BK154" s="408">
        <f t="shared" si="173"/>
        <v>11.746485019828089</v>
      </c>
      <c r="BL154" s="406">
        <f t="shared" si="173"/>
        <v>9.1851093769988346</v>
      </c>
      <c r="BM154" s="407">
        <f t="shared" si="173"/>
        <v>7.0972398031949213</v>
      </c>
      <c r="BN154" s="407">
        <f t="shared" si="173"/>
        <v>8.320028986491824</v>
      </c>
      <c r="BO154" s="407">
        <f t="shared" si="173"/>
        <v>3.8245133819951427</v>
      </c>
      <c r="BP154" s="407">
        <f t="shared" si="173"/>
        <v>4.6886848324837027</v>
      </c>
      <c r="BQ154" s="407">
        <f t="shared" si="173"/>
        <v>8.8038879165321262</v>
      </c>
      <c r="BR154" s="407">
        <f t="shared" si="173"/>
        <v>7.9174420571815229</v>
      </c>
      <c r="BS154" s="407">
        <f t="shared" si="173"/>
        <v>10.751129203145048</v>
      </c>
      <c r="BT154" s="407">
        <f t="shared" si="173"/>
        <v>8.2344655723495244</v>
      </c>
      <c r="BU154" s="407">
        <f t="shared" si="173"/>
        <v>5.5309616512880577</v>
      </c>
      <c r="BV154" s="407">
        <f t="shared" si="173"/>
        <v>4.7865595942518935</v>
      </c>
      <c r="BW154" s="408">
        <f t="shared" si="173"/>
        <v>6.1073967950758812</v>
      </c>
      <c r="BX154" s="406"/>
      <c r="BY154" s="407"/>
      <c r="BZ154" s="407"/>
      <c r="CA154" s="407"/>
      <c r="CB154" s="407"/>
      <c r="CC154" s="407"/>
      <c r="CD154" s="407"/>
      <c r="CE154" s="407"/>
      <c r="CF154" s="407"/>
      <c r="CG154" s="407"/>
      <c r="CH154" s="407"/>
      <c r="CI154" s="408"/>
      <c r="CJ154" s="406"/>
      <c r="CK154" s="407"/>
      <c r="CL154" s="407"/>
      <c r="CM154" s="407"/>
      <c r="CN154" s="442"/>
      <c r="CO154" s="442"/>
      <c r="CP154" s="441"/>
      <c r="CQ154" s="441"/>
      <c r="CR154" s="441"/>
      <c r="CS154" s="441"/>
      <c r="CT154" s="441"/>
      <c r="CU154" s="445"/>
      <c r="CV154" s="441"/>
      <c r="CW154" s="441"/>
      <c r="CX154" s="441"/>
      <c r="CY154" s="441"/>
      <c r="CZ154" s="441"/>
      <c r="DA154" s="441"/>
      <c r="DB154" s="441"/>
      <c r="DC154" s="441"/>
      <c r="DD154" s="441"/>
      <c r="DE154" s="441"/>
      <c r="DF154" s="441"/>
      <c r="DG154" s="447"/>
      <c r="DH154" s="120"/>
      <c r="DI154" s="422"/>
      <c r="DJ154" s="422"/>
      <c r="DK154" s="422"/>
      <c r="DL154" s="422"/>
      <c r="DM154" s="422"/>
      <c r="DN154" s="422"/>
      <c r="DO154" s="422"/>
      <c r="DP154" s="422"/>
      <c r="DQ154" s="422"/>
      <c r="DR154" s="422"/>
      <c r="DS154" s="423"/>
      <c r="DT154" s="424"/>
      <c r="DU154" s="422"/>
      <c r="DV154" s="422"/>
      <c r="DW154" s="422"/>
      <c r="DX154" s="422"/>
      <c r="DY154" s="422"/>
      <c r="DZ154" s="422"/>
      <c r="EA154" s="422"/>
      <c r="EB154" s="422"/>
      <c r="EC154" s="422"/>
      <c r="ED154" s="422"/>
      <c r="EE154" s="423"/>
      <c r="EF154" s="422"/>
      <c r="EG154" s="413"/>
      <c r="EH154" s="422"/>
      <c r="EI154" s="422"/>
      <c r="EJ154" s="422"/>
      <c r="EK154" s="422"/>
      <c r="EL154" s="422"/>
      <c r="EM154" s="413"/>
      <c r="EN154" s="413"/>
      <c r="EO154" s="413"/>
      <c r="EP154" s="413"/>
      <c r="EQ154" s="414"/>
      <c r="ER154" s="415"/>
      <c r="ES154" s="413"/>
      <c r="ET154" s="413"/>
      <c r="EU154" s="413"/>
      <c r="EV154" s="413"/>
      <c r="EW154" s="413"/>
      <c r="EX154" s="413"/>
      <c r="EY154" s="413"/>
      <c r="EZ154" s="413"/>
      <c r="FA154" s="413"/>
      <c r="FB154" s="413"/>
      <c r="FC154" s="414"/>
      <c r="FD154" s="174"/>
      <c r="FE154" s="174"/>
      <c r="FF154" s="174"/>
      <c r="FG154" s="174"/>
      <c r="FH154" s="174"/>
      <c r="FI154" s="174"/>
      <c r="FJ154" s="174"/>
      <c r="FK154" s="414"/>
      <c r="FL154" s="415"/>
      <c r="FM154" s="415"/>
      <c r="FN154" s="415"/>
      <c r="FO154" s="174"/>
      <c r="FP154" s="414"/>
      <c r="FQ154" s="415"/>
      <c r="FR154" s="174"/>
      <c r="FS154" s="174"/>
      <c r="FT154" s="174"/>
      <c r="FU154" s="174"/>
      <c r="FV154" s="413"/>
      <c r="FW154" s="174"/>
      <c r="FX154" s="174"/>
      <c r="FY154" s="413"/>
      <c r="FZ154" s="415"/>
      <c r="GA154" s="415"/>
      <c r="GB154" s="415"/>
      <c r="GC154" s="415"/>
      <c r="GD154" s="415"/>
      <c r="GE154" s="174"/>
      <c r="GF154" s="413"/>
      <c r="GG154" s="415"/>
      <c r="GH154" s="174"/>
      <c r="GI154" s="415"/>
      <c r="GJ154" s="174"/>
      <c r="GK154" s="174"/>
      <c r="GL154" s="415"/>
      <c r="GM154" s="174"/>
      <c r="GN154" s="174"/>
      <c r="GO154" s="415"/>
      <c r="GP154" s="415"/>
      <c r="GQ154" s="174"/>
      <c r="GR154" s="174"/>
      <c r="GS154" s="415"/>
      <c r="GT154" s="415"/>
      <c r="GU154" s="174"/>
      <c r="GV154" s="174"/>
      <c r="GW154" s="415"/>
      <c r="GX154" s="174"/>
      <c r="GY154" s="174"/>
      <c r="GZ154" s="174"/>
      <c r="HA154" s="174"/>
      <c r="HB154" s="174"/>
      <c r="HC154" s="174"/>
      <c r="HD154" s="174"/>
      <c r="HE154" s="174"/>
      <c r="HF154" s="174"/>
      <c r="HG154" s="174"/>
      <c r="HH154" s="174"/>
      <c r="HI154" s="174"/>
      <c r="HJ154" s="174"/>
      <c r="HK154" s="174"/>
      <c r="HL154" s="174"/>
      <c r="HM154" s="174"/>
      <c r="HN154" s="174"/>
      <c r="HO154" s="174"/>
      <c r="HP154" s="174"/>
      <c r="HQ154" s="174"/>
      <c r="HR154" s="174"/>
      <c r="HS154" s="174"/>
      <c r="HT154" s="174"/>
      <c r="HU154" s="174"/>
      <c r="HV154" s="415"/>
      <c r="HW154" s="415"/>
      <c r="HX154" s="174"/>
      <c r="HY154" s="415"/>
      <c r="HZ154" s="415"/>
      <c r="IA154" s="174"/>
      <c r="IB154" s="174"/>
      <c r="IC154" s="174"/>
      <c r="ID154" s="174"/>
      <c r="IE154" s="174"/>
      <c r="IF154" s="415"/>
      <c r="IG154" s="415"/>
      <c r="IH154" s="174"/>
      <c r="II154" s="174"/>
      <c r="IJ154" s="174"/>
      <c r="IK154" s="415"/>
      <c r="IL154" s="415"/>
      <c r="IM154" s="174"/>
      <c r="IN154" s="174"/>
      <c r="IO154" s="415"/>
      <c r="IP154" s="415"/>
      <c r="IQ154" s="415"/>
      <c r="IR154" s="174"/>
      <c r="IS154" s="174"/>
      <c r="IT154" s="174"/>
      <c r="IU154" s="174"/>
      <c r="IV154" s="174"/>
      <c r="IW154" s="174"/>
      <c r="IX154" s="174"/>
      <c r="IY154" s="174"/>
      <c r="IZ154" s="174"/>
      <c r="JA154" s="174"/>
      <c r="JB154" s="174"/>
      <c r="JC154" s="174"/>
      <c r="JD154" s="174"/>
      <c r="JE154" s="174"/>
      <c r="JF154" s="174"/>
      <c r="JG154" s="174"/>
    </row>
    <row r="155" spans="2:267" ht="15" customHeight="1">
      <c r="B155" s="139" t="s">
        <v>123</v>
      </c>
      <c r="C155" s="403"/>
      <c r="D155" s="404"/>
      <c r="E155" s="161"/>
      <c r="F155" s="161"/>
      <c r="G155" s="161"/>
      <c r="H155" s="161"/>
      <c r="I155" s="161"/>
      <c r="J155" s="161"/>
      <c r="K155" s="161"/>
      <c r="L155" s="161"/>
      <c r="M155" s="161"/>
      <c r="N155" s="161"/>
      <c r="O155" s="405"/>
      <c r="P155" s="406"/>
      <c r="Q155" s="407"/>
      <c r="R155" s="407"/>
      <c r="S155" s="407"/>
      <c r="T155" s="407"/>
      <c r="U155" s="407"/>
      <c r="V155" s="407"/>
      <c r="W155" s="407"/>
      <c r="X155" s="407"/>
      <c r="Y155" s="407"/>
      <c r="Z155" s="407"/>
      <c r="AA155" s="408"/>
      <c r="AB155" s="406"/>
      <c r="AC155" s="407"/>
      <c r="AD155" s="407"/>
      <c r="AE155" s="407"/>
      <c r="AF155" s="407"/>
      <c r="AG155" s="407"/>
      <c r="AH155" s="407"/>
      <c r="AI155" s="407"/>
      <c r="AJ155" s="407"/>
      <c r="AK155" s="407"/>
      <c r="AL155" s="407"/>
      <c r="AM155" s="408"/>
      <c r="AN155" s="407"/>
      <c r="AO155" s="407"/>
      <c r="AP155" s="407"/>
      <c r="AQ155" s="407"/>
      <c r="AR155" s="407"/>
      <c r="AS155" s="407"/>
      <c r="AT155" s="407"/>
      <c r="AU155" s="407"/>
      <c r="AV155" s="407"/>
      <c r="AW155" s="407"/>
      <c r="AX155" s="407"/>
      <c r="AY155" s="408"/>
      <c r="AZ155" s="407"/>
      <c r="BA155" s="407"/>
      <c r="BB155" s="407"/>
      <c r="BC155" s="407"/>
      <c r="BD155" s="407"/>
      <c r="BE155" s="407"/>
      <c r="BF155" s="407"/>
      <c r="BG155" s="407"/>
      <c r="BH155" s="407"/>
      <c r="BI155" s="407"/>
      <c r="BJ155" s="407"/>
      <c r="BK155" s="408"/>
      <c r="BL155" s="406"/>
      <c r="BM155" s="407">
        <f t="shared" ref="BM155:DX155" si="174">(BM5/BL5)*100-100</f>
        <v>0</v>
      </c>
      <c r="BN155" s="407">
        <f t="shared" si="174"/>
        <v>-0.74626865671640985</v>
      </c>
      <c r="BO155" s="407">
        <f t="shared" si="174"/>
        <v>0.50125313283206197</v>
      </c>
      <c r="BP155" s="407">
        <f t="shared" si="174"/>
        <v>0.66500415627596965</v>
      </c>
      <c r="BQ155" s="407">
        <f t="shared" si="174"/>
        <v>-0.41288191577208977</v>
      </c>
      <c r="BR155" s="407">
        <f t="shared" si="174"/>
        <v>1.4096185737976867</v>
      </c>
      <c r="BS155" s="407">
        <f t="shared" si="174"/>
        <v>1.3082583810302566</v>
      </c>
      <c r="BT155" s="407">
        <f t="shared" si="174"/>
        <v>8.071025020177558E-2</v>
      </c>
      <c r="BU155" s="407">
        <f t="shared" si="174"/>
        <v>-0.24193548387097508</v>
      </c>
      <c r="BV155" s="407">
        <f t="shared" si="174"/>
        <v>0.64672594987872856</v>
      </c>
      <c r="BW155" s="408">
        <f t="shared" si="174"/>
        <v>-0.56224899598393563</v>
      </c>
      <c r="BX155" s="406">
        <f t="shared" si="174"/>
        <v>-0.40387722132471993</v>
      </c>
      <c r="BY155" s="407">
        <f t="shared" si="174"/>
        <v>0.24330900243307951</v>
      </c>
      <c r="BZ155" s="407">
        <f t="shared" si="174"/>
        <v>0.16181229773462746</v>
      </c>
      <c r="CA155" s="407">
        <f t="shared" si="174"/>
        <v>0</v>
      </c>
      <c r="CB155" s="407">
        <f t="shared" si="174"/>
        <v>-0.64620355411953767</v>
      </c>
      <c r="CC155" s="407">
        <f t="shared" si="174"/>
        <v>-0.32520325203252298</v>
      </c>
      <c r="CD155" s="407">
        <f t="shared" si="174"/>
        <v>0.32626427406199809</v>
      </c>
      <c r="CE155" s="407">
        <f t="shared" si="174"/>
        <v>2.4390243902439011</v>
      </c>
      <c r="CF155" s="407">
        <f t="shared" si="174"/>
        <v>1.0317460317460245</v>
      </c>
      <c r="CG155" s="407">
        <f t="shared" si="174"/>
        <v>0.62843676355066691</v>
      </c>
      <c r="CH155" s="407">
        <f t="shared" si="174"/>
        <v>0.15612802498050371</v>
      </c>
      <c r="CI155" s="408">
        <f t="shared" si="174"/>
        <v>-0.31176929072486814</v>
      </c>
      <c r="CJ155" s="406">
        <f t="shared" si="174"/>
        <v>2.0328381548084309</v>
      </c>
      <c r="CK155" s="407">
        <f t="shared" si="174"/>
        <v>0.3065134099616813</v>
      </c>
      <c r="CL155" s="407">
        <f t="shared" si="174"/>
        <v>-0.6875477463712798</v>
      </c>
      <c r="CM155" s="407">
        <f t="shared" si="174"/>
        <v>0.7692307692307736</v>
      </c>
      <c r="CN155" s="407">
        <f t="shared" si="174"/>
        <v>7.6335877862604207E-2</v>
      </c>
      <c r="CO155" s="407">
        <f t="shared" si="174"/>
        <v>-0.76277650648360407</v>
      </c>
      <c r="CP155" s="407">
        <f t="shared" si="174"/>
        <v>0.38431975403537422</v>
      </c>
      <c r="CQ155" s="407">
        <f t="shared" si="174"/>
        <v>1.5313935681470241</v>
      </c>
      <c r="CR155" s="407">
        <f t="shared" si="174"/>
        <v>0.90497737556563607</v>
      </c>
      <c r="CS155" s="407">
        <f t="shared" si="174"/>
        <v>0.29895366218235608</v>
      </c>
      <c r="CT155" s="407">
        <f t="shared" si="174"/>
        <v>0.14903129657228931</v>
      </c>
      <c r="CU155" s="408">
        <f t="shared" si="174"/>
        <v>0.8928571428571388</v>
      </c>
      <c r="CV155" s="407">
        <f t="shared" si="174"/>
        <v>1.4011799410029511</v>
      </c>
      <c r="CW155" s="407">
        <f t="shared" si="174"/>
        <v>0.6545454545454561</v>
      </c>
      <c r="CX155" s="407">
        <f t="shared" si="174"/>
        <v>1.7341040462427628</v>
      </c>
      <c r="CY155" s="407">
        <f t="shared" si="174"/>
        <v>1.136363636363626</v>
      </c>
      <c r="CZ155" s="407">
        <f t="shared" si="174"/>
        <v>-1.2640449438202239</v>
      </c>
      <c r="DA155" s="407">
        <f t="shared" si="174"/>
        <v>-2.0625889046941666</v>
      </c>
      <c r="DB155" s="407">
        <f t="shared" si="174"/>
        <v>0.29048656499637104</v>
      </c>
      <c r="DC155" s="407">
        <f t="shared" si="174"/>
        <v>2.7516292541636602</v>
      </c>
      <c r="DD155" s="409">
        <f t="shared" si="174"/>
        <v>0.28188865398168161</v>
      </c>
      <c r="DE155" s="409">
        <f t="shared" si="174"/>
        <v>-1.1946591707660019</v>
      </c>
      <c r="DF155" s="409">
        <f t="shared" si="174"/>
        <v>-7.1123755334284056E-2</v>
      </c>
      <c r="DG155" s="410">
        <f t="shared" si="174"/>
        <v>0</v>
      </c>
      <c r="DH155" s="411">
        <f t="shared" si="174"/>
        <v>0.56939501779361024</v>
      </c>
      <c r="DI155" s="409">
        <f t="shared" si="174"/>
        <v>7.0771408351006926E-2</v>
      </c>
      <c r="DJ155" s="409">
        <f t="shared" si="174"/>
        <v>0.84865629420083621</v>
      </c>
      <c r="DK155" s="409">
        <f t="shared" si="174"/>
        <v>1.0518934081346458</v>
      </c>
      <c r="DL155" s="409">
        <f t="shared" si="174"/>
        <v>-1.3185287994448345</v>
      </c>
      <c r="DM155" s="409">
        <f t="shared" si="174"/>
        <v>-0.91420534458508484</v>
      </c>
      <c r="DN155" s="409">
        <f t="shared" si="174"/>
        <v>0.42583392476933568</v>
      </c>
      <c r="DO155" s="409">
        <f t="shared" si="174"/>
        <v>0.35335689045936647</v>
      </c>
      <c r="DP155" s="409">
        <f t="shared" si="174"/>
        <v>0.49295774647886503</v>
      </c>
      <c r="DQ155" s="409">
        <f t="shared" si="174"/>
        <v>1.6117729502452818</v>
      </c>
      <c r="DR155" s="409">
        <f t="shared" si="174"/>
        <v>-0.48275862068965125</v>
      </c>
      <c r="DS155" s="410">
        <f t="shared" si="174"/>
        <v>0.41580041580040472</v>
      </c>
      <c r="DT155" s="411">
        <f t="shared" si="174"/>
        <v>1.4492753623188435</v>
      </c>
      <c r="DU155" s="409">
        <f t="shared" si="174"/>
        <v>-0.88435374149659651</v>
      </c>
      <c r="DV155" s="409">
        <f t="shared" si="174"/>
        <v>-0.13726835964308748</v>
      </c>
      <c r="DW155" s="409">
        <f t="shared" si="174"/>
        <v>0.48109965635738661</v>
      </c>
      <c r="DX155" s="409">
        <f t="shared" si="174"/>
        <v>-1.3679890560875521</v>
      </c>
      <c r="DY155" s="409">
        <f t="shared" ref="DY155:EQ155" si="175">(DY5/DX5)*100-100</f>
        <v>-6.9348127600548537E-2</v>
      </c>
      <c r="DZ155" s="409">
        <f t="shared" si="175"/>
        <v>0.48577376821651796</v>
      </c>
      <c r="EA155" s="409">
        <f t="shared" si="175"/>
        <v>0.75966850828727672</v>
      </c>
      <c r="EB155" s="409">
        <f t="shared" si="175"/>
        <v>-0.1370801919122755</v>
      </c>
      <c r="EC155" s="409">
        <f t="shared" si="175"/>
        <v>0.41180507892933349</v>
      </c>
      <c r="ED155" s="409">
        <f t="shared" si="175"/>
        <v>1.5721120984278656</v>
      </c>
      <c r="EE155" s="410">
        <f t="shared" si="175"/>
        <v>-0.94212651413189974</v>
      </c>
      <c r="EF155" s="409">
        <f t="shared" si="175"/>
        <v>-0.54347826086956275</v>
      </c>
      <c r="EG155" s="413">
        <f t="shared" si="175"/>
        <v>-0.13661202185794252</v>
      </c>
      <c r="EH155" s="413">
        <f t="shared" si="175"/>
        <v>-0.27359781121749904</v>
      </c>
      <c r="EI155" s="420">
        <f t="shared" si="175"/>
        <v>0.82304526748970375</v>
      </c>
      <c r="EJ155" s="413">
        <f t="shared" si="175"/>
        <v>-0.27210884353742415</v>
      </c>
      <c r="EK155" s="413">
        <f t="shared" si="175"/>
        <v>0.40927694406546777</v>
      </c>
      <c r="EL155" s="420">
        <f t="shared" si="175"/>
        <v>0.95108695652174902</v>
      </c>
      <c r="EM155" s="420">
        <f t="shared" si="175"/>
        <v>0.74024226110363145</v>
      </c>
      <c r="EN155" s="420">
        <f t="shared" si="175"/>
        <v>-0.60120240480961229</v>
      </c>
      <c r="EO155" s="420">
        <f t="shared" si="175"/>
        <v>-0.13440860215054329</v>
      </c>
      <c r="EP155" s="420">
        <f t="shared" si="175"/>
        <v>1.009421265141313</v>
      </c>
      <c r="EQ155" s="454">
        <f t="shared" si="175"/>
        <v>0.33311125916056028</v>
      </c>
      <c r="ER155" s="415"/>
      <c r="ES155" s="413"/>
      <c r="ET155" s="413"/>
      <c r="EU155" s="413"/>
      <c r="EV155" s="413"/>
      <c r="EW155" s="413"/>
      <c r="EX155" s="413"/>
      <c r="EY155" s="413"/>
      <c r="EZ155" s="413"/>
      <c r="FA155" s="413"/>
      <c r="FB155" s="413"/>
      <c r="FC155" s="414"/>
      <c r="FD155" s="174"/>
      <c r="FE155" s="174"/>
      <c r="FF155" s="174"/>
      <c r="FG155" s="174"/>
      <c r="FH155" s="174"/>
      <c r="FI155" s="174"/>
      <c r="FJ155" s="174"/>
      <c r="FK155" s="414"/>
      <c r="FL155" s="415"/>
      <c r="FM155" s="415"/>
      <c r="FN155" s="415"/>
      <c r="FO155" s="174"/>
      <c r="FP155" s="414"/>
      <c r="FQ155" s="415"/>
      <c r="FR155" s="174"/>
      <c r="FS155" s="174"/>
      <c r="FT155" s="174"/>
      <c r="FU155" s="174"/>
      <c r="FV155" s="413"/>
      <c r="FW155" s="174"/>
      <c r="FX155" s="174"/>
      <c r="FY155" s="413"/>
      <c r="FZ155" s="415"/>
      <c r="GA155" s="415"/>
      <c r="GB155" s="415"/>
      <c r="GC155" s="415"/>
      <c r="GD155" s="415"/>
      <c r="GE155" s="174"/>
      <c r="GF155" s="413"/>
      <c r="GG155" s="415"/>
      <c r="GH155" s="174"/>
      <c r="GI155" s="415"/>
      <c r="GJ155" s="174"/>
      <c r="GK155" s="174"/>
      <c r="GL155" s="415"/>
      <c r="GM155" s="174"/>
      <c r="GN155" s="174"/>
      <c r="GO155" s="415"/>
      <c r="GP155" s="415"/>
      <c r="GQ155" s="174"/>
      <c r="GR155" s="174"/>
      <c r="GS155" s="415"/>
      <c r="GT155" s="415"/>
      <c r="GU155" s="174"/>
      <c r="GV155" s="174"/>
      <c r="GW155" s="415"/>
      <c r="GX155" s="174"/>
      <c r="GY155" s="174"/>
      <c r="GZ155" s="174"/>
      <c r="HA155" s="174"/>
      <c r="HB155" s="174"/>
      <c r="HC155" s="174"/>
      <c r="HD155" s="174"/>
      <c r="HE155" s="174"/>
      <c r="HF155" s="174"/>
      <c r="HG155" s="174"/>
      <c r="HH155" s="174"/>
      <c r="HI155" s="174"/>
      <c r="HJ155" s="174"/>
      <c r="HK155" s="174"/>
      <c r="HL155" s="174"/>
      <c r="HM155" s="174"/>
      <c r="HN155" s="174"/>
      <c r="HO155" s="174"/>
      <c r="HP155" s="174"/>
      <c r="HQ155" s="174"/>
      <c r="HR155" s="174"/>
      <c r="HS155" s="174"/>
      <c r="HT155" s="174"/>
      <c r="HU155" s="174"/>
      <c r="HV155" s="415"/>
      <c r="HW155" s="415"/>
      <c r="HX155" s="174"/>
      <c r="HY155" s="415"/>
      <c r="HZ155" s="415"/>
      <c r="IA155" s="174"/>
      <c r="IB155" s="174"/>
      <c r="IC155" s="174"/>
      <c r="ID155" s="174"/>
      <c r="IE155" s="174"/>
      <c r="IF155" s="415"/>
      <c r="IG155" s="415"/>
      <c r="IH155" s="174"/>
      <c r="II155" s="174"/>
      <c r="IJ155" s="174"/>
      <c r="IK155" s="415"/>
      <c r="IL155" s="415"/>
      <c r="IM155" s="174"/>
      <c r="IN155" s="174"/>
      <c r="IO155" s="415"/>
      <c r="IP155" s="415"/>
      <c r="IQ155" s="415"/>
      <c r="IR155" s="174"/>
      <c r="IS155" s="174"/>
      <c r="IT155" s="174"/>
      <c r="IU155" s="174"/>
      <c r="IV155" s="174"/>
      <c r="IW155" s="174"/>
      <c r="IX155" s="174"/>
      <c r="IY155" s="174"/>
      <c r="IZ155" s="174"/>
      <c r="JA155" s="174"/>
      <c r="JB155" s="174"/>
      <c r="JC155" s="174"/>
      <c r="JD155" s="174"/>
      <c r="JE155" s="174"/>
      <c r="JF155" s="174"/>
      <c r="JG155" s="174"/>
    </row>
    <row r="156" spans="2:267" ht="15" customHeight="1">
      <c r="B156" s="139" t="s">
        <v>125</v>
      </c>
      <c r="C156" s="403"/>
      <c r="D156" s="404"/>
      <c r="E156" s="161"/>
      <c r="F156" s="161"/>
      <c r="G156" s="161"/>
      <c r="H156" s="161"/>
      <c r="I156" s="161"/>
      <c r="J156" s="161"/>
      <c r="K156" s="161"/>
      <c r="L156" s="161"/>
      <c r="M156" s="161"/>
      <c r="N156" s="161"/>
      <c r="O156" s="405"/>
      <c r="P156" s="406"/>
      <c r="Q156" s="407"/>
      <c r="R156" s="407"/>
      <c r="S156" s="407"/>
      <c r="T156" s="407"/>
      <c r="U156" s="407"/>
      <c r="V156" s="407"/>
      <c r="W156" s="407"/>
      <c r="X156" s="407"/>
      <c r="Y156" s="407"/>
      <c r="Z156" s="407"/>
      <c r="AA156" s="408"/>
      <c r="AB156" s="406"/>
      <c r="AC156" s="407"/>
      <c r="AD156" s="407"/>
      <c r="AE156" s="407"/>
      <c r="AF156" s="407"/>
      <c r="AG156" s="407"/>
      <c r="AH156" s="407"/>
      <c r="AI156" s="407"/>
      <c r="AJ156" s="407"/>
      <c r="AK156" s="407"/>
      <c r="AL156" s="407"/>
      <c r="AM156" s="408"/>
      <c r="AN156" s="407"/>
      <c r="AO156" s="407"/>
      <c r="AP156" s="407"/>
      <c r="AQ156" s="407"/>
      <c r="AR156" s="407"/>
      <c r="AS156" s="407"/>
      <c r="AT156" s="407"/>
      <c r="AU156" s="407"/>
      <c r="AV156" s="407"/>
      <c r="AW156" s="407"/>
      <c r="AX156" s="407"/>
      <c r="AY156" s="408"/>
      <c r="AZ156" s="407"/>
      <c r="BA156" s="407"/>
      <c r="BB156" s="407"/>
      <c r="BC156" s="407"/>
      <c r="BD156" s="407"/>
      <c r="BE156" s="407"/>
      <c r="BF156" s="407"/>
      <c r="BG156" s="407"/>
      <c r="BH156" s="407"/>
      <c r="BI156" s="407"/>
      <c r="BJ156" s="407"/>
      <c r="BK156" s="408"/>
      <c r="BL156" s="406"/>
      <c r="BM156" s="407"/>
      <c r="BN156" s="407"/>
      <c r="BO156" s="407"/>
      <c r="BP156" s="407"/>
      <c r="BQ156" s="407"/>
      <c r="BR156" s="407"/>
      <c r="BS156" s="407"/>
      <c r="BT156" s="407"/>
      <c r="BU156" s="407"/>
      <c r="BV156" s="407"/>
      <c r="BW156" s="408"/>
      <c r="BX156" s="406">
        <f t="shared" ref="BX156:EI156" si="176">(POWER(BX5/BL5,1)-1)*100</f>
        <v>2.2388059701492491</v>
      </c>
      <c r="BY156" s="407">
        <f t="shared" si="176"/>
        <v>2.4875621890547261</v>
      </c>
      <c r="BZ156" s="407">
        <f t="shared" si="176"/>
        <v>3.4252297410192201</v>
      </c>
      <c r="CA156" s="407">
        <f t="shared" si="176"/>
        <v>2.9093931837073983</v>
      </c>
      <c r="CB156" s="407">
        <f t="shared" si="176"/>
        <v>1.56895127993395</v>
      </c>
      <c r="CC156" s="407">
        <f t="shared" si="176"/>
        <v>1.6583747927031434</v>
      </c>
      <c r="CD156" s="407">
        <f t="shared" si="176"/>
        <v>0.57236304170074082</v>
      </c>
      <c r="CE156" s="407">
        <f t="shared" si="176"/>
        <v>1.6949152542372836</v>
      </c>
      <c r="CF156" s="407">
        <f t="shared" si="176"/>
        <v>2.661290322580645</v>
      </c>
      <c r="CG156" s="407">
        <f t="shared" si="176"/>
        <v>3.5569927243330524</v>
      </c>
      <c r="CH156" s="407">
        <f t="shared" si="176"/>
        <v>3.0522088353413857</v>
      </c>
      <c r="CI156" s="408">
        <f t="shared" si="176"/>
        <v>3.3117932148626794</v>
      </c>
      <c r="CJ156" s="406">
        <f t="shared" si="176"/>
        <v>5.8394160583941535</v>
      </c>
      <c r="CK156" s="407">
        <f t="shared" si="176"/>
        <v>5.9061488673139317</v>
      </c>
      <c r="CL156" s="407">
        <f t="shared" si="176"/>
        <v>5.0080775444264924</v>
      </c>
      <c r="CM156" s="407">
        <f t="shared" si="176"/>
        <v>5.8158319870759367</v>
      </c>
      <c r="CN156" s="407">
        <f t="shared" si="176"/>
        <v>6.5853658536585424</v>
      </c>
      <c r="CO156" s="407">
        <f t="shared" si="176"/>
        <v>6.1174551386623088</v>
      </c>
      <c r="CP156" s="407">
        <f t="shared" si="176"/>
        <v>6.1788617886178843</v>
      </c>
      <c r="CQ156" s="407">
        <f t="shared" si="176"/>
        <v>5.2380952380952417</v>
      </c>
      <c r="CR156" s="407">
        <f t="shared" si="176"/>
        <v>5.1060487038491864</v>
      </c>
      <c r="CS156" s="407">
        <f t="shared" si="176"/>
        <v>4.7619047619047672</v>
      </c>
      <c r="CT156" s="407">
        <f t="shared" si="176"/>
        <v>4.7544816835541681</v>
      </c>
      <c r="CU156" s="408">
        <f t="shared" si="176"/>
        <v>6.0203283815480679</v>
      </c>
      <c r="CV156" s="455">
        <f t="shared" si="176"/>
        <v>5.3639846743295028</v>
      </c>
      <c r="CW156" s="455">
        <f t="shared" si="176"/>
        <v>5.7295645530939687</v>
      </c>
      <c r="CX156" s="455">
        <f t="shared" si="176"/>
        <v>8.3076923076923279</v>
      </c>
      <c r="CY156" s="455">
        <f t="shared" si="176"/>
        <v>8.7022900763358724</v>
      </c>
      <c r="CZ156" s="455">
        <f t="shared" si="176"/>
        <v>7.2463768115942129</v>
      </c>
      <c r="DA156" s="455">
        <f t="shared" si="176"/>
        <v>5.8416602613374335</v>
      </c>
      <c r="DB156" s="455">
        <f t="shared" si="176"/>
        <v>5.7427258805512915</v>
      </c>
      <c r="DC156" s="455">
        <f t="shared" si="176"/>
        <v>7.0135746606335037</v>
      </c>
      <c r="DD156" s="456">
        <f t="shared" si="176"/>
        <v>6.3527653213751867</v>
      </c>
      <c r="DE156" s="456">
        <f t="shared" si="176"/>
        <v>4.7690014903129629</v>
      </c>
      <c r="DF156" s="456">
        <f t="shared" si="176"/>
        <v>4.5386904761904656</v>
      </c>
      <c r="DG156" s="457">
        <f t="shared" si="176"/>
        <v>3.6135693215339382</v>
      </c>
      <c r="DH156" s="458">
        <f t="shared" si="176"/>
        <v>2.7636363636363681</v>
      </c>
      <c r="DI156" s="456">
        <f t="shared" si="176"/>
        <v>2.1676300578034713</v>
      </c>
      <c r="DJ156" s="409">
        <f t="shared" si="176"/>
        <v>1.2784090909090828</v>
      </c>
      <c r="DK156" s="409">
        <f t="shared" si="176"/>
        <v>1.1938202247190999</v>
      </c>
      <c r="DL156" s="409">
        <f t="shared" si="176"/>
        <v>1.1379800853485111</v>
      </c>
      <c r="DM156" s="409">
        <f t="shared" si="176"/>
        <v>2.3238925199709604</v>
      </c>
      <c r="DN156" s="409">
        <f t="shared" si="176"/>
        <v>2.4619840695148554</v>
      </c>
      <c r="DO156" s="409">
        <f t="shared" si="176"/>
        <v>7.0472163495405304E-2</v>
      </c>
      <c r="DP156" s="409">
        <f t="shared" si="176"/>
        <v>0.28109627547432403</v>
      </c>
      <c r="DQ156" s="409">
        <f t="shared" si="176"/>
        <v>3.1294452347083945</v>
      </c>
      <c r="DR156" s="409">
        <f t="shared" si="176"/>
        <v>2.7046263345195776</v>
      </c>
      <c r="DS156" s="410">
        <f t="shared" si="176"/>
        <v>3.1316725978647764</v>
      </c>
      <c r="DT156" s="411">
        <f t="shared" si="176"/>
        <v>4.0339702760084917</v>
      </c>
      <c r="DU156" s="409">
        <f t="shared" si="176"/>
        <v>3.0410183875530183</v>
      </c>
      <c r="DV156" s="409">
        <f t="shared" si="176"/>
        <v>2.0336605890603154</v>
      </c>
      <c r="DW156" s="409">
        <f t="shared" si="176"/>
        <v>1.4573213046495503</v>
      </c>
      <c r="DX156" s="409">
        <f t="shared" si="176"/>
        <v>1.4064697609001309</v>
      </c>
      <c r="DY156" s="409">
        <f t="shared" si="176"/>
        <v>2.2711142654364691</v>
      </c>
      <c r="DZ156" s="409">
        <f t="shared" si="176"/>
        <v>2.3321554770318054</v>
      </c>
      <c r="EA156" s="409">
        <f t="shared" si="176"/>
        <v>2.7464788732394441</v>
      </c>
      <c r="EB156" s="409">
        <f t="shared" si="176"/>
        <v>2.1023125437981793</v>
      </c>
      <c r="EC156" s="409">
        <f t="shared" si="176"/>
        <v>0.89655172413793949</v>
      </c>
      <c r="ED156" s="409">
        <f t="shared" si="176"/>
        <v>2.9799029799029597</v>
      </c>
      <c r="EE156" s="410">
        <f t="shared" si="176"/>
        <v>1.5873015873015817</v>
      </c>
      <c r="EF156" s="409">
        <f t="shared" si="176"/>
        <v>-0.40816326530611624</v>
      </c>
      <c r="EG156" s="413">
        <f t="shared" si="176"/>
        <v>0.34317089910775866</v>
      </c>
      <c r="EH156" s="413">
        <f t="shared" si="176"/>
        <v>0.20618556701030855</v>
      </c>
      <c r="EI156" s="420">
        <f t="shared" si="176"/>
        <v>0.54719562243503717</v>
      </c>
      <c r="EJ156" s="420">
        <f t="shared" ref="EJ156:EQ156" si="177">(POWER(EJ5/DX5,1)-1)*100</f>
        <v>1.6643550624133141</v>
      </c>
      <c r="EK156" s="413">
        <f t="shared" si="177"/>
        <v>2.1512838306731341</v>
      </c>
      <c r="EL156" s="420">
        <f t="shared" si="177"/>
        <v>2.6243093922651894</v>
      </c>
      <c r="EM156" s="420">
        <f t="shared" si="177"/>
        <v>2.6045236463331012</v>
      </c>
      <c r="EN156" s="420">
        <f t="shared" si="177"/>
        <v>2.1276595744680993</v>
      </c>
      <c r="EO156" s="420">
        <f t="shared" si="177"/>
        <v>1.5721120984278691</v>
      </c>
      <c r="EP156" s="420">
        <f t="shared" si="177"/>
        <v>1.0094212651413192</v>
      </c>
      <c r="EQ156" s="454">
        <f t="shared" si="177"/>
        <v>2.3097826086956541</v>
      </c>
      <c r="ER156" s="415"/>
      <c r="ES156" s="413"/>
      <c r="ET156" s="413"/>
      <c r="EU156" s="413"/>
      <c r="EV156" s="413"/>
      <c r="EW156" s="413"/>
      <c r="EX156" s="413"/>
      <c r="EY156" s="413"/>
      <c r="EZ156" s="413"/>
      <c r="FA156" s="413"/>
      <c r="FB156" s="413"/>
      <c r="FC156" s="414"/>
      <c r="FD156" s="174"/>
      <c r="FE156" s="174"/>
      <c r="FF156" s="174"/>
      <c r="FG156" s="174"/>
      <c r="FH156" s="174"/>
      <c r="FI156" s="174"/>
      <c r="FJ156" s="174"/>
      <c r="FK156" s="414"/>
      <c r="FL156" s="415"/>
      <c r="FM156" s="415"/>
      <c r="FN156" s="415"/>
      <c r="FO156" s="174"/>
      <c r="FP156" s="414"/>
      <c r="FQ156" s="415"/>
      <c r="FR156" s="174"/>
      <c r="FS156" s="174"/>
      <c r="FT156" s="174"/>
      <c r="FU156" s="174"/>
      <c r="FV156" s="413"/>
      <c r="FW156" s="174"/>
      <c r="FX156" s="174"/>
      <c r="FY156" s="413"/>
      <c r="FZ156" s="415"/>
      <c r="GA156" s="415"/>
      <c r="GB156" s="415"/>
      <c r="GC156" s="415"/>
      <c r="GD156" s="415"/>
      <c r="GE156" s="174"/>
      <c r="GF156" s="413"/>
      <c r="GG156" s="415"/>
      <c r="GH156" s="174"/>
      <c r="GI156" s="415"/>
      <c r="GJ156" s="174"/>
      <c r="GK156" s="174"/>
      <c r="GL156" s="415"/>
      <c r="GM156" s="174"/>
      <c r="GN156" s="174"/>
      <c r="GO156" s="415"/>
      <c r="GP156" s="415"/>
      <c r="GQ156" s="174"/>
      <c r="GR156" s="174"/>
      <c r="GS156" s="415"/>
      <c r="GT156" s="415"/>
      <c r="GU156" s="174"/>
      <c r="GV156" s="174"/>
      <c r="GW156" s="415"/>
      <c r="GX156" s="174"/>
      <c r="GY156" s="174"/>
      <c r="GZ156" s="174"/>
      <c r="HA156" s="174"/>
      <c r="HB156" s="174"/>
      <c r="HC156" s="174"/>
      <c r="HD156" s="174"/>
      <c r="HE156" s="174"/>
      <c r="HF156" s="174"/>
      <c r="HG156" s="174"/>
      <c r="HH156" s="174"/>
      <c r="HI156" s="174"/>
      <c r="HJ156" s="174"/>
      <c r="HK156" s="174"/>
      <c r="HL156" s="174"/>
      <c r="HM156" s="174"/>
      <c r="HN156" s="174"/>
      <c r="HO156" s="174"/>
      <c r="HP156" s="174"/>
      <c r="HQ156" s="174"/>
      <c r="HR156" s="174"/>
      <c r="HS156" s="174"/>
      <c r="HT156" s="174"/>
      <c r="HU156" s="174"/>
      <c r="HV156" s="415"/>
      <c r="HW156" s="415"/>
      <c r="HX156" s="174"/>
      <c r="HY156" s="415"/>
      <c r="HZ156" s="415"/>
      <c r="IA156" s="174"/>
      <c r="IB156" s="174"/>
      <c r="IC156" s="174"/>
      <c r="ID156" s="174"/>
      <c r="IE156" s="174"/>
      <c r="IF156" s="415"/>
      <c r="IG156" s="415"/>
      <c r="IH156" s="174"/>
      <c r="II156" s="174"/>
      <c r="IJ156" s="174"/>
      <c r="IK156" s="415"/>
      <c r="IL156" s="415"/>
      <c r="IM156" s="174"/>
      <c r="IN156" s="174"/>
      <c r="IO156" s="415"/>
      <c r="IP156" s="415"/>
      <c r="IQ156" s="415"/>
      <c r="IR156" s="174"/>
      <c r="IS156" s="174"/>
      <c r="IT156" s="174"/>
      <c r="IU156" s="174"/>
      <c r="IV156" s="174"/>
      <c r="IW156" s="174"/>
      <c r="IX156" s="174"/>
      <c r="IY156" s="174"/>
      <c r="IZ156" s="174"/>
      <c r="JA156" s="174"/>
      <c r="JB156" s="174"/>
      <c r="JC156" s="174"/>
      <c r="JD156" s="174"/>
      <c r="JE156" s="174"/>
      <c r="JF156" s="174"/>
      <c r="JG156" s="174"/>
    </row>
    <row r="157" spans="2:267" ht="15" customHeight="1">
      <c r="B157" s="139" t="s">
        <v>126</v>
      </c>
      <c r="C157" s="403"/>
      <c r="D157" s="404"/>
      <c r="E157" s="161"/>
      <c r="F157" s="161"/>
      <c r="G157" s="161"/>
      <c r="H157" s="161"/>
      <c r="I157" s="161"/>
      <c r="J157" s="161"/>
      <c r="K157" s="161"/>
      <c r="L157" s="59"/>
      <c r="M157" s="59"/>
      <c r="N157" s="59"/>
      <c r="O157" s="405"/>
      <c r="P157" s="439"/>
      <c r="Q157" s="138"/>
      <c r="R157" s="138"/>
      <c r="S157" s="138"/>
      <c r="T157" s="138"/>
      <c r="U157" s="138"/>
      <c r="V157" s="138"/>
      <c r="W157" s="138"/>
      <c r="X157" s="138"/>
      <c r="Y157" s="138"/>
      <c r="Z157" s="138"/>
      <c r="AA157" s="408"/>
      <c r="AB157" s="406"/>
      <c r="AC157" s="407"/>
      <c r="AD157" s="407"/>
      <c r="AE157" s="407"/>
      <c r="AF157" s="407"/>
      <c r="AG157" s="407"/>
      <c r="AH157" s="407"/>
      <c r="AI157" s="407"/>
      <c r="AJ157" s="407"/>
      <c r="AK157" s="407"/>
      <c r="AL157" s="407"/>
      <c r="AM157" s="408"/>
      <c r="AN157" s="407"/>
      <c r="AO157" s="407"/>
      <c r="AP157" s="407"/>
      <c r="AQ157" s="407"/>
      <c r="AR157" s="407"/>
      <c r="AS157" s="407"/>
      <c r="AT157" s="407"/>
      <c r="AU157" s="407"/>
      <c r="AV157" s="407"/>
      <c r="AW157" s="407"/>
      <c r="AX157" s="407"/>
      <c r="AY157" s="408"/>
      <c r="AZ157" s="407"/>
      <c r="BA157" s="407"/>
      <c r="BB157" s="407"/>
      <c r="BC157" s="407"/>
      <c r="BD157" s="138"/>
      <c r="BE157" s="138"/>
      <c r="BF157" s="138"/>
      <c r="BG157" s="138"/>
      <c r="BH157" s="138"/>
      <c r="BI157" s="138"/>
      <c r="BJ157" s="138"/>
      <c r="BK157" s="440"/>
      <c r="BL157" s="439"/>
      <c r="BM157" s="138"/>
      <c r="BN157" s="138"/>
      <c r="BO157" s="138"/>
      <c r="BP157" s="138"/>
      <c r="BQ157" s="138"/>
      <c r="BR157" s="138"/>
      <c r="BS157" s="138"/>
      <c r="BT157" s="138"/>
      <c r="BU157" s="138"/>
      <c r="BV157" s="138"/>
      <c r="BW157" s="440"/>
      <c r="BX157" s="406">
        <f t="shared" ref="BX157:EI157" si="178">((BX6/BL6)-1)*100</f>
        <v>3.7783375314861534</v>
      </c>
      <c r="BY157" s="407">
        <f t="shared" si="178"/>
        <v>3.3528918692372178</v>
      </c>
      <c r="BZ157" s="407">
        <f t="shared" si="178"/>
        <v>3.6104114189756675</v>
      </c>
      <c r="CA157" s="407">
        <f t="shared" si="178"/>
        <v>3.0000000000000027</v>
      </c>
      <c r="CB157" s="407">
        <f t="shared" si="178"/>
        <v>2.9975020815986797</v>
      </c>
      <c r="CC157" s="407">
        <f t="shared" si="178"/>
        <v>2.7408637873754138</v>
      </c>
      <c r="CD157" s="407">
        <f t="shared" si="178"/>
        <v>1.8047579983593076</v>
      </c>
      <c r="CE157" s="407">
        <f t="shared" si="178"/>
        <v>1.8775510204081636</v>
      </c>
      <c r="CF157" s="407">
        <f t="shared" si="178"/>
        <v>1.8668831168831224</v>
      </c>
      <c r="CG157" s="407">
        <f t="shared" si="178"/>
        <v>3.1630170316301776</v>
      </c>
      <c r="CH157" s="407">
        <f t="shared" si="178"/>
        <v>3.0744336569579422</v>
      </c>
      <c r="CI157" s="408">
        <f t="shared" si="178"/>
        <v>3.3198380566801466</v>
      </c>
      <c r="CJ157" s="406">
        <f t="shared" si="178"/>
        <v>5.2588996763754059</v>
      </c>
      <c r="CK157" s="407">
        <f t="shared" si="178"/>
        <v>5.5150040551500412</v>
      </c>
      <c r="CL157" s="407">
        <f t="shared" si="178"/>
        <v>5.6726094003241467</v>
      </c>
      <c r="CM157" s="407">
        <f t="shared" si="178"/>
        <v>6.0679611650485521</v>
      </c>
      <c r="CN157" s="407">
        <f t="shared" si="178"/>
        <v>6.3055780113177029</v>
      </c>
      <c r="CO157" s="407">
        <f t="shared" si="178"/>
        <v>6.3864187550525475</v>
      </c>
      <c r="CP157" s="407">
        <f t="shared" si="178"/>
        <v>7.0910556003223268</v>
      </c>
      <c r="CQ157" s="407">
        <f t="shared" si="178"/>
        <v>7.6121794871794934</v>
      </c>
      <c r="CR157" s="407">
        <f t="shared" si="178"/>
        <v>7.2509960159362397</v>
      </c>
      <c r="CS157" s="407">
        <f t="shared" si="178"/>
        <v>6.9182389937106903</v>
      </c>
      <c r="CT157" s="407">
        <f t="shared" si="178"/>
        <v>6.4364207221349945</v>
      </c>
      <c r="CU157" s="408">
        <f t="shared" si="178"/>
        <v>6.9749216300940553</v>
      </c>
      <c r="CV157" s="455">
        <f t="shared" si="178"/>
        <v>6.0722521137586583</v>
      </c>
      <c r="CW157" s="455">
        <f t="shared" si="178"/>
        <v>6.302843966179883</v>
      </c>
      <c r="CX157" s="455">
        <f t="shared" si="178"/>
        <v>6.2116564417177944</v>
      </c>
      <c r="CY157" s="455">
        <f t="shared" si="178"/>
        <v>6.7124332570556833</v>
      </c>
      <c r="CZ157" s="455">
        <f t="shared" si="178"/>
        <v>6.2357414448669157</v>
      </c>
      <c r="DA157" s="455">
        <f t="shared" si="178"/>
        <v>6.07902735562309</v>
      </c>
      <c r="DB157" s="455">
        <f t="shared" si="178"/>
        <v>5.8690744920993021</v>
      </c>
      <c r="DC157" s="455">
        <f t="shared" si="178"/>
        <v>4.9888309754281268</v>
      </c>
      <c r="DD157" s="456">
        <f t="shared" si="178"/>
        <v>5.2005943536404198</v>
      </c>
      <c r="DE157" s="456">
        <f t="shared" si="178"/>
        <v>4.5588235294117485</v>
      </c>
      <c r="DF157" s="456">
        <f t="shared" si="178"/>
        <v>4.8672566371681381</v>
      </c>
      <c r="DG157" s="457">
        <f t="shared" si="178"/>
        <v>4.2490842490842562</v>
      </c>
      <c r="DH157" s="458">
        <f t="shared" si="178"/>
        <v>3.6956521739130332</v>
      </c>
      <c r="DI157" s="456">
        <f t="shared" si="178"/>
        <v>3.3984092552422185</v>
      </c>
      <c r="DJ157" s="409">
        <f t="shared" si="178"/>
        <v>3.2490974729241895</v>
      </c>
      <c r="DK157" s="409">
        <f t="shared" si="178"/>
        <v>2.501786990707644</v>
      </c>
      <c r="DL157" s="409">
        <f t="shared" si="178"/>
        <v>2.7916964924838972</v>
      </c>
      <c r="DM157" s="409">
        <f t="shared" si="178"/>
        <v>2.7936962750716443</v>
      </c>
      <c r="DN157" s="409">
        <f t="shared" si="178"/>
        <v>2.274342572850041</v>
      </c>
      <c r="DO157" s="409">
        <f t="shared" si="178"/>
        <v>2.0567375886524797</v>
      </c>
      <c r="DP157" s="409">
        <f t="shared" si="178"/>
        <v>1.5536723163841915</v>
      </c>
      <c r="DQ157" s="409">
        <f t="shared" si="178"/>
        <v>1.6174402250351605</v>
      </c>
      <c r="DR157" s="409">
        <f t="shared" si="178"/>
        <v>1.2658227848101333</v>
      </c>
      <c r="DS157" s="410">
        <f t="shared" si="178"/>
        <v>1.6163035839775075</v>
      </c>
      <c r="DT157" s="411">
        <f t="shared" si="178"/>
        <v>1.1180992313067684</v>
      </c>
      <c r="DU157" s="409">
        <f t="shared" si="178"/>
        <v>1.2587412587412583</v>
      </c>
      <c r="DV157" s="409">
        <f t="shared" si="178"/>
        <v>1.3986013986013957</v>
      </c>
      <c r="DW157" s="409">
        <f t="shared" si="178"/>
        <v>1.3249651324965139</v>
      </c>
      <c r="DX157" s="409">
        <f t="shared" si="178"/>
        <v>1.1838440111420656</v>
      </c>
      <c r="DY157" s="409">
        <f t="shared" si="178"/>
        <v>1.3937282229965264</v>
      </c>
      <c r="DZ157" s="409">
        <f t="shared" si="178"/>
        <v>2.0847810979847115</v>
      </c>
      <c r="EA157" s="409">
        <f t="shared" si="178"/>
        <v>2.0847810979847115</v>
      </c>
      <c r="EB157" s="409">
        <f t="shared" si="178"/>
        <v>2.0862308762169768</v>
      </c>
      <c r="EC157" s="409">
        <f t="shared" si="178"/>
        <v>1.799307958477514</v>
      </c>
      <c r="ED157" s="409">
        <f t="shared" si="178"/>
        <v>2.0833333333333259</v>
      </c>
      <c r="EE157" s="410">
        <f t="shared" si="178"/>
        <v>1.7980636237897585</v>
      </c>
      <c r="EF157" s="409">
        <f t="shared" si="178"/>
        <v>1.7968210089841286</v>
      </c>
      <c r="EG157" s="413">
        <f t="shared" si="178"/>
        <v>1.7955801104972302</v>
      </c>
      <c r="EH157" s="413">
        <f t="shared" si="178"/>
        <v>1.586206896551734</v>
      </c>
      <c r="EI157" s="420">
        <f t="shared" si="178"/>
        <v>1.6517549896765127</v>
      </c>
      <c r="EJ157" s="420">
        <f t="shared" ref="EJ157:EQ157" si="179">((EJ6/DX6)-1)*100</f>
        <v>1.789401238816235</v>
      </c>
      <c r="EK157" s="413">
        <f t="shared" si="179"/>
        <v>2.0618556701030855</v>
      </c>
      <c r="EL157" s="420">
        <f t="shared" si="179"/>
        <v>1.3614703880190593</v>
      </c>
      <c r="EM157" s="420">
        <f t="shared" si="179"/>
        <v>1.8379850238257278</v>
      </c>
      <c r="EN157" s="420">
        <f t="shared" si="179"/>
        <v>1.7029972752043543</v>
      </c>
      <c r="EO157" s="420">
        <f t="shared" si="179"/>
        <v>1.5635622025832907</v>
      </c>
      <c r="EP157" s="420">
        <f t="shared" si="179"/>
        <v>1.4965986394557707</v>
      </c>
      <c r="EQ157" s="454">
        <f t="shared" si="179"/>
        <v>1.4266304347826164</v>
      </c>
      <c r="ER157" s="415"/>
      <c r="ES157" s="413"/>
      <c r="ET157" s="413"/>
      <c r="EU157" s="413"/>
      <c r="EV157" s="413"/>
      <c r="EW157" s="413"/>
      <c r="EX157" s="413"/>
      <c r="EY157" s="413"/>
      <c r="EZ157" s="413"/>
      <c r="FA157" s="413"/>
      <c r="FB157" s="413"/>
      <c r="FC157" s="414"/>
      <c r="FD157" s="174"/>
      <c r="FE157" s="174"/>
      <c r="FF157" s="174"/>
      <c r="FG157" s="174"/>
      <c r="FH157" s="174"/>
      <c r="FI157" s="174"/>
      <c r="FJ157" s="174"/>
      <c r="FK157" s="414"/>
      <c r="FL157" s="415"/>
      <c r="FM157" s="415"/>
      <c r="FN157" s="415"/>
      <c r="FO157" s="174"/>
      <c r="FP157" s="414"/>
      <c r="FQ157" s="415"/>
      <c r="FR157" s="174"/>
      <c r="FS157" s="174"/>
      <c r="FT157" s="174"/>
      <c r="FU157" s="174"/>
      <c r="FV157" s="413"/>
      <c r="FW157" s="174"/>
      <c r="FX157" s="174"/>
      <c r="FY157" s="413"/>
      <c r="FZ157" s="415"/>
      <c r="GA157" s="415"/>
      <c r="GB157" s="415"/>
      <c r="GC157" s="415"/>
      <c r="GD157" s="415"/>
      <c r="GE157" s="174"/>
      <c r="GF157" s="413"/>
      <c r="GG157" s="415"/>
      <c r="GH157" s="174"/>
      <c r="GI157" s="415"/>
      <c r="GJ157" s="174"/>
      <c r="GK157" s="174"/>
      <c r="GL157" s="415"/>
      <c r="GM157" s="174"/>
      <c r="GN157" s="174"/>
      <c r="GO157" s="415"/>
      <c r="GP157" s="415"/>
      <c r="GQ157" s="174"/>
      <c r="GR157" s="174"/>
      <c r="GS157" s="415"/>
      <c r="GT157" s="415"/>
      <c r="GU157" s="174"/>
      <c r="GV157" s="174"/>
      <c r="GW157" s="415"/>
      <c r="GX157" s="174"/>
      <c r="GY157" s="174"/>
      <c r="GZ157" s="174"/>
      <c r="HA157" s="174"/>
      <c r="HB157" s="174"/>
      <c r="HC157" s="174"/>
      <c r="HD157" s="174"/>
      <c r="HE157" s="174"/>
      <c r="HF157" s="174"/>
      <c r="HG157" s="174"/>
      <c r="HH157" s="174"/>
      <c r="HI157" s="174"/>
      <c r="HJ157" s="174"/>
      <c r="HK157" s="174"/>
      <c r="HL157" s="174"/>
      <c r="HM157" s="174"/>
      <c r="HN157" s="174"/>
      <c r="HO157" s="174"/>
      <c r="HP157" s="174"/>
      <c r="HQ157" s="174"/>
      <c r="HR157" s="174"/>
      <c r="HS157" s="174"/>
      <c r="HT157" s="174"/>
      <c r="HU157" s="174"/>
      <c r="HV157" s="415"/>
      <c r="HW157" s="415"/>
      <c r="HX157" s="174"/>
      <c r="HY157" s="415"/>
      <c r="HZ157" s="415"/>
      <c r="IA157" s="174"/>
      <c r="IB157" s="174"/>
      <c r="IC157" s="174"/>
      <c r="ID157" s="174"/>
      <c r="IE157" s="174"/>
      <c r="IF157" s="415"/>
      <c r="IG157" s="415"/>
      <c r="IH157" s="174"/>
      <c r="II157" s="174"/>
      <c r="IJ157" s="174"/>
      <c r="IK157" s="415"/>
      <c r="IL157" s="415"/>
      <c r="IM157" s="174"/>
      <c r="IN157" s="174"/>
      <c r="IO157" s="415"/>
      <c r="IP157" s="415"/>
      <c r="IQ157" s="415"/>
      <c r="IR157" s="174"/>
      <c r="IS157" s="174"/>
      <c r="IT157" s="174"/>
      <c r="IU157" s="174"/>
      <c r="IV157" s="174"/>
      <c r="IW157" s="174"/>
      <c r="IX157" s="174"/>
      <c r="IY157" s="174"/>
      <c r="IZ157" s="174"/>
      <c r="JA157" s="174"/>
      <c r="JB157" s="174"/>
      <c r="JC157" s="174"/>
      <c r="JD157" s="174"/>
      <c r="JE157" s="174"/>
      <c r="JF157" s="174"/>
      <c r="JG157" s="174"/>
    </row>
    <row r="158" spans="2:267" ht="15" customHeight="1">
      <c r="B158" s="139" t="s">
        <v>145</v>
      </c>
      <c r="C158" s="403"/>
      <c r="D158" s="404"/>
      <c r="E158" s="161"/>
      <c r="F158" s="161"/>
      <c r="G158" s="161"/>
      <c r="H158" s="161"/>
      <c r="I158" s="161"/>
      <c r="J158" s="161"/>
      <c r="K158" s="161"/>
      <c r="L158" s="59"/>
      <c r="M158" s="59"/>
      <c r="N158" s="59"/>
      <c r="O158" s="405"/>
      <c r="P158" s="439"/>
      <c r="Q158" s="138"/>
      <c r="R158" s="138"/>
      <c r="S158" s="138"/>
      <c r="T158" s="138"/>
      <c r="U158" s="138"/>
      <c r="V158" s="138"/>
      <c r="W158" s="138"/>
      <c r="X158" s="138"/>
      <c r="Y158" s="138"/>
      <c r="Z158" s="138"/>
      <c r="AA158" s="408"/>
      <c r="AB158" s="406"/>
      <c r="AC158" s="407"/>
      <c r="AD158" s="407"/>
      <c r="AE158" s="407"/>
      <c r="AF158" s="407"/>
      <c r="AG158" s="407"/>
      <c r="AH158" s="407"/>
      <c r="AI158" s="407"/>
      <c r="AJ158" s="407"/>
      <c r="AK158" s="407"/>
      <c r="AL158" s="407"/>
      <c r="AM158" s="408"/>
      <c r="AN158" s="407"/>
      <c r="AO158" s="407"/>
      <c r="AP158" s="407"/>
      <c r="AQ158" s="407"/>
      <c r="AR158" s="407"/>
      <c r="AS158" s="407"/>
      <c r="AT158" s="407"/>
      <c r="AU158" s="407"/>
      <c r="AV158" s="407"/>
      <c r="AW158" s="407"/>
      <c r="AX158" s="407"/>
      <c r="AY158" s="408"/>
      <c r="AZ158" s="407"/>
      <c r="BA158" s="407"/>
      <c r="BB158" s="407"/>
      <c r="BC158" s="407"/>
      <c r="BD158" s="138"/>
      <c r="BE158" s="138"/>
      <c r="BF158" s="138"/>
      <c r="BG158" s="138"/>
      <c r="BH158" s="138"/>
      <c r="BI158" s="138"/>
      <c r="BJ158" s="138"/>
      <c r="BK158" s="440"/>
      <c r="BL158" s="439"/>
      <c r="BM158" s="138"/>
      <c r="BN158" s="138"/>
      <c r="BO158" s="138"/>
      <c r="BP158" s="138"/>
      <c r="BQ158" s="138"/>
      <c r="BR158" s="138"/>
      <c r="BS158" s="138"/>
      <c r="BT158" s="138"/>
      <c r="BU158" s="138"/>
      <c r="BV158" s="138"/>
      <c r="BW158" s="440"/>
      <c r="BX158" s="406"/>
      <c r="BY158" s="407"/>
      <c r="BZ158" s="407"/>
      <c r="CA158" s="407"/>
      <c r="CB158" s="407"/>
      <c r="CC158" s="407"/>
      <c r="CD158" s="407"/>
      <c r="CE158" s="407"/>
      <c r="CF158" s="407"/>
      <c r="CG158" s="407"/>
      <c r="CH158" s="407"/>
      <c r="CI158" s="408"/>
      <c r="CJ158" s="406"/>
      <c r="CK158" s="407"/>
      <c r="CL158" s="407"/>
      <c r="CM158" s="407"/>
      <c r="CN158" s="407"/>
      <c r="CO158" s="407"/>
      <c r="CP158" s="407"/>
      <c r="CQ158" s="407"/>
      <c r="CR158" s="407"/>
      <c r="CS158" s="407"/>
      <c r="CT158" s="407"/>
      <c r="CU158" s="408"/>
      <c r="CV158" s="455"/>
      <c r="CW158" s="455"/>
      <c r="CX158" s="455"/>
      <c r="CY158" s="455"/>
      <c r="CZ158" s="455"/>
      <c r="DA158" s="455"/>
      <c r="DB158" s="455"/>
      <c r="DC158" s="455"/>
      <c r="DD158" s="456"/>
      <c r="DE158" s="456"/>
      <c r="DF158" s="456"/>
      <c r="DG158" s="457"/>
      <c r="DH158" s="458"/>
      <c r="DI158" s="456"/>
      <c r="DJ158" s="409"/>
      <c r="DK158" s="409"/>
      <c r="DL158" s="409"/>
      <c r="DM158" s="409"/>
      <c r="DN158" s="409"/>
      <c r="DO158" s="409"/>
      <c r="DP158" s="409"/>
      <c r="DQ158" s="409"/>
      <c r="DR158" s="409"/>
      <c r="DS158" s="410"/>
      <c r="DT158" s="411"/>
      <c r="DU158" s="409"/>
      <c r="DV158" s="409"/>
      <c r="DW158" s="409"/>
      <c r="DX158" s="409"/>
      <c r="DY158" s="409"/>
      <c r="DZ158" s="409"/>
      <c r="EA158" s="409"/>
      <c r="EB158" s="409"/>
      <c r="EC158" s="409"/>
      <c r="ED158" s="409"/>
      <c r="EE158" s="410"/>
      <c r="EF158" s="413"/>
      <c r="EG158" s="413">
        <f t="shared" ref="EG158:EQ158" si="180">(EG8/EF8)*100-100</f>
        <v>-4.1121495327102906</v>
      </c>
      <c r="EH158" s="413">
        <f t="shared" si="180"/>
        <v>-0.87719298245613686</v>
      </c>
      <c r="EI158" s="413">
        <f t="shared" si="180"/>
        <v>0.19665683382497434</v>
      </c>
      <c r="EJ158" s="413">
        <f t="shared" si="180"/>
        <v>-0.68694798822374992</v>
      </c>
      <c r="EK158" s="413">
        <f t="shared" si="180"/>
        <v>1.7786561264822041</v>
      </c>
      <c r="EL158" s="413">
        <f t="shared" si="180"/>
        <v>-0.19417475728154443</v>
      </c>
      <c r="EM158" s="413">
        <f t="shared" si="180"/>
        <v>0.29182879377431448</v>
      </c>
      <c r="EN158" s="413">
        <f t="shared" si="180"/>
        <v>0.29097963142581307</v>
      </c>
      <c r="EO158" s="413">
        <f t="shared" si="180"/>
        <v>-0.19342359767891537</v>
      </c>
      <c r="EP158" s="413">
        <f t="shared" si="180"/>
        <v>9.689922480620794E-2</v>
      </c>
      <c r="EQ158" s="414">
        <f t="shared" si="180"/>
        <v>-9.6805421103567824E-2</v>
      </c>
      <c r="ER158" s="415">
        <f t="shared" ref="ER158:HC158" si="181">(ER7/EQ7)*100-100</f>
        <v>0.28708133971291261</v>
      </c>
      <c r="ES158" s="413">
        <f t="shared" si="181"/>
        <v>9.5419847328258811E-2</v>
      </c>
      <c r="ET158" s="413">
        <f t="shared" si="181"/>
        <v>-0.66730219256434964</v>
      </c>
      <c r="EU158" s="413">
        <f t="shared" si="181"/>
        <v>-9.5969289827252169E-2</v>
      </c>
      <c r="EV158" s="413">
        <f t="shared" si="181"/>
        <v>-0.28818443804034644</v>
      </c>
      <c r="EW158" s="413">
        <f t="shared" si="181"/>
        <v>-0.28901734104046284</v>
      </c>
      <c r="EX158" s="413">
        <f t="shared" si="181"/>
        <v>9.6618357487912476E-2</v>
      </c>
      <c r="EY158" s="413">
        <f t="shared" si="181"/>
        <v>0.7722007722007902</v>
      </c>
      <c r="EZ158" s="413">
        <f t="shared" si="181"/>
        <v>0.19157088122602772</v>
      </c>
      <c r="FA158" s="413">
        <f t="shared" si="181"/>
        <v>-0.28680688336520177</v>
      </c>
      <c r="FB158" s="413">
        <f t="shared" si="181"/>
        <v>-0.67114093959730781</v>
      </c>
      <c r="FC158" s="414">
        <f t="shared" si="181"/>
        <v>0.19305019305019755</v>
      </c>
      <c r="FD158" s="174">
        <f t="shared" si="181"/>
        <v>9.6339113680159016E-2</v>
      </c>
      <c r="FE158" s="174">
        <f t="shared" si="181"/>
        <v>0.19249278152069849</v>
      </c>
      <c r="FF158" s="174">
        <f t="shared" si="181"/>
        <v>0.38424591738713332</v>
      </c>
      <c r="FG158" s="459">
        <f t="shared" si="181"/>
        <v>0.57416267942582522</v>
      </c>
      <c r="FH158" s="459">
        <f t="shared" si="181"/>
        <v>-1.1417697431017899</v>
      </c>
      <c r="FI158" s="459">
        <f t="shared" si="181"/>
        <v>-0.4812319538017249</v>
      </c>
      <c r="FJ158" s="459">
        <f t="shared" si="181"/>
        <v>0.87040618955511206</v>
      </c>
      <c r="FK158" s="459">
        <f t="shared" si="181"/>
        <v>0.28763183125599312</v>
      </c>
      <c r="FL158" s="174">
        <f t="shared" si="181"/>
        <v>0.38240917782026429</v>
      </c>
      <c r="FM158" s="415">
        <f t="shared" si="181"/>
        <v>-0.5714285714285694</v>
      </c>
      <c r="FN158" s="415">
        <f t="shared" si="181"/>
        <v>-9.5785440613042283E-2</v>
      </c>
      <c r="FO158" s="174">
        <f t="shared" si="181"/>
        <v>0.28763183125599312</v>
      </c>
      <c r="FP158" s="174">
        <f t="shared" si="181"/>
        <v>-0.28680688336520177</v>
      </c>
      <c r="FQ158" s="174">
        <f t="shared" si="181"/>
        <v>-0.28763183125597891</v>
      </c>
      <c r="FR158" s="174">
        <f t="shared" si="181"/>
        <v>-0.288461538461533</v>
      </c>
      <c r="FS158" s="174">
        <f t="shared" si="181"/>
        <v>0</v>
      </c>
      <c r="FT158" s="174">
        <f t="shared" si="181"/>
        <v>0.86788813886209937</v>
      </c>
      <c r="FU158" s="174">
        <f t="shared" si="181"/>
        <v>0.57361376673041775</v>
      </c>
      <c r="FV158" s="415">
        <f t="shared" si="181"/>
        <v>0.66539923954371716</v>
      </c>
      <c r="FW158" s="174">
        <f t="shared" si="181"/>
        <v>-1.0387157695939635</v>
      </c>
      <c r="FX158" s="174">
        <f t="shared" si="181"/>
        <v>0.2862595419847338</v>
      </c>
      <c r="FY158" s="415">
        <f t="shared" si="181"/>
        <v>0.475737392959104</v>
      </c>
      <c r="FZ158" s="415">
        <f t="shared" si="181"/>
        <v>-0.47348484848484418</v>
      </c>
      <c r="GA158" s="415">
        <f t="shared" si="181"/>
        <v>-0.57088487155090206</v>
      </c>
      <c r="GB158" s="415">
        <f t="shared" si="181"/>
        <v>0.38277511961723576</v>
      </c>
      <c r="GC158" s="415">
        <f t="shared" si="181"/>
        <v>-0.4766444232602538</v>
      </c>
      <c r="GD158" s="415">
        <f t="shared" si="181"/>
        <v>0.76628352490422458</v>
      </c>
      <c r="GE158" s="174">
        <f t="shared" si="181"/>
        <v>-0.76045627376424818</v>
      </c>
      <c r="GF158" s="459">
        <f t="shared" si="181"/>
        <v>-0.57471264367816843</v>
      </c>
      <c r="GG158" s="459">
        <f t="shared" si="181"/>
        <v>0.38535645472062185</v>
      </c>
      <c r="GH158" s="459">
        <f t="shared" si="181"/>
        <v>0</v>
      </c>
      <c r="GI158" s="459">
        <f t="shared" si="181"/>
        <v>0.28790786948175651</v>
      </c>
      <c r="GJ158" s="459">
        <f t="shared" si="181"/>
        <v>-0.28708133971291261</v>
      </c>
      <c r="GK158" s="459">
        <f t="shared" si="181"/>
        <v>0.57581573896352722</v>
      </c>
      <c r="GL158" s="459">
        <f t="shared" si="181"/>
        <v>0</v>
      </c>
      <c r="GM158" s="459">
        <f t="shared" si="181"/>
        <v>-0.1908396946564892</v>
      </c>
      <c r="GN158" s="459">
        <f t="shared" si="181"/>
        <v>0.764818355640557</v>
      </c>
      <c r="GO158" s="460">
        <f t="shared" si="181"/>
        <v>0</v>
      </c>
      <c r="GP158" s="460">
        <f t="shared" si="181"/>
        <v>0.3795066413662056</v>
      </c>
      <c r="GQ158" s="460">
        <f t="shared" si="181"/>
        <v>-1.1342155009451744</v>
      </c>
      <c r="GR158" s="460">
        <f t="shared" si="181"/>
        <v>-9.560229445506252E-2</v>
      </c>
      <c r="GS158" s="460">
        <f t="shared" si="181"/>
        <v>-0.19138755980861788</v>
      </c>
      <c r="GT158" s="460">
        <f t="shared" si="181"/>
        <v>-0.19175455417067155</v>
      </c>
      <c r="GU158" s="460">
        <f t="shared" si="181"/>
        <v>0.38424591738713332</v>
      </c>
      <c r="GV158" s="460">
        <f t="shared" si="181"/>
        <v>0.19138755980860367</v>
      </c>
      <c r="GW158" s="460">
        <f t="shared" si="181"/>
        <v>0.7640878701050724</v>
      </c>
      <c r="GX158" s="460">
        <f t="shared" si="181"/>
        <v>-0.94786729857820262</v>
      </c>
      <c r="GY158" s="459">
        <f t="shared" si="181"/>
        <v>3.2535885167464187</v>
      </c>
      <c r="GZ158" s="459">
        <f t="shared" si="181"/>
        <v>0.83410565338274978</v>
      </c>
      <c r="HA158" s="459">
        <f t="shared" si="181"/>
        <v>0.73529411764705799</v>
      </c>
      <c r="HB158" s="459">
        <f t="shared" si="181"/>
        <v>0.63868613138686214</v>
      </c>
      <c r="HC158" s="459">
        <f t="shared" si="181"/>
        <v>9.0661831369004631E-2</v>
      </c>
      <c r="HD158" s="459">
        <f t="shared" ref="HD158" si="182">(HD7/HC7)*100-100</f>
        <v>0</v>
      </c>
      <c r="HE158" s="459">
        <v>0.7</v>
      </c>
      <c r="HF158" s="459">
        <f t="shared" ref="HF158:II158" si="183">(HF7/HE7)*100-100</f>
        <v>0.63006300630064516</v>
      </c>
      <c r="HG158" s="459">
        <f t="shared" si="183"/>
        <v>1.1627906976744242</v>
      </c>
      <c r="HH158" s="459">
        <f t="shared" si="183"/>
        <v>-0.70733863837311617</v>
      </c>
      <c r="HI158" s="459">
        <f t="shared" si="183"/>
        <v>0.35618878005342935</v>
      </c>
      <c r="HJ158" s="459">
        <f t="shared" si="183"/>
        <v>0.53238686779057787</v>
      </c>
      <c r="HK158" s="459">
        <f t="shared" si="183"/>
        <v>0.26478375992940073</v>
      </c>
      <c r="HL158" s="459">
        <f t="shared" si="183"/>
        <v>0.88028169014084767</v>
      </c>
      <c r="HM158" s="459">
        <f t="shared" si="183"/>
        <v>0.43630017452007053</v>
      </c>
      <c r="HN158" s="459">
        <f t="shared" si="183"/>
        <v>0.78192875760207414</v>
      </c>
      <c r="HO158" s="459">
        <f t="shared" si="183"/>
        <v>0.17241379310344485</v>
      </c>
      <c r="HP158" s="459">
        <f t="shared" si="183"/>
        <v>0.17211703958692226</v>
      </c>
      <c r="HQ158" s="459">
        <f t="shared" si="183"/>
        <v>0.68728522336769515</v>
      </c>
      <c r="HR158" s="459">
        <f t="shared" si="183"/>
        <v>0.51194539249146942</v>
      </c>
      <c r="HS158" s="459">
        <f t="shared" si="183"/>
        <v>0.2546689303904941</v>
      </c>
      <c r="HT158" s="459">
        <f t="shared" si="183"/>
        <v>0.16934801016088841</v>
      </c>
      <c r="HU158" s="459">
        <f t="shared" si="183"/>
        <v>-0.42265426880811674</v>
      </c>
      <c r="HV158" s="459">
        <f t="shared" si="183"/>
        <v>0.2546689303904941</v>
      </c>
      <c r="HW158" s="460">
        <f t="shared" si="183"/>
        <v>0.33869602032177681</v>
      </c>
      <c r="HX158" s="459">
        <f t="shared" si="183"/>
        <v>3.9662447257383917</v>
      </c>
      <c r="HY158" s="460">
        <f t="shared" si="183"/>
        <v>-0.16233766233766289</v>
      </c>
      <c r="HZ158" s="460">
        <f t="shared" si="183"/>
        <v>-0.73170731707317316</v>
      </c>
      <c r="IA158" s="460">
        <f t="shared" si="183"/>
        <v>-1.1466011466011423</v>
      </c>
      <c r="IB158" s="459">
        <f t="shared" si="183"/>
        <v>-0.24855012427505585</v>
      </c>
      <c r="IC158" s="459">
        <f t="shared" si="183"/>
        <v>0.66445182724253016</v>
      </c>
      <c r="ID158" s="459">
        <f t="shared" si="183"/>
        <v>0.57755775577557245</v>
      </c>
      <c r="IE158" s="459">
        <f t="shared" si="183"/>
        <v>0.49220672682525901</v>
      </c>
      <c r="IF158" s="460">
        <f t="shared" si="183"/>
        <v>0</v>
      </c>
      <c r="IG158" s="460">
        <f t="shared" si="183"/>
        <v>8.163265306122014E-2</v>
      </c>
      <c r="IH158" s="459">
        <f t="shared" si="183"/>
        <v>0.16313213703101326</v>
      </c>
      <c r="II158" s="459">
        <f t="shared" si="183"/>
        <v>0.32573289902279612</v>
      </c>
      <c r="IJ158" s="459">
        <f>(IJ7/II7)*100-100</f>
        <v>0.40584415584415012</v>
      </c>
      <c r="IK158" s="460"/>
      <c r="IL158" s="460"/>
      <c r="IM158" s="459"/>
      <c r="IN158" s="459"/>
      <c r="IO158" s="460"/>
      <c r="IP158" s="460"/>
      <c r="IQ158" s="460"/>
      <c r="IR158" s="459"/>
      <c r="IS158" s="459"/>
      <c r="IT158" s="459"/>
      <c r="IU158" s="459"/>
      <c r="IV158" s="459"/>
      <c r="IW158" s="459"/>
      <c r="IX158" s="459"/>
      <c r="IY158" s="459"/>
      <c r="IZ158" s="459"/>
      <c r="JA158" s="459"/>
      <c r="JB158" s="459"/>
      <c r="JC158" s="459"/>
      <c r="JD158" s="459"/>
      <c r="JE158" s="459"/>
      <c r="JF158" s="459"/>
      <c r="JG158" s="459"/>
    </row>
    <row r="159" spans="2:267" ht="15" customHeight="1">
      <c r="B159" s="139" t="s">
        <v>146</v>
      </c>
      <c r="C159" s="403"/>
      <c r="D159" s="404"/>
      <c r="E159" s="161"/>
      <c r="F159" s="161"/>
      <c r="G159" s="161"/>
      <c r="H159" s="161"/>
      <c r="I159" s="161"/>
      <c r="J159" s="161"/>
      <c r="K159" s="161"/>
      <c r="L159" s="59"/>
      <c r="M159" s="59"/>
      <c r="N159" s="59"/>
      <c r="O159" s="405"/>
      <c r="P159" s="439"/>
      <c r="Q159" s="138"/>
      <c r="R159" s="138"/>
      <c r="S159" s="138"/>
      <c r="T159" s="138"/>
      <c r="U159" s="138"/>
      <c r="V159" s="138"/>
      <c r="W159" s="138"/>
      <c r="X159" s="138"/>
      <c r="Y159" s="138"/>
      <c r="Z159" s="138"/>
      <c r="AA159" s="408"/>
      <c r="AB159" s="406"/>
      <c r="AC159" s="407"/>
      <c r="AD159" s="407"/>
      <c r="AE159" s="407"/>
      <c r="AF159" s="407"/>
      <c r="AG159" s="407"/>
      <c r="AH159" s="407"/>
      <c r="AI159" s="407"/>
      <c r="AJ159" s="407"/>
      <c r="AK159" s="407"/>
      <c r="AL159" s="407"/>
      <c r="AM159" s="408"/>
      <c r="AN159" s="407"/>
      <c r="AO159" s="407"/>
      <c r="AP159" s="407"/>
      <c r="AQ159" s="407"/>
      <c r="AR159" s="407"/>
      <c r="AS159" s="407"/>
      <c r="AT159" s="407"/>
      <c r="AU159" s="407"/>
      <c r="AV159" s="407"/>
      <c r="AW159" s="407"/>
      <c r="AX159" s="407"/>
      <c r="AY159" s="408"/>
      <c r="AZ159" s="407"/>
      <c r="BA159" s="407"/>
      <c r="BB159" s="407"/>
      <c r="BC159" s="407"/>
      <c r="BD159" s="138"/>
      <c r="BE159" s="138"/>
      <c r="BF159" s="138"/>
      <c r="BG159" s="138"/>
      <c r="BH159" s="138"/>
      <c r="BI159" s="138"/>
      <c r="BJ159" s="138"/>
      <c r="BK159" s="440"/>
      <c r="BL159" s="439"/>
      <c r="BM159" s="138"/>
      <c r="BN159" s="138"/>
      <c r="BO159" s="138"/>
      <c r="BP159" s="138"/>
      <c r="BQ159" s="138"/>
      <c r="BR159" s="138"/>
      <c r="BS159" s="138"/>
      <c r="BT159" s="138"/>
      <c r="BU159" s="138"/>
      <c r="BV159" s="138"/>
      <c r="BW159" s="440"/>
      <c r="BX159" s="406"/>
      <c r="BY159" s="407"/>
      <c r="BZ159" s="407"/>
      <c r="CA159" s="407"/>
      <c r="CB159" s="407"/>
      <c r="CC159" s="407"/>
      <c r="CD159" s="407"/>
      <c r="CE159" s="407"/>
      <c r="CF159" s="407"/>
      <c r="CG159" s="407"/>
      <c r="CH159" s="407"/>
      <c r="CI159" s="408"/>
      <c r="CJ159" s="406"/>
      <c r="CK159" s="407"/>
      <c r="CL159" s="407"/>
      <c r="CM159" s="407"/>
      <c r="CN159" s="407"/>
      <c r="CO159" s="407"/>
      <c r="CP159" s="407"/>
      <c r="CQ159" s="407"/>
      <c r="CR159" s="407"/>
      <c r="CS159" s="407"/>
      <c r="CT159" s="407"/>
      <c r="CU159" s="408"/>
      <c r="CV159" s="455"/>
      <c r="CW159" s="455"/>
      <c r="CX159" s="455"/>
      <c r="CY159" s="455"/>
      <c r="CZ159" s="455"/>
      <c r="DA159" s="455"/>
      <c r="DB159" s="455"/>
      <c r="DC159" s="455"/>
      <c r="DD159" s="456"/>
      <c r="DE159" s="456"/>
      <c r="DF159" s="456"/>
      <c r="DG159" s="457"/>
      <c r="DH159" s="458"/>
      <c r="DI159" s="456"/>
      <c r="DJ159" s="409"/>
      <c r="DK159" s="409"/>
      <c r="DL159" s="409"/>
      <c r="DM159" s="409"/>
      <c r="DN159" s="409"/>
      <c r="DO159" s="409"/>
      <c r="DP159" s="409"/>
      <c r="DQ159" s="409"/>
      <c r="DR159" s="409"/>
      <c r="DS159" s="410"/>
      <c r="DT159" s="411"/>
      <c r="DU159" s="409"/>
      <c r="DV159" s="409"/>
      <c r="DW159" s="409"/>
      <c r="DX159" s="409"/>
      <c r="DY159" s="409"/>
      <c r="DZ159" s="409"/>
      <c r="EA159" s="409"/>
      <c r="EB159" s="409"/>
      <c r="EC159" s="409"/>
      <c r="ED159" s="409"/>
      <c r="EE159" s="410"/>
      <c r="EF159" s="409"/>
      <c r="EG159" s="413"/>
      <c r="EH159" s="413"/>
      <c r="EI159" s="420"/>
      <c r="EJ159" s="420"/>
      <c r="EK159" s="413"/>
      <c r="EL159" s="420"/>
      <c r="EM159" s="420"/>
      <c r="EN159" s="420"/>
      <c r="EO159" s="420"/>
      <c r="EP159" s="420"/>
      <c r="EQ159" s="454"/>
      <c r="ER159" s="460">
        <f t="shared" ref="ER159:HC159" si="184">(POWER(ER7/EF7,1)-1)*100</f>
        <v>-0.94517958412098091</v>
      </c>
      <c r="ES159" s="461">
        <f t="shared" si="184"/>
        <v>1.5488867376573179</v>
      </c>
      <c r="ET159" s="461">
        <f t="shared" si="184"/>
        <v>1.7578125</v>
      </c>
      <c r="EU159" s="461">
        <f t="shared" si="184"/>
        <v>2.0588235294117574</v>
      </c>
      <c r="EV159" s="461">
        <f t="shared" si="184"/>
        <v>2.4679170779861703</v>
      </c>
      <c r="EW159" s="461">
        <f t="shared" si="184"/>
        <v>9.6711798839455021E-2</v>
      </c>
      <c r="EX159" s="461">
        <f t="shared" si="184"/>
        <v>-0.38461538461539435</v>
      </c>
      <c r="EY159" s="461">
        <f t="shared" si="184"/>
        <v>0.19193857965451588</v>
      </c>
      <c r="EZ159" s="461">
        <f t="shared" si="184"/>
        <v>0.28763183125599667</v>
      </c>
      <c r="FA159" s="461">
        <f t="shared" si="184"/>
        <v>0.19212295869357465</v>
      </c>
      <c r="FB159" s="461">
        <f t="shared" si="184"/>
        <v>-0.95602294455067183</v>
      </c>
      <c r="FC159" s="462">
        <f t="shared" si="184"/>
        <v>-0.6698564593301426</v>
      </c>
      <c r="FD159" s="459">
        <f t="shared" si="184"/>
        <v>-0.85877862595419296</v>
      </c>
      <c r="FE159" s="459">
        <f t="shared" si="184"/>
        <v>-0.76263107721640244</v>
      </c>
      <c r="FF159" s="459">
        <f t="shared" si="184"/>
        <v>0.28790786948176272</v>
      </c>
      <c r="FG159" s="459">
        <f t="shared" si="184"/>
        <v>0.96061479346782885</v>
      </c>
      <c r="FH159" s="174">
        <f t="shared" si="184"/>
        <v>9.6339113680166122E-2</v>
      </c>
      <c r="FI159" s="174">
        <f t="shared" si="184"/>
        <v>-9.6618357487920914E-2</v>
      </c>
      <c r="FJ159" s="459">
        <f t="shared" si="184"/>
        <v>0.67567567567567988</v>
      </c>
      <c r="FK159" s="174">
        <f t="shared" si="184"/>
        <v>0.19157088122603305</v>
      </c>
      <c r="FL159" s="174">
        <f t="shared" si="184"/>
        <v>0.38240917782026429</v>
      </c>
      <c r="FM159" s="415">
        <f t="shared" si="184"/>
        <v>9.5877277085332224E-2</v>
      </c>
      <c r="FN159" s="415">
        <f t="shared" si="184"/>
        <v>0.67567567567567988</v>
      </c>
      <c r="FO159" s="174">
        <f t="shared" si="184"/>
        <v>0.77071290944124016</v>
      </c>
      <c r="FP159" s="174">
        <f t="shared" si="184"/>
        <v>0.38498556304138454</v>
      </c>
      <c r="FQ159" s="174">
        <f t="shared" si="184"/>
        <v>-9.6061479346776224E-2</v>
      </c>
      <c r="FR159" s="174">
        <f t="shared" si="184"/>
        <v>-0.76555023923444709</v>
      </c>
      <c r="FS159" s="174">
        <f t="shared" si="184"/>
        <v>-1.3320647002854291</v>
      </c>
      <c r="FT159" s="174">
        <f t="shared" si="184"/>
        <v>0.67372473532241184</v>
      </c>
      <c r="FU159" s="174">
        <f t="shared" si="184"/>
        <v>1.740812379110257</v>
      </c>
      <c r="FV159" s="415">
        <f t="shared" si="184"/>
        <v>1.5340364333652934</v>
      </c>
      <c r="FW159" s="174">
        <f t="shared" si="184"/>
        <v>0.19120458891013214</v>
      </c>
      <c r="FX159" s="174">
        <f t="shared" si="184"/>
        <v>9.5238095238081577E-2</v>
      </c>
      <c r="FY159" s="415">
        <f t="shared" si="184"/>
        <v>1.1494252873563093</v>
      </c>
      <c r="FZ159" s="415">
        <f t="shared" si="184"/>
        <v>0.76701821668263559</v>
      </c>
      <c r="GA159" s="460">
        <f t="shared" si="184"/>
        <v>-9.5602294455066072E-2</v>
      </c>
      <c r="GB159" s="460">
        <f t="shared" si="184"/>
        <v>0.57526366251199335</v>
      </c>
      <c r="GC159" s="460">
        <f t="shared" si="184"/>
        <v>0.38461538461538325</v>
      </c>
      <c r="GD159" s="460">
        <f t="shared" si="184"/>
        <v>1.4464802314368308</v>
      </c>
      <c r="GE159" s="459">
        <f t="shared" si="184"/>
        <v>0.67502410800386325</v>
      </c>
      <c r="GF159" s="459">
        <f t="shared" si="184"/>
        <v>-0.76481835564052858</v>
      </c>
      <c r="GG159" s="459">
        <f t="shared" si="184"/>
        <v>-0.95057034220532577</v>
      </c>
      <c r="GH159" s="459">
        <f t="shared" si="184"/>
        <v>-1.6052880075542952</v>
      </c>
      <c r="GI159" s="459">
        <f t="shared" si="184"/>
        <v>-0.28625954198473469</v>
      </c>
      <c r="GJ159" s="459">
        <f t="shared" si="184"/>
        <v>-0.85632730732634332</v>
      </c>
      <c r="GK159" s="459">
        <f t="shared" si="184"/>
        <v>-0.7575757575757569</v>
      </c>
      <c r="GL159" s="459">
        <f t="shared" si="184"/>
        <v>-0.28544243577545148</v>
      </c>
      <c r="GM159" s="459">
        <f t="shared" si="184"/>
        <v>9.5693779904304499E-2</v>
      </c>
      <c r="GN159" s="459">
        <f t="shared" si="184"/>
        <v>0.47664442326025291</v>
      </c>
      <c r="GO159" s="460">
        <f t="shared" si="184"/>
        <v>0.95785440613027628</v>
      </c>
      <c r="GP159" s="460">
        <f t="shared" si="184"/>
        <v>0.57034220532319324</v>
      </c>
      <c r="GQ159" s="460">
        <f t="shared" si="184"/>
        <v>0.19157088122603305</v>
      </c>
      <c r="GR159" s="460">
        <f t="shared" si="184"/>
        <v>0.67437379576107404</v>
      </c>
      <c r="GS159" s="460">
        <f t="shared" si="184"/>
        <v>9.596928982724684E-2</v>
      </c>
      <c r="GT159" s="460">
        <f t="shared" si="184"/>
        <v>-9.5969289827257942E-2</v>
      </c>
      <c r="GU159" s="460">
        <f t="shared" si="184"/>
        <v>0</v>
      </c>
      <c r="GV159" s="460">
        <f t="shared" si="184"/>
        <v>0.47984644913627861</v>
      </c>
      <c r="GW159" s="460">
        <f t="shared" si="184"/>
        <v>0.66793893129770687</v>
      </c>
      <c r="GX159" s="460">
        <f t="shared" si="184"/>
        <v>-0.28625954198473469</v>
      </c>
      <c r="GY159" s="459">
        <f t="shared" si="184"/>
        <v>3.1548757170172248</v>
      </c>
      <c r="GZ159" s="459">
        <f t="shared" si="184"/>
        <v>3.2258064516129004</v>
      </c>
      <c r="HA159" s="459">
        <f t="shared" si="184"/>
        <v>3.9848197343453462</v>
      </c>
      <c r="HB159" s="459">
        <f t="shared" si="184"/>
        <v>4.2533081285444307</v>
      </c>
      <c r="HC159" s="459">
        <f t="shared" si="184"/>
        <v>5.5449330783938988</v>
      </c>
      <c r="HD159" s="459">
        <f t="shared" ref="HD159:II159" si="185">(POWER(HD7/GR7,1)-1)*100</f>
        <v>5.6459330143540765</v>
      </c>
      <c r="HE159" s="459">
        <f t="shared" si="185"/>
        <v>6.5196548418024802</v>
      </c>
      <c r="HF159" s="459">
        <f t="shared" si="185"/>
        <v>7.3967339097022133</v>
      </c>
      <c r="HG159" s="459">
        <f t="shared" si="185"/>
        <v>8.2296650717703201</v>
      </c>
      <c r="HH159" s="459">
        <f t="shared" si="185"/>
        <v>7.2588347659980901</v>
      </c>
      <c r="HI159" s="459">
        <f t="shared" si="185"/>
        <v>6.824644549763037</v>
      </c>
      <c r="HJ159" s="459">
        <f t="shared" si="185"/>
        <v>8.4210526315789522</v>
      </c>
      <c r="HK159" s="459">
        <f t="shared" si="185"/>
        <v>5.282669138090812</v>
      </c>
      <c r="HL159" s="459">
        <f t="shared" si="185"/>
        <v>5.3308823529411686</v>
      </c>
      <c r="HM159" s="459">
        <f t="shared" si="185"/>
        <v>5.0182481751824826</v>
      </c>
      <c r="HN159" s="459">
        <f t="shared" si="185"/>
        <v>5.1677243880326351</v>
      </c>
      <c r="HO159" s="459">
        <f t="shared" si="185"/>
        <v>5.2536231884057871</v>
      </c>
      <c r="HP159" s="459">
        <f t="shared" si="185"/>
        <v>5.4347826086956541</v>
      </c>
      <c r="HQ159" s="459">
        <f t="shared" si="185"/>
        <v>5.4905490549054914</v>
      </c>
      <c r="HR159" s="459">
        <f t="shared" si="185"/>
        <v>5.3667262969588458</v>
      </c>
      <c r="HS159" s="459">
        <f t="shared" si="185"/>
        <v>4.4208664898319983</v>
      </c>
      <c r="HT159" s="459">
        <f t="shared" si="185"/>
        <v>5.3428317008014314</v>
      </c>
      <c r="HU159" s="459">
        <f t="shared" si="185"/>
        <v>4.525288376220038</v>
      </c>
      <c r="HV159" s="459">
        <f t="shared" si="185"/>
        <v>4.23654015887025</v>
      </c>
      <c r="HW159" s="460">
        <f t="shared" si="185"/>
        <v>4.313380281690149</v>
      </c>
      <c r="HX159" s="459">
        <f t="shared" si="185"/>
        <v>7.5043630017452179</v>
      </c>
      <c r="HY159" s="460">
        <f t="shared" si="185"/>
        <v>6.8635968722849716</v>
      </c>
      <c r="HZ159" s="460">
        <f t="shared" si="185"/>
        <v>5.258620689655169</v>
      </c>
      <c r="IA159" s="460">
        <f t="shared" si="185"/>
        <v>3.8726333907056709</v>
      </c>
      <c r="IB159" s="459">
        <f t="shared" si="185"/>
        <v>3.436426116838498</v>
      </c>
      <c r="IC159" s="459">
        <f t="shared" si="185"/>
        <v>3.4129692832764569</v>
      </c>
      <c r="ID159" s="459">
        <f t="shared" si="185"/>
        <v>3.4804753820034007</v>
      </c>
      <c r="IE159" s="459">
        <f t="shared" si="185"/>
        <v>3.7256562235393753</v>
      </c>
      <c r="IF159" s="460">
        <f t="shared" si="185"/>
        <v>3.5502958579881616</v>
      </c>
      <c r="IG159" s="460">
        <f t="shared" si="185"/>
        <v>4.0747028862478718</v>
      </c>
      <c r="IH159" s="459">
        <f t="shared" si="185"/>
        <v>3.9796782387806928</v>
      </c>
      <c r="II159" s="459">
        <f t="shared" si="185"/>
        <v>3.9662447257383882</v>
      </c>
      <c r="IJ159" s="459">
        <f>(POWER(IJ7/HX7,1)-1)*100</f>
        <v>0.40584415584414835</v>
      </c>
      <c r="IK159" s="460"/>
      <c r="IL159" s="460"/>
      <c r="IM159" s="459"/>
      <c r="IN159" s="459"/>
      <c r="IO159" s="460"/>
      <c r="IP159" s="460"/>
      <c r="IQ159" s="460"/>
      <c r="IR159" s="459"/>
      <c r="IS159" s="459"/>
      <c r="IT159" s="459"/>
      <c r="IU159" s="459"/>
      <c r="IV159" s="459"/>
      <c r="IW159" s="459"/>
      <c r="IX159" s="459"/>
      <c r="IY159" s="459"/>
      <c r="IZ159" s="459"/>
      <c r="JA159" s="459"/>
      <c r="JB159" s="459"/>
      <c r="JC159" s="459"/>
      <c r="JD159" s="459"/>
      <c r="JE159" s="459"/>
      <c r="JF159" s="459"/>
      <c r="JG159" s="459"/>
    </row>
    <row r="160" spans="2:267" ht="15" customHeight="1">
      <c r="B160" s="139" t="s">
        <v>147</v>
      </c>
      <c r="C160" s="403"/>
      <c r="D160" s="404"/>
      <c r="E160" s="161"/>
      <c r="F160" s="161"/>
      <c r="G160" s="161"/>
      <c r="H160" s="161"/>
      <c r="I160" s="161"/>
      <c r="J160" s="161"/>
      <c r="K160" s="161"/>
      <c r="L160" s="59"/>
      <c r="M160" s="59"/>
      <c r="N160" s="59"/>
      <c r="O160" s="405"/>
      <c r="P160" s="439"/>
      <c r="Q160" s="138"/>
      <c r="R160" s="138"/>
      <c r="S160" s="138"/>
      <c r="T160" s="138"/>
      <c r="U160" s="138"/>
      <c r="V160" s="138"/>
      <c r="W160" s="138"/>
      <c r="X160" s="138"/>
      <c r="Y160" s="138"/>
      <c r="Z160" s="138"/>
      <c r="AA160" s="408"/>
      <c r="AB160" s="406"/>
      <c r="AC160" s="407"/>
      <c r="AD160" s="407"/>
      <c r="AE160" s="407"/>
      <c r="AF160" s="407"/>
      <c r="AG160" s="407"/>
      <c r="AH160" s="407"/>
      <c r="AI160" s="407"/>
      <c r="AJ160" s="407"/>
      <c r="AK160" s="407"/>
      <c r="AL160" s="407"/>
      <c r="AM160" s="408"/>
      <c r="AN160" s="407"/>
      <c r="AO160" s="407"/>
      <c r="AP160" s="407"/>
      <c r="AQ160" s="407"/>
      <c r="AR160" s="407"/>
      <c r="AS160" s="407"/>
      <c r="AT160" s="407"/>
      <c r="AU160" s="407"/>
      <c r="AV160" s="407"/>
      <c r="AW160" s="407"/>
      <c r="AX160" s="407"/>
      <c r="AY160" s="408"/>
      <c r="AZ160" s="407"/>
      <c r="BA160" s="407"/>
      <c r="BB160" s="407"/>
      <c r="BC160" s="407"/>
      <c r="BD160" s="138"/>
      <c r="BE160" s="138"/>
      <c r="BF160" s="138"/>
      <c r="BG160" s="138"/>
      <c r="BH160" s="138"/>
      <c r="BI160" s="138"/>
      <c r="BJ160" s="138"/>
      <c r="BK160" s="440"/>
      <c r="BL160" s="439"/>
      <c r="BM160" s="138"/>
      <c r="BN160" s="138"/>
      <c r="BO160" s="138"/>
      <c r="BP160" s="138"/>
      <c r="BQ160" s="138"/>
      <c r="BR160" s="138"/>
      <c r="BS160" s="138"/>
      <c r="BT160" s="138"/>
      <c r="BU160" s="138"/>
      <c r="BV160" s="138"/>
      <c r="BW160" s="440"/>
      <c r="BX160" s="406"/>
      <c r="BY160" s="407"/>
      <c r="BZ160" s="407"/>
      <c r="CA160" s="407"/>
      <c r="CB160" s="407"/>
      <c r="CC160" s="407"/>
      <c r="CD160" s="407"/>
      <c r="CE160" s="407"/>
      <c r="CF160" s="407"/>
      <c r="CG160" s="407"/>
      <c r="CH160" s="407"/>
      <c r="CI160" s="408"/>
      <c r="CJ160" s="406"/>
      <c r="CK160" s="407"/>
      <c r="CL160" s="407"/>
      <c r="CM160" s="407"/>
      <c r="CN160" s="407"/>
      <c r="CO160" s="407"/>
      <c r="CP160" s="407"/>
      <c r="CQ160" s="407"/>
      <c r="CR160" s="407"/>
      <c r="CS160" s="407"/>
      <c r="CT160" s="407"/>
      <c r="CU160" s="408"/>
      <c r="CV160" s="455"/>
      <c r="CW160" s="455"/>
      <c r="CX160" s="455"/>
      <c r="CY160" s="455"/>
      <c r="CZ160" s="455"/>
      <c r="DA160" s="455"/>
      <c r="DB160" s="455"/>
      <c r="DC160" s="455"/>
      <c r="DD160" s="456"/>
      <c r="DE160" s="456"/>
      <c r="DF160" s="456"/>
      <c r="DG160" s="457"/>
      <c r="DH160" s="458"/>
      <c r="DI160" s="456"/>
      <c r="DJ160" s="409"/>
      <c r="DK160" s="409"/>
      <c r="DL160" s="409"/>
      <c r="DM160" s="409"/>
      <c r="DN160" s="409"/>
      <c r="DO160" s="409"/>
      <c r="DP160" s="409"/>
      <c r="DQ160" s="409"/>
      <c r="DR160" s="409"/>
      <c r="DS160" s="410"/>
      <c r="DT160" s="411"/>
      <c r="DU160" s="409"/>
      <c r="DV160" s="409"/>
      <c r="DW160" s="409"/>
      <c r="DX160" s="409"/>
      <c r="DY160" s="409"/>
      <c r="DZ160" s="409"/>
      <c r="EA160" s="409"/>
      <c r="EB160" s="409"/>
      <c r="EC160" s="409"/>
      <c r="ED160" s="409"/>
      <c r="EE160" s="410"/>
      <c r="EF160" s="409"/>
      <c r="EG160" s="413"/>
      <c r="EH160" s="413"/>
      <c r="EI160" s="420"/>
      <c r="EJ160" s="420"/>
      <c r="EK160" s="413"/>
      <c r="EL160" s="420"/>
      <c r="EM160" s="420"/>
      <c r="EN160" s="420"/>
      <c r="EO160" s="420"/>
      <c r="EP160" s="420"/>
      <c r="EQ160" s="454"/>
      <c r="ER160" s="460">
        <f t="shared" ref="ER160:HC160" si="186">((ER8/EF8)-1)*100</f>
        <v>-2.0560747663551426</v>
      </c>
      <c r="ES160" s="461">
        <f t="shared" si="186"/>
        <v>2.2417153996101558</v>
      </c>
      <c r="ET160" s="461">
        <f t="shared" si="186"/>
        <v>2.5565388397246647</v>
      </c>
      <c r="EU160" s="461">
        <f t="shared" si="186"/>
        <v>1.8645731108930308</v>
      </c>
      <c r="EV160" s="461">
        <f t="shared" si="186"/>
        <v>2.9644268774703608</v>
      </c>
      <c r="EW160" s="461">
        <f t="shared" si="186"/>
        <v>1.3592233009708687</v>
      </c>
      <c r="EX160" s="461">
        <f t="shared" si="186"/>
        <v>1.7509727626459082</v>
      </c>
      <c r="EY160" s="461">
        <f t="shared" si="186"/>
        <v>1.8428709990300662</v>
      </c>
      <c r="EZ160" s="461">
        <f t="shared" si="186"/>
        <v>1.5473887814313247</v>
      </c>
      <c r="FA160" s="461">
        <f t="shared" si="186"/>
        <v>1.2596899224806224</v>
      </c>
      <c r="FB160" s="461">
        <f t="shared" si="186"/>
        <v>0.6776379477250849</v>
      </c>
      <c r="FC160" s="462">
        <f t="shared" si="186"/>
        <v>1.6472868217054293</v>
      </c>
      <c r="FD160" s="459">
        <f t="shared" si="186"/>
        <v>-0.28625954198473469</v>
      </c>
      <c r="FE160" s="459">
        <f t="shared" si="186"/>
        <v>0.6673021925643452</v>
      </c>
      <c r="FF160" s="459">
        <f t="shared" si="186"/>
        <v>-9.5877277085321122E-2</v>
      </c>
      <c r="FG160" s="459">
        <f t="shared" si="186"/>
        <v>0.19267822736031004</v>
      </c>
      <c r="FH160" s="174">
        <f t="shared" si="186"/>
        <v>0.19193857965451588</v>
      </c>
      <c r="FI160" s="174">
        <f t="shared" si="186"/>
        <v>0.28735632183907178</v>
      </c>
      <c r="FJ160" s="459">
        <f t="shared" si="186"/>
        <v>0.47801147227533036</v>
      </c>
      <c r="FK160" s="174">
        <f t="shared" si="186"/>
        <v>1.1428571428571566</v>
      </c>
      <c r="FL160" s="174">
        <f t="shared" si="186"/>
        <v>1.3333333333333419</v>
      </c>
      <c r="FM160" s="415">
        <f t="shared" si="186"/>
        <v>1.1483253588516762</v>
      </c>
      <c r="FN160" s="415">
        <f t="shared" si="186"/>
        <v>1.1538461538461497</v>
      </c>
      <c r="FO160" s="174">
        <f t="shared" si="186"/>
        <v>0.19065776930409228</v>
      </c>
      <c r="FP160" s="174">
        <f t="shared" si="186"/>
        <v>0.6698564593301537</v>
      </c>
      <c r="FQ160" s="174">
        <f t="shared" si="186"/>
        <v>-0.7575757575757569</v>
      </c>
      <c r="FR160" s="174">
        <f t="shared" si="186"/>
        <v>0.28790786948176272</v>
      </c>
      <c r="FS160" s="174">
        <f t="shared" si="186"/>
        <v>0.28846153846153744</v>
      </c>
      <c r="FT160" s="174">
        <f t="shared" si="186"/>
        <v>0.86206896551723755</v>
      </c>
      <c r="FU160" s="174">
        <f t="shared" si="186"/>
        <v>1.241642788920716</v>
      </c>
      <c r="FV160" s="415">
        <f t="shared" si="186"/>
        <v>1.3320647002854402</v>
      </c>
      <c r="FW160" s="174">
        <f t="shared" si="186"/>
        <v>-0.37664783427495685</v>
      </c>
      <c r="FX160" s="174">
        <f t="shared" si="186"/>
        <v>-0.65789473684211286</v>
      </c>
      <c r="FY160" s="415">
        <f t="shared" si="186"/>
        <v>-0.37842951750236553</v>
      </c>
      <c r="FZ160" s="415">
        <f t="shared" si="186"/>
        <v>-9.5057034220535908E-2</v>
      </c>
      <c r="GA160" s="460">
        <f t="shared" si="186"/>
        <v>-0.28544243577545148</v>
      </c>
      <c r="GB160" s="460">
        <f t="shared" si="186"/>
        <v>0</v>
      </c>
      <c r="GC160" s="460">
        <f t="shared" si="186"/>
        <v>0.28625954198473469</v>
      </c>
      <c r="GD160" s="460">
        <f t="shared" si="186"/>
        <v>0.47846889952152249</v>
      </c>
      <c r="GE160" s="459">
        <f t="shared" si="186"/>
        <v>0.3835091083413289</v>
      </c>
      <c r="GF160" s="459">
        <f t="shared" si="186"/>
        <v>-0.85470085470085166</v>
      </c>
      <c r="GG160" s="459">
        <f t="shared" si="186"/>
        <v>-0.7547169811320753</v>
      </c>
      <c r="GH160" s="459">
        <f t="shared" si="186"/>
        <v>-0.93896713615023719</v>
      </c>
      <c r="GI160" s="459">
        <f t="shared" si="186"/>
        <v>-0.1890359168241984</v>
      </c>
      <c r="GJ160" s="459">
        <f t="shared" si="186"/>
        <v>-0.28382213812676582</v>
      </c>
      <c r="GK160" s="459">
        <f t="shared" si="186"/>
        <v>-9.4966761633419328E-2</v>
      </c>
      <c r="GL160" s="459">
        <f t="shared" si="186"/>
        <v>0.38058991436726863</v>
      </c>
      <c r="GM160" s="459">
        <f t="shared" si="186"/>
        <v>0.76335877862594437</v>
      </c>
      <c r="GN160" s="459">
        <f t="shared" si="186"/>
        <v>1.0456273764258395</v>
      </c>
      <c r="GO160" s="460">
        <f t="shared" si="186"/>
        <v>1.2369172216936342</v>
      </c>
      <c r="GP160" s="460">
        <f t="shared" si="186"/>
        <v>1.0476190476190528</v>
      </c>
      <c r="GQ160" s="460">
        <f t="shared" si="186"/>
        <v>9.5510983763125168E-2</v>
      </c>
      <c r="GR160" s="460">
        <f t="shared" si="186"/>
        <v>1.1494252873563093</v>
      </c>
      <c r="GS160" s="460">
        <f t="shared" si="186"/>
        <v>0.76045627376426506</v>
      </c>
      <c r="GT160" s="460">
        <f t="shared" si="186"/>
        <v>0.47393364928909332</v>
      </c>
      <c r="GU160" s="460">
        <f t="shared" si="186"/>
        <v>0.37878787878788955</v>
      </c>
      <c r="GV160" s="460">
        <f t="shared" si="186"/>
        <v>0.37950664136621182</v>
      </c>
      <c r="GW160" s="460">
        <f t="shared" si="186"/>
        <v>0.85551330798478986</v>
      </c>
      <c r="GX160" s="460">
        <f t="shared" si="186"/>
        <v>0.28436018957345155</v>
      </c>
      <c r="GY160" s="459">
        <f t="shared" si="186"/>
        <v>4.1666666666666741</v>
      </c>
      <c r="GZ160" s="459">
        <f t="shared" si="186"/>
        <v>4.421448730009403</v>
      </c>
      <c r="HA160" s="459">
        <f t="shared" si="186"/>
        <v>4.6992481203007586</v>
      </c>
      <c r="HB160" s="459">
        <f t="shared" si="186"/>
        <v>5.2780395852968898</v>
      </c>
      <c r="HC160" s="459">
        <f t="shared" si="186"/>
        <v>6.6793893129770909</v>
      </c>
      <c r="HD160" s="459">
        <f t="shared" ref="HD160:II160" si="187">((HD8/GR8)-1)*100</f>
        <v>6.0606060606060552</v>
      </c>
      <c r="HE160" s="459">
        <f t="shared" si="187"/>
        <v>6.6981132075471628</v>
      </c>
      <c r="HF160" s="459">
        <f t="shared" si="187"/>
        <v>7.4528301886792603</v>
      </c>
      <c r="HG160" s="459">
        <f t="shared" si="187"/>
        <v>7.547169811320753</v>
      </c>
      <c r="HH160" s="459">
        <f t="shared" si="187"/>
        <v>7.3724007561436711</v>
      </c>
      <c r="HI160" s="459">
        <f t="shared" si="187"/>
        <v>7.5400565504241346</v>
      </c>
      <c r="HJ160" s="459">
        <f t="shared" si="187"/>
        <v>8.6011342155009487</v>
      </c>
      <c r="HK160" s="459">
        <f t="shared" si="187"/>
        <v>4.8181818181818103</v>
      </c>
      <c r="HL160" s="459">
        <f t="shared" si="187"/>
        <v>4.5945945945945921</v>
      </c>
      <c r="HM160" s="459">
        <f t="shared" si="187"/>
        <v>4.5780969479353617</v>
      </c>
      <c r="HN160" s="459">
        <f t="shared" si="187"/>
        <v>4.9239033124440557</v>
      </c>
      <c r="HO160" s="459">
        <f t="shared" si="187"/>
        <v>4.5617173524150401</v>
      </c>
      <c r="HP160" s="459">
        <f t="shared" si="187"/>
        <v>5.0892857142857073</v>
      </c>
      <c r="HQ160" s="459">
        <f t="shared" si="187"/>
        <v>5.4818744473916992</v>
      </c>
      <c r="HR160" s="459">
        <f t="shared" si="187"/>
        <v>5.355575065847229</v>
      </c>
      <c r="HS160" s="459">
        <f t="shared" si="187"/>
        <v>5.4385964912280649</v>
      </c>
      <c r="HT160" s="459">
        <f t="shared" si="187"/>
        <v>5.4577464788732488</v>
      </c>
      <c r="HU160" s="459">
        <f t="shared" si="187"/>
        <v>4.2068361086766037</v>
      </c>
      <c r="HV160" s="459">
        <f t="shared" si="187"/>
        <v>3.7423846823324558</v>
      </c>
      <c r="HW160" s="460">
        <f t="shared" si="187"/>
        <v>3.9028620988725171</v>
      </c>
      <c r="HX160" s="459">
        <f t="shared" si="187"/>
        <v>7.3212747631352215</v>
      </c>
      <c r="HY160" s="460">
        <f t="shared" si="187"/>
        <v>6.4377682403433445</v>
      </c>
      <c r="HZ160" s="460">
        <f t="shared" si="187"/>
        <v>5.0341296928327672</v>
      </c>
      <c r="IA160" s="460">
        <f t="shared" si="187"/>
        <v>4.1060735671514026</v>
      </c>
      <c r="IB160" s="459">
        <f t="shared" si="187"/>
        <v>3.6533559898045853</v>
      </c>
      <c r="IC160" s="459">
        <f t="shared" si="187"/>
        <v>3.6881810561609329</v>
      </c>
      <c r="ID160" s="459">
        <f t="shared" si="187"/>
        <v>3.6666666666666625</v>
      </c>
      <c r="IE160" s="459">
        <f t="shared" si="187"/>
        <v>3.8269550748752046</v>
      </c>
      <c r="IF160" s="460">
        <f t="shared" si="187"/>
        <v>3.9232053422370683</v>
      </c>
      <c r="IG160" s="460">
        <f t="shared" si="187"/>
        <v>4.457527333894018</v>
      </c>
      <c r="IH160" s="459">
        <f t="shared" si="187"/>
        <v>4.6140939597315356</v>
      </c>
      <c r="II160" s="459">
        <f t="shared" si="187"/>
        <v>4.5075125208681177</v>
      </c>
      <c r="IJ160" s="459">
        <f>((IJ8/HX8)-1)*100</f>
        <v>1.043338683788142</v>
      </c>
      <c r="IK160" s="460"/>
      <c r="IL160" s="460"/>
      <c r="IM160" s="459"/>
      <c r="IN160" s="459"/>
      <c r="IO160" s="460"/>
      <c r="IP160" s="460"/>
      <c r="IQ160" s="460"/>
      <c r="IR160" s="459"/>
      <c r="IS160" s="459"/>
      <c r="IT160" s="459"/>
      <c r="IU160" s="459"/>
      <c r="IV160" s="459"/>
      <c r="IW160" s="459"/>
      <c r="IX160" s="459"/>
      <c r="IY160" s="459"/>
      <c r="IZ160" s="459"/>
      <c r="JA160" s="459"/>
      <c r="JB160" s="459"/>
      <c r="JC160" s="459"/>
      <c r="JD160" s="459"/>
      <c r="JE160" s="459"/>
      <c r="JF160" s="459"/>
      <c r="JG160" s="459"/>
    </row>
    <row r="161" spans="2:267" ht="15" customHeight="1">
      <c r="B161" s="139" t="s">
        <v>127</v>
      </c>
      <c r="C161" s="403"/>
      <c r="D161" s="404"/>
      <c r="E161" s="161"/>
      <c r="F161" s="161"/>
      <c r="G161" s="161"/>
      <c r="H161" s="161"/>
      <c r="I161" s="161"/>
      <c r="J161" s="161"/>
      <c r="K161" s="161"/>
      <c r="L161" s="59"/>
      <c r="M161" s="59"/>
      <c r="N161" s="59"/>
      <c r="O161" s="405"/>
      <c r="P161" s="439"/>
      <c r="Q161" s="138"/>
      <c r="R161" s="138"/>
      <c r="S161" s="138"/>
      <c r="T161" s="138"/>
      <c r="U161" s="138"/>
      <c r="V161" s="138"/>
      <c r="W161" s="138"/>
      <c r="X161" s="138"/>
      <c r="Y161" s="138"/>
      <c r="Z161" s="138"/>
      <c r="AA161" s="408"/>
      <c r="AB161" s="406"/>
      <c r="AC161" s="407"/>
      <c r="AD161" s="407"/>
      <c r="AE161" s="407"/>
      <c r="AF161" s="407"/>
      <c r="AG161" s="407"/>
      <c r="AH161" s="407"/>
      <c r="AI161" s="407"/>
      <c r="AJ161" s="407"/>
      <c r="AK161" s="407"/>
      <c r="AL161" s="407"/>
      <c r="AM161" s="408"/>
      <c r="AN161" s="407"/>
      <c r="AO161" s="407"/>
      <c r="AP161" s="407"/>
      <c r="AQ161" s="407"/>
      <c r="AR161" s="407"/>
      <c r="AS161" s="407"/>
      <c r="AT161" s="407"/>
      <c r="AU161" s="407"/>
      <c r="AV161" s="407"/>
      <c r="AW161" s="407"/>
      <c r="AX161" s="407"/>
      <c r="AY161" s="408"/>
      <c r="AZ161" s="407"/>
      <c r="BA161" s="407"/>
      <c r="BB161" s="407"/>
      <c r="BC161" s="407"/>
      <c r="BD161" s="138"/>
      <c r="BE161" s="138"/>
      <c r="BF161" s="138"/>
      <c r="BG161" s="138"/>
      <c r="BH161" s="138"/>
      <c r="BI161" s="138"/>
      <c r="BJ161" s="138"/>
      <c r="BK161" s="440"/>
      <c r="BL161" s="439"/>
      <c r="BM161" s="138"/>
      <c r="BN161" s="138"/>
      <c r="BO161" s="138"/>
      <c r="BP161" s="138"/>
      <c r="BQ161" s="138"/>
      <c r="BR161" s="138"/>
      <c r="BS161" s="138"/>
      <c r="BT161" s="138"/>
      <c r="BU161" s="138"/>
      <c r="BV161" s="138"/>
      <c r="BW161" s="440"/>
      <c r="BX161" s="406"/>
      <c r="BY161" s="407"/>
      <c r="BZ161" s="407"/>
      <c r="CA161" s="407"/>
      <c r="CB161" s="407"/>
      <c r="CC161" s="407"/>
      <c r="CD161" s="407"/>
      <c r="CE161" s="407"/>
      <c r="CF161" s="407"/>
      <c r="CG161" s="407"/>
      <c r="CH161" s="407"/>
      <c r="CI161" s="408"/>
      <c r="CJ161" s="406"/>
      <c r="CK161" s="407"/>
      <c r="CL161" s="407"/>
      <c r="CM161" s="407"/>
      <c r="CN161" s="407"/>
      <c r="CO161" s="407"/>
      <c r="CP161" s="407"/>
      <c r="CQ161" s="407"/>
      <c r="CR161" s="407"/>
      <c r="CS161" s="407"/>
      <c r="CT161" s="407"/>
      <c r="CU161" s="408"/>
      <c r="CV161" s="455"/>
      <c r="CW161" s="455"/>
      <c r="CX161" s="455"/>
      <c r="CY161" s="455"/>
      <c r="CZ161" s="455"/>
      <c r="DA161" s="455"/>
      <c r="DB161" s="455"/>
      <c r="DC161" s="455"/>
      <c r="DD161" s="456"/>
      <c r="DE161" s="456"/>
      <c r="DF161" s="456"/>
      <c r="DG161" s="457"/>
      <c r="DH161" s="458"/>
      <c r="DI161" s="456"/>
      <c r="DJ161" s="409"/>
      <c r="DK161" s="409"/>
      <c r="DL161" s="409"/>
      <c r="DM161" s="409"/>
      <c r="DN161" s="409"/>
      <c r="DO161" s="409"/>
      <c r="DP161" s="409"/>
      <c r="DQ161" s="409"/>
      <c r="DR161" s="409"/>
      <c r="DS161" s="410"/>
      <c r="DT161" s="411"/>
      <c r="DU161" s="409"/>
      <c r="DV161" s="409"/>
      <c r="DW161" s="409"/>
      <c r="DX161" s="409"/>
      <c r="DY161" s="409"/>
      <c r="DZ161" s="409"/>
      <c r="EA161" s="409"/>
      <c r="EB161" s="409"/>
      <c r="EC161" s="409"/>
      <c r="ED161" s="409"/>
      <c r="EE161" s="410"/>
      <c r="EF161" s="409"/>
      <c r="EG161" s="413"/>
      <c r="EH161" s="413"/>
      <c r="EI161" s="420"/>
      <c r="EJ161" s="420"/>
      <c r="EK161" s="413"/>
      <c r="EL161" s="420"/>
      <c r="EM161" s="420"/>
      <c r="EN161" s="420"/>
      <c r="EO161" s="420"/>
      <c r="EP161" s="420"/>
      <c r="EQ161" s="454"/>
      <c r="ER161" s="460"/>
      <c r="ES161" s="461"/>
      <c r="ET161" s="461"/>
      <c r="EU161" s="461"/>
      <c r="EV161" s="461"/>
      <c r="EW161" s="461"/>
      <c r="EX161" s="461"/>
      <c r="EY161" s="461"/>
      <c r="EZ161" s="461"/>
      <c r="FA161" s="461"/>
      <c r="FB161" s="461"/>
      <c r="FC161" s="462"/>
      <c r="FD161" s="459"/>
      <c r="FE161" s="459"/>
      <c r="FF161" s="459"/>
      <c r="FG161" s="459"/>
      <c r="FH161" s="174"/>
      <c r="FI161" s="174"/>
      <c r="FJ161" s="459"/>
      <c r="FK161" s="414"/>
      <c r="FL161" s="415"/>
      <c r="FM161" s="415"/>
      <c r="FN161" s="415"/>
      <c r="FO161" s="174"/>
      <c r="FP161" s="414"/>
      <c r="FQ161" s="415"/>
      <c r="FR161" s="174"/>
      <c r="FS161" s="174"/>
      <c r="FT161" s="174"/>
      <c r="FU161" s="174"/>
      <c r="FV161" s="413"/>
      <c r="FW161" s="174"/>
      <c r="FX161" s="174"/>
      <c r="FY161" s="413"/>
      <c r="FZ161" s="415"/>
      <c r="GA161" s="460"/>
      <c r="GB161" s="460"/>
      <c r="GC161" s="460"/>
      <c r="GD161" s="460"/>
      <c r="GE161" s="459"/>
      <c r="GF161" s="461"/>
      <c r="GG161" s="460"/>
      <c r="GH161" s="459"/>
      <c r="GI161" s="460"/>
      <c r="GJ161" s="459"/>
      <c r="GK161" s="459"/>
      <c r="GL161" s="460"/>
      <c r="GM161" s="459"/>
      <c r="GN161" s="459"/>
      <c r="GO161" s="460"/>
      <c r="GP161" s="460"/>
      <c r="GQ161" s="460"/>
      <c r="GR161" s="460"/>
      <c r="GS161" s="460"/>
      <c r="GT161" s="460"/>
      <c r="GU161" s="460"/>
      <c r="GV161" s="460"/>
      <c r="GW161" s="460"/>
      <c r="GX161" s="460"/>
      <c r="GY161" s="459"/>
      <c r="GZ161" s="459"/>
      <c r="HA161" s="459"/>
      <c r="HB161" s="459"/>
      <c r="HC161" s="459"/>
      <c r="HD161" s="459"/>
      <c r="HE161" s="459"/>
      <c r="HF161" s="459"/>
      <c r="HG161" s="459"/>
      <c r="HH161" s="459"/>
      <c r="HI161" s="459"/>
      <c r="HJ161" s="459"/>
      <c r="HK161" s="459"/>
      <c r="HL161" s="459"/>
      <c r="HM161" s="459"/>
      <c r="HN161" s="459"/>
      <c r="HO161" s="459"/>
      <c r="HP161" s="459"/>
      <c r="HQ161" s="459"/>
      <c r="HR161" s="459"/>
      <c r="HS161" s="459"/>
      <c r="HT161" s="459"/>
      <c r="HU161" s="459"/>
      <c r="HV161" s="460"/>
      <c r="HW161" s="460"/>
      <c r="HX161" s="459"/>
      <c r="HY161" s="460"/>
      <c r="HZ161" s="460"/>
      <c r="IA161" s="460"/>
      <c r="IB161" s="459"/>
      <c r="IC161" s="459"/>
      <c r="ID161" s="459"/>
      <c r="IE161" s="459"/>
      <c r="IF161" s="460"/>
      <c r="IG161" s="460"/>
      <c r="IH161" s="460"/>
      <c r="II161" s="460"/>
      <c r="IJ161" s="460">
        <f t="shared" ref="IJ161:JC161" si="188">(IJ9/II9)*100-100</f>
        <v>9.4966761633429542E-2</v>
      </c>
      <c r="IK161" s="460">
        <f t="shared" si="188"/>
        <v>0.28462998102467907</v>
      </c>
      <c r="IL161" s="460">
        <f t="shared" si="188"/>
        <v>0.28382213812676582</v>
      </c>
      <c r="IM161" s="459">
        <f t="shared" si="188"/>
        <v>0.28301886792452535</v>
      </c>
      <c r="IN161" s="459">
        <f t="shared" si="188"/>
        <v>9.4073377234266786E-2</v>
      </c>
      <c r="IO161" s="459">
        <f t="shared" si="188"/>
        <v>0.84586466165413299</v>
      </c>
      <c r="IP161" s="460">
        <f t="shared" si="188"/>
        <v>0.55917986952469789</v>
      </c>
      <c r="IQ161" s="460">
        <f t="shared" si="188"/>
        <v>0.55607043558849512</v>
      </c>
      <c r="IR161" s="459">
        <f t="shared" si="188"/>
        <v>-0.55299539170506762</v>
      </c>
      <c r="IS161" s="459">
        <f t="shared" si="188"/>
        <v>-9.2678405931422958E-2</v>
      </c>
      <c r="IT161" s="459">
        <f t="shared" si="188"/>
        <v>9.276437847867669E-2</v>
      </c>
      <c r="IU161" s="459">
        <f t="shared" si="188"/>
        <v>0.18535681186281749</v>
      </c>
      <c r="IV161" s="459">
        <f t="shared" si="188"/>
        <v>-0.27752081406104878</v>
      </c>
      <c r="IW161" s="459">
        <f t="shared" si="188"/>
        <v>0.18552875695732496</v>
      </c>
      <c r="IX161" s="459">
        <f t="shared" si="188"/>
        <v>0.18518518518517624</v>
      </c>
      <c r="IY161" s="459">
        <f t="shared" si="188"/>
        <v>-0.27726432532347189</v>
      </c>
      <c r="IZ161" s="459">
        <f t="shared" si="188"/>
        <v>9.2678405931408747E-2</v>
      </c>
      <c r="JA161" s="459">
        <f t="shared" si="188"/>
        <v>-1.2037037037036953</v>
      </c>
      <c r="JB161" s="459">
        <f t="shared" si="188"/>
        <v>-9.3720712277416851E-2</v>
      </c>
      <c r="JC161" s="459">
        <f t="shared" si="188"/>
        <v>0.7504690431519947</v>
      </c>
      <c r="JD161" s="459">
        <f>(JD9/JC9)*100-100</f>
        <v>0.1862197392923548</v>
      </c>
      <c r="JE161" s="459">
        <f>(JE9/JD9)*100-100</f>
        <v>-0.27881040892192743</v>
      </c>
      <c r="JF161" s="459">
        <f>(JF9/JE9)*100-100</f>
        <v>-0.46598322460391728</v>
      </c>
      <c r="JG161" s="459">
        <f>(JG9/JF9)*100-100</f>
        <v>0</v>
      </c>
    </row>
    <row r="162" spans="2:267" ht="15" customHeight="1">
      <c r="B162" s="139" t="s">
        <v>128</v>
      </c>
      <c r="C162" s="403"/>
      <c r="D162" s="404"/>
      <c r="E162" s="161"/>
      <c r="F162" s="161"/>
      <c r="G162" s="161"/>
      <c r="H162" s="161"/>
      <c r="I162" s="161"/>
      <c r="J162" s="161"/>
      <c r="K162" s="161"/>
      <c r="L162" s="59"/>
      <c r="M162" s="59"/>
      <c r="N162" s="59"/>
      <c r="O162" s="405"/>
      <c r="P162" s="439"/>
      <c r="Q162" s="138"/>
      <c r="R162" s="138"/>
      <c r="S162" s="138"/>
      <c r="T162" s="138"/>
      <c r="U162" s="138"/>
      <c r="V162" s="138"/>
      <c r="W162" s="138"/>
      <c r="X162" s="138"/>
      <c r="Y162" s="138"/>
      <c r="Z162" s="138"/>
      <c r="AA162" s="408"/>
      <c r="AB162" s="406"/>
      <c r="AC162" s="407"/>
      <c r="AD162" s="407"/>
      <c r="AE162" s="407"/>
      <c r="AF162" s="407"/>
      <c r="AG162" s="407"/>
      <c r="AH162" s="407"/>
      <c r="AI162" s="407"/>
      <c r="AJ162" s="407"/>
      <c r="AK162" s="407"/>
      <c r="AL162" s="407"/>
      <c r="AM162" s="408"/>
      <c r="AN162" s="407"/>
      <c r="AO162" s="407"/>
      <c r="AP162" s="407"/>
      <c r="AQ162" s="407"/>
      <c r="AR162" s="407"/>
      <c r="AS162" s="407"/>
      <c r="AT162" s="407"/>
      <c r="AU162" s="407"/>
      <c r="AV162" s="407"/>
      <c r="AW162" s="407"/>
      <c r="AX162" s="407"/>
      <c r="AY162" s="408"/>
      <c r="AZ162" s="407"/>
      <c r="BA162" s="407"/>
      <c r="BB162" s="407"/>
      <c r="BC162" s="407"/>
      <c r="BD162" s="138"/>
      <c r="BE162" s="138"/>
      <c r="BF162" s="138"/>
      <c r="BG162" s="138"/>
      <c r="BH162" s="138"/>
      <c r="BI162" s="138"/>
      <c r="BJ162" s="138"/>
      <c r="BK162" s="440"/>
      <c r="BL162" s="439"/>
      <c r="BM162" s="138"/>
      <c r="BN162" s="138"/>
      <c r="BO162" s="138"/>
      <c r="BP162" s="138"/>
      <c r="BQ162" s="138"/>
      <c r="BR162" s="138"/>
      <c r="BS162" s="138"/>
      <c r="BT162" s="138"/>
      <c r="BU162" s="138"/>
      <c r="BV162" s="138"/>
      <c r="BW162" s="440"/>
      <c r="BX162" s="406"/>
      <c r="BY162" s="407"/>
      <c r="BZ162" s="407"/>
      <c r="CA162" s="407"/>
      <c r="CB162" s="407"/>
      <c r="CC162" s="407"/>
      <c r="CD162" s="407"/>
      <c r="CE162" s="407"/>
      <c r="CF162" s="407"/>
      <c r="CG162" s="407"/>
      <c r="CH162" s="407"/>
      <c r="CI162" s="408"/>
      <c r="CJ162" s="406"/>
      <c r="CK162" s="407"/>
      <c r="CL162" s="407"/>
      <c r="CM162" s="407"/>
      <c r="CN162" s="407"/>
      <c r="CO162" s="407"/>
      <c r="CP162" s="407"/>
      <c r="CQ162" s="407"/>
      <c r="CR162" s="407"/>
      <c r="CS162" s="407"/>
      <c r="CT162" s="407"/>
      <c r="CU162" s="408"/>
      <c r="CV162" s="455"/>
      <c r="CW162" s="455"/>
      <c r="CX162" s="455"/>
      <c r="CY162" s="455"/>
      <c r="CZ162" s="455"/>
      <c r="DA162" s="455"/>
      <c r="DB162" s="455"/>
      <c r="DC162" s="455"/>
      <c r="DD162" s="456"/>
      <c r="DE162" s="456"/>
      <c r="DF162" s="456"/>
      <c r="DG162" s="457"/>
      <c r="DH162" s="458"/>
      <c r="DI162" s="456"/>
      <c r="DJ162" s="409"/>
      <c r="DK162" s="409"/>
      <c r="DL162" s="409"/>
      <c r="DM162" s="409"/>
      <c r="DN162" s="409"/>
      <c r="DO162" s="409"/>
      <c r="DP162" s="409"/>
      <c r="DQ162" s="409"/>
      <c r="DR162" s="409"/>
      <c r="DS162" s="410"/>
      <c r="DT162" s="411"/>
      <c r="DU162" s="409"/>
      <c r="DV162" s="409"/>
      <c r="DW162" s="409"/>
      <c r="DX162" s="409"/>
      <c r="DY162" s="409"/>
      <c r="DZ162" s="409"/>
      <c r="EA162" s="409"/>
      <c r="EB162" s="409"/>
      <c r="EC162" s="409"/>
      <c r="ED162" s="409"/>
      <c r="EE162" s="410"/>
      <c r="EF162" s="409"/>
      <c r="EG162" s="413"/>
      <c r="EH162" s="413"/>
      <c r="EI162" s="420"/>
      <c r="EJ162" s="420"/>
      <c r="EK162" s="413"/>
      <c r="EL162" s="420"/>
      <c r="EM162" s="420"/>
      <c r="EN162" s="420"/>
      <c r="EO162" s="420"/>
      <c r="EP162" s="420"/>
      <c r="EQ162" s="454"/>
      <c r="ER162" s="460"/>
      <c r="ES162" s="461"/>
      <c r="ET162" s="461"/>
      <c r="EU162" s="461"/>
      <c r="EV162" s="461"/>
      <c r="EW162" s="461"/>
      <c r="EX162" s="461"/>
      <c r="EY162" s="461"/>
      <c r="EZ162" s="461"/>
      <c r="FA162" s="461"/>
      <c r="FB162" s="461"/>
      <c r="FC162" s="462"/>
      <c r="FD162" s="459"/>
      <c r="FE162" s="459"/>
      <c r="FF162" s="459"/>
      <c r="FG162" s="459"/>
      <c r="FH162" s="174"/>
      <c r="FI162" s="174"/>
      <c r="FJ162" s="459"/>
      <c r="FK162" s="414"/>
      <c r="FL162" s="415"/>
      <c r="FM162" s="415"/>
      <c r="FN162" s="415"/>
      <c r="FO162" s="174"/>
      <c r="FP162" s="414"/>
      <c r="FQ162" s="415"/>
      <c r="FR162" s="174"/>
      <c r="FS162" s="174"/>
      <c r="FT162" s="174"/>
      <c r="FU162" s="174"/>
      <c r="FV162" s="413"/>
      <c r="FW162" s="174"/>
      <c r="FX162" s="174"/>
      <c r="FY162" s="413"/>
      <c r="FZ162" s="415"/>
      <c r="GA162" s="460"/>
      <c r="GB162" s="460"/>
      <c r="GC162" s="460"/>
      <c r="GD162" s="460"/>
      <c r="GE162" s="459"/>
      <c r="GF162" s="461"/>
      <c r="GG162" s="460"/>
      <c r="GH162" s="459"/>
      <c r="GI162" s="460"/>
      <c r="GJ162" s="459"/>
      <c r="GK162" s="459"/>
      <c r="GL162" s="460"/>
      <c r="GM162" s="459"/>
      <c r="GN162" s="459"/>
      <c r="GO162" s="460"/>
      <c r="GP162" s="460"/>
      <c r="GQ162" s="460"/>
      <c r="GR162" s="460"/>
      <c r="GS162" s="460"/>
      <c r="GT162" s="460"/>
      <c r="GU162" s="460"/>
      <c r="GV162" s="460"/>
      <c r="GW162" s="460"/>
      <c r="GX162" s="460"/>
      <c r="GY162" s="459"/>
      <c r="GZ162" s="459"/>
      <c r="HA162" s="459"/>
      <c r="HB162" s="459"/>
      <c r="HC162" s="459"/>
      <c r="HD162" s="459"/>
      <c r="HE162" s="459"/>
      <c r="HF162" s="459"/>
      <c r="HG162" s="459"/>
      <c r="HH162" s="459"/>
      <c r="HI162" s="459"/>
      <c r="HJ162" s="459"/>
      <c r="HK162" s="459"/>
      <c r="HL162" s="459"/>
      <c r="HM162" s="459"/>
      <c r="HN162" s="459"/>
      <c r="HO162" s="459"/>
      <c r="HP162" s="459"/>
      <c r="HQ162" s="459"/>
      <c r="HR162" s="459"/>
      <c r="HS162" s="459"/>
      <c r="HT162" s="459"/>
      <c r="HU162" s="459"/>
      <c r="HV162" s="460"/>
      <c r="HW162" s="460"/>
      <c r="HX162" s="459"/>
      <c r="HY162" s="460"/>
      <c r="HZ162" s="460"/>
      <c r="IA162" s="460"/>
      <c r="IB162" s="459"/>
      <c r="IC162" s="459"/>
      <c r="ID162" s="459"/>
      <c r="IE162" s="459"/>
      <c r="IF162" s="460"/>
      <c r="IG162" s="460"/>
      <c r="IH162" s="459"/>
      <c r="II162" s="459"/>
      <c r="IJ162" s="460">
        <f>(POWER(IJ9/HX9,1)-1)*100</f>
        <v>9.496676163343043E-2</v>
      </c>
      <c r="IK162" s="460">
        <f>(POWER(IK9/HY9,1)-1)*100</f>
        <v>0.57088487155090295</v>
      </c>
      <c r="IL162" s="460">
        <f t="shared" ref="IL162:IW162" si="189">(POWER(IL9/HZ9,1)-1)*100</f>
        <v>1.6299137104506256</v>
      </c>
      <c r="IM162" s="459">
        <f t="shared" si="189"/>
        <v>3.0038759689922534</v>
      </c>
      <c r="IN162" s="459">
        <f t="shared" si="189"/>
        <v>3.4013605442176909</v>
      </c>
      <c r="IO162" s="459">
        <f t="shared" si="189"/>
        <v>3.5714285714285809</v>
      </c>
      <c r="IP162" s="460">
        <f t="shared" si="189"/>
        <v>3.6503362151777186</v>
      </c>
      <c r="IQ162" s="460">
        <f t="shared" si="189"/>
        <v>3.7284894837476212</v>
      </c>
      <c r="IR162" s="459">
        <f t="shared" si="189"/>
        <v>3.0563514804202496</v>
      </c>
      <c r="IS162" s="459">
        <f t="shared" si="189"/>
        <v>2.8625954198473247</v>
      </c>
      <c r="IT162" s="459">
        <f>(POWER(IT9/IH9,1)-1)*100</f>
        <v>2.8598665395614953</v>
      </c>
      <c r="IU162" s="459">
        <f t="shared" si="189"/>
        <v>2.6590693257359854</v>
      </c>
      <c r="IV162" s="459">
        <f t="shared" si="189"/>
        <v>2.2770398481973375</v>
      </c>
      <c r="IW162" s="459">
        <f t="shared" si="189"/>
        <v>2.1759697256386046</v>
      </c>
      <c r="IX162" s="459">
        <f t="shared" ref="IX162:JC162" si="190">(POWER(IX9/IL9,1)-1)*100</f>
        <v>2.0754716981132182</v>
      </c>
      <c r="IY162" s="459">
        <f t="shared" si="190"/>
        <v>1.5051740357478804</v>
      </c>
      <c r="IZ162" s="459">
        <f t="shared" si="190"/>
        <v>1.5037593984962294</v>
      </c>
      <c r="JA162" s="459">
        <f t="shared" si="190"/>
        <v>-0.55917986952469523</v>
      </c>
      <c r="JB162" s="459">
        <f t="shared" si="190"/>
        <v>-1.2048192771084487</v>
      </c>
      <c r="JC162" s="459">
        <f t="shared" si="190"/>
        <v>-1.0138248847926246</v>
      </c>
      <c r="JD162" s="459">
        <f>(POWER(JD9/IR9,1)-1)*100</f>
        <v>-0.2780352177942591</v>
      </c>
      <c r="JE162" s="459">
        <f>(POWER(JE9/IS9,1)-1)*100</f>
        <v>-0.4638218923933235</v>
      </c>
      <c r="JF162" s="459">
        <f>(POWER(JF9/IT9,1)-1)*100</f>
        <v>-1.0194624652456019</v>
      </c>
      <c r="JG162" s="459">
        <f>(POWER(JG9/IU9,1)-1)*100</f>
        <v>-1.2025901942645634</v>
      </c>
    </row>
    <row r="163" spans="2:267" ht="15" customHeight="1">
      <c r="B163" s="139" t="s">
        <v>129</v>
      </c>
      <c r="C163" s="403"/>
      <c r="D163" s="404"/>
      <c r="E163" s="161"/>
      <c r="F163" s="161"/>
      <c r="G163" s="161"/>
      <c r="H163" s="161"/>
      <c r="I163" s="161"/>
      <c r="J163" s="161"/>
      <c r="K163" s="161"/>
      <c r="L163" s="59"/>
      <c r="M163" s="59"/>
      <c r="N163" s="59"/>
      <c r="O163" s="405"/>
      <c r="P163" s="439"/>
      <c r="Q163" s="138"/>
      <c r="R163" s="138"/>
      <c r="S163" s="138"/>
      <c r="T163" s="138"/>
      <c r="U163" s="138"/>
      <c r="V163" s="138"/>
      <c r="W163" s="138"/>
      <c r="X163" s="138"/>
      <c r="Y163" s="138"/>
      <c r="Z163" s="138"/>
      <c r="AA163" s="408"/>
      <c r="AB163" s="406"/>
      <c r="AC163" s="407"/>
      <c r="AD163" s="407"/>
      <c r="AE163" s="407"/>
      <c r="AF163" s="407"/>
      <c r="AG163" s="407"/>
      <c r="AH163" s="407"/>
      <c r="AI163" s="407"/>
      <c r="AJ163" s="407"/>
      <c r="AK163" s="407"/>
      <c r="AL163" s="407"/>
      <c r="AM163" s="408"/>
      <c r="AN163" s="407"/>
      <c r="AO163" s="407"/>
      <c r="AP163" s="407"/>
      <c r="AQ163" s="407"/>
      <c r="AR163" s="407"/>
      <c r="AS163" s="407"/>
      <c r="AT163" s="407"/>
      <c r="AU163" s="407"/>
      <c r="AV163" s="407"/>
      <c r="AW163" s="407"/>
      <c r="AX163" s="407"/>
      <c r="AY163" s="408"/>
      <c r="AZ163" s="407"/>
      <c r="BA163" s="407"/>
      <c r="BB163" s="407"/>
      <c r="BC163" s="407"/>
      <c r="BD163" s="138"/>
      <c r="BE163" s="138"/>
      <c r="BF163" s="138"/>
      <c r="BG163" s="138"/>
      <c r="BH163" s="138"/>
      <c r="BI163" s="138"/>
      <c r="BJ163" s="138"/>
      <c r="BK163" s="440"/>
      <c r="BL163" s="439"/>
      <c r="BM163" s="138"/>
      <c r="BN163" s="138"/>
      <c r="BO163" s="138"/>
      <c r="BP163" s="138"/>
      <c r="BQ163" s="138"/>
      <c r="BR163" s="138"/>
      <c r="BS163" s="138"/>
      <c r="BT163" s="138"/>
      <c r="BU163" s="138"/>
      <c r="BV163" s="138"/>
      <c r="BW163" s="440"/>
      <c r="BX163" s="406"/>
      <c r="BY163" s="407"/>
      <c r="BZ163" s="407"/>
      <c r="CA163" s="407"/>
      <c r="CB163" s="407"/>
      <c r="CC163" s="407"/>
      <c r="CD163" s="407"/>
      <c r="CE163" s="407"/>
      <c r="CF163" s="407"/>
      <c r="CG163" s="407"/>
      <c r="CH163" s="407"/>
      <c r="CI163" s="408"/>
      <c r="CJ163" s="406"/>
      <c r="CK163" s="407"/>
      <c r="CL163" s="407"/>
      <c r="CM163" s="407"/>
      <c r="CN163" s="407"/>
      <c r="CO163" s="407"/>
      <c r="CP163" s="407"/>
      <c r="CQ163" s="407"/>
      <c r="CR163" s="407"/>
      <c r="CS163" s="407"/>
      <c r="CT163" s="407"/>
      <c r="CU163" s="408"/>
      <c r="CV163" s="455"/>
      <c r="CW163" s="455"/>
      <c r="CX163" s="455"/>
      <c r="CY163" s="455"/>
      <c r="CZ163" s="455"/>
      <c r="DA163" s="455"/>
      <c r="DB163" s="455"/>
      <c r="DC163" s="455"/>
      <c r="DD163" s="456"/>
      <c r="DE163" s="456"/>
      <c r="DF163" s="456"/>
      <c r="DG163" s="457"/>
      <c r="DH163" s="458"/>
      <c r="DI163" s="456"/>
      <c r="DJ163" s="409"/>
      <c r="DK163" s="409"/>
      <c r="DL163" s="409"/>
      <c r="DM163" s="409"/>
      <c r="DN163" s="409"/>
      <c r="DO163" s="409"/>
      <c r="DP163" s="409"/>
      <c r="DQ163" s="409"/>
      <c r="DR163" s="409"/>
      <c r="DS163" s="410"/>
      <c r="DT163" s="411"/>
      <c r="DU163" s="409"/>
      <c r="DV163" s="409"/>
      <c r="DW163" s="409"/>
      <c r="DX163" s="409"/>
      <c r="DY163" s="409"/>
      <c r="DZ163" s="409"/>
      <c r="EA163" s="409"/>
      <c r="EB163" s="409"/>
      <c r="EC163" s="409"/>
      <c r="ED163" s="409"/>
      <c r="EE163" s="410"/>
      <c r="EF163" s="409"/>
      <c r="EG163" s="413"/>
      <c r="EH163" s="413"/>
      <c r="EI163" s="420"/>
      <c r="EJ163" s="420"/>
      <c r="EK163" s="413"/>
      <c r="EL163" s="420"/>
      <c r="EM163" s="420"/>
      <c r="EN163" s="420"/>
      <c r="EO163" s="420"/>
      <c r="EP163" s="420"/>
      <c r="EQ163" s="454"/>
      <c r="ER163" s="460"/>
      <c r="ES163" s="461"/>
      <c r="ET163" s="461"/>
      <c r="EU163" s="461"/>
      <c r="EV163" s="461"/>
      <c r="EW163" s="461"/>
      <c r="EX163" s="461"/>
      <c r="EY163" s="461"/>
      <c r="EZ163" s="461"/>
      <c r="FA163" s="461"/>
      <c r="FB163" s="461"/>
      <c r="FC163" s="462"/>
      <c r="FD163" s="459"/>
      <c r="FE163" s="459"/>
      <c r="FF163" s="459"/>
      <c r="FG163" s="459"/>
      <c r="FH163" s="174"/>
      <c r="FI163" s="174"/>
      <c r="FJ163" s="459"/>
      <c r="FK163" s="414"/>
      <c r="FL163" s="415"/>
      <c r="FM163" s="415"/>
      <c r="FN163" s="415"/>
      <c r="FO163" s="174"/>
      <c r="FP163" s="414"/>
      <c r="FQ163" s="415"/>
      <c r="FR163" s="174"/>
      <c r="FS163" s="174"/>
      <c r="FT163" s="174"/>
      <c r="FU163" s="174"/>
      <c r="FV163" s="413"/>
      <c r="FW163" s="174"/>
      <c r="FX163" s="174"/>
      <c r="FY163" s="413"/>
      <c r="FZ163" s="415"/>
      <c r="GA163" s="460"/>
      <c r="GB163" s="460"/>
      <c r="GC163" s="460"/>
      <c r="GD163" s="460"/>
      <c r="GE163" s="459"/>
      <c r="GF163" s="461"/>
      <c r="GG163" s="460"/>
      <c r="GH163" s="459"/>
      <c r="GI163" s="460"/>
      <c r="GJ163" s="459"/>
      <c r="GK163" s="459"/>
      <c r="GL163" s="460"/>
      <c r="GM163" s="459"/>
      <c r="GN163" s="459"/>
      <c r="GO163" s="460"/>
      <c r="GP163" s="460"/>
      <c r="GQ163" s="460"/>
      <c r="GR163" s="460"/>
      <c r="GS163" s="460"/>
      <c r="GT163" s="460"/>
      <c r="GU163" s="460"/>
      <c r="GV163" s="460"/>
      <c r="GW163" s="460"/>
      <c r="GX163" s="460"/>
      <c r="GY163" s="459"/>
      <c r="GZ163" s="459"/>
      <c r="HA163" s="459"/>
      <c r="HB163" s="459"/>
      <c r="HC163" s="459"/>
      <c r="HD163" s="459"/>
      <c r="HE163" s="459"/>
      <c r="HF163" s="459"/>
      <c r="HG163" s="459"/>
      <c r="HH163" s="459"/>
      <c r="HI163" s="459"/>
      <c r="HJ163" s="459"/>
      <c r="HK163" s="459"/>
      <c r="HL163" s="459"/>
      <c r="HM163" s="459"/>
      <c r="HN163" s="459"/>
      <c r="HO163" s="459"/>
      <c r="HP163" s="459"/>
      <c r="HQ163" s="459"/>
      <c r="HR163" s="459"/>
      <c r="HS163" s="459"/>
      <c r="HT163" s="459"/>
      <c r="HU163" s="459"/>
      <c r="HV163" s="460"/>
      <c r="HW163" s="460"/>
      <c r="HX163" s="459"/>
      <c r="HY163" s="460"/>
      <c r="HZ163" s="460"/>
      <c r="IA163" s="460"/>
      <c r="IB163" s="459"/>
      <c r="IC163" s="459"/>
      <c r="ID163" s="459"/>
      <c r="IE163" s="459"/>
      <c r="IF163" s="460"/>
      <c r="IG163" s="460"/>
      <c r="IH163" s="459"/>
      <c r="II163" s="459"/>
      <c r="IJ163" s="460">
        <f t="shared" ref="IJ163:IW163" si="191">((IJ10/HX10)-1)*100</f>
        <v>0.76045627376426506</v>
      </c>
      <c r="IK163" s="460">
        <f t="shared" si="191"/>
        <v>1.6236867239732611</v>
      </c>
      <c r="IL163" s="460">
        <f t="shared" si="191"/>
        <v>2.6948989412896918</v>
      </c>
      <c r="IM163" s="459">
        <f t="shared" si="191"/>
        <v>4.1869522882181043</v>
      </c>
      <c r="IN163" s="459">
        <f t="shared" si="191"/>
        <v>4.0776699029126284</v>
      </c>
      <c r="IO163" s="459">
        <f t="shared" si="191"/>
        <v>3.5440613026819889</v>
      </c>
      <c r="IP163" s="460">
        <f t="shared" si="191"/>
        <v>3.1428571428571361</v>
      </c>
      <c r="IQ163" s="460">
        <f t="shared" si="191"/>
        <v>2.8490028490028463</v>
      </c>
      <c r="IR163" s="459">
        <f t="shared" si="191"/>
        <v>2.8544243577545148</v>
      </c>
      <c r="IS163" s="459">
        <f t="shared" si="191"/>
        <v>2.8625954198473247</v>
      </c>
      <c r="IT163" s="459">
        <f t="shared" si="191"/>
        <v>2.2792022792022859</v>
      </c>
      <c r="IU163" s="459">
        <f t="shared" si="191"/>
        <v>2.2705771050141932</v>
      </c>
      <c r="IV163" s="459">
        <f t="shared" si="191"/>
        <v>1.8867924528301883</v>
      </c>
      <c r="IW163" s="459">
        <f t="shared" si="191"/>
        <v>1.6917293233082775</v>
      </c>
      <c r="IX163" s="459">
        <f t="shared" ref="IX163:JC163" si="192">((IX10/IL10)-1)*100</f>
        <v>1.1246485473289658</v>
      </c>
      <c r="IY163" s="459">
        <f t="shared" si="192"/>
        <v>0.56074766355138639</v>
      </c>
      <c r="IZ163" s="459">
        <f t="shared" si="192"/>
        <v>0.83955223880596286</v>
      </c>
      <c r="JA163" s="459">
        <f t="shared" si="192"/>
        <v>-0.74005550416280652</v>
      </c>
      <c r="JB163" s="459">
        <f>((JB10/IP10)-1)*100</f>
        <v>-0.8310249307479145</v>
      </c>
      <c r="JC163" s="459">
        <f t="shared" si="192"/>
        <v>-0.55401662049860967</v>
      </c>
      <c r="JD163" s="459">
        <f>((JD10/IR10)-1)*100</f>
        <v>-0.27752081406104967</v>
      </c>
      <c r="JE163" s="459">
        <f>((JE10/IS10)-1)*100</f>
        <v>-0.27829313543599188</v>
      </c>
      <c r="JF163" s="459">
        <f>((JF10/IT10)-1)*100</f>
        <v>-0.27855153203342198</v>
      </c>
      <c r="JG163" s="459">
        <f>((JG10/IU10)-1)*100</f>
        <v>-0.37002775208140326</v>
      </c>
    </row>
    <row r="164" spans="2:267" ht="15" customHeight="1">
      <c r="B164" s="139"/>
      <c r="C164" s="403"/>
      <c r="D164" s="404"/>
      <c r="E164" s="161"/>
      <c r="F164" s="161"/>
      <c r="G164" s="161"/>
      <c r="H164" s="161"/>
      <c r="I164" s="161"/>
      <c r="J164" s="161"/>
      <c r="K164" s="161"/>
      <c r="L164" s="59"/>
      <c r="M164" s="59"/>
      <c r="N164" s="59"/>
      <c r="O164" s="405"/>
      <c r="P164" s="439"/>
      <c r="Q164" s="138"/>
      <c r="R164" s="138"/>
      <c r="S164" s="138"/>
      <c r="T164" s="138"/>
      <c r="U164" s="138"/>
      <c r="V164" s="138"/>
      <c r="W164" s="138"/>
      <c r="X164" s="138"/>
      <c r="Y164" s="138"/>
      <c r="Z164" s="138"/>
      <c r="AA164" s="408"/>
      <c r="AB164" s="406"/>
      <c r="AC164" s="407"/>
      <c r="AD164" s="407"/>
      <c r="AE164" s="407"/>
      <c r="AF164" s="407"/>
      <c r="AG164" s="407"/>
      <c r="AH164" s="407"/>
      <c r="AI164" s="407"/>
      <c r="AJ164" s="407"/>
      <c r="AK164" s="407"/>
      <c r="AL164" s="407"/>
      <c r="AM164" s="408"/>
      <c r="AN164" s="407"/>
      <c r="AO164" s="407"/>
      <c r="AP164" s="407"/>
      <c r="AQ164" s="407"/>
      <c r="AR164" s="407"/>
      <c r="AS164" s="407"/>
      <c r="AT164" s="407"/>
      <c r="AU164" s="407"/>
      <c r="AV164" s="407"/>
      <c r="AW164" s="407"/>
      <c r="AX164" s="407"/>
      <c r="AY164" s="408"/>
      <c r="AZ164" s="407"/>
      <c r="BA164" s="407"/>
      <c r="BB164" s="407"/>
      <c r="BC164" s="407"/>
      <c r="BD164" s="138"/>
      <c r="BE164" s="138"/>
      <c r="BF164" s="138"/>
      <c r="BG164" s="138"/>
      <c r="BH164" s="138"/>
      <c r="BI164" s="138"/>
      <c r="BJ164" s="138"/>
      <c r="BK164" s="440"/>
      <c r="BL164" s="439"/>
      <c r="BM164" s="138"/>
      <c r="BN164" s="138"/>
      <c r="BO164" s="138"/>
      <c r="BP164" s="138"/>
      <c r="BQ164" s="138"/>
      <c r="BR164" s="138"/>
      <c r="BS164" s="138"/>
      <c r="BT164" s="138"/>
      <c r="BU164" s="138"/>
      <c r="BV164" s="138"/>
      <c r="BW164" s="440"/>
      <c r="BX164" s="439"/>
      <c r="BY164" s="138"/>
      <c r="BZ164" s="138"/>
      <c r="CA164" s="138"/>
      <c r="CB164" s="138"/>
      <c r="CC164" s="407"/>
      <c r="CD164" s="407"/>
      <c r="CE164" s="407"/>
      <c r="CF164" s="407"/>
      <c r="CG164" s="407"/>
      <c r="CH164" s="407"/>
      <c r="CI164" s="408"/>
      <c r="CJ164" s="406"/>
      <c r="CK164" s="407"/>
      <c r="CL164" s="407"/>
      <c r="CM164" s="407"/>
      <c r="CN164" s="442"/>
      <c r="CO164" s="442"/>
      <c r="CP164" s="441"/>
      <c r="CQ164" s="441"/>
      <c r="CR164" s="441"/>
      <c r="CS164" s="441"/>
      <c r="CT164" s="441"/>
      <c r="CU164" s="445"/>
      <c r="CV164" s="441"/>
      <c r="CW164" s="441"/>
      <c r="CX164" s="441"/>
      <c r="CY164" s="441"/>
      <c r="CZ164" s="441"/>
      <c r="DA164" s="441"/>
      <c r="DB164" s="441"/>
      <c r="DC164" s="441"/>
      <c r="DD164" s="441"/>
      <c r="DE164" s="441"/>
      <c r="DF164" s="441"/>
      <c r="DG164" s="449"/>
      <c r="DH164" s="448"/>
      <c r="DI164" s="442"/>
      <c r="DJ164" s="441"/>
      <c r="DK164" s="441"/>
      <c r="DL164" s="441"/>
      <c r="DM164" s="441"/>
      <c r="DN164" s="409"/>
      <c r="DO164" s="409"/>
      <c r="DP164" s="409"/>
      <c r="DQ164" s="409"/>
      <c r="DR164" s="409"/>
      <c r="DS164" s="410"/>
      <c r="DT164" s="411"/>
      <c r="DU164" s="409"/>
      <c r="DV164" s="409"/>
      <c r="DW164" s="409"/>
      <c r="DX164" s="409"/>
      <c r="DY164" s="409"/>
      <c r="DZ164" s="409"/>
      <c r="EA164" s="409"/>
      <c r="EB164" s="409"/>
      <c r="EC164" s="409"/>
      <c r="ED164" s="409"/>
      <c r="EE164" s="410"/>
      <c r="EF164" s="409"/>
      <c r="EG164" s="409"/>
      <c r="EH164" s="422"/>
      <c r="EI164" s="422"/>
      <c r="EJ164" s="422"/>
      <c r="EK164" s="422"/>
      <c r="EL164" s="463"/>
      <c r="EM164" s="413"/>
      <c r="EN164" s="413"/>
      <c r="EO164" s="413"/>
      <c r="EP164" s="413"/>
      <c r="EQ164" s="414"/>
      <c r="ER164" s="415"/>
      <c r="ES164" s="413"/>
      <c r="ET164" s="413"/>
      <c r="EU164" s="413"/>
      <c r="EV164" s="413"/>
      <c r="EW164" s="413"/>
      <c r="EX164" s="413"/>
      <c r="EY164" s="413"/>
      <c r="EZ164" s="413"/>
      <c r="FA164" s="413"/>
      <c r="FB164" s="413"/>
      <c r="FC164" s="414"/>
      <c r="FD164" s="174"/>
      <c r="FE164" s="174"/>
      <c r="FF164" s="174"/>
      <c r="FG164" s="174"/>
      <c r="FH164" s="174"/>
      <c r="FI164" s="174"/>
      <c r="FJ164" s="174"/>
      <c r="FK164" s="414"/>
      <c r="FL164" s="415"/>
      <c r="FM164" s="415"/>
      <c r="FN164" s="415"/>
      <c r="FO164" s="174"/>
      <c r="FP164" s="414"/>
      <c r="FQ164" s="415"/>
      <c r="FR164" s="174"/>
      <c r="FS164" s="174"/>
      <c r="FT164" s="174"/>
      <c r="FU164" s="174"/>
      <c r="FV164" s="413"/>
      <c r="FW164" s="174"/>
      <c r="FX164" s="174"/>
      <c r="FY164" s="413"/>
      <c r="FZ164" s="415"/>
      <c r="GA164" s="415"/>
      <c r="GB164" s="415"/>
      <c r="GC164" s="415"/>
      <c r="GD164" s="415"/>
      <c r="GE164" s="174"/>
      <c r="GF164" s="413"/>
      <c r="GG164" s="415"/>
      <c r="GH164" s="174"/>
      <c r="GI164" s="415"/>
      <c r="GJ164" s="174"/>
      <c r="GK164" s="174"/>
      <c r="GL164" s="415"/>
      <c r="GM164" s="174"/>
      <c r="GN164" s="174"/>
      <c r="GO164" s="415"/>
      <c r="GP164" s="415"/>
      <c r="GQ164" s="174"/>
      <c r="GR164" s="174"/>
      <c r="GS164" s="415"/>
      <c r="GT164" s="415"/>
      <c r="GU164" s="174"/>
      <c r="GV164" s="174"/>
      <c r="GW164" s="415"/>
      <c r="GX164" s="174"/>
      <c r="GY164" s="174"/>
      <c r="GZ164" s="174"/>
      <c r="HA164" s="174"/>
      <c r="HB164" s="174"/>
      <c r="HC164" s="174"/>
      <c r="HD164" s="174"/>
      <c r="HE164" s="174"/>
      <c r="HF164" s="174"/>
      <c r="HG164" s="174"/>
      <c r="HH164" s="174"/>
      <c r="HI164" s="174"/>
      <c r="HJ164" s="174"/>
      <c r="HK164" s="174"/>
      <c r="HL164" s="174"/>
      <c r="HM164" s="174"/>
      <c r="HN164" s="174"/>
      <c r="HO164" s="174"/>
      <c r="HP164" s="174"/>
      <c r="HQ164" s="174"/>
      <c r="HR164" s="174"/>
      <c r="HS164" s="174"/>
      <c r="HT164" s="174"/>
      <c r="HU164" s="174"/>
      <c r="HV164" s="415"/>
      <c r="HW164" s="415"/>
      <c r="HX164" s="174"/>
      <c r="HY164" s="415"/>
      <c r="HZ164" s="415"/>
      <c r="IA164" s="174"/>
      <c r="IB164" s="174"/>
      <c r="IC164" s="174"/>
      <c r="ID164" s="174"/>
      <c r="IE164" s="174"/>
      <c r="IF164" s="415"/>
      <c r="IG164" s="415"/>
      <c r="IH164" s="174"/>
      <c r="II164" s="174"/>
      <c r="IJ164" s="174"/>
      <c r="IK164" s="415"/>
      <c r="IL164" s="415"/>
      <c r="IM164" s="174"/>
      <c r="IN164" s="174"/>
      <c r="IO164" s="415"/>
      <c r="IP164" s="415"/>
      <c r="IQ164" s="415"/>
      <c r="IR164" s="174"/>
      <c r="IS164" s="174"/>
      <c r="IT164" s="174"/>
      <c r="IU164" s="174"/>
      <c r="IV164" s="174"/>
      <c r="IW164" s="174"/>
      <c r="IX164" s="174"/>
      <c r="IY164" s="174"/>
      <c r="IZ164" s="174"/>
      <c r="JA164" s="174"/>
      <c r="JB164" s="174"/>
      <c r="JC164" s="174"/>
      <c r="JD164" s="174"/>
      <c r="JE164" s="174"/>
      <c r="JF164" s="174"/>
      <c r="JG164" s="174"/>
    </row>
    <row r="165" spans="2:267" ht="15" customHeight="1">
      <c r="B165" s="139" t="s">
        <v>130</v>
      </c>
      <c r="C165" s="403">
        <f>C66/C100</f>
        <v>0.28562909958258798</v>
      </c>
      <c r="D165" s="404"/>
      <c r="E165" s="161"/>
      <c r="F165" s="161"/>
      <c r="G165" s="161"/>
      <c r="H165" s="161"/>
      <c r="I165" s="161"/>
      <c r="J165" s="161"/>
      <c r="K165" s="161"/>
      <c r="L165" s="161"/>
      <c r="M165" s="161"/>
      <c r="N165" s="161"/>
      <c r="O165" s="405">
        <f t="shared" ref="O165:BZ165" si="193">O66/O100</f>
        <v>0.82733120549963168</v>
      </c>
      <c r="P165" s="406">
        <f t="shared" si="193"/>
        <v>0.93753707865168545</v>
      </c>
      <c r="Q165" s="407">
        <f t="shared" si="193"/>
        <v>0.9318892918088737</v>
      </c>
      <c r="R165" s="407">
        <f t="shared" si="193"/>
        <v>0.9803316056196727</v>
      </c>
      <c r="S165" s="407">
        <f t="shared" si="193"/>
        <v>0.91797657144579148</v>
      </c>
      <c r="T165" s="407">
        <f t="shared" si="193"/>
        <v>1.0178358252596345</v>
      </c>
      <c r="U165" s="407">
        <f t="shared" si="193"/>
        <v>0.93844153274312525</v>
      </c>
      <c r="V165" s="407">
        <f t="shared" si="193"/>
        <v>0.98830089706553148</v>
      </c>
      <c r="W165" s="407">
        <f t="shared" si="193"/>
        <v>0.94267009777933841</v>
      </c>
      <c r="X165" s="407">
        <f t="shared" si="193"/>
        <v>1.0224976874668283</v>
      </c>
      <c r="Y165" s="407">
        <f t="shared" si="193"/>
        <v>1.1076346313799621</v>
      </c>
      <c r="Z165" s="407">
        <f t="shared" si="193"/>
        <v>1.1418782793492599</v>
      </c>
      <c r="AA165" s="408">
        <f t="shared" si="193"/>
        <v>1.2936355926060168</v>
      </c>
      <c r="AB165" s="406">
        <f t="shared" si="193"/>
        <v>1.3200664506839455</v>
      </c>
      <c r="AC165" s="407">
        <f t="shared" si="193"/>
        <v>1.3362305516265911</v>
      </c>
      <c r="AD165" s="407">
        <f t="shared" si="193"/>
        <v>1.3483920470262794</v>
      </c>
      <c r="AE165" s="407">
        <f t="shared" si="193"/>
        <v>1.3694934053167498</v>
      </c>
      <c r="AF165" s="407">
        <f t="shared" si="193"/>
        <v>1.3151793208446414</v>
      </c>
      <c r="AG165" s="407">
        <f t="shared" si="193"/>
        <v>1.2334046078177581</v>
      </c>
      <c r="AH165" s="407">
        <f t="shared" si="193"/>
        <v>1.2115376384692851</v>
      </c>
      <c r="AI165" s="407">
        <f t="shared" si="193"/>
        <v>1.3246193738999243</v>
      </c>
      <c r="AJ165" s="407">
        <f t="shared" si="193"/>
        <v>1.363801041468216</v>
      </c>
      <c r="AK165" s="407">
        <f t="shared" si="193"/>
        <v>1.3698505920886872</v>
      </c>
      <c r="AL165" s="407">
        <f t="shared" si="193"/>
        <v>1.2154581992593043</v>
      </c>
      <c r="AM165" s="408">
        <f t="shared" si="193"/>
        <v>1.4929361908566863</v>
      </c>
      <c r="AN165" s="407">
        <f t="shared" si="193"/>
        <v>1.4061631109606052</v>
      </c>
      <c r="AO165" s="407">
        <f t="shared" si="193"/>
        <v>1.3245003497726477</v>
      </c>
      <c r="AP165" s="407">
        <f t="shared" si="193"/>
        <v>1.3024722552853822</v>
      </c>
      <c r="AQ165" s="407">
        <f t="shared" si="193"/>
        <v>1.3675850752734757</v>
      </c>
      <c r="AR165" s="407">
        <f t="shared" si="193"/>
        <v>1.3372562467866322</v>
      </c>
      <c r="AS165" s="407">
        <f t="shared" si="193"/>
        <v>1.3136983792782648</v>
      </c>
      <c r="AT165" s="407">
        <f t="shared" si="193"/>
        <v>1.48065018516665</v>
      </c>
      <c r="AU165" s="407">
        <f t="shared" si="193"/>
        <v>1.4876655232413623</v>
      </c>
      <c r="AV165" s="407">
        <f t="shared" si="193"/>
        <v>1.1402478391727118</v>
      </c>
      <c r="AW165" s="407">
        <f t="shared" si="193"/>
        <v>1.1767648225111524</v>
      </c>
      <c r="AX165" s="407">
        <f t="shared" si="193"/>
        <v>1.1991894969716752</v>
      </c>
      <c r="AY165" s="408">
        <f t="shared" si="193"/>
        <v>1.3320955637322964</v>
      </c>
      <c r="AZ165" s="407">
        <f t="shared" si="193"/>
        <v>1.2947543601245273</v>
      </c>
      <c r="BA165" s="407">
        <f t="shared" si="193"/>
        <v>1.2163821595378563</v>
      </c>
      <c r="BB165" s="407">
        <f t="shared" si="193"/>
        <v>1.2541416424657945</v>
      </c>
      <c r="BC165" s="407">
        <f t="shared" si="193"/>
        <v>1.3441100107574513</v>
      </c>
      <c r="BD165" s="407">
        <f t="shared" si="193"/>
        <v>1.3958041159227585</v>
      </c>
      <c r="BE165" s="407">
        <f t="shared" si="193"/>
        <v>1.2768914478188242</v>
      </c>
      <c r="BF165" s="407">
        <f t="shared" si="193"/>
        <v>1.2480699663598194</v>
      </c>
      <c r="BG165" s="407">
        <f t="shared" si="193"/>
        <v>1.2080324307468426</v>
      </c>
      <c r="BH165" s="407">
        <f t="shared" si="193"/>
        <v>1.4175248845561825</v>
      </c>
      <c r="BI165" s="407">
        <f t="shared" si="193"/>
        <v>1.3101534552054972</v>
      </c>
      <c r="BJ165" s="407">
        <f t="shared" si="193"/>
        <v>1.3488844752644407</v>
      </c>
      <c r="BK165" s="408">
        <f t="shared" si="193"/>
        <v>1.3756339625282903</v>
      </c>
      <c r="BL165" s="406">
        <f t="shared" si="193"/>
        <v>1.2830383276899922</v>
      </c>
      <c r="BM165" s="407">
        <f t="shared" si="193"/>
        <v>1.1878660026529522</v>
      </c>
      <c r="BN165" s="407">
        <f t="shared" si="193"/>
        <v>1.1658871362976708</v>
      </c>
      <c r="BO165" s="407">
        <f t="shared" si="193"/>
        <v>1.1538827491016397</v>
      </c>
      <c r="BP165" s="407">
        <f t="shared" si="193"/>
        <v>1.1397648880419247</v>
      </c>
      <c r="BQ165" s="407">
        <f t="shared" si="193"/>
        <v>1.1556273398021402</v>
      </c>
      <c r="BR165" s="407">
        <f t="shared" si="193"/>
        <v>1.1693974680630681</v>
      </c>
      <c r="BS165" s="407">
        <f t="shared" si="193"/>
        <v>1.205131425362018</v>
      </c>
      <c r="BT165" s="407">
        <f t="shared" si="193"/>
        <v>1.1300675730958969</v>
      </c>
      <c r="BU165" s="407">
        <f t="shared" si="193"/>
        <v>1.1818002066018689</v>
      </c>
      <c r="BV165" s="407">
        <f t="shared" si="193"/>
        <v>1.2063909267957384</v>
      </c>
      <c r="BW165" s="408">
        <f t="shared" si="193"/>
        <v>1.1536155732273028</v>
      </c>
      <c r="BX165" s="406">
        <f t="shared" si="193"/>
        <v>1.2432540713568074</v>
      </c>
      <c r="BY165" s="407">
        <f t="shared" si="193"/>
        <v>1.1927932828540901</v>
      </c>
      <c r="BZ165" s="407">
        <f t="shared" si="193"/>
        <v>1.2349930161072176</v>
      </c>
      <c r="CA165" s="407">
        <f t="shared" ref="CA165:EL165" si="194">CA66/CA100</f>
        <v>1.245536858109765</v>
      </c>
      <c r="CB165" s="407">
        <f t="shared" si="194"/>
        <v>1.1244280562987088</v>
      </c>
      <c r="CC165" s="407">
        <f t="shared" si="194"/>
        <v>1.106759786873551</v>
      </c>
      <c r="CD165" s="407">
        <f t="shared" si="194"/>
        <v>1.108984527525068</v>
      </c>
      <c r="CE165" s="407">
        <f t="shared" si="194"/>
        <v>1.1013933362369337</v>
      </c>
      <c r="CF165" s="407">
        <f t="shared" si="194"/>
        <v>1.1665259953363849</v>
      </c>
      <c r="CG165" s="407">
        <f t="shared" si="194"/>
        <v>1.1647785584623598</v>
      </c>
      <c r="CH165" s="407">
        <f t="shared" si="194"/>
        <v>1.1521955014795042</v>
      </c>
      <c r="CI165" s="408">
        <f t="shared" si="194"/>
        <v>1.1013434677569225</v>
      </c>
      <c r="CJ165" s="406">
        <f t="shared" si="194"/>
        <v>1.163795350005798</v>
      </c>
      <c r="CK165" s="407">
        <f t="shared" si="194"/>
        <v>1.1863339275699063</v>
      </c>
      <c r="CL165" s="407">
        <f t="shared" si="194"/>
        <v>1.219222911368852</v>
      </c>
      <c r="CM165" s="407">
        <f t="shared" si="194"/>
        <v>1.1843744859848342</v>
      </c>
      <c r="CN165" s="407">
        <f t="shared" si="194"/>
        <v>1.209160028151868</v>
      </c>
      <c r="CO165" s="407">
        <f t="shared" si="194"/>
        <v>1.1931867154517308</v>
      </c>
      <c r="CP165" s="407">
        <f t="shared" si="194"/>
        <v>1.1462518579535055</v>
      </c>
      <c r="CQ165" s="407">
        <f t="shared" si="194"/>
        <v>1.2095270280036132</v>
      </c>
      <c r="CR165" s="407">
        <f t="shared" si="194"/>
        <v>1.2054912744388124</v>
      </c>
      <c r="CS165" s="407">
        <f t="shared" si="194"/>
        <v>1.1901506760316067</v>
      </c>
      <c r="CT165" s="407">
        <f t="shared" si="194"/>
        <v>1.1603559455931856</v>
      </c>
      <c r="CU165" s="408">
        <f t="shared" si="194"/>
        <v>1.2116118266380453</v>
      </c>
      <c r="CV165" s="407">
        <f t="shared" si="194"/>
        <v>1.2238368652203266</v>
      </c>
      <c r="CW165" s="407">
        <f t="shared" si="194"/>
        <v>1.1040844047657654</v>
      </c>
      <c r="CX165" s="407">
        <f t="shared" si="194"/>
        <v>1.0831929070781865</v>
      </c>
      <c r="CY165" s="407">
        <f t="shared" si="194"/>
        <v>1.0694484584528916</v>
      </c>
      <c r="CZ165" s="407">
        <f t="shared" si="194"/>
        <v>1.0423188726203785</v>
      </c>
      <c r="DA165" s="407">
        <f t="shared" si="194"/>
        <v>1.107721003156692</v>
      </c>
      <c r="DB165" s="419">
        <f t="shared" si="194"/>
        <v>1.1044423346233425</v>
      </c>
      <c r="DC165" s="413">
        <f t="shared" si="194"/>
        <v>1.108350103973186</v>
      </c>
      <c r="DD165" s="409">
        <f t="shared" si="194"/>
        <v>1.0987070934198053</v>
      </c>
      <c r="DE165" s="409">
        <f t="shared" si="194"/>
        <v>1.1927064316803353</v>
      </c>
      <c r="DF165" s="409">
        <f t="shared" si="194"/>
        <v>1.1327593138812002</v>
      </c>
      <c r="DG165" s="410">
        <f t="shared" si="194"/>
        <v>1.1533397399369369</v>
      </c>
      <c r="DH165" s="411">
        <f t="shared" si="194"/>
        <v>1.102345008879162</v>
      </c>
      <c r="DI165" s="409">
        <f t="shared" si="194"/>
        <v>1.1192464728582856</v>
      </c>
      <c r="DJ165" s="409">
        <f t="shared" si="194"/>
        <v>1.0764840241721454</v>
      </c>
      <c r="DK165" s="409">
        <f t="shared" si="194"/>
        <v>1.0777411053828516</v>
      </c>
      <c r="DL165" s="409">
        <f t="shared" si="194"/>
        <v>1.0775058360451839</v>
      </c>
      <c r="DM165" s="409">
        <f t="shared" si="194"/>
        <v>1.0666493743543883</v>
      </c>
      <c r="DN165" s="409">
        <f t="shared" si="194"/>
        <v>1.0611306128894245</v>
      </c>
      <c r="DO165" s="409">
        <f t="shared" si="194"/>
        <v>1.060102148192434</v>
      </c>
      <c r="DP165" s="409">
        <f t="shared" si="194"/>
        <v>1.0961943182573946</v>
      </c>
      <c r="DQ165" s="409">
        <f t="shared" si="194"/>
        <v>1.1108961536866164</v>
      </c>
      <c r="DR165" s="409">
        <f t="shared" si="194"/>
        <v>1.0788658992495495</v>
      </c>
      <c r="DS165" s="410">
        <f t="shared" si="194"/>
        <v>1.0880664742139547</v>
      </c>
      <c r="DT165" s="411">
        <f t="shared" si="194"/>
        <v>1.0800847569666145</v>
      </c>
      <c r="DU165" s="409">
        <f t="shared" si="194"/>
        <v>1.102936755845551</v>
      </c>
      <c r="DV165" s="409">
        <f t="shared" si="194"/>
        <v>1.1892245156071006</v>
      </c>
      <c r="DW165" s="409">
        <f t="shared" si="194"/>
        <v>1.114200365334989</v>
      </c>
      <c r="DX165" s="409">
        <f t="shared" si="194"/>
        <v>1.27872584784064</v>
      </c>
      <c r="DY165" s="409">
        <f t="shared" si="194"/>
        <v>1.2528727743222821</v>
      </c>
      <c r="DZ165" s="409">
        <f t="shared" si="194"/>
        <v>1.2075782511683444</v>
      </c>
      <c r="EA165" s="409">
        <f t="shared" si="194"/>
        <v>1.231378036691525</v>
      </c>
      <c r="EB165" s="409">
        <f t="shared" si="194"/>
        <v>1.1815367100706871</v>
      </c>
      <c r="EC165" s="421">
        <f t="shared" si="194"/>
        <v>1.298832321780852</v>
      </c>
      <c r="ED165" s="421">
        <f t="shared" si="194"/>
        <v>1.1985623638551184</v>
      </c>
      <c r="EE165" s="414">
        <f t="shared" si="194"/>
        <v>1.0761181708743452</v>
      </c>
      <c r="EF165" s="413">
        <f t="shared" si="194"/>
        <v>1.1725621878456562</v>
      </c>
      <c r="EG165" s="413">
        <f t="shared" si="194"/>
        <v>1.1589686221898798</v>
      </c>
      <c r="EH165" s="413">
        <f t="shared" si="194"/>
        <v>1.1104868778216965</v>
      </c>
      <c r="EI165" s="413">
        <f t="shared" si="194"/>
        <v>1.1900765600455503</v>
      </c>
      <c r="EJ165" s="413">
        <f t="shared" si="194"/>
        <v>1.1027957918318334</v>
      </c>
      <c r="EK165" s="420">
        <f t="shared" si="194"/>
        <v>1.0818550288611339</v>
      </c>
      <c r="EL165" s="413">
        <f t="shared" si="194"/>
        <v>1.0804829380911996</v>
      </c>
      <c r="EM165" s="413">
        <f t="shared" ref="EM165:GX165" si="195">EM66/EM100</f>
        <v>1.0997088011489229</v>
      </c>
      <c r="EN165" s="413">
        <f t="shared" si="195"/>
        <v>1.0813129328389917</v>
      </c>
      <c r="EO165" s="413">
        <f t="shared" si="195"/>
        <v>1.080565764640969</v>
      </c>
      <c r="EP165" s="413">
        <f t="shared" si="195"/>
        <v>0.9940146829358063</v>
      </c>
      <c r="EQ165" s="414">
        <f t="shared" si="195"/>
        <v>1.006117576921302</v>
      </c>
      <c r="ER165" s="415">
        <f t="shared" si="195"/>
        <v>0.98735474536505452</v>
      </c>
      <c r="ES165" s="413">
        <f t="shared" si="195"/>
        <v>0.94179624794556804</v>
      </c>
      <c r="ET165" s="413">
        <f t="shared" si="195"/>
        <v>0.91885908905557068</v>
      </c>
      <c r="EU165" s="413">
        <f t="shared" si="195"/>
        <v>0.90806616969794074</v>
      </c>
      <c r="EV165" s="413">
        <f t="shared" si="195"/>
        <v>0.89182102228608928</v>
      </c>
      <c r="EW165" s="413">
        <f t="shared" si="195"/>
        <v>0.86329905346052194</v>
      </c>
      <c r="EX165" s="413">
        <f t="shared" si="195"/>
        <v>0.85671135129625531</v>
      </c>
      <c r="EY165" s="413">
        <f t="shared" si="195"/>
        <v>0.85161306484257837</v>
      </c>
      <c r="EZ165" s="413">
        <f t="shared" si="195"/>
        <v>0.82575546781787257</v>
      </c>
      <c r="FA165" s="413">
        <f t="shared" si="195"/>
        <v>0.79463456240620489</v>
      </c>
      <c r="FB165" s="413">
        <f t="shared" si="195"/>
        <v>0.7793700440406599</v>
      </c>
      <c r="FC165" s="414">
        <f t="shared" si="195"/>
        <v>0.77281969741392453</v>
      </c>
      <c r="FD165" s="174">
        <f t="shared" si="195"/>
        <v>0.79502082651575079</v>
      </c>
      <c r="FE165" s="174">
        <f t="shared" si="195"/>
        <v>0.80460243183841595</v>
      </c>
      <c r="FF165" s="174">
        <f t="shared" si="195"/>
        <v>0.81896679865643673</v>
      </c>
      <c r="FG165" s="174">
        <f t="shared" si="195"/>
        <v>0.84528922745562829</v>
      </c>
      <c r="FH165" s="174">
        <f t="shared" si="195"/>
        <v>0.85116215294640107</v>
      </c>
      <c r="FI165" s="174">
        <f t="shared" si="195"/>
        <v>0.83843115897461218</v>
      </c>
      <c r="FJ165" s="174">
        <f t="shared" si="195"/>
        <v>0.84624753200664393</v>
      </c>
      <c r="FK165" s="174">
        <f t="shared" si="195"/>
        <v>0.86771706302236484</v>
      </c>
      <c r="FL165" s="415">
        <f t="shared" si="195"/>
        <v>0.87148596585810523</v>
      </c>
      <c r="FM165" s="415">
        <f t="shared" si="195"/>
        <v>0.8931730034366675</v>
      </c>
      <c r="FN165" s="415">
        <f t="shared" si="195"/>
        <v>0.90114329142157334</v>
      </c>
      <c r="FO165" s="174">
        <f t="shared" si="195"/>
        <v>0.881289529531323</v>
      </c>
      <c r="FP165" s="174">
        <f t="shared" si="195"/>
        <v>0.93328722745502946</v>
      </c>
      <c r="FQ165" s="415">
        <f t="shared" si="195"/>
        <v>0.95171299658678954</v>
      </c>
      <c r="FR165" s="174">
        <f t="shared" si="195"/>
        <v>0.97879595763863492</v>
      </c>
      <c r="FS165" s="174">
        <f t="shared" si="195"/>
        <v>1.0190755238271076</v>
      </c>
      <c r="FT165" s="174">
        <f t="shared" si="195"/>
        <v>1.0124065901763921</v>
      </c>
      <c r="FU165" s="174">
        <f t="shared" si="195"/>
        <v>1.0240027122748181</v>
      </c>
      <c r="FV165" s="415">
        <f t="shared" si="195"/>
        <v>1.033931710871395</v>
      </c>
      <c r="FW165" s="174">
        <f t="shared" si="195"/>
        <v>1.0416301855877927</v>
      </c>
      <c r="FX165" s="174">
        <f t="shared" si="195"/>
        <v>1.0263289248724861</v>
      </c>
      <c r="FY165" s="174">
        <f t="shared" si="195"/>
        <v>1.0668593116324474</v>
      </c>
      <c r="FZ165" s="415">
        <f t="shared" si="195"/>
        <v>1.0908900688979235</v>
      </c>
      <c r="GA165" s="415">
        <f t="shared" si="195"/>
        <v>1.1318590173668714</v>
      </c>
      <c r="GB165" s="415">
        <f t="shared" si="195"/>
        <v>1.1257850639858988</v>
      </c>
      <c r="GC165" s="415">
        <f t="shared" si="195"/>
        <v>1.1401359028397586</v>
      </c>
      <c r="GD165" s="415">
        <f t="shared" si="195"/>
        <v>1.1341006621202134</v>
      </c>
      <c r="GE165" s="174">
        <f t="shared" si="195"/>
        <v>1.0838269904394375</v>
      </c>
      <c r="GF165" s="415">
        <f t="shared" si="195"/>
        <v>1.0750672384122129</v>
      </c>
      <c r="GG165" s="415">
        <f t="shared" si="195"/>
        <v>1.081244237206699</v>
      </c>
      <c r="GH165" s="174">
        <f t="shared" si="195"/>
        <v>1.0732018762411859</v>
      </c>
      <c r="GI165" s="415">
        <f t="shared" si="195"/>
        <v>1.0664796207041725</v>
      </c>
      <c r="GJ165" s="174">
        <f t="shared" si="195"/>
        <v>1.0798163670241125</v>
      </c>
      <c r="GK165" s="174">
        <f t="shared" si="195"/>
        <v>1.0719885467383392</v>
      </c>
      <c r="GL165" s="415">
        <f t="shared" si="195"/>
        <v>1.0408809915715249</v>
      </c>
      <c r="GM165" s="415">
        <f t="shared" si="195"/>
        <v>1.0212771080289025</v>
      </c>
      <c r="GN165" s="459">
        <f t="shared" si="195"/>
        <v>1.0615441441507483</v>
      </c>
      <c r="GO165" s="459">
        <f t="shared" si="195"/>
        <v>1.0645833053432037</v>
      </c>
      <c r="GP165" s="459">
        <f t="shared" si="195"/>
        <v>1.0179324086136869</v>
      </c>
      <c r="GQ165" s="459">
        <f t="shared" si="195"/>
        <v>1.0099868758202613</v>
      </c>
      <c r="GR165" s="459">
        <f t="shared" si="195"/>
        <v>1.005306581424438</v>
      </c>
      <c r="GS165" s="460">
        <f t="shared" si="195"/>
        <v>0.94826531610882758</v>
      </c>
      <c r="GT165" s="460">
        <f t="shared" si="195"/>
        <v>0.93024081835618389</v>
      </c>
      <c r="GU165" s="460">
        <f t="shared" si="195"/>
        <v>0.90403653957080132</v>
      </c>
      <c r="GV165" s="460">
        <f t="shared" si="195"/>
        <v>0.86508388887512078</v>
      </c>
      <c r="GW165" s="460">
        <f t="shared" si="195"/>
        <v>0.84601131629671078</v>
      </c>
      <c r="GX165" s="460">
        <f t="shared" si="195"/>
        <v>0.77955715140634352</v>
      </c>
      <c r="GY165" s="460">
        <f t="shared" ref="GY165:JB165" si="196">GY66/GY100</f>
        <v>0.88107268655540671</v>
      </c>
      <c r="GZ165" s="174">
        <f>GZ66/GZ100</f>
        <v>0.87043160553790777</v>
      </c>
      <c r="HA165" s="174">
        <f t="shared" si="196"/>
        <v>0.85411520910955752</v>
      </c>
      <c r="HB165" s="174">
        <f t="shared" si="196"/>
        <v>0.85259865642222132</v>
      </c>
      <c r="HC165" s="174">
        <f t="shared" si="196"/>
        <v>0.85616614811438541</v>
      </c>
      <c r="HD165" s="174">
        <f t="shared" si="196"/>
        <v>0.86823907379473819</v>
      </c>
      <c r="HE165" s="174">
        <f t="shared" si="196"/>
        <v>0.86631026690161173</v>
      </c>
      <c r="HF165" s="174">
        <f t="shared" si="196"/>
        <v>0.85771833233199712</v>
      </c>
      <c r="HG165" s="174">
        <f t="shared" si="196"/>
        <v>0.83264730433781409</v>
      </c>
      <c r="HH165" s="174">
        <f t="shared" si="196"/>
        <v>0.83115946211115599</v>
      </c>
      <c r="HI165" s="174">
        <f t="shared" si="196"/>
        <v>0.85885951084134915</v>
      </c>
      <c r="HJ165" s="174">
        <f t="shared" si="196"/>
        <v>0.85599917697782513</v>
      </c>
      <c r="HK165" s="174">
        <f t="shared" si="196"/>
        <v>0.84009914924139939</v>
      </c>
      <c r="HL165" s="174">
        <f t="shared" si="196"/>
        <v>0.81571725496900283</v>
      </c>
      <c r="HM165" s="174">
        <f t="shared" si="196"/>
        <v>0.84549813055689726</v>
      </c>
      <c r="HN165" s="174">
        <f t="shared" si="196"/>
        <v>0.8510353749464612</v>
      </c>
      <c r="HO165" s="174">
        <f t="shared" si="196"/>
        <v>0.8899579912496296</v>
      </c>
      <c r="HP165" s="174">
        <f t="shared" si="196"/>
        <v>0.92603276685643499</v>
      </c>
      <c r="HQ165" s="174">
        <f t="shared" si="196"/>
        <v>0.91518271584099919</v>
      </c>
      <c r="HR165" s="174">
        <f t="shared" si="196"/>
        <v>0.94947342336761242</v>
      </c>
      <c r="HS165" s="174">
        <f t="shared" si="196"/>
        <v>0.97175811851766958</v>
      </c>
      <c r="HT165" s="174">
        <f t="shared" si="196"/>
        <v>0.99765717479942129</v>
      </c>
      <c r="HU165" s="174">
        <f t="shared" si="196"/>
        <v>1.0169287644648313</v>
      </c>
      <c r="HV165" s="415">
        <f t="shared" si="196"/>
        <v>1.0352857496288965</v>
      </c>
      <c r="HW165" s="415">
        <f t="shared" si="196"/>
        <v>0.96450062654053237</v>
      </c>
      <c r="HX165" s="417">
        <f t="shared" si="196"/>
        <v>0.99571961463113545</v>
      </c>
      <c r="HY165" s="417">
        <f t="shared" si="196"/>
        <v>0.89585458035874976</v>
      </c>
      <c r="HZ165" s="417">
        <f t="shared" si="196"/>
        <v>0.92877487281227289</v>
      </c>
      <c r="IA165" s="417">
        <f t="shared" si="196"/>
        <v>0.93339246466794057</v>
      </c>
      <c r="IB165" s="418">
        <f t="shared" si="196"/>
        <v>0.9119302845685201</v>
      </c>
      <c r="IC165" s="418">
        <f t="shared" si="196"/>
        <v>0.91010689056685945</v>
      </c>
      <c r="ID165" s="418">
        <f t="shared" si="196"/>
        <v>0.96442256915765101</v>
      </c>
      <c r="IE165" s="418">
        <f t="shared" si="196"/>
        <v>0.95739311560338614</v>
      </c>
      <c r="IF165" s="417">
        <f t="shared" si="196"/>
        <v>0.92256004727980523</v>
      </c>
      <c r="IG165" s="417">
        <f>IG66/IG100</f>
        <v>0.90576718736641548</v>
      </c>
      <c r="IH165" s="418">
        <f t="shared" si="196"/>
        <v>0.93942046020774506</v>
      </c>
      <c r="II165" s="418">
        <f t="shared" si="196"/>
        <v>0.87951391411756152</v>
      </c>
      <c r="IJ165" s="418">
        <f t="shared" si="196"/>
        <v>0.9401002120642481</v>
      </c>
      <c r="IK165" s="417">
        <f t="shared" si="196"/>
        <v>0.95387961892174677</v>
      </c>
      <c r="IL165" s="417">
        <f t="shared" si="196"/>
        <v>0.9794424436810053</v>
      </c>
      <c r="IM165" s="418">
        <f t="shared" si="196"/>
        <v>0.99631623095204813</v>
      </c>
      <c r="IN165" s="418">
        <f t="shared" si="196"/>
        <v>0.97469190140845074</v>
      </c>
      <c r="IO165" s="417">
        <f t="shared" si="196"/>
        <v>0.91392268458445214</v>
      </c>
      <c r="IP165" s="417">
        <f t="shared" si="196"/>
        <v>0.92538755968611186</v>
      </c>
      <c r="IQ165" s="417">
        <f t="shared" si="196"/>
        <v>0.92869492290819944</v>
      </c>
      <c r="IR165" s="418">
        <f t="shared" si="196"/>
        <v>0.94776831887978363</v>
      </c>
      <c r="IS165" s="418">
        <f t="shared" si="196"/>
        <v>0.9495153418437402</v>
      </c>
      <c r="IT165" s="418">
        <f t="shared" si="196"/>
        <v>0.97252458364122096</v>
      </c>
      <c r="IU165" s="418">
        <f t="shared" si="196"/>
        <v>0.91587136868227781</v>
      </c>
      <c r="IV165" s="418">
        <f t="shared" si="196"/>
        <v>0.94158904109589037</v>
      </c>
      <c r="IW165" s="418">
        <f t="shared" si="196"/>
        <v>0.93958353339193512</v>
      </c>
      <c r="IX165" s="418">
        <f t="shared" si="196"/>
        <v>0.93128354938835134</v>
      </c>
      <c r="IY165" s="418">
        <f t="shared" si="196"/>
        <v>0.96748152531828047</v>
      </c>
      <c r="IZ165" s="418">
        <f t="shared" si="196"/>
        <v>0.96686925186898298</v>
      </c>
      <c r="JA165" s="418">
        <f t="shared" si="196"/>
        <v>0.94871486276073203</v>
      </c>
      <c r="JB165" s="418">
        <f t="shared" si="196"/>
        <v>0.945589150084861</v>
      </c>
      <c r="JC165" s="418">
        <f t="shared" ref="JC165" si="197">JC66/JC100</f>
        <v>0.94875037592825362</v>
      </c>
      <c r="JD165" s="418">
        <f>JD66/JD100</f>
        <v>0.99437357293704165</v>
      </c>
      <c r="JE165" s="418">
        <f>JE66/JE100</f>
        <v>0.96861065298393501</v>
      </c>
      <c r="JF165" s="418">
        <f>JF66/JF100</f>
        <v>0.98598517350401582</v>
      </c>
      <c r="JG165" s="534">
        <f>JG66/JG100</f>
        <v>0.95896457476851327</v>
      </c>
    </row>
    <row r="166" spans="2:267" ht="15" customHeight="1">
      <c r="B166" s="139" t="s">
        <v>131</v>
      </c>
      <c r="C166" s="403"/>
      <c r="D166" s="404">
        <f t="shared" ref="D166:N166" si="198">D66/D100</f>
        <v>0.29854504756575267</v>
      </c>
      <c r="E166" s="161">
        <f t="shared" si="198"/>
        <v>0.40212505108295871</v>
      </c>
      <c r="F166" s="161">
        <f t="shared" si="198"/>
        <v>0.35354768688102023</v>
      </c>
      <c r="G166" s="161">
        <f t="shared" si="198"/>
        <v>0.41535709722754566</v>
      </c>
      <c r="H166" s="161">
        <f t="shared" si="198"/>
        <v>0.49694647347623039</v>
      </c>
      <c r="I166" s="161">
        <f t="shared" si="198"/>
        <v>0.5155938951559389</v>
      </c>
      <c r="J166" s="161">
        <f t="shared" si="198"/>
        <v>0.61412370151529594</v>
      </c>
      <c r="K166" s="161">
        <f t="shared" si="198"/>
        <v>0.60475262229648197</v>
      </c>
      <c r="L166" s="161">
        <f t="shared" si="198"/>
        <v>0.68606474223001013</v>
      </c>
      <c r="M166" s="161">
        <f t="shared" si="198"/>
        <v>0.64121358322508815</v>
      </c>
      <c r="N166" s="161">
        <f t="shared" si="198"/>
        <v>0.71686694907927728</v>
      </c>
      <c r="O166" s="405">
        <f t="shared" ref="O166:BZ166" si="199">O116/O110</f>
        <v>0.62816735415439007</v>
      </c>
      <c r="P166" s="406">
        <f t="shared" si="199"/>
        <v>0.79411764705882348</v>
      </c>
      <c r="Q166" s="407">
        <f t="shared" si="199"/>
        <v>0.9212291711750703</v>
      </c>
      <c r="R166" s="407">
        <f t="shared" si="199"/>
        <v>0.81253684417370797</v>
      </c>
      <c r="S166" s="407">
        <f t="shared" si="199"/>
        <v>0.62659751805889985</v>
      </c>
      <c r="T166" s="407">
        <f t="shared" si="199"/>
        <v>0.60069381048018988</v>
      </c>
      <c r="U166" s="407">
        <f t="shared" si="199"/>
        <v>0.57926605504587159</v>
      </c>
      <c r="V166" s="407">
        <f t="shared" si="199"/>
        <v>0.67432479831638026</v>
      </c>
      <c r="W166" s="407">
        <f t="shared" si="199"/>
        <v>0.40498763396537513</v>
      </c>
      <c r="X166" s="407">
        <f t="shared" si="199"/>
        <v>0.41343126967471144</v>
      </c>
      <c r="Y166" s="407">
        <f t="shared" si="199"/>
        <v>0.36807878112225939</v>
      </c>
      <c r="Z166" s="407">
        <f t="shared" si="199"/>
        <v>0.3663531870428422</v>
      </c>
      <c r="AA166" s="408">
        <f t="shared" si="199"/>
        <v>0.37282355052952793</v>
      </c>
      <c r="AB166" s="406">
        <f t="shared" si="199"/>
        <v>0.35057570029214641</v>
      </c>
      <c r="AC166" s="407">
        <f t="shared" si="199"/>
        <v>0.25760938490805324</v>
      </c>
      <c r="AD166" s="407">
        <f t="shared" si="199"/>
        <v>0.23033389926428977</v>
      </c>
      <c r="AE166" s="407">
        <f t="shared" si="199"/>
        <v>0.16790490341753342</v>
      </c>
      <c r="AF166" s="407">
        <f t="shared" si="199"/>
        <v>0.24819121447028425</v>
      </c>
      <c r="AG166" s="407">
        <f t="shared" si="199"/>
        <v>0.27797290516808831</v>
      </c>
      <c r="AH166" s="407">
        <f t="shared" si="199"/>
        <v>0.24082295614510016</v>
      </c>
      <c r="AI166" s="407">
        <f t="shared" si="199"/>
        <v>0.32784692932825843</v>
      </c>
      <c r="AJ166" s="407">
        <f t="shared" si="199"/>
        <v>0.30372551010049742</v>
      </c>
      <c r="AK166" s="407">
        <f t="shared" si="199"/>
        <v>0.24459432652251537</v>
      </c>
      <c r="AL166" s="407">
        <f t="shared" si="199"/>
        <v>0.25446562219339386</v>
      </c>
      <c r="AM166" s="408">
        <f t="shared" si="199"/>
        <v>0.32288370253164556</v>
      </c>
      <c r="AN166" s="407">
        <f t="shared" si="199"/>
        <v>0.18337097684923773</v>
      </c>
      <c r="AO166" s="407">
        <f t="shared" si="199"/>
        <v>6.670451319897814E-3</v>
      </c>
      <c r="AP166" s="407">
        <f t="shared" si="199"/>
        <v>-5.6280701754385966E-2</v>
      </c>
      <c r="AQ166" s="407">
        <f t="shared" si="199"/>
        <v>0.12035936054961026</v>
      </c>
      <c r="AR166" s="407">
        <f t="shared" si="199"/>
        <v>0.18334655035685962</v>
      </c>
      <c r="AS166" s="407">
        <f t="shared" si="199"/>
        <v>0.16793893129770993</v>
      </c>
      <c r="AT166" s="407">
        <f t="shared" si="199"/>
        <v>0.24909066415196013</v>
      </c>
      <c r="AU166" s="407">
        <f t="shared" si="199"/>
        <v>0.25026191723415403</v>
      </c>
      <c r="AV166" s="407">
        <f t="shared" si="199"/>
        <v>-0.24655619884208424</v>
      </c>
      <c r="AW166" s="407">
        <f t="shared" si="199"/>
        <v>4.6436694465504169E-3</v>
      </c>
      <c r="AX166" s="407">
        <f t="shared" si="199"/>
        <v>9.9049812841923407E-2</v>
      </c>
      <c r="AY166" s="408">
        <f t="shared" si="199"/>
        <v>0.22162841873624647</v>
      </c>
      <c r="AZ166" s="407">
        <f t="shared" si="199"/>
        <v>0.16335540838852097</v>
      </c>
      <c r="BA166" s="407">
        <f t="shared" si="199"/>
        <v>0.15261271458215431</v>
      </c>
      <c r="BB166" s="407">
        <f t="shared" si="199"/>
        <v>0.1786639526276832</v>
      </c>
      <c r="BC166" s="407">
        <f t="shared" si="199"/>
        <v>0.16240022020368841</v>
      </c>
      <c r="BD166" s="407">
        <f t="shared" si="199"/>
        <v>0.18221415607985481</v>
      </c>
      <c r="BE166" s="407">
        <f t="shared" si="199"/>
        <v>0.23794829024186823</v>
      </c>
      <c r="BF166" s="407">
        <f t="shared" si="199"/>
        <v>0.12587691326530612</v>
      </c>
      <c r="BG166" s="407">
        <f t="shared" si="199"/>
        <v>0.15495042178481575</v>
      </c>
      <c r="BH166" s="407">
        <f t="shared" si="199"/>
        <v>0.12931460436225031</v>
      </c>
      <c r="BI166" s="407">
        <f t="shared" si="199"/>
        <v>0.13309705150441142</v>
      </c>
      <c r="BJ166" s="407">
        <f t="shared" si="199"/>
        <v>0.13600258314497901</v>
      </c>
      <c r="BK166" s="408">
        <f t="shared" si="199"/>
        <v>0.10896694466427223</v>
      </c>
      <c r="BL166" s="406">
        <f t="shared" si="199"/>
        <v>0.12459352041430809</v>
      </c>
      <c r="BM166" s="407">
        <f t="shared" si="199"/>
        <v>0.11523492582773986</v>
      </c>
      <c r="BN166" s="407">
        <f t="shared" si="199"/>
        <v>0.78280728465187088</v>
      </c>
      <c r="BO166" s="407">
        <f t="shared" si="199"/>
        <v>0.77648655025955637</v>
      </c>
      <c r="BP166" s="407">
        <f t="shared" si="199"/>
        <v>0.78485612143233896</v>
      </c>
      <c r="BQ166" s="407">
        <f t="shared" si="199"/>
        <v>0.73175597052141628</v>
      </c>
      <c r="BR166" s="407">
        <f t="shared" si="199"/>
        <v>0.73841259393341008</v>
      </c>
      <c r="BS166" s="407">
        <f t="shared" si="199"/>
        <v>0.69726582804865367</v>
      </c>
      <c r="BT166" s="407">
        <f t="shared" si="199"/>
        <v>0.5202656285779711</v>
      </c>
      <c r="BU166" s="407">
        <f t="shared" si="199"/>
        <v>0.55380207385846825</v>
      </c>
      <c r="BV166" s="407">
        <f t="shared" si="199"/>
        <v>0.57168243813585673</v>
      </c>
      <c r="BW166" s="408">
        <f t="shared" si="199"/>
        <v>0.54640351618629024</v>
      </c>
      <c r="BX166" s="406">
        <f t="shared" si="199"/>
        <v>0.6786263869765935</v>
      </c>
      <c r="BY166" s="407">
        <f t="shared" si="199"/>
        <v>0.63084148424157738</v>
      </c>
      <c r="BZ166" s="407">
        <f t="shared" si="199"/>
        <v>0.58577924762298472</v>
      </c>
      <c r="CA166" s="407">
        <f t="shared" ref="CA166:EL166" si="200">CA116/CA110</f>
        <v>0.52197841469516115</v>
      </c>
      <c r="CB166" s="407">
        <f t="shared" si="200"/>
        <v>0.52765341502002894</v>
      </c>
      <c r="CC166" s="407">
        <f t="shared" si="200"/>
        <v>0.55465674879900817</v>
      </c>
      <c r="CD166" s="407">
        <f t="shared" si="200"/>
        <v>0.55185404277841776</v>
      </c>
      <c r="CE166" s="407">
        <f t="shared" si="200"/>
        <v>0.55922606431296551</v>
      </c>
      <c r="CF166" s="407">
        <f t="shared" si="200"/>
        <v>0.66963231956423064</v>
      </c>
      <c r="CG166" s="407">
        <f t="shared" si="200"/>
        <v>0.60407886593380689</v>
      </c>
      <c r="CH166" s="407">
        <f t="shared" si="200"/>
        <v>0.64624125874125871</v>
      </c>
      <c r="CI166" s="408">
        <f t="shared" si="200"/>
        <v>0.78795361225169236</v>
      </c>
      <c r="CJ166" s="406">
        <f t="shared" si="200"/>
        <v>0.60463517897399244</v>
      </c>
      <c r="CK166" s="407">
        <f t="shared" si="200"/>
        <v>0.57879267465521145</v>
      </c>
      <c r="CL166" s="407">
        <f t="shared" si="200"/>
        <v>0.55052512905714113</v>
      </c>
      <c r="CM166" s="407">
        <f t="shared" si="200"/>
        <v>0.66485792636676588</v>
      </c>
      <c r="CN166" s="407">
        <f t="shared" si="200"/>
        <v>0.62490917017875314</v>
      </c>
      <c r="CO166" s="407">
        <f t="shared" si="200"/>
        <v>0.58952177556702978</v>
      </c>
      <c r="CP166" s="407">
        <f t="shared" si="200"/>
        <v>0.58433981576253835</v>
      </c>
      <c r="CQ166" s="407">
        <f t="shared" si="200"/>
        <v>0.58144627353994383</v>
      </c>
      <c r="CR166" s="407">
        <f t="shared" si="200"/>
        <v>0.57414293719117726</v>
      </c>
      <c r="CS166" s="407">
        <f t="shared" si="200"/>
        <v>0.58231609181172161</v>
      </c>
      <c r="CT166" s="407">
        <f t="shared" si="200"/>
        <v>0.57662621416866555</v>
      </c>
      <c r="CU166" s="408">
        <f t="shared" si="200"/>
        <v>0.54737873368116474</v>
      </c>
      <c r="CV166" s="407">
        <f t="shared" si="200"/>
        <v>0.52462374230857489</v>
      </c>
      <c r="CW166" s="407">
        <f t="shared" si="200"/>
        <v>0.53398734366723688</v>
      </c>
      <c r="CX166" s="407">
        <f t="shared" si="200"/>
        <v>0.54094310802858203</v>
      </c>
      <c r="CY166" s="407">
        <f t="shared" si="200"/>
        <v>0.58946674922067188</v>
      </c>
      <c r="CZ166" s="407">
        <f t="shared" si="200"/>
        <v>0.60235754931203012</v>
      </c>
      <c r="DA166" s="407">
        <f t="shared" si="200"/>
        <v>0.62977703324957746</v>
      </c>
      <c r="DB166" s="407">
        <f t="shared" si="200"/>
        <v>0.59369222396669996</v>
      </c>
      <c r="DC166" s="407">
        <f t="shared" si="200"/>
        <v>0.58172448012523059</v>
      </c>
      <c r="DD166" s="407">
        <f t="shared" si="200"/>
        <v>0.53324512584951</v>
      </c>
      <c r="DE166" s="407">
        <f t="shared" si="200"/>
        <v>0.55300155884577229</v>
      </c>
      <c r="DF166" s="422">
        <f t="shared" si="200"/>
        <v>0.58333286620549718</v>
      </c>
      <c r="DG166" s="423">
        <f t="shared" si="200"/>
        <v>0.61013838921123964</v>
      </c>
      <c r="DH166" s="424">
        <f t="shared" si="200"/>
        <v>0.58270802718740922</v>
      </c>
      <c r="DI166" s="422">
        <f t="shared" si="200"/>
        <v>0.61668544579142492</v>
      </c>
      <c r="DJ166" s="422">
        <f t="shared" si="200"/>
        <v>0.61051810904301684</v>
      </c>
      <c r="DK166" s="420">
        <f t="shared" si="200"/>
        <v>0.60815781787616263</v>
      </c>
      <c r="DL166" s="420">
        <f t="shared" si="200"/>
        <v>0.62647687436843591</v>
      </c>
      <c r="DM166" s="420">
        <f t="shared" si="200"/>
        <v>0.62203992727053936</v>
      </c>
      <c r="DN166" s="420">
        <f t="shared" si="200"/>
        <v>0.60994895387709713</v>
      </c>
      <c r="DO166" s="420">
        <f t="shared" si="200"/>
        <v>0.64766623394041234</v>
      </c>
      <c r="DP166" s="420">
        <f t="shared" si="200"/>
        <v>0.64084622233353161</v>
      </c>
      <c r="DQ166" s="420">
        <f t="shared" si="200"/>
        <v>0.59812401363241718</v>
      </c>
      <c r="DR166" s="420">
        <f t="shared" si="200"/>
        <v>0.60841578182120926</v>
      </c>
      <c r="DS166" s="454">
        <f t="shared" si="200"/>
        <v>0.64757970550766997</v>
      </c>
      <c r="DT166" s="420">
        <f t="shared" si="200"/>
        <v>0.61811013912995327</v>
      </c>
      <c r="DU166" s="420">
        <f t="shared" si="200"/>
        <v>0.616043183127997</v>
      </c>
      <c r="DV166" s="420">
        <f t="shared" si="200"/>
        <v>0.58548224527326309</v>
      </c>
      <c r="DW166" s="420">
        <f t="shared" si="200"/>
        <v>0.54556574525073898</v>
      </c>
      <c r="DX166" s="420">
        <f t="shared" si="200"/>
        <v>0.50364000526081965</v>
      </c>
      <c r="DY166" s="420">
        <f t="shared" si="200"/>
        <v>0.50051273080960246</v>
      </c>
      <c r="DZ166" s="420">
        <f t="shared" si="200"/>
        <v>0.50784152282976402</v>
      </c>
      <c r="EA166" s="420">
        <f t="shared" si="200"/>
        <v>0.40343862771321792</v>
      </c>
      <c r="EB166" s="420">
        <f t="shared" si="200"/>
        <v>0.42600765815694913</v>
      </c>
      <c r="EC166" s="420">
        <f t="shared" si="200"/>
        <v>0.40046878240676903</v>
      </c>
      <c r="ED166" s="421">
        <f t="shared" si="200"/>
        <v>0.39339463250130036</v>
      </c>
      <c r="EE166" s="425">
        <f t="shared" si="200"/>
        <v>0.37019789204073184</v>
      </c>
      <c r="EF166" s="426">
        <f t="shared" si="200"/>
        <v>0.36505451774309561</v>
      </c>
      <c r="EG166" s="421">
        <f t="shared" si="200"/>
        <v>0.36129523894493076</v>
      </c>
      <c r="EH166" s="421">
        <f t="shared" si="200"/>
        <v>0.40406647831125969</v>
      </c>
      <c r="EI166" s="421">
        <f t="shared" si="200"/>
        <v>0.38996705981161356</v>
      </c>
      <c r="EJ166" s="421">
        <f t="shared" si="200"/>
        <v>0.37604747447142506</v>
      </c>
      <c r="EK166" s="421">
        <f t="shared" si="200"/>
        <v>0.34537060851565082</v>
      </c>
      <c r="EL166" s="421">
        <f t="shared" si="200"/>
        <v>0.33037063416822771</v>
      </c>
      <c r="EM166" s="421">
        <f t="shared" ref="EM166:GX166" si="201">EM116/EM110</f>
        <v>0.3506930948954417</v>
      </c>
      <c r="EN166" s="421">
        <f t="shared" si="201"/>
        <v>0.36868344705411604</v>
      </c>
      <c r="EO166" s="421">
        <f t="shared" si="201"/>
        <v>0.36924703816794924</v>
      </c>
      <c r="EP166" s="421">
        <f t="shared" si="201"/>
        <v>0.37870280372730314</v>
      </c>
      <c r="EQ166" s="425">
        <f t="shared" si="201"/>
        <v>0.3881714083565968</v>
      </c>
      <c r="ER166" s="426">
        <f t="shared" si="201"/>
        <v>0.36203128460097889</v>
      </c>
      <c r="ES166" s="421">
        <f t="shared" si="201"/>
        <v>0.36103939614057551</v>
      </c>
      <c r="ET166" s="421">
        <f t="shared" si="201"/>
        <v>0.39036813329859488</v>
      </c>
      <c r="EU166" s="421">
        <f t="shared" si="201"/>
        <v>0.3779044869480232</v>
      </c>
      <c r="EV166" s="421">
        <f t="shared" si="201"/>
        <v>0.37013645210907192</v>
      </c>
      <c r="EW166" s="421">
        <f t="shared" si="201"/>
        <v>0.3695869316009735</v>
      </c>
      <c r="EX166" s="421">
        <f t="shared" si="201"/>
        <v>0.36696083268710067</v>
      </c>
      <c r="EY166" s="421">
        <f t="shared" si="201"/>
        <v>0.36439507144517352</v>
      </c>
      <c r="EZ166" s="421">
        <f t="shared" si="201"/>
        <v>0.37288563322463764</v>
      </c>
      <c r="FA166" s="421">
        <f t="shared" si="201"/>
        <v>0.37010466343428516</v>
      </c>
      <c r="FB166" s="421">
        <f t="shared" si="201"/>
        <v>0.37138453867567867</v>
      </c>
      <c r="FC166" s="425">
        <f t="shared" si="201"/>
        <v>0.3942558107379962</v>
      </c>
      <c r="FD166" s="427">
        <f t="shared" si="201"/>
        <v>0.3703779505223383</v>
      </c>
      <c r="FE166" s="427">
        <f t="shared" si="201"/>
        <v>0.36162279080466114</v>
      </c>
      <c r="FF166" s="427">
        <f t="shared" si="201"/>
        <v>0.39250913157962197</v>
      </c>
      <c r="FG166" s="427">
        <f t="shared" si="201"/>
        <v>0.36113719849140263</v>
      </c>
      <c r="FH166" s="427">
        <f t="shared" si="201"/>
        <v>0.36139341030958078</v>
      </c>
      <c r="FI166" s="427">
        <f t="shared" si="201"/>
        <v>0.36805928469672267</v>
      </c>
      <c r="FJ166" s="427">
        <f t="shared" si="201"/>
        <v>0.33390711288975655</v>
      </c>
      <c r="FK166" s="427">
        <f t="shared" si="201"/>
        <v>0.34108763114436014</v>
      </c>
      <c r="FL166" s="427">
        <f t="shared" si="201"/>
        <v>0.35016868972324405</v>
      </c>
      <c r="FM166" s="427">
        <f t="shared" si="201"/>
        <v>0.32492120961137522</v>
      </c>
      <c r="FN166" s="427">
        <f t="shared" si="201"/>
        <v>0.31782438232771976</v>
      </c>
      <c r="FO166" s="427">
        <f t="shared" si="201"/>
        <v>0.36426993088969872</v>
      </c>
      <c r="FP166" s="427">
        <f t="shared" si="201"/>
        <v>0.3345712213990652</v>
      </c>
      <c r="FQ166" s="427">
        <f t="shared" si="201"/>
        <v>0.32695852032390099</v>
      </c>
      <c r="FR166" s="427">
        <f t="shared" si="201"/>
        <v>0.33417266026756193</v>
      </c>
      <c r="FS166" s="427">
        <f t="shared" si="201"/>
        <v>0.31725499817255898</v>
      </c>
      <c r="FT166" s="427">
        <f t="shared" si="201"/>
        <v>0.30523617393288655</v>
      </c>
      <c r="FU166" s="427">
        <f t="shared" si="201"/>
        <v>0.30141244885563817</v>
      </c>
      <c r="FV166" s="427">
        <f t="shared" si="201"/>
        <v>0.33783547269270436</v>
      </c>
      <c r="FW166" s="427">
        <f t="shared" si="201"/>
        <v>0.35753990919230449</v>
      </c>
      <c r="FX166" s="427">
        <f t="shared" si="201"/>
        <v>0.36029286096361618</v>
      </c>
      <c r="FY166" s="427">
        <f t="shared" si="201"/>
        <v>0.33142286951768885</v>
      </c>
      <c r="FZ166" s="427">
        <f t="shared" si="201"/>
        <v>0.33276376639139132</v>
      </c>
      <c r="GA166" s="427">
        <f t="shared" si="201"/>
        <v>0.32029643074858538</v>
      </c>
      <c r="GB166" s="427">
        <f t="shared" si="201"/>
        <v>0.3127607323318492</v>
      </c>
      <c r="GC166" s="427">
        <f t="shared" si="201"/>
        <v>0.32326401340799066</v>
      </c>
      <c r="GD166" s="427">
        <f t="shared" si="201"/>
        <v>0.32962475160246674</v>
      </c>
      <c r="GE166" s="427">
        <f t="shared" si="201"/>
        <v>0.37424016902635998</v>
      </c>
      <c r="GF166" s="427">
        <f t="shared" si="201"/>
        <v>0.37719641061547449</v>
      </c>
      <c r="GG166" s="427">
        <f t="shared" si="201"/>
        <v>0.37135688722314136</v>
      </c>
      <c r="GH166" s="427">
        <f t="shared" si="201"/>
        <v>0.3701716485415763</v>
      </c>
      <c r="GI166" s="427">
        <f t="shared" si="201"/>
        <v>0.38578627633621532</v>
      </c>
      <c r="GJ166" s="427">
        <f t="shared" si="201"/>
        <v>0.33478493938182385</v>
      </c>
      <c r="GK166" s="427">
        <f t="shared" si="201"/>
        <v>0.34315796099711365</v>
      </c>
      <c r="GL166" s="427">
        <f t="shared" si="201"/>
        <v>0.3676925806558643</v>
      </c>
      <c r="GM166" s="427">
        <f t="shared" si="201"/>
        <v>0.3758825848535895</v>
      </c>
      <c r="GN166" s="459">
        <f t="shared" si="201"/>
        <v>0.30823123630223115</v>
      </c>
      <c r="GO166" s="459">
        <f t="shared" si="201"/>
        <v>0.29920955264043053</v>
      </c>
      <c r="GP166" s="459">
        <f t="shared" si="201"/>
        <v>0.32515525308379412</v>
      </c>
      <c r="GQ166" s="459">
        <f t="shared" si="201"/>
        <v>0.28781985670419652</v>
      </c>
      <c r="GR166" s="459">
        <f t="shared" si="201"/>
        <v>0.27825261158594494</v>
      </c>
      <c r="GS166" s="460">
        <f t="shared" si="201"/>
        <v>0.29185703240317706</v>
      </c>
      <c r="GT166" s="460">
        <f t="shared" si="201"/>
        <v>0.33818328416191751</v>
      </c>
      <c r="GU166" s="460">
        <f t="shared" si="201"/>
        <v>0.32322881433403416</v>
      </c>
      <c r="GV166" s="460">
        <f t="shared" si="201"/>
        <v>0.25331633532026326</v>
      </c>
      <c r="GW166" s="460">
        <f t="shared" si="201"/>
        <v>0.249325313530771</v>
      </c>
      <c r="GX166" s="460">
        <f t="shared" si="201"/>
        <v>0.28992884317317175</v>
      </c>
      <c r="GY166" s="460">
        <f t="shared" ref="GY166:IY166" si="202">GY116/GY110</f>
        <v>0.30088953420450942</v>
      </c>
      <c r="GZ166" s="427">
        <f>GZ116/GZ110</f>
        <v>0.31735113285097999</v>
      </c>
      <c r="HA166" s="427">
        <f t="shared" si="202"/>
        <v>0.32115333948096431</v>
      </c>
      <c r="HB166" s="427">
        <f t="shared" si="202"/>
        <v>0.32996638655462185</v>
      </c>
      <c r="HC166" s="427">
        <f t="shared" si="202"/>
        <v>0.35781975140362832</v>
      </c>
      <c r="HD166" s="427">
        <f t="shared" si="202"/>
        <v>0.32966229638458483</v>
      </c>
      <c r="HE166" s="427">
        <f t="shared" si="202"/>
        <v>0.31488960064367388</v>
      </c>
      <c r="HF166" s="427">
        <f t="shared" si="202"/>
        <v>0.30362991058508126</v>
      </c>
      <c r="HG166" s="427">
        <f t="shared" si="202"/>
        <v>0.33712047012732616</v>
      </c>
      <c r="HH166" s="427">
        <f t="shared" si="202"/>
        <v>0.33801593710481009</v>
      </c>
      <c r="HI166" s="427">
        <f t="shared" si="202"/>
        <v>0.34159123392091473</v>
      </c>
      <c r="HJ166" s="427">
        <f t="shared" si="202"/>
        <v>0.35274449285887194</v>
      </c>
      <c r="HK166" s="427">
        <f t="shared" si="202"/>
        <v>0.38810708016383849</v>
      </c>
      <c r="HL166" s="427">
        <f t="shared" si="202"/>
        <v>0.38483416534581599</v>
      </c>
      <c r="HM166" s="427">
        <f t="shared" si="202"/>
        <v>0.35926683218927996</v>
      </c>
      <c r="HN166" s="427">
        <f t="shared" si="202"/>
        <v>0.37331722722708155</v>
      </c>
      <c r="HO166" s="427">
        <f t="shared" si="202"/>
        <v>0.36488630354309887</v>
      </c>
      <c r="HP166" s="427">
        <f t="shared" si="202"/>
        <v>0.38190492613669025</v>
      </c>
      <c r="HQ166" s="427">
        <f t="shared" si="202"/>
        <v>0.37146607841279722</v>
      </c>
      <c r="HR166" s="427">
        <f t="shared" si="202"/>
        <v>0.40030741913684126</v>
      </c>
      <c r="HS166" s="427">
        <f t="shared" si="202"/>
        <v>0.39802932793376067</v>
      </c>
      <c r="HT166" s="427">
        <f t="shared" si="202"/>
        <v>0.40016449693495948</v>
      </c>
      <c r="HU166" s="427">
        <f t="shared" si="202"/>
        <v>0.41112380390856273</v>
      </c>
      <c r="HV166" s="427">
        <f t="shared" si="202"/>
        <v>0.43215514173882102</v>
      </c>
      <c r="HW166" s="426">
        <f t="shared" si="202"/>
        <v>0.56112914444702067</v>
      </c>
      <c r="HX166" s="428">
        <f t="shared" si="202"/>
        <v>0.531485999767631</v>
      </c>
      <c r="HY166" s="428">
        <f t="shared" si="202"/>
        <v>0.51411373012617911</v>
      </c>
      <c r="HZ166" s="428">
        <f t="shared" si="202"/>
        <v>0.54880321578658875</v>
      </c>
      <c r="IA166" s="428">
        <f t="shared" si="202"/>
        <v>0.53976536634518502</v>
      </c>
      <c r="IB166" s="429">
        <f t="shared" si="202"/>
        <v>0.51305397898804495</v>
      </c>
      <c r="IC166" s="429">
        <f t="shared" si="202"/>
        <v>0.49351198374766608</v>
      </c>
      <c r="ID166" s="429">
        <f t="shared" si="202"/>
        <v>0.39300514808026804</v>
      </c>
      <c r="IE166" s="429">
        <f t="shared" si="202"/>
        <v>0.4319487352770805</v>
      </c>
      <c r="IF166" s="428">
        <f t="shared" si="202"/>
        <v>0.50635162292186831</v>
      </c>
      <c r="IG166" s="428">
        <f t="shared" si="202"/>
        <v>0.5739423076923077</v>
      </c>
      <c r="IH166" s="429">
        <f t="shared" si="202"/>
        <v>0.46612708071469688</v>
      </c>
      <c r="II166" s="429">
        <f t="shared" si="202"/>
        <v>0.56204041456777254</v>
      </c>
      <c r="IJ166" s="430">
        <f t="shared" si="202"/>
        <v>0.38499065442533531</v>
      </c>
      <c r="IK166" s="431">
        <f t="shared" si="202"/>
        <v>0.35463149582169418</v>
      </c>
      <c r="IL166" s="431">
        <f t="shared" si="202"/>
        <v>0.37842028125340665</v>
      </c>
      <c r="IM166" s="430">
        <f t="shared" si="202"/>
        <v>0.39611536197763392</v>
      </c>
      <c r="IN166" s="430">
        <f t="shared" si="202"/>
        <v>0.37307804225106211</v>
      </c>
      <c r="IO166" s="430">
        <f t="shared" si="202"/>
        <v>0.46669787034870114</v>
      </c>
      <c r="IP166" s="431">
        <f t="shared" si="202"/>
        <v>0.44388713270888497</v>
      </c>
      <c r="IQ166" s="431">
        <f t="shared" si="202"/>
        <v>0.43362278486986477</v>
      </c>
      <c r="IR166" s="430">
        <f t="shared" si="202"/>
        <v>0.38943166924818301</v>
      </c>
      <c r="IS166" s="430">
        <f t="shared" si="202"/>
        <v>0.35478935644170279</v>
      </c>
      <c r="IT166" s="430">
        <f t="shared" si="202"/>
        <v>0.31980580107058382</v>
      </c>
      <c r="IU166" s="430">
        <f t="shared" si="202"/>
        <v>0.35262890242238565</v>
      </c>
      <c r="IV166" s="430">
        <f t="shared" si="202"/>
        <v>0.29129795348605331</v>
      </c>
      <c r="IW166" s="430">
        <f t="shared" si="202"/>
        <v>0.29094851899670332</v>
      </c>
      <c r="IX166" s="430">
        <f t="shared" si="202"/>
        <v>0.31039072398479595</v>
      </c>
      <c r="IY166" s="430">
        <f t="shared" si="202"/>
        <v>0.26398019010526202</v>
      </c>
      <c r="IZ166" s="430">
        <f t="shared" ref="IZ166:JD166" si="203">IZ116/IZ110</f>
        <v>0.26608343803134188</v>
      </c>
      <c r="JA166" s="430">
        <f t="shared" si="203"/>
        <v>0.27905635780184518</v>
      </c>
      <c r="JB166" s="430">
        <f t="shared" si="203"/>
        <v>0.30351286303949321</v>
      </c>
      <c r="JC166" s="430">
        <f t="shared" si="203"/>
        <v>0.30058787128712872</v>
      </c>
      <c r="JD166" s="430">
        <f t="shared" si="203"/>
        <v>0.28875512295081968</v>
      </c>
      <c r="JE166" s="430">
        <f>JE116/JE110</f>
        <v>0.31297090832984514</v>
      </c>
      <c r="JF166" s="430">
        <f>JF116/JF110</f>
        <v>0.30201861352445281</v>
      </c>
      <c r="JG166" s="429">
        <f>JG116/JG110</f>
        <v>0.35275223832657487</v>
      </c>
    </row>
    <row r="167" spans="2:267" ht="15" customHeight="1">
      <c r="B167" s="464" t="s">
        <v>132</v>
      </c>
      <c r="C167" s="465"/>
      <c r="D167" s="466">
        <f t="shared" ref="D167:BO167" si="204">D109/D100</f>
        <v>1.0415500839395635</v>
      </c>
      <c r="E167" s="467">
        <f t="shared" si="204"/>
        <v>1.0449530036779731</v>
      </c>
      <c r="F167" s="467">
        <f t="shared" si="204"/>
        <v>1.0716320716320715</v>
      </c>
      <c r="G167" s="467">
        <f t="shared" si="204"/>
        <v>1.0554490864954644</v>
      </c>
      <c r="H167" s="467">
        <f t="shared" si="204"/>
        <v>1.0180816668662436</v>
      </c>
      <c r="I167" s="467">
        <f t="shared" si="204"/>
        <v>1.0116124751161248</v>
      </c>
      <c r="J167" s="467">
        <f t="shared" si="204"/>
        <v>0.89269036500524157</v>
      </c>
      <c r="K167" s="467">
        <f t="shared" si="204"/>
        <v>0.90086326928432192</v>
      </c>
      <c r="L167" s="467">
        <f t="shared" si="204"/>
        <v>0.90150327400166008</v>
      </c>
      <c r="M167" s="467">
        <f t="shared" si="204"/>
        <v>0.88958990536277605</v>
      </c>
      <c r="N167" s="467">
        <f t="shared" si="204"/>
        <v>0.85458632316071581</v>
      </c>
      <c r="O167" s="468">
        <f t="shared" si="204"/>
        <v>1.0028643915214011</v>
      </c>
      <c r="P167" s="469">
        <f t="shared" si="204"/>
        <v>0.96660209221232085</v>
      </c>
      <c r="Q167" s="470">
        <f t="shared" si="204"/>
        <v>0.91716439135381111</v>
      </c>
      <c r="R167" s="470">
        <f t="shared" si="204"/>
        <v>0.98207790561418318</v>
      </c>
      <c r="S167" s="470">
        <f t="shared" si="204"/>
        <v>1.0371335658399683</v>
      </c>
      <c r="T167" s="470">
        <f t="shared" si="204"/>
        <v>1.0439045759370673</v>
      </c>
      <c r="U167" s="470">
        <f t="shared" si="204"/>
        <v>0.99676132068851409</v>
      </c>
      <c r="V167" s="470">
        <f t="shared" si="204"/>
        <v>1.0670518473468147</v>
      </c>
      <c r="W167" s="470">
        <f t="shared" si="204"/>
        <v>1.019749173037795</v>
      </c>
      <c r="X167" s="470">
        <f t="shared" si="204"/>
        <v>0.99613314125407537</v>
      </c>
      <c r="Y167" s="470">
        <f t="shared" si="204"/>
        <v>1.0624574669187146</v>
      </c>
      <c r="Z167" s="470">
        <f t="shared" si="204"/>
        <v>0.97259270115784846</v>
      </c>
      <c r="AA167" s="471">
        <f t="shared" si="204"/>
        <v>1.0644436389996375</v>
      </c>
      <c r="AB167" s="469">
        <f t="shared" si="204"/>
        <v>1.0991360691144709</v>
      </c>
      <c r="AC167" s="470">
        <f t="shared" si="204"/>
        <v>1.1192362093352193</v>
      </c>
      <c r="AD167" s="470">
        <f t="shared" si="204"/>
        <v>1.1549792531120331</v>
      </c>
      <c r="AE167" s="470">
        <f t="shared" si="204"/>
        <v>1.1509601585457527</v>
      </c>
      <c r="AF167" s="470">
        <f t="shared" si="204"/>
        <v>1.1337790428278283</v>
      </c>
      <c r="AG167" s="470">
        <f t="shared" si="204"/>
        <v>1.1316334455086721</v>
      </c>
      <c r="AH167" s="470">
        <f t="shared" si="204"/>
        <v>1.1845417925478348</v>
      </c>
      <c r="AI167" s="470">
        <f t="shared" si="204"/>
        <v>1.22208951470958</v>
      </c>
      <c r="AJ167" s="470">
        <f t="shared" si="204"/>
        <v>1.2157871340572808</v>
      </c>
      <c r="AK167" s="470">
        <f t="shared" si="204"/>
        <v>1.2306626354245402</v>
      </c>
      <c r="AL167" s="470">
        <f t="shared" si="204"/>
        <v>1.1934915912816466</v>
      </c>
      <c r="AM167" s="471">
        <f t="shared" si="204"/>
        <v>1.2031276753609954</v>
      </c>
      <c r="AN167" s="470">
        <f t="shared" si="204"/>
        <v>1.034484704819957</v>
      </c>
      <c r="AO167" s="470">
        <f t="shared" si="204"/>
        <v>1.0796898682523026</v>
      </c>
      <c r="AP167" s="470">
        <f t="shared" si="204"/>
        <v>1.0586068129003003</v>
      </c>
      <c r="AQ167" s="470">
        <f t="shared" si="204"/>
        <v>1.0367161269359906</v>
      </c>
      <c r="AR167" s="470">
        <f t="shared" si="204"/>
        <v>0.93305912596401031</v>
      </c>
      <c r="AS167" s="470">
        <f t="shared" si="204"/>
        <v>0.92009009450129753</v>
      </c>
      <c r="AT167" s="470">
        <f t="shared" si="204"/>
        <v>0.97973175858272443</v>
      </c>
      <c r="AU167" s="470">
        <f t="shared" si="204"/>
        <v>1.0092965448670146</v>
      </c>
      <c r="AV167" s="470">
        <f t="shared" si="204"/>
        <v>0.86915419046149101</v>
      </c>
      <c r="AW167" s="470">
        <f t="shared" si="204"/>
        <v>0.89392610668395167</v>
      </c>
      <c r="AX167" s="470">
        <f t="shared" si="204"/>
        <v>0.85311717984985314</v>
      </c>
      <c r="AY167" s="471">
        <f t="shared" si="204"/>
        <v>0.93571230213829493</v>
      </c>
      <c r="AZ167" s="470">
        <f t="shared" si="204"/>
        <v>0.90506477421082587</v>
      </c>
      <c r="BA167" s="470">
        <f t="shared" si="204"/>
        <v>0.77891470009832842</v>
      </c>
      <c r="BB167" s="470">
        <f t="shared" si="204"/>
        <v>0.77575521690967342</v>
      </c>
      <c r="BC167" s="470">
        <f t="shared" si="204"/>
        <v>0.82519141935075624</v>
      </c>
      <c r="BD167" s="470">
        <f t="shared" si="204"/>
        <v>0.80323955153969362</v>
      </c>
      <c r="BE167" s="470">
        <f t="shared" si="204"/>
        <v>0.77993811101678667</v>
      </c>
      <c r="BF167" s="470">
        <f t="shared" si="204"/>
        <v>0.77776618770699146</v>
      </c>
      <c r="BG167" s="470">
        <f t="shared" si="204"/>
        <v>0.80245309495348471</v>
      </c>
      <c r="BH167" s="470">
        <f t="shared" si="204"/>
        <v>0.87861521427992761</v>
      </c>
      <c r="BI167" s="470">
        <f t="shared" si="204"/>
        <v>0.81148709970180211</v>
      </c>
      <c r="BJ167" s="470">
        <f t="shared" si="204"/>
        <v>0.84369739453782566</v>
      </c>
      <c r="BK167" s="471">
        <f t="shared" si="204"/>
        <v>0.81476469352994707</v>
      </c>
      <c r="BL167" s="469">
        <f t="shared" si="204"/>
        <v>0.8508982317531979</v>
      </c>
      <c r="BM167" s="470">
        <f t="shared" si="204"/>
        <v>0.87638174582858208</v>
      </c>
      <c r="BN167" s="470">
        <f t="shared" si="204"/>
        <v>0.87961839507053985</v>
      </c>
      <c r="BO167" s="470">
        <f t="shared" si="204"/>
        <v>0.87387258751576591</v>
      </c>
      <c r="BP167" s="470">
        <f t="shared" ref="BP167:EA167" si="205">BP109/BP100</f>
        <v>0.88034778465936159</v>
      </c>
      <c r="BQ167" s="470">
        <f t="shared" si="205"/>
        <v>0.8970368437284999</v>
      </c>
      <c r="BR167" s="470">
        <f t="shared" si="205"/>
        <v>0.89324433191391417</v>
      </c>
      <c r="BS167" s="470">
        <f t="shared" si="205"/>
        <v>0.96920710116969055</v>
      </c>
      <c r="BT167" s="470">
        <f t="shared" si="205"/>
        <v>1.0343640957766815</v>
      </c>
      <c r="BU167" s="470">
        <f t="shared" si="205"/>
        <v>1.0076771376250175</v>
      </c>
      <c r="BV167" s="470">
        <f t="shared" si="205"/>
        <v>1.0038721503035857</v>
      </c>
      <c r="BW167" s="471">
        <f t="shared" si="205"/>
        <v>1.0037110669317428</v>
      </c>
      <c r="BX167" s="469">
        <f t="shared" si="205"/>
        <v>1.0797214888198323</v>
      </c>
      <c r="BY167" s="470">
        <f t="shared" si="205"/>
        <v>1.1071212895433642</v>
      </c>
      <c r="BZ167" s="470">
        <f t="shared" si="205"/>
        <v>1.2114840772162794</v>
      </c>
      <c r="CA167" s="470">
        <f t="shared" si="205"/>
        <v>1.2561675413213007</v>
      </c>
      <c r="CB167" s="470">
        <f t="shared" si="205"/>
        <v>1.2341747121088751</v>
      </c>
      <c r="CC167" s="470">
        <f t="shared" si="205"/>
        <v>1.2451177100053505</v>
      </c>
      <c r="CD167" s="470">
        <f t="shared" si="205"/>
        <v>1.236779777320318</v>
      </c>
      <c r="CE167" s="470">
        <f t="shared" si="205"/>
        <v>1.2279616724738676</v>
      </c>
      <c r="CF167" s="470">
        <f t="shared" si="205"/>
        <v>1.2136842559806547</v>
      </c>
      <c r="CG167" s="470">
        <f t="shared" si="205"/>
        <v>1.2236839295248265</v>
      </c>
      <c r="CH167" s="470">
        <f t="shared" si="205"/>
        <v>1.2043164276698326</v>
      </c>
      <c r="CI167" s="471">
        <f t="shared" si="205"/>
        <v>1.1222077680728488</v>
      </c>
      <c r="CJ167" s="469">
        <f t="shared" si="205"/>
        <v>1.1752348189092034</v>
      </c>
      <c r="CK167" s="470">
        <f t="shared" si="205"/>
        <v>1.1966188606682158</v>
      </c>
      <c r="CL167" s="470">
        <f t="shared" si="205"/>
        <v>1.2084806384254378</v>
      </c>
      <c r="CM167" s="470">
        <f t="shared" si="205"/>
        <v>1.1179122495944467</v>
      </c>
      <c r="CN167" s="470">
        <f t="shared" si="205"/>
        <v>1.1337213725937763</v>
      </c>
      <c r="CO167" s="470">
        <f t="shared" si="205"/>
        <v>1.1693779904306221</v>
      </c>
      <c r="CP167" s="470">
        <f t="shared" si="205"/>
        <v>1.1795350539996339</v>
      </c>
      <c r="CQ167" s="470">
        <f t="shared" si="205"/>
        <v>1.1766034327009938</v>
      </c>
      <c r="CR167" s="470">
        <f t="shared" si="205"/>
        <v>1.1786929761042724</v>
      </c>
      <c r="CS167" s="470">
        <f t="shared" si="205"/>
        <v>1.1790693590869183</v>
      </c>
      <c r="CT167" s="470">
        <f t="shared" si="205"/>
        <v>1.1845332142611802</v>
      </c>
      <c r="CU167" s="471">
        <f t="shared" si="205"/>
        <v>1.2296500732563289</v>
      </c>
      <c r="CV167" s="470">
        <f t="shared" si="205"/>
        <v>1.1630467671657316</v>
      </c>
      <c r="CW167" s="470">
        <f t="shared" si="205"/>
        <v>1.1669398603426089</v>
      </c>
      <c r="CX167" s="470">
        <f t="shared" si="205"/>
        <v>1.1713824663138961</v>
      </c>
      <c r="CY167" s="470">
        <f t="shared" si="205"/>
        <v>1.1370726609050283</v>
      </c>
      <c r="CZ167" s="470">
        <f t="shared" si="205"/>
        <v>1.1091500948282922</v>
      </c>
      <c r="DA167" s="470">
        <f t="shared" si="205"/>
        <v>1.0809795102718951</v>
      </c>
      <c r="DB167" s="472">
        <f t="shared" si="205"/>
        <v>1.1016292371109586</v>
      </c>
      <c r="DC167" s="473">
        <f t="shared" si="205"/>
        <v>1.1036041088546789</v>
      </c>
      <c r="DD167" s="474">
        <f t="shared" si="205"/>
        <v>1.1222719810159671</v>
      </c>
      <c r="DE167" s="474">
        <f t="shared" si="205"/>
        <v>1.1192601516410454</v>
      </c>
      <c r="DF167" s="475">
        <f t="shared" si="205"/>
        <v>1.101291166302178</v>
      </c>
      <c r="DG167" s="476">
        <f t="shared" si="205"/>
        <v>1.0948362884688718</v>
      </c>
      <c r="DH167" s="477">
        <f t="shared" si="205"/>
        <v>1.0971147696282095</v>
      </c>
      <c r="DI167" s="475">
        <f t="shared" si="205"/>
        <v>1.0741087972834285</v>
      </c>
      <c r="DJ167" s="475">
        <f t="shared" si="205"/>
        <v>1.0835927100893441</v>
      </c>
      <c r="DK167" s="473">
        <f t="shared" si="205"/>
        <v>1.0956302815972716</v>
      </c>
      <c r="DL167" s="473">
        <f t="shared" si="205"/>
        <v>1.0901397537284259</v>
      </c>
      <c r="DM167" s="473">
        <f t="shared" si="205"/>
        <v>1.0960665829321468</v>
      </c>
      <c r="DN167" s="473">
        <f t="shared" si="205"/>
        <v>1.0932533750077555</v>
      </c>
      <c r="DO167" s="473">
        <f t="shared" si="205"/>
        <v>1.0641183649249919</v>
      </c>
      <c r="DP167" s="473">
        <f t="shared" si="205"/>
        <v>1.0763297598583395</v>
      </c>
      <c r="DQ167" s="473">
        <f t="shared" si="205"/>
        <v>1.0997856677986435</v>
      </c>
      <c r="DR167" s="473">
        <f t="shared" si="205"/>
        <v>1.0938788470007539</v>
      </c>
      <c r="DS167" s="478">
        <f t="shared" si="205"/>
        <v>1.0809990566052508</v>
      </c>
      <c r="DT167" s="479">
        <f t="shared" si="205"/>
        <v>1.1027431981348317</v>
      </c>
      <c r="DU167" s="473">
        <f t="shared" si="205"/>
        <v>1.1011175464932526</v>
      </c>
      <c r="DV167" s="473">
        <f t="shared" si="205"/>
        <v>1.1234659515508998</v>
      </c>
      <c r="DW167" s="473">
        <f t="shared" si="205"/>
        <v>1.1717108689906195</v>
      </c>
      <c r="DX167" s="473">
        <f t="shared" si="205"/>
        <v>1.200126268881488</v>
      </c>
      <c r="DY167" s="473">
        <f t="shared" si="205"/>
        <v>1.212022920233667</v>
      </c>
      <c r="DZ167" s="473">
        <f t="shared" si="205"/>
        <v>1.2119794706919509</v>
      </c>
      <c r="EA167" s="473">
        <f t="shared" si="205"/>
        <v>1.2428387649505519</v>
      </c>
      <c r="EB167" s="473">
        <f t="shared" ref="EB167:GM167" si="206">EB109/EB100</f>
        <v>1.2373257063077796</v>
      </c>
      <c r="EC167" s="473">
        <f t="shared" si="206"/>
        <v>1.2692141707491</v>
      </c>
      <c r="ED167" s="480">
        <f t="shared" si="206"/>
        <v>1.2617161896086286</v>
      </c>
      <c r="EE167" s="481">
        <f t="shared" si="206"/>
        <v>1.3000322094434553</v>
      </c>
      <c r="EF167" s="482">
        <f t="shared" si="206"/>
        <v>1.3379559176744389</v>
      </c>
      <c r="EG167" s="483">
        <f t="shared" si="206"/>
        <v>1.3180324838889277</v>
      </c>
      <c r="EH167" s="483">
        <f t="shared" si="206"/>
        <v>1.2833772490986133</v>
      </c>
      <c r="EI167" s="483">
        <f t="shared" si="206"/>
        <v>1.2922042788963795</v>
      </c>
      <c r="EJ167" s="483">
        <f t="shared" si="206"/>
        <v>1.3066281959381767</v>
      </c>
      <c r="EK167" s="483">
        <f>EK109/EK100</f>
        <v>1.315481612764958</v>
      </c>
      <c r="EL167" s="483">
        <f t="shared" si="206"/>
        <v>1.3467341320596118</v>
      </c>
      <c r="EM167" s="483">
        <f t="shared" si="206"/>
        <v>1.3564989226411424</v>
      </c>
      <c r="EN167" s="483">
        <f t="shared" si="206"/>
        <v>1.3486238644161781</v>
      </c>
      <c r="EO167" s="483">
        <f t="shared" si="206"/>
        <v>1.3571219857630326</v>
      </c>
      <c r="EP167" s="483">
        <f t="shared" si="206"/>
        <v>1.3465426751023113</v>
      </c>
      <c r="EQ167" s="481">
        <f t="shared" si="206"/>
        <v>1.3406599995170394</v>
      </c>
      <c r="ER167" s="482">
        <f t="shared" si="206"/>
        <v>1.3711828880839816</v>
      </c>
      <c r="ES167" s="483">
        <f t="shared" si="206"/>
        <v>1.378578059373982</v>
      </c>
      <c r="ET167" s="483">
        <f t="shared" si="206"/>
        <v>1.3606955230650055</v>
      </c>
      <c r="EU167" s="483">
        <f t="shared" si="206"/>
        <v>1.3644370729663746</v>
      </c>
      <c r="EV167" s="483">
        <f t="shared" si="206"/>
        <v>1.36232018533338</v>
      </c>
      <c r="EW167" s="483">
        <f t="shared" si="206"/>
        <v>1.3557786049665606</v>
      </c>
      <c r="EX167" s="483">
        <f t="shared" si="206"/>
        <v>1.3602163658905058</v>
      </c>
      <c r="EY167" s="483">
        <f t="shared" si="206"/>
        <v>1.3641583550476697</v>
      </c>
      <c r="EZ167" s="483">
        <f t="shared" si="206"/>
        <v>1.3533365266593653</v>
      </c>
      <c r="FA167" s="483">
        <f t="shared" si="206"/>
        <v>1.3300134384207982</v>
      </c>
      <c r="FB167" s="483">
        <f t="shared" si="206"/>
        <v>1.3261074395229406</v>
      </c>
      <c r="FC167" s="481">
        <f t="shared" si="206"/>
        <v>1.3165087181406046</v>
      </c>
      <c r="FD167" s="484">
        <f t="shared" si="206"/>
        <v>1.334900057914983</v>
      </c>
      <c r="FE167" s="484">
        <f t="shared" si="206"/>
        <v>1.3504370877584642</v>
      </c>
      <c r="FF167" s="484">
        <f t="shared" si="206"/>
        <v>1.3732724760537169</v>
      </c>
      <c r="FG167" s="484">
        <f t="shared" si="206"/>
        <v>1.3976020819776742</v>
      </c>
      <c r="FH167" s="484">
        <f t="shared" si="206"/>
        <v>1.4007606813975895</v>
      </c>
      <c r="FI167" s="484">
        <f t="shared" si="206"/>
        <v>1.391864024967342</v>
      </c>
      <c r="FJ167" s="484">
        <f t="shared" si="206"/>
        <v>1.425081726561908</v>
      </c>
      <c r="FK167" s="484">
        <f t="shared" si="206"/>
        <v>1.4282207390151611</v>
      </c>
      <c r="FL167" s="484">
        <f t="shared" si="206"/>
        <v>1.4083602967257058</v>
      </c>
      <c r="FM167" s="484">
        <f t="shared" si="206"/>
        <v>1.436111200566671</v>
      </c>
      <c r="FN167" s="484">
        <f t="shared" si="206"/>
        <v>1.4583080188324125</v>
      </c>
      <c r="FO167" s="484">
        <f t="shared" si="206"/>
        <v>1.4135428987096983</v>
      </c>
      <c r="FP167" s="484">
        <f t="shared" si="206"/>
        <v>1.4438036134576955</v>
      </c>
      <c r="FQ167" s="484">
        <f t="shared" si="206"/>
        <v>1.4587047785554463</v>
      </c>
      <c r="FR167" s="484">
        <f t="shared" si="206"/>
        <v>1.4496734750791704</v>
      </c>
      <c r="FS167" s="484">
        <f t="shared" si="206"/>
        <v>1.4684217851827912</v>
      </c>
      <c r="FT167" s="484">
        <f t="shared" si="206"/>
        <v>1.4343910946588314</v>
      </c>
      <c r="FU167" s="484">
        <f t="shared" si="206"/>
        <v>1.4347036795371739</v>
      </c>
      <c r="FV167" s="484">
        <f t="shared" si="206"/>
        <v>1.4058016723570785</v>
      </c>
      <c r="FW167" s="484">
        <f t="shared" si="206"/>
        <v>1.3833328488705605</v>
      </c>
      <c r="FX167" s="484">
        <f t="shared" si="206"/>
        <v>1.3826541139503266</v>
      </c>
      <c r="FY167" s="484">
        <f t="shared" si="206"/>
        <v>1.3837784272824862</v>
      </c>
      <c r="FZ167" s="484">
        <f t="shared" si="206"/>
        <v>1.3820811053483331</v>
      </c>
      <c r="GA167" s="484">
        <f t="shared" si="206"/>
        <v>1.4203211679880963</v>
      </c>
      <c r="GB167" s="484">
        <f t="shared" si="206"/>
        <v>1.409365198822788</v>
      </c>
      <c r="GC167" s="484">
        <f t="shared" si="206"/>
        <v>1.391358550753748</v>
      </c>
      <c r="GD167" s="484">
        <f t="shared" si="206"/>
        <v>1.3958217424547765</v>
      </c>
      <c r="GE167" s="484">
        <f t="shared" si="206"/>
        <v>1.3597653558046405</v>
      </c>
      <c r="GF167" s="484">
        <f t="shared" si="206"/>
        <v>1.3370031193890544</v>
      </c>
      <c r="GG167" s="484">
        <f t="shared" si="206"/>
        <v>1.3401405585799835</v>
      </c>
      <c r="GH167" s="484">
        <f t="shared" si="206"/>
        <v>1.334805481573897</v>
      </c>
      <c r="GI167" s="484">
        <f t="shared" si="206"/>
        <v>1.3269587888274907</v>
      </c>
      <c r="GJ167" s="484">
        <f t="shared" si="206"/>
        <v>1.3713981626205594</v>
      </c>
      <c r="GK167" s="484">
        <f t="shared" si="206"/>
        <v>1.367686124725062</v>
      </c>
      <c r="GL167" s="484">
        <f t="shared" si="206"/>
        <v>1.3310291262135923</v>
      </c>
      <c r="GM167" s="484">
        <f t="shared" si="206"/>
        <v>1.321879033391691</v>
      </c>
      <c r="GN167" s="484">
        <f t="shared" ref="GN167:IW167" si="207">GN109/GN100</f>
        <v>1.371211918581325</v>
      </c>
      <c r="GO167" s="484">
        <f t="shared" si="207"/>
        <v>1.4197982023619191</v>
      </c>
      <c r="GP167" s="484">
        <f t="shared" si="207"/>
        <v>1.3822259687843257</v>
      </c>
      <c r="GQ167" s="484">
        <f t="shared" si="207"/>
        <v>1.3836135241547403</v>
      </c>
      <c r="GR167" s="484">
        <f t="shared" si="207"/>
        <v>1.390021099978521</v>
      </c>
      <c r="GS167" s="484">
        <f t="shared" si="207"/>
        <v>1.3487717752984929</v>
      </c>
      <c r="GT167" s="484">
        <f t="shared" si="207"/>
        <v>1.3154673107432928</v>
      </c>
      <c r="GU167" s="484">
        <f t="shared" si="207"/>
        <v>1.3146122967898386</v>
      </c>
      <c r="GV167" s="484">
        <f t="shared" si="207"/>
        <v>1.3939431488686773</v>
      </c>
      <c r="GW167" s="484">
        <f t="shared" si="207"/>
        <v>1.3904992849592737</v>
      </c>
      <c r="GX167" s="484">
        <f t="shared" si="207"/>
        <v>1.361280670257331</v>
      </c>
      <c r="GY167" s="484">
        <f t="shared" si="207"/>
        <v>1.3493658635396857</v>
      </c>
      <c r="GZ167" s="484">
        <f>GZ109/GZ100</f>
        <v>1.3230807593482008</v>
      </c>
      <c r="HA167" s="484">
        <f t="shared" si="207"/>
        <v>1.3162180265416334</v>
      </c>
      <c r="HB167" s="484">
        <f t="shared" si="207"/>
        <v>1.2942294541212438</v>
      </c>
      <c r="HC167" s="484">
        <f t="shared" si="207"/>
        <v>1.2867362913933533</v>
      </c>
      <c r="HD167" s="484">
        <f t="shared" si="207"/>
        <v>1.3022312770583973</v>
      </c>
      <c r="HE167" s="484">
        <f t="shared" si="207"/>
        <v>1.3294905872631884</v>
      </c>
      <c r="HF167" s="484">
        <f t="shared" si="207"/>
        <v>1.3287665836050073</v>
      </c>
      <c r="HG167" s="484">
        <f t="shared" si="207"/>
        <v>1.3010947679494929</v>
      </c>
      <c r="HH167" s="484">
        <f t="shared" si="207"/>
        <v>1.2995229025990265</v>
      </c>
      <c r="HI167" s="484">
        <f t="shared" si="207"/>
        <v>1.3013017170582517</v>
      </c>
      <c r="HJ167" s="484">
        <f t="shared" si="207"/>
        <v>1.2805009212236844</v>
      </c>
      <c r="HK167" s="484">
        <f t="shared" si="207"/>
        <v>1.2701090460063376</v>
      </c>
      <c r="HL167" s="484">
        <f t="shared" si="207"/>
        <v>1.255787797262887</v>
      </c>
      <c r="HM167" s="484">
        <f t="shared" si="207"/>
        <v>1.2687883504177178</v>
      </c>
      <c r="HN167" s="484">
        <f t="shared" si="207"/>
        <v>1.2515056423345541</v>
      </c>
      <c r="HO167" s="484">
        <f t="shared" si="207"/>
        <v>1.2726298174972546</v>
      </c>
      <c r="HP167" s="484">
        <f t="shared" si="207"/>
        <v>1.2388026776851089</v>
      </c>
      <c r="HQ167" s="484">
        <f t="shared" si="207"/>
        <v>1.266014009621065</v>
      </c>
      <c r="HR167" s="484">
        <f t="shared" si="207"/>
        <v>1.2535580060298186</v>
      </c>
      <c r="HS167" s="484">
        <f t="shared" si="207"/>
        <v>1.26051293805614</v>
      </c>
      <c r="HT167" s="484">
        <f t="shared" si="207"/>
        <v>1.2637116927528607</v>
      </c>
      <c r="HU167" s="484">
        <f t="shared" si="207"/>
        <v>1.2623838202391358</v>
      </c>
      <c r="HV167" s="484">
        <f t="shared" si="207"/>
        <v>1.2502628649183571</v>
      </c>
      <c r="HW167" s="482">
        <f t="shared" si="207"/>
        <v>1.1586937662659562</v>
      </c>
      <c r="HX167" s="485">
        <f t="shared" si="207"/>
        <v>1.1529667498591096</v>
      </c>
      <c r="HY167" s="485">
        <f t="shared" si="207"/>
        <v>1.142846668133128</v>
      </c>
      <c r="HZ167" s="485">
        <f t="shared" si="207"/>
        <v>1.1161353264321305</v>
      </c>
      <c r="IA167" s="485">
        <f t="shared" si="207"/>
        <v>1.1290345722652302</v>
      </c>
      <c r="IB167" s="486">
        <f t="shared" si="207"/>
        <v>1.1149263515076733</v>
      </c>
      <c r="IC167" s="486">
        <f t="shared" si="207"/>
        <v>1.1385350420453308</v>
      </c>
      <c r="ID167" s="486">
        <f t="shared" si="207"/>
        <v>1.1968640407295574</v>
      </c>
      <c r="IE167" s="486">
        <f t="shared" si="207"/>
        <v>1.1637447592597538</v>
      </c>
      <c r="IF167" s="485">
        <f t="shared" si="207"/>
        <v>1.117435070566394</v>
      </c>
      <c r="IG167" s="485">
        <f t="shared" si="207"/>
        <v>1.0766454559888614</v>
      </c>
      <c r="IH167" s="486">
        <f t="shared" si="207"/>
        <v>1.1427832219652736</v>
      </c>
      <c r="II167" s="486">
        <f t="shared" si="207"/>
        <v>1.0957882244665649</v>
      </c>
      <c r="IJ167" s="487">
        <f t="shared" si="207"/>
        <v>1.1857602536743308</v>
      </c>
      <c r="IK167" s="488">
        <f t="shared" si="207"/>
        <v>1.2080992896084586</v>
      </c>
      <c r="IL167" s="488">
        <f t="shared" si="207"/>
        <v>1.1937484015013791</v>
      </c>
      <c r="IM167" s="487">
        <f t="shared" si="207"/>
        <v>1.2219837830281002</v>
      </c>
      <c r="IN167" s="487">
        <f t="shared" si="207"/>
        <v>1.2259916923415493</v>
      </c>
      <c r="IO167" s="487">
        <f t="shared" si="207"/>
        <v>1.1505453704536404</v>
      </c>
      <c r="IP167" s="488">
        <f t="shared" si="207"/>
        <v>1.1591074926072429</v>
      </c>
      <c r="IQ167" s="488">
        <f t="shared" si="207"/>
        <v>1.1631636668602026</v>
      </c>
      <c r="IR167" s="487">
        <f t="shared" si="207"/>
        <v>1.1909791285437716</v>
      </c>
      <c r="IS167" s="487">
        <f t="shared" si="207"/>
        <v>1.2049091180988893</v>
      </c>
      <c r="IT167" s="487">
        <f t="shared" si="207"/>
        <v>1.2333953845279373</v>
      </c>
      <c r="IU167" s="487">
        <f t="shared" si="207"/>
        <v>1.2227576206043183</v>
      </c>
      <c r="IV167" s="487">
        <f t="shared" si="207"/>
        <v>1.2610922374429223</v>
      </c>
      <c r="IW167" s="487">
        <f t="shared" si="207"/>
        <v>1.2621937256697962</v>
      </c>
      <c r="IX167" s="487">
        <f t="shared" ref="IX167:JB167" si="208">IX109/IX100</f>
        <v>1.2546138396932627</v>
      </c>
      <c r="IY167" s="487">
        <f t="shared" si="208"/>
        <v>1.2880836406124339</v>
      </c>
      <c r="IZ167" s="487">
        <f t="shared" si="208"/>
        <v>1.2944810258853179</v>
      </c>
      <c r="JA167" s="487">
        <f t="shared" si="208"/>
        <v>1.2843399050720985</v>
      </c>
      <c r="JB167" s="487">
        <f t="shared" si="208"/>
        <v>1.3271716341686315</v>
      </c>
      <c r="JC167" s="487">
        <f t="shared" ref="JC167" si="209">JC109/JC100</f>
        <v>1.3159956507992814</v>
      </c>
      <c r="JD167" s="487">
        <f>JD109/JD100</f>
        <v>1.3268393039439539</v>
      </c>
      <c r="JE167" s="487">
        <f>JE109/JE100</f>
        <v>1.2994624641133712</v>
      </c>
      <c r="JF167" s="487">
        <f>JF109/JF100</f>
        <v>1.3143711880522251</v>
      </c>
      <c r="JG167" s="486">
        <f>JG109/JG100</f>
        <v>1.2665031306546741</v>
      </c>
    </row>
    <row r="168" spans="2:267" ht="15" customHeight="1">
      <c r="B168" s="489"/>
      <c r="BL168" s="73"/>
      <c r="BM168" s="73"/>
      <c r="BN168" s="73"/>
      <c r="BO168" s="73"/>
      <c r="BP168" s="73"/>
      <c r="BQ168" s="73"/>
      <c r="BR168" s="73"/>
      <c r="BS168" s="73"/>
      <c r="BT168" s="73"/>
      <c r="BU168" s="73"/>
      <c r="BV168" s="73"/>
      <c r="BW168" s="73"/>
      <c r="BX168" s="73"/>
      <c r="BY168" s="73"/>
      <c r="BZ168" s="73"/>
      <c r="CA168" s="73"/>
      <c r="CB168" s="73"/>
      <c r="CC168" s="73"/>
      <c r="CD168" s="73"/>
      <c r="CE168" s="73"/>
      <c r="CF168" s="73"/>
      <c r="CG168" s="73"/>
      <c r="CH168" s="73"/>
      <c r="CI168" s="73"/>
      <c r="CJ168" s="73"/>
      <c r="CK168" s="73"/>
      <c r="CL168" s="73"/>
      <c r="CM168" s="73"/>
      <c r="CN168" s="73"/>
      <c r="CO168" s="73"/>
      <c r="CP168" s="73"/>
      <c r="CQ168" s="73"/>
      <c r="CV168" s="73"/>
      <c r="CW168" s="73"/>
      <c r="CX168" s="73"/>
      <c r="CY168" s="73"/>
      <c r="CZ168" s="73"/>
      <c r="DA168" s="73"/>
      <c r="DB168" s="73"/>
      <c r="DC168" s="73"/>
      <c r="DD168" s="73"/>
      <c r="DE168" s="73"/>
      <c r="DF168" s="73"/>
      <c r="DG168" s="73"/>
      <c r="DH168" s="73"/>
      <c r="DI168" s="73"/>
      <c r="DU168" s="73"/>
      <c r="DV168" s="73"/>
      <c r="DW168" s="73"/>
      <c r="DX168" s="73"/>
      <c r="DY168" s="73"/>
      <c r="DZ168" s="73"/>
      <c r="EA168" s="73"/>
      <c r="EB168" s="73"/>
      <c r="ED168" s="73"/>
      <c r="EE168" s="73"/>
      <c r="FP168" s="73"/>
      <c r="IA168" s="73"/>
      <c r="IB168" s="73"/>
      <c r="IE168" s="73"/>
      <c r="IJ168" s="73"/>
      <c r="IL168" s="73"/>
    </row>
    <row r="169" spans="2:267" ht="15" customHeight="1">
      <c r="BW169" s="73"/>
      <c r="BX169" s="73"/>
      <c r="BY169" s="73"/>
      <c r="BZ169" s="73"/>
      <c r="CA169" s="73"/>
      <c r="CB169" s="73"/>
      <c r="CC169" s="73"/>
      <c r="CD169" s="73"/>
      <c r="CE169" s="73"/>
      <c r="CF169" s="73"/>
      <c r="CG169" s="73"/>
      <c r="CH169" s="73"/>
      <c r="CI169" s="73"/>
      <c r="CJ169" s="73"/>
      <c r="CK169" s="73"/>
      <c r="CL169" s="73"/>
      <c r="CM169" s="73"/>
      <c r="CN169" s="73"/>
      <c r="CO169" s="73"/>
      <c r="CP169" s="73"/>
      <c r="CQ169" s="73"/>
      <c r="CV169" s="73"/>
      <c r="CW169" s="73"/>
      <c r="CX169" s="73"/>
      <c r="CY169" s="73"/>
      <c r="CZ169" s="73"/>
      <c r="DA169" s="73"/>
      <c r="DB169" s="73"/>
      <c r="DC169" s="73"/>
      <c r="DD169" s="73"/>
      <c r="DE169" s="73"/>
      <c r="DF169" s="73"/>
      <c r="DG169" s="73"/>
      <c r="DH169" s="73"/>
      <c r="DI169" s="73"/>
      <c r="EE169" s="73"/>
      <c r="FP169" s="73"/>
      <c r="IA169" s="73"/>
      <c r="IB169" s="73"/>
      <c r="IE169" s="73"/>
      <c r="IJ169" s="73"/>
      <c r="IL169" s="73"/>
    </row>
    <row r="170" spans="2:267" ht="15" customHeight="1">
      <c r="AA170" s="490"/>
      <c r="AB170" s="490"/>
      <c r="AC170" s="490"/>
      <c r="AD170" s="490"/>
      <c r="AE170" s="490"/>
      <c r="AF170" s="490"/>
      <c r="AG170" s="490"/>
      <c r="AH170" s="490"/>
      <c r="AI170" s="490"/>
      <c r="AJ170" s="490"/>
      <c r="AK170" s="490"/>
      <c r="AL170" s="490"/>
      <c r="AM170" s="490"/>
      <c r="AN170" s="490"/>
      <c r="AO170" s="490"/>
      <c r="AP170" s="490"/>
      <c r="AQ170" s="490"/>
      <c r="AR170" s="490"/>
      <c r="AS170" s="490"/>
      <c r="AT170" s="490"/>
      <c r="AU170" s="490"/>
      <c r="AV170" s="490"/>
      <c r="AW170" s="490"/>
      <c r="AX170" s="490"/>
      <c r="AY170" s="490"/>
      <c r="AZ170" s="490"/>
      <c r="BA170" s="490"/>
      <c r="BB170" s="490"/>
      <c r="BC170" s="490"/>
      <c r="CV170" s="73"/>
      <c r="CW170" s="73"/>
      <c r="CX170" s="73"/>
      <c r="CY170" s="73"/>
      <c r="CZ170" s="73"/>
      <c r="DA170" s="73"/>
      <c r="DB170" s="73"/>
      <c r="DC170" s="73"/>
      <c r="DD170" s="73"/>
      <c r="DE170" s="73"/>
      <c r="DF170" s="73"/>
      <c r="DG170" s="73"/>
      <c r="DH170" s="73"/>
      <c r="DI170" s="73"/>
      <c r="DS170" s="337"/>
      <c r="FP170" s="73"/>
      <c r="IA170" s="73"/>
      <c r="IB170" s="73"/>
      <c r="IE170" s="73"/>
      <c r="IJ170" s="73"/>
      <c r="IL170" s="73"/>
    </row>
    <row r="171" spans="2:267" ht="15" customHeight="1">
      <c r="CV171" s="73"/>
      <c r="CW171" s="73"/>
      <c r="CX171" s="73"/>
      <c r="CY171" s="73"/>
      <c r="CZ171" s="73"/>
      <c r="DA171" s="73"/>
      <c r="DB171" s="73"/>
      <c r="DC171" s="73"/>
      <c r="DD171" s="73"/>
      <c r="DE171" s="73"/>
      <c r="DF171" s="73"/>
      <c r="DG171" s="73"/>
      <c r="DH171" s="73"/>
      <c r="DI171" s="73"/>
      <c r="FP171" s="73"/>
      <c r="IA171" s="73"/>
      <c r="IB171" s="73"/>
      <c r="IE171" s="73"/>
      <c r="IJ171" s="73"/>
      <c r="IL171" s="73"/>
    </row>
    <row r="172" spans="2:267" ht="15" customHeight="1">
      <c r="CV172" s="73"/>
      <c r="CW172" s="73"/>
      <c r="CX172" s="73"/>
      <c r="CY172" s="73"/>
      <c r="CZ172" s="73"/>
      <c r="DA172" s="73"/>
      <c r="DB172" s="73"/>
      <c r="DC172" s="73"/>
      <c r="DD172" s="73"/>
      <c r="DE172" s="73"/>
      <c r="DF172" s="73"/>
      <c r="DG172" s="73"/>
      <c r="DH172" s="73"/>
      <c r="DI172" s="73"/>
      <c r="FP172" s="73"/>
      <c r="IA172" s="73"/>
      <c r="IB172" s="73"/>
      <c r="IE172" s="73"/>
      <c r="IJ172" s="73"/>
      <c r="IL172" s="73"/>
    </row>
    <row r="173" spans="2:267" ht="15" customHeight="1">
      <c r="CV173" s="73"/>
      <c r="CW173" s="73"/>
      <c r="CX173" s="73"/>
      <c r="CY173" s="73"/>
      <c r="CZ173" s="73"/>
      <c r="DA173" s="73"/>
      <c r="DB173" s="73"/>
      <c r="DC173" s="73"/>
      <c r="DD173" s="73"/>
      <c r="DE173" s="73"/>
      <c r="DF173" s="73"/>
      <c r="DG173" s="73"/>
      <c r="DH173" s="73"/>
      <c r="DI173" s="73"/>
      <c r="FP173" s="73"/>
      <c r="IA173" s="73"/>
      <c r="IB173" s="73"/>
      <c r="IE173" s="73"/>
      <c r="IJ173" s="73"/>
      <c r="IL173" s="73"/>
    </row>
    <row r="174" spans="2:267" ht="15" customHeight="1">
      <c r="CV174" s="73"/>
      <c r="CW174" s="73"/>
      <c r="CX174" s="73"/>
      <c r="CY174" s="73"/>
      <c r="CZ174" s="73"/>
      <c r="DA174" s="73"/>
      <c r="DB174" s="73"/>
      <c r="DC174" s="73"/>
      <c r="DD174" s="73"/>
      <c r="DE174" s="73"/>
      <c r="DF174" s="73"/>
      <c r="DG174" s="73"/>
      <c r="DH174" s="73"/>
      <c r="DI174" s="73"/>
      <c r="FP174" s="73"/>
      <c r="IA174" s="73"/>
      <c r="IB174" s="73"/>
      <c r="IE174" s="73"/>
      <c r="IJ174" s="73"/>
      <c r="IL174" s="73"/>
    </row>
    <row r="175" spans="2:267" ht="15" customHeight="1">
      <c r="CV175" s="73"/>
      <c r="CW175" s="73"/>
      <c r="CX175" s="73"/>
      <c r="CY175" s="73"/>
      <c r="CZ175" s="73"/>
      <c r="DA175" s="73"/>
      <c r="DB175" s="73"/>
      <c r="DC175" s="73"/>
      <c r="DD175" s="73"/>
      <c r="DE175" s="73"/>
      <c r="DF175" s="73"/>
      <c r="DG175" s="73"/>
      <c r="DH175" s="73"/>
      <c r="DI175" s="73"/>
      <c r="FP175" s="73"/>
      <c r="IA175" s="73"/>
      <c r="IB175" s="73"/>
      <c r="IE175" s="73"/>
      <c r="IJ175" s="73"/>
      <c r="IL175" s="73"/>
    </row>
    <row r="176" spans="2:267" ht="15" customHeight="1">
      <c r="CV176" s="73"/>
      <c r="CW176" s="73"/>
      <c r="CX176" s="73"/>
      <c r="CY176" s="73"/>
      <c r="CZ176" s="73"/>
      <c r="DA176" s="73"/>
      <c r="DB176" s="73"/>
      <c r="DC176" s="73"/>
      <c r="DD176" s="73"/>
      <c r="DE176" s="73"/>
      <c r="DF176" s="73"/>
      <c r="DG176" s="73"/>
      <c r="DH176" s="73"/>
      <c r="DI176" s="73"/>
      <c r="FP176" s="73"/>
      <c r="IA176" s="73"/>
      <c r="IB176" s="73"/>
      <c r="IE176" s="73"/>
      <c r="IJ176" s="73"/>
      <c r="IL176" s="73"/>
    </row>
    <row r="177" spans="100:246" ht="15" customHeight="1">
      <c r="CV177" s="73"/>
      <c r="CW177" s="73"/>
      <c r="CX177" s="73"/>
      <c r="CY177" s="73"/>
      <c r="CZ177" s="73"/>
      <c r="DA177" s="73"/>
      <c r="DB177" s="73"/>
      <c r="DC177" s="73"/>
      <c r="DD177" s="73"/>
      <c r="DE177" s="73"/>
      <c r="DF177" s="73"/>
      <c r="DG177" s="73"/>
      <c r="DH177" s="73"/>
      <c r="DI177" s="73"/>
      <c r="FP177" s="73"/>
      <c r="IA177" s="73"/>
      <c r="IB177" s="73"/>
      <c r="IE177" s="73"/>
      <c r="IJ177" s="73"/>
      <c r="IL177" s="73"/>
    </row>
    <row r="178" spans="100:246" ht="15" customHeight="1">
      <c r="CV178" s="73"/>
      <c r="CW178" s="73"/>
      <c r="CX178" s="73"/>
      <c r="CY178" s="73"/>
      <c r="CZ178" s="73"/>
      <c r="DA178" s="73"/>
      <c r="DB178" s="73"/>
      <c r="DC178" s="73"/>
      <c r="DD178" s="73"/>
      <c r="DE178" s="73"/>
      <c r="DF178" s="73"/>
      <c r="DG178" s="73"/>
      <c r="DH178" s="73"/>
      <c r="DI178" s="73"/>
      <c r="FP178" s="73"/>
      <c r="IA178" s="73"/>
      <c r="IB178" s="73"/>
      <c r="IE178" s="73"/>
      <c r="IJ178" s="73"/>
      <c r="IL178" s="73"/>
    </row>
    <row r="179" spans="100:246" ht="15" customHeight="1">
      <c r="DH179" s="73"/>
      <c r="DI179" s="73"/>
      <c r="FP179" s="73"/>
      <c r="IA179" s="73"/>
      <c r="IB179" s="73"/>
      <c r="IE179" s="73"/>
      <c r="IJ179" s="73"/>
      <c r="IL179" s="73"/>
    </row>
    <row r="180" spans="100:246" ht="15" customHeight="1">
      <c r="DH180" s="73"/>
      <c r="DI180" s="73"/>
      <c r="FP180" s="73"/>
      <c r="IA180" s="73"/>
      <c r="IB180" s="73"/>
      <c r="IE180" s="73"/>
      <c r="IJ180" s="73"/>
      <c r="IL180" s="73"/>
    </row>
    <row r="181" spans="100:246" ht="15" customHeight="1">
      <c r="DH181" s="73"/>
      <c r="DI181" s="73"/>
      <c r="FP181" s="73"/>
      <c r="IA181" s="73"/>
      <c r="IB181" s="73"/>
      <c r="IE181" s="73"/>
      <c r="IJ181" s="73"/>
      <c r="IL181" s="73"/>
    </row>
    <row r="182" spans="100:246" ht="15" customHeight="1">
      <c r="DH182" s="73"/>
      <c r="DI182" s="73"/>
      <c r="FP182" s="73"/>
      <c r="IA182" s="73"/>
      <c r="IB182" s="73"/>
      <c r="IE182" s="73"/>
      <c r="IJ182" s="73"/>
      <c r="IL182" s="73"/>
    </row>
    <row r="183" spans="100:246" ht="15" customHeight="1">
      <c r="DH183" s="73"/>
      <c r="DI183" s="73"/>
      <c r="FP183" s="73"/>
      <c r="IA183" s="73"/>
      <c r="IB183" s="73"/>
      <c r="IE183" s="73"/>
      <c r="IJ183" s="73"/>
      <c r="IL183" s="73"/>
    </row>
    <row r="184" spans="100:246" ht="15" customHeight="1">
      <c r="DH184" s="73"/>
      <c r="DI184" s="73"/>
      <c r="FP184" s="73"/>
      <c r="IA184" s="73"/>
      <c r="IB184" s="73"/>
      <c r="IE184" s="73"/>
      <c r="IJ184" s="73"/>
      <c r="IL184" s="73"/>
    </row>
    <row r="185" spans="100:246" ht="15" customHeight="1">
      <c r="DH185" s="73"/>
      <c r="DI185" s="73"/>
      <c r="FP185" s="73"/>
      <c r="IA185" s="73"/>
      <c r="IB185" s="73"/>
      <c r="IE185" s="73"/>
      <c r="IJ185" s="73"/>
      <c r="IL185" s="73"/>
    </row>
    <row r="186" spans="100:246" ht="15" customHeight="1">
      <c r="DH186" s="73"/>
      <c r="DI186" s="73"/>
      <c r="FP186" s="73"/>
      <c r="IA186" s="73"/>
      <c r="IB186" s="73"/>
      <c r="IE186" s="73"/>
      <c r="IJ186" s="73"/>
      <c r="IL186" s="73"/>
    </row>
    <row r="187" spans="100:246" ht="15" customHeight="1">
      <c r="DH187" s="73"/>
      <c r="DI187" s="73"/>
      <c r="FP187" s="73"/>
      <c r="IA187" s="73"/>
      <c r="IB187" s="73"/>
      <c r="IE187" s="73"/>
      <c r="IJ187" s="73"/>
      <c r="IL187" s="73"/>
    </row>
    <row r="188" spans="100:246" ht="15" customHeight="1">
      <c r="DH188" s="73"/>
      <c r="DI188" s="73"/>
      <c r="FP188" s="73"/>
      <c r="IA188" s="73"/>
      <c r="IB188" s="73"/>
      <c r="IE188" s="73"/>
      <c r="IJ188" s="73"/>
      <c r="IL188" s="73"/>
    </row>
    <row r="189" spans="100:246" ht="15" customHeight="1">
      <c r="DH189" s="73"/>
      <c r="DI189" s="73"/>
      <c r="FP189" s="73"/>
      <c r="IA189" s="73"/>
      <c r="IB189" s="73"/>
      <c r="IE189" s="73"/>
      <c r="IJ189" s="73"/>
      <c r="IL189" s="73"/>
    </row>
    <row r="190" spans="100:246" ht="15" customHeight="1">
      <c r="DH190" s="73"/>
      <c r="DI190" s="73"/>
      <c r="FP190" s="73"/>
      <c r="IA190" s="73"/>
      <c r="IB190" s="73"/>
      <c r="IE190" s="73"/>
      <c r="IJ190" s="73"/>
      <c r="IL190" s="73"/>
    </row>
    <row r="191" spans="100:246" ht="15" customHeight="1">
      <c r="DH191" s="73"/>
      <c r="DI191" s="73"/>
      <c r="FP191" s="73"/>
      <c r="IA191" s="73"/>
      <c r="IB191" s="73"/>
      <c r="IE191" s="73"/>
      <c r="IJ191" s="73"/>
      <c r="IL191" s="73"/>
    </row>
    <row r="192" spans="100:246" ht="15" customHeight="1">
      <c r="DH192" s="73"/>
      <c r="DI192" s="73"/>
      <c r="FP192" s="73"/>
      <c r="IA192" s="73"/>
      <c r="IB192" s="73"/>
      <c r="IE192" s="73"/>
      <c r="IJ192" s="73"/>
      <c r="IL192" s="73"/>
    </row>
    <row r="193" spans="112:246" ht="15" customHeight="1">
      <c r="DH193" s="73"/>
      <c r="DI193" s="73"/>
      <c r="FP193" s="73"/>
      <c r="IA193" s="73"/>
      <c r="IB193" s="73"/>
      <c r="IE193" s="73"/>
      <c r="IJ193" s="73"/>
      <c r="IL193" s="73"/>
    </row>
    <row r="194" spans="112:246" ht="15" customHeight="1">
      <c r="DH194" s="73"/>
      <c r="DI194" s="73"/>
      <c r="FP194" s="73"/>
      <c r="IA194" s="73"/>
      <c r="IB194" s="73"/>
      <c r="IE194" s="73"/>
      <c r="IJ194" s="73"/>
      <c r="IL194" s="73"/>
    </row>
    <row r="195" spans="112:246" ht="15" customHeight="1">
      <c r="DH195" s="73"/>
      <c r="DI195" s="73"/>
      <c r="FP195" s="73"/>
      <c r="IA195" s="73"/>
      <c r="IB195" s="73"/>
      <c r="IE195" s="73"/>
      <c r="IJ195" s="73"/>
      <c r="IL195" s="73"/>
    </row>
    <row r="196" spans="112:246" ht="15" customHeight="1">
      <c r="DH196" s="73"/>
      <c r="DI196" s="73"/>
      <c r="FP196" s="73"/>
      <c r="IA196" s="73"/>
      <c r="IB196" s="73"/>
      <c r="IE196" s="73"/>
      <c r="IJ196" s="73"/>
      <c r="IL196" s="73"/>
    </row>
    <row r="197" spans="112:246" ht="15" customHeight="1">
      <c r="DH197" s="73"/>
      <c r="DI197" s="73"/>
      <c r="FP197" s="73"/>
      <c r="IA197" s="73"/>
      <c r="IB197" s="73"/>
      <c r="IE197" s="73"/>
      <c r="IJ197" s="73"/>
      <c r="IL197" s="73"/>
    </row>
    <row r="198" spans="112:246" ht="15" customHeight="1">
      <c r="DH198" s="73"/>
      <c r="DI198" s="73"/>
      <c r="FP198" s="73"/>
      <c r="IA198" s="73"/>
      <c r="IB198" s="73"/>
      <c r="IE198" s="73"/>
      <c r="IJ198" s="73"/>
      <c r="IL198" s="73"/>
    </row>
    <row r="199" spans="112:246" ht="15" customHeight="1">
      <c r="DH199" s="73"/>
      <c r="DI199" s="73"/>
      <c r="FP199" s="73"/>
      <c r="IA199" s="73"/>
      <c r="IB199" s="73"/>
      <c r="IE199" s="73"/>
      <c r="IJ199" s="73"/>
      <c r="IL199" s="73"/>
    </row>
    <row r="200" spans="112:246" ht="15" customHeight="1">
      <c r="DH200" s="73"/>
      <c r="DI200" s="73"/>
      <c r="FP200" s="73"/>
      <c r="IA200" s="73"/>
      <c r="IB200" s="73"/>
      <c r="IE200" s="73"/>
      <c r="IJ200" s="73"/>
      <c r="IL200" s="73"/>
    </row>
    <row r="201" spans="112:246" ht="15" customHeight="1">
      <c r="DH201" s="73"/>
      <c r="DI201" s="73"/>
      <c r="FP201" s="73"/>
      <c r="IA201" s="73"/>
      <c r="IB201" s="73"/>
      <c r="IE201" s="73"/>
      <c r="IJ201" s="73"/>
      <c r="IL201" s="73"/>
    </row>
    <row r="202" spans="112:246" ht="15" customHeight="1">
      <c r="DH202" s="73"/>
      <c r="DI202" s="73"/>
      <c r="FP202" s="73"/>
      <c r="IA202" s="73"/>
      <c r="IB202" s="73"/>
      <c r="IE202" s="73"/>
      <c r="IJ202" s="73"/>
      <c r="IL202" s="73"/>
    </row>
    <row r="203" spans="112:246" ht="15" customHeight="1">
      <c r="DH203" s="73"/>
      <c r="DI203" s="73"/>
      <c r="FP203" s="73"/>
      <c r="IA203" s="73"/>
      <c r="IB203" s="73"/>
      <c r="IE203" s="73"/>
      <c r="IJ203" s="73"/>
      <c r="IL203" s="73"/>
    </row>
    <row r="204" spans="112:246" ht="15" customHeight="1">
      <c r="DH204" s="73"/>
      <c r="DI204" s="73"/>
      <c r="FP204" s="73"/>
      <c r="IA204" s="73"/>
      <c r="IB204" s="73"/>
      <c r="IE204" s="73"/>
      <c r="IJ204" s="73"/>
      <c r="IL204" s="73"/>
    </row>
    <row r="205" spans="112:246" ht="15" customHeight="1">
      <c r="FP205" s="73"/>
      <c r="IA205" s="73"/>
      <c r="IB205" s="73"/>
      <c r="IE205" s="73"/>
      <c r="IJ205" s="73"/>
      <c r="IL205" s="73"/>
    </row>
    <row r="206" spans="112:246" ht="15" customHeight="1">
      <c r="FP206" s="73"/>
      <c r="IA206" s="73"/>
      <c r="IB206" s="73"/>
      <c r="IE206" s="73"/>
      <c r="IJ206" s="73"/>
      <c r="IL206" s="73"/>
    </row>
    <row r="207" spans="112:246" ht="15" customHeight="1">
      <c r="FP207" s="73"/>
      <c r="IA207" s="73"/>
      <c r="IB207" s="73"/>
      <c r="IE207" s="73"/>
      <c r="IJ207" s="73"/>
      <c r="IL207" s="73"/>
    </row>
    <row r="208" spans="112:246" ht="15" customHeight="1">
      <c r="FP208" s="73"/>
      <c r="IA208" s="73"/>
      <c r="IB208" s="73"/>
      <c r="IE208" s="73"/>
      <c r="IJ208" s="73"/>
      <c r="IL208" s="73"/>
    </row>
    <row r="209" spans="172:246" ht="15" customHeight="1">
      <c r="FP209" s="73"/>
      <c r="IA209" s="73"/>
      <c r="IB209" s="73"/>
      <c r="IE209" s="73"/>
      <c r="IJ209" s="73"/>
      <c r="IL209" s="73"/>
    </row>
    <row r="210" spans="172:246" ht="15" customHeight="1">
      <c r="FP210" s="73"/>
      <c r="IA210" s="73"/>
      <c r="IB210" s="73"/>
      <c r="IE210" s="73"/>
      <c r="IJ210" s="73"/>
      <c r="IL210" s="73"/>
    </row>
    <row r="211" spans="172:246" ht="15" customHeight="1">
      <c r="FP211" s="73"/>
      <c r="IA211" s="73"/>
      <c r="IB211" s="73"/>
      <c r="IE211" s="73"/>
      <c r="IJ211" s="73"/>
      <c r="IL211" s="73"/>
    </row>
    <row r="212" spans="172:246" ht="15" customHeight="1">
      <c r="FP212" s="73"/>
      <c r="IA212" s="73"/>
      <c r="IB212" s="73"/>
      <c r="IE212" s="73"/>
      <c r="IJ212" s="73"/>
      <c r="IL212" s="73"/>
    </row>
    <row r="213" spans="172:246" ht="15" customHeight="1">
      <c r="FP213" s="73"/>
      <c r="IA213" s="73"/>
      <c r="IB213" s="73"/>
      <c r="IE213" s="73"/>
      <c r="IJ213" s="73"/>
      <c r="IL213" s="73"/>
    </row>
    <row r="214" spans="172:246" ht="15" customHeight="1">
      <c r="FP214" s="73"/>
      <c r="IA214" s="73"/>
      <c r="IB214" s="73"/>
      <c r="IE214" s="73"/>
      <c r="IJ214" s="73"/>
      <c r="IL214" s="73"/>
    </row>
    <row r="215" spans="172:246" ht="15" customHeight="1">
      <c r="FP215" s="73"/>
      <c r="IA215" s="73"/>
      <c r="IB215" s="73"/>
      <c r="IE215" s="73"/>
      <c r="IJ215" s="73"/>
      <c r="IL215" s="73"/>
    </row>
    <row r="216" spans="172:246" ht="15" customHeight="1">
      <c r="FP216" s="73"/>
      <c r="IA216" s="73"/>
      <c r="IB216" s="73"/>
      <c r="IE216" s="73"/>
      <c r="IJ216" s="73"/>
      <c r="IL216" s="73"/>
    </row>
    <row r="217" spans="172:246" ht="15" customHeight="1">
      <c r="FP217" s="73"/>
      <c r="IA217" s="73"/>
      <c r="IB217" s="73"/>
      <c r="IE217" s="73"/>
      <c r="IJ217" s="73"/>
      <c r="IL217" s="73"/>
    </row>
    <row r="218" spans="172:246" ht="15" customHeight="1">
      <c r="FP218" s="73"/>
      <c r="IA218" s="73"/>
      <c r="IB218" s="73"/>
      <c r="IE218" s="73"/>
      <c r="IJ218" s="73"/>
      <c r="IL218" s="73"/>
    </row>
    <row r="219" spans="172:246" ht="15" customHeight="1">
      <c r="FP219" s="73"/>
      <c r="IA219" s="73"/>
      <c r="IB219" s="73"/>
      <c r="IE219" s="73"/>
      <c r="IJ219" s="73"/>
      <c r="IL219" s="73"/>
    </row>
    <row r="220" spans="172:246" ht="15" customHeight="1">
      <c r="FP220" s="73"/>
      <c r="IA220" s="73"/>
      <c r="IB220" s="73"/>
      <c r="IE220" s="73"/>
      <c r="IJ220" s="73"/>
      <c r="IL220" s="73"/>
    </row>
    <row r="221" spans="172:246" ht="15" customHeight="1">
      <c r="FP221" s="73"/>
      <c r="IA221" s="73"/>
      <c r="IB221" s="73"/>
      <c r="IE221" s="73"/>
      <c r="IJ221" s="73"/>
      <c r="IL221" s="73"/>
    </row>
    <row r="222" spans="172:246" ht="15" customHeight="1">
      <c r="FP222" s="73"/>
      <c r="IA222" s="73"/>
      <c r="IB222" s="73"/>
      <c r="IE222" s="73"/>
      <c r="IJ222" s="73"/>
      <c r="IL222" s="73"/>
    </row>
    <row r="223" spans="172:246" ht="15" customHeight="1">
      <c r="FP223" s="73"/>
      <c r="IA223" s="73"/>
      <c r="IB223" s="73"/>
      <c r="IE223" s="73"/>
      <c r="IJ223" s="73"/>
      <c r="IL223" s="73"/>
    </row>
    <row r="224" spans="172:246" ht="15" customHeight="1">
      <c r="FP224" s="73"/>
      <c r="IA224" s="73"/>
      <c r="IB224" s="73"/>
      <c r="IE224" s="73"/>
      <c r="IJ224" s="73"/>
      <c r="IL224" s="73"/>
    </row>
    <row r="225" spans="172:246" ht="15" customHeight="1">
      <c r="FP225" s="73"/>
      <c r="IA225" s="73"/>
      <c r="IB225" s="73"/>
      <c r="IE225" s="73"/>
      <c r="IJ225" s="73"/>
      <c r="IL225" s="73"/>
    </row>
    <row r="226" spans="172:246" ht="15" customHeight="1">
      <c r="FP226" s="73"/>
      <c r="IA226" s="73"/>
      <c r="IB226" s="73"/>
      <c r="IE226" s="73"/>
      <c r="IJ226" s="73"/>
      <c r="IL226" s="73"/>
    </row>
    <row r="227" spans="172:246" ht="15" customHeight="1">
      <c r="FP227" s="73"/>
      <c r="IA227" s="73"/>
      <c r="IB227" s="73"/>
      <c r="IE227" s="73"/>
      <c r="IJ227" s="73"/>
      <c r="IL227" s="73"/>
    </row>
    <row r="228" spans="172:246" ht="15" customHeight="1">
      <c r="FP228" s="73"/>
      <c r="IA228" s="73"/>
      <c r="IB228" s="73"/>
      <c r="IE228" s="73"/>
      <c r="IJ228" s="73"/>
      <c r="IL228" s="73"/>
    </row>
    <row r="229" spans="172:246" ht="15" customHeight="1">
      <c r="FP229" s="73"/>
      <c r="IA229" s="73"/>
      <c r="IB229" s="73"/>
      <c r="IE229" s="73"/>
      <c r="IJ229" s="73"/>
      <c r="IL229" s="73"/>
    </row>
    <row r="230" spans="172:246" ht="15" customHeight="1">
      <c r="FP230" s="73"/>
      <c r="IA230" s="73"/>
      <c r="IB230" s="73"/>
      <c r="IE230" s="73"/>
      <c r="IJ230" s="73"/>
      <c r="IL230" s="73"/>
    </row>
    <row r="231" spans="172:246" ht="15" customHeight="1">
      <c r="FP231" s="73"/>
      <c r="IA231" s="73"/>
      <c r="IB231" s="73"/>
      <c r="IE231" s="73"/>
      <c r="IJ231" s="73"/>
      <c r="IL231" s="73"/>
    </row>
    <row r="232" spans="172:246" ht="15" customHeight="1">
      <c r="FP232" s="73"/>
      <c r="IA232" s="73"/>
      <c r="IB232" s="73"/>
      <c r="IE232" s="73"/>
      <c r="IJ232" s="73"/>
      <c r="IL232" s="73"/>
    </row>
    <row r="233" spans="172:246" ht="15" customHeight="1">
      <c r="FP233" s="73"/>
      <c r="IA233" s="73"/>
      <c r="IB233" s="73"/>
      <c r="IE233" s="73"/>
      <c r="IJ233" s="73"/>
      <c r="IL233" s="73"/>
    </row>
    <row r="234" spans="172:246" ht="15" customHeight="1">
      <c r="FP234" s="73"/>
      <c r="IA234" s="73"/>
      <c r="IB234" s="73"/>
      <c r="IE234" s="73"/>
      <c r="IJ234" s="73"/>
      <c r="IL234" s="73"/>
    </row>
    <row r="235" spans="172:246" ht="15" customHeight="1">
      <c r="FP235" s="73"/>
      <c r="IA235" s="73"/>
      <c r="IB235" s="73"/>
      <c r="IE235" s="73"/>
      <c r="IJ235" s="73"/>
      <c r="IL235" s="73"/>
    </row>
    <row r="236" spans="172:246" ht="15" customHeight="1">
      <c r="FP236" s="73"/>
      <c r="IA236" s="73"/>
      <c r="IB236" s="73"/>
      <c r="IE236" s="73"/>
      <c r="IJ236" s="73"/>
      <c r="IL236" s="73"/>
    </row>
    <row r="237" spans="172:246" ht="15" customHeight="1">
      <c r="FP237" s="73"/>
      <c r="IA237" s="73"/>
      <c r="IB237" s="73"/>
      <c r="IE237" s="73"/>
      <c r="IJ237" s="73"/>
      <c r="IL237" s="73"/>
    </row>
    <row r="238" spans="172:246" ht="15" customHeight="1">
      <c r="FP238" s="73"/>
      <c r="IA238" s="73"/>
      <c r="IB238" s="73"/>
      <c r="IE238" s="73"/>
      <c r="IJ238" s="73"/>
      <c r="IL238" s="73"/>
    </row>
    <row r="239" spans="172:246" ht="15" customHeight="1">
      <c r="FP239" s="73"/>
      <c r="IA239" s="73"/>
      <c r="IB239" s="73"/>
      <c r="IE239" s="73"/>
      <c r="IJ239" s="73"/>
      <c r="IL239" s="73"/>
    </row>
    <row r="240" spans="172:246" ht="15" customHeight="1">
      <c r="FP240" s="73"/>
      <c r="IA240" s="73"/>
      <c r="IB240" s="73"/>
      <c r="IE240" s="73"/>
      <c r="IJ240" s="73"/>
      <c r="IL240" s="73"/>
    </row>
    <row r="241" spans="172:246" ht="15" customHeight="1">
      <c r="FP241" s="73"/>
      <c r="IA241" s="73"/>
      <c r="IB241" s="73"/>
      <c r="IE241" s="73"/>
      <c r="IJ241" s="73"/>
      <c r="IL241" s="73"/>
    </row>
    <row r="242" spans="172:246" ht="15" customHeight="1">
      <c r="FP242" s="73"/>
      <c r="IA242" s="73"/>
      <c r="IB242" s="73"/>
      <c r="IE242" s="73"/>
      <c r="IJ242" s="73"/>
      <c r="IL242" s="73"/>
    </row>
    <row r="243" spans="172:246" ht="15" customHeight="1">
      <c r="FP243" s="73"/>
      <c r="IA243" s="73"/>
      <c r="IB243" s="73"/>
      <c r="IE243" s="73"/>
      <c r="IJ243" s="73"/>
      <c r="IL243" s="73"/>
    </row>
    <row r="244" spans="172:246" ht="15" customHeight="1">
      <c r="FP244" s="73"/>
      <c r="IA244" s="73"/>
      <c r="IB244" s="73"/>
      <c r="IE244" s="73"/>
      <c r="IJ244" s="73"/>
      <c r="IL244" s="73"/>
    </row>
    <row r="245" spans="172:246" ht="15" customHeight="1">
      <c r="FP245" s="73"/>
      <c r="IA245" s="73"/>
      <c r="IB245" s="73"/>
      <c r="IE245" s="73"/>
      <c r="IJ245" s="73"/>
      <c r="IL245" s="73"/>
    </row>
    <row r="246" spans="172:246" ht="15" customHeight="1">
      <c r="FP246" s="73"/>
      <c r="IA246" s="73"/>
      <c r="IB246" s="73"/>
      <c r="IE246" s="73"/>
      <c r="IJ246" s="73"/>
      <c r="IL246" s="73"/>
    </row>
    <row r="247" spans="172:246" ht="15" customHeight="1">
      <c r="FP247" s="73"/>
      <c r="IA247" s="73"/>
      <c r="IB247" s="73"/>
      <c r="IE247" s="73"/>
      <c r="IJ247" s="73"/>
      <c r="IL247" s="73"/>
    </row>
    <row r="248" spans="172:246" ht="15" customHeight="1">
      <c r="FP248" s="73"/>
      <c r="IA248" s="73"/>
      <c r="IB248" s="73"/>
      <c r="IE248" s="73"/>
      <c r="IJ248" s="73"/>
      <c r="IL248" s="73"/>
    </row>
    <row r="249" spans="172:246" ht="15" customHeight="1">
      <c r="FP249" s="73"/>
      <c r="IA249" s="73"/>
      <c r="IB249" s="73"/>
      <c r="IE249" s="73"/>
      <c r="IJ249" s="73"/>
      <c r="IL249" s="73"/>
    </row>
    <row r="250" spans="172:246" ht="15" customHeight="1">
      <c r="FP250" s="73"/>
      <c r="IA250" s="73"/>
      <c r="IB250" s="73"/>
      <c r="IE250" s="73"/>
      <c r="IJ250" s="73"/>
      <c r="IL250" s="73"/>
    </row>
    <row r="251" spans="172:246" ht="15" customHeight="1">
      <c r="FP251" s="73"/>
      <c r="IA251" s="73"/>
      <c r="IB251" s="73"/>
      <c r="IE251" s="73"/>
      <c r="IJ251" s="73"/>
      <c r="IL251" s="73"/>
    </row>
    <row r="252" spans="172:246" ht="15" customHeight="1">
      <c r="FP252" s="73"/>
      <c r="IA252" s="73"/>
      <c r="IB252" s="73"/>
      <c r="IE252" s="73"/>
      <c r="IJ252" s="73"/>
      <c r="IL252" s="73"/>
    </row>
    <row r="253" spans="172:246" ht="15" customHeight="1">
      <c r="FP253" s="73"/>
      <c r="IA253" s="73"/>
      <c r="IB253" s="73"/>
      <c r="IE253" s="73"/>
      <c r="IJ253" s="73"/>
      <c r="IL253" s="73"/>
    </row>
    <row r="254" spans="172:246" ht="15" customHeight="1">
      <c r="FP254" s="73"/>
      <c r="IA254" s="73"/>
      <c r="IB254" s="73"/>
      <c r="IE254" s="73"/>
      <c r="IJ254" s="73"/>
      <c r="IL254" s="73"/>
    </row>
    <row r="255" spans="172:246" ht="15" customHeight="1">
      <c r="FP255" s="73"/>
      <c r="IA255" s="73"/>
      <c r="IB255" s="73"/>
      <c r="IE255" s="73"/>
      <c r="IJ255" s="73"/>
      <c r="IL255" s="73"/>
    </row>
    <row r="256" spans="172:246" ht="15" customHeight="1">
      <c r="FP256" s="73"/>
      <c r="IA256" s="73"/>
      <c r="IB256" s="73"/>
      <c r="IE256" s="73"/>
      <c r="IJ256" s="73"/>
      <c r="IL256" s="73"/>
    </row>
    <row r="257" spans="172:246" ht="15" customHeight="1">
      <c r="FP257" s="73"/>
      <c r="IA257" s="73"/>
      <c r="IB257" s="73"/>
      <c r="IE257" s="73"/>
      <c r="IJ257" s="73"/>
      <c r="IL257" s="73"/>
    </row>
    <row r="258" spans="172:246" ht="15" customHeight="1">
      <c r="FP258" s="73"/>
      <c r="IA258" s="73"/>
      <c r="IB258" s="73"/>
      <c r="IE258" s="73"/>
      <c r="IJ258" s="73"/>
      <c r="IL258" s="73"/>
    </row>
    <row r="259" spans="172:246" ht="15" customHeight="1">
      <c r="FP259" s="73"/>
      <c r="IA259" s="73"/>
      <c r="IB259" s="73"/>
      <c r="IE259" s="73"/>
      <c r="IJ259" s="73"/>
      <c r="IL259" s="73"/>
    </row>
    <row r="260" spans="172:246" ht="15" customHeight="1">
      <c r="FP260" s="73"/>
      <c r="IA260" s="73"/>
      <c r="IB260" s="73"/>
      <c r="IE260" s="73"/>
      <c r="IJ260" s="73"/>
      <c r="IL260" s="73"/>
    </row>
    <row r="261" spans="172:246" ht="15" customHeight="1">
      <c r="FP261" s="73"/>
      <c r="IA261" s="73"/>
      <c r="IB261" s="73"/>
      <c r="IE261" s="73"/>
      <c r="IJ261" s="73"/>
      <c r="IL261" s="73"/>
    </row>
    <row r="262" spans="172:246" ht="15" customHeight="1">
      <c r="FP262" s="73"/>
      <c r="IA262" s="73"/>
      <c r="IB262" s="73"/>
      <c r="IE262" s="73"/>
      <c r="IJ262" s="73"/>
      <c r="IL262" s="73"/>
    </row>
    <row r="263" spans="172:246" ht="15" customHeight="1">
      <c r="FP263" s="73"/>
      <c r="IA263" s="73"/>
      <c r="IB263" s="73"/>
      <c r="IE263" s="73"/>
      <c r="IJ263" s="73"/>
      <c r="IL263" s="73"/>
    </row>
    <row r="264" spans="172:246" ht="15" customHeight="1">
      <c r="FP264" s="73"/>
      <c r="IA264" s="73"/>
      <c r="IB264" s="73"/>
      <c r="IE264" s="73"/>
      <c r="IJ264" s="73"/>
      <c r="IL264" s="73"/>
    </row>
    <row r="265" spans="172:246" ht="15" customHeight="1">
      <c r="FP265" s="73"/>
      <c r="IA265" s="73"/>
      <c r="IB265" s="73"/>
      <c r="IE265" s="73"/>
      <c r="IJ265" s="73"/>
      <c r="IL265" s="73"/>
    </row>
    <row r="266" spans="172:246" ht="15" customHeight="1">
      <c r="FP266" s="73"/>
      <c r="IA266" s="73"/>
      <c r="IB266" s="73"/>
      <c r="IE266" s="73"/>
      <c r="IJ266" s="73"/>
      <c r="IL266" s="73"/>
    </row>
    <row r="267" spans="172:246" ht="15" customHeight="1">
      <c r="FP267" s="73"/>
      <c r="IA267" s="73"/>
      <c r="IB267" s="73"/>
      <c r="IE267" s="73"/>
      <c r="IJ267" s="73"/>
      <c r="IL267" s="73"/>
    </row>
    <row r="268" spans="172:246" ht="15" customHeight="1">
      <c r="FP268" s="73"/>
      <c r="IA268" s="73"/>
      <c r="IB268" s="73"/>
      <c r="IE268" s="73"/>
      <c r="IJ268" s="73"/>
      <c r="IL268" s="73"/>
    </row>
    <row r="269" spans="172:246" ht="15" customHeight="1">
      <c r="FP269" s="73"/>
      <c r="IA269" s="73"/>
      <c r="IB269" s="73"/>
      <c r="IE269" s="73"/>
      <c r="IJ269" s="73"/>
      <c r="IL269" s="73"/>
    </row>
    <row r="270" spans="172:246" ht="15" customHeight="1">
      <c r="FP270" s="73"/>
      <c r="IA270" s="73"/>
      <c r="IB270" s="73"/>
      <c r="IE270" s="73"/>
      <c r="IJ270" s="73"/>
      <c r="IL270" s="73"/>
    </row>
    <row r="271" spans="172:246" ht="15" customHeight="1">
      <c r="FP271" s="73"/>
      <c r="IA271" s="73"/>
      <c r="IB271" s="73"/>
      <c r="IE271" s="73"/>
      <c r="IJ271" s="73"/>
      <c r="IL271" s="73"/>
    </row>
    <row r="272" spans="172:246" ht="15" customHeight="1">
      <c r="FP272" s="73"/>
      <c r="IA272" s="73"/>
      <c r="IB272" s="73"/>
      <c r="IE272" s="73"/>
      <c r="IJ272" s="73"/>
      <c r="IL272" s="73"/>
    </row>
    <row r="273" spans="172:246" ht="15" customHeight="1">
      <c r="FP273" s="73"/>
      <c r="IA273" s="73"/>
      <c r="IB273" s="73"/>
      <c r="IE273" s="73"/>
      <c r="IJ273" s="73"/>
      <c r="IL273" s="73"/>
    </row>
    <row r="274" spans="172:246" ht="15" customHeight="1">
      <c r="FP274" s="73"/>
      <c r="IA274" s="73"/>
      <c r="IB274" s="73"/>
      <c r="IE274" s="73"/>
      <c r="IJ274" s="73"/>
      <c r="IL274" s="73"/>
    </row>
    <row r="275" spans="172:246" ht="15" customHeight="1">
      <c r="FP275" s="73"/>
      <c r="IA275" s="73"/>
      <c r="IB275" s="73"/>
      <c r="IE275" s="73"/>
      <c r="IJ275" s="73"/>
      <c r="IL275" s="73"/>
    </row>
    <row r="276" spans="172:246" ht="15" customHeight="1">
      <c r="FP276" s="73"/>
      <c r="IA276" s="73"/>
      <c r="IB276" s="73"/>
      <c r="IE276" s="73"/>
      <c r="IJ276" s="73"/>
      <c r="IL276" s="73"/>
    </row>
    <row r="277" spans="172:246" ht="15" customHeight="1">
      <c r="FP277" s="73"/>
      <c r="IA277" s="73"/>
      <c r="IB277" s="73"/>
      <c r="IE277" s="73"/>
      <c r="IJ277" s="73"/>
      <c r="IL277" s="73"/>
    </row>
    <row r="278" spans="172:246" ht="15" customHeight="1">
      <c r="FP278" s="73"/>
      <c r="IA278" s="73"/>
      <c r="IB278" s="73"/>
      <c r="IE278" s="73"/>
      <c r="IJ278" s="73"/>
      <c r="IL278" s="73"/>
    </row>
    <row r="279" spans="172:246" ht="15" customHeight="1">
      <c r="FP279" s="73"/>
      <c r="IA279" s="73"/>
      <c r="IB279" s="73"/>
      <c r="IE279" s="73"/>
      <c r="IJ279" s="73"/>
      <c r="IL279" s="73"/>
    </row>
    <row r="280" spans="172:246" ht="15" customHeight="1">
      <c r="FP280" s="73"/>
      <c r="IA280" s="73"/>
      <c r="IB280" s="73"/>
      <c r="IE280" s="73"/>
      <c r="IJ280" s="73"/>
      <c r="IL280" s="73"/>
    </row>
    <row r="281" spans="172:246" ht="15" customHeight="1">
      <c r="FP281" s="73"/>
      <c r="IA281" s="73"/>
      <c r="IB281" s="73"/>
      <c r="IE281" s="73"/>
      <c r="IJ281" s="73"/>
      <c r="IL281" s="73"/>
    </row>
    <row r="282" spans="172:246" ht="15" customHeight="1">
      <c r="FP282" s="73"/>
      <c r="IA282" s="73"/>
      <c r="IB282" s="73"/>
      <c r="IE282" s="73"/>
      <c r="IJ282" s="73"/>
      <c r="IL282" s="73"/>
    </row>
    <row r="283" spans="172:246" ht="15" customHeight="1">
      <c r="FP283" s="73"/>
      <c r="IA283" s="73"/>
      <c r="IB283" s="73"/>
      <c r="IE283" s="73"/>
      <c r="IJ283" s="73"/>
      <c r="IL283" s="73"/>
    </row>
    <row r="284" spans="172:246" ht="15" customHeight="1">
      <c r="FP284" s="73"/>
      <c r="IA284" s="73"/>
      <c r="IB284" s="73"/>
      <c r="IE284" s="73"/>
      <c r="IJ284" s="73"/>
      <c r="IL284" s="73"/>
    </row>
    <row r="285" spans="172:246" ht="15" customHeight="1">
      <c r="FP285" s="73"/>
      <c r="IA285" s="73"/>
      <c r="IB285" s="73"/>
      <c r="IE285" s="73"/>
      <c r="IJ285" s="73"/>
      <c r="IL285" s="73"/>
    </row>
    <row r="286" spans="172:246" ht="15" customHeight="1">
      <c r="FP286" s="73"/>
      <c r="IA286" s="73"/>
      <c r="IB286" s="73"/>
      <c r="IE286" s="73"/>
      <c r="IJ286" s="73"/>
      <c r="IL286" s="73"/>
    </row>
    <row r="287" spans="172:246" ht="15" customHeight="1">
      <c r="FP287" s="73"/>
      <c r="IA287" s="73"/>
      <c r="IB287" s="73"/>
      <c r="IE287" s="73"/>
      <c r="IJ287" s="73"/>
      <c r="IL287" s="73"/>
    </row>
    <row r="288" spans="172:246" ht="15" customHeight="1">
      <c r="FP288" s="73"/>
      <c r="IA288" s="73"/>
      <c r="IB288" s="73"/>
      <c r="IE288" s="73"/>
      <c r="IJ288" s="73"/>
      <c r="IL288" s="73"/>
    </row>
    <row r="289" spans="172:246" ht="15" customHeight="1">
      <c r="FP289" s="73"/>
      <c r="IA289" s="73"/>
      <c r="IB289" s="73"/>
      <c r="IE289" s="73"/>
      <c r="IJ289" s="73"/>
      <c r="IL289" s="73"/>
    </row>
    <row r="290" spans="172:246" ht="15" customHeight="1">
      <c r="FP290" s="73"/>
      <c r="IA290" s="73"/>
      <c r="IB290" s="73"/>
      <c r="IE290" s="73"/>
      <c r="IJ290" s="73"/>
      <c r="IL290" s="73"/>
    </row>
    <row r="291" spans="172:246" ht="15" customHeight="1">
      <c r="FP291" s="73"/>
      <c r="IA291" s="73"/>
      <c r="IB291" s="73"/>
      <c r="IE291" s="73"/>
      <c r="IJ291" s="73"/>
      <c r="IL291" s="73"/>
    </row>
    <row r="292" spans="172:246" ht="15" customHeight="1">
      <c r="FP292" s="73"/>
      <c r="IA292" s="73"/>
      <c r="IB292" s="73"/>
      <c r="IE292" s="73"/>
      <c r="IJ292" s="73"/>
      <c r="IL292" s="73"/>
    </row>
    <row r="293" spans="172:246" ht="15" customHeight="1">
      <c r="FP293" s="73"/>
      <c r="IA293" s="73"/>
      <c r="IB293" s="73"/>
      <c r="IE293" s="73"/>
      <c r="IJ293" s="73"/>
      <c r="IL293" s="73"/>
    </row>
    <row r="294" spans="172:246" ht="15" customHeight="1">
      <c r="FP294" s="73"/>
      <c r="IA294" s="73"/>
      <c r="IB294" s="73"/>
      <c r="IE294" s="73"/>
      <c r="IJ294" s="73"/>
      <c r="IL294" s="73"/>
    </row>
    <row r="295" spans="172:246" ht="15" customHeight="1">
      <c r="FP295" s="73"/>
      <c r="IA295" s="73"/>
      <c r="IB295" s="73"/>
      <c r="IE295" s="73"/>
      <c r="IJ295" s="73"/>
      <c r="IL295" s="73"/>
    </row>
    <row r="296" spans="172:246" ht="15" customHeight="1">
      <c r="FP296" s="73"/>
      <c r="IA296" s="73"/>
      <c r="IB296" s="73"/>
      <c r="IE296" s="73"/>
      <c r="IJ296" s="73"/>
      <c r="IL296" s="73"/>
    </row>
    <row r="297" spans="172:246" ht="15" customHeight="1">
      <c r="FP297" s="73"/>
      <c r="IA297" s="73"/>
      <c r="IB297" s="73"/>
      <c r="IE297" s="73"/>
      <c r="IJ297" s="73"/>
      <c r="IL297" s="73"/>
    </row>
    <row r="298" spans="172:246" ht="15" customHeight="1">
      <c r="FP298" s="73"/>
      <c r="IA298" s="73"/>
      <c r="IB298" s="73"/>
      <c r="IE298" s="73"/>
      <c r="IJ298" s="73"/>
      <c r="IL298" s="73"/>
    </row>
    <row r="299" spans="172:246" ht="15" customHeight="1">
      <c r="FP299" s="73"/>
      <c r="IA299" s="73"/>
      <c r="IB299" s="73"/>
      <c r="IE299" s="73"/>
      <c r="IJ299" s="73"/>
      <c r="IL299" s="73"/>
    </row>
    <row r="300" spans="172:246" ht="15" customHeight="1">
      <c r="FP300" s="73"/>
      <c r="IA300" s="73"/>
      <c r="IB300" s="73"/>
      <c r="IE300" s="73"/>
      <c r="IJ300" s="73"/>
      <c r="IL300" s="73"/>
    </row>
    <row r="301" spans="172:246" ht="15" customHeight="1">
      <c r="FP301" s="73"/>
      <c r="IA301" s="73"/>
      <c r="IB301" s="73"/>
      <c r="IE301" s="73"/>
      <c r="IJ301" s="73"/>
      <c r="IL301" s="73"/>
    </row>
    <row r="302" spans="172:246" ht="15" customHeight="1">
      <c r="FP302" s="73"/>
      <c r="IA302" s="73"/>
      <c r="IB302" s="73"/>
      <c r="IE302" s="73"/>
      <c r="IJ302" s="73"/>
      <c r="IL302" s="73"/>
    </row>
    <row r="303" spans="172:246" ht="15" customHeight="1">
      <c r="FP303" s="73"/>
      <c r="IA303" s="73"/>
      <c r="IB303" s="73"/>
      <c r="IE303" s="73"/>
      <c r="IJ303" s="73"/>
      <c r="IL303" s="73"/>
    </row>
    <row r="304" spans="172:246" ht="15" customHeight="1">
      <c r="FP304" s="73"/>
      <c r="IA304" s="73"/>
      <c r="IB304" s="73"/>
      <c r="IE304" s="73"/>
      <c r="IJ304" s="73"/>
      <c r="IL304" s="73"/>
    </row>
    <row r="305" spans="172:246" ht="15" customHeight="1">
      <c r="FP305" s="73"/>
      <c r="IA305" s="73"/>
      <c r="IB305" s="73"/>
      <c r="IE305" s="73"/>
      <c r="IJ305" s="73"/>
      <c r="IL305" s="73"/>
    </row>
    <row r="306" spans="172:246" ht="15" customHeight="1">
      <c r="FP306" s="73"/>
      <c r="IA306" s="73"/>
      <c r="IB306" s="73"/>
      <c r="IE306" s="73"/>
      <c r="IJ306" s="73"/>
      <c r="IL306" s="73"/>
    </row>
    <row r="307" spans="172:246" ht="15" customHeight="1">
      <c r="FP307" s="73"/>
      <c r="IA307" s="73"/>
      <c r="IB307" s="73"/>
      <c r="IE307" s="73"/>
      <c r="IJ307" s="73"/>
      <c r="IL307" s="73"/>
    </row>
    <row r="308" spans="172:246" ht="15" customHeight="1">
      <c r="FP308" s="73"/>
      <c r="IA308" s="73"/>
      <c r="IB308" s="73"/>
      <c r="IE308" s="73"/>
      <c r="IJ308" s="73"/>
      <c r="IL308" s="73"/>
    </row>
    <row r="309" spans="172:246" ht="15" customHeight="1">
      <c r="FP309" s="73"/>
      <c r="IA309" s="73"/>
      <c r="IB309" s="73"/>
      <c r="IE309" s="73"/>
      <c r="IJ309" s="73"/>
      <c r="IL309" s="73"/>
    </row>
    <row r="310" spans="172:246" ht="15" customHeight="1">
      <c r="FP310" s="73"/>
      <c r="IA310" s="73"/>
      <c r="IB310" s="73"/>
      <c r="IE310" s="73"/>
      <c r="IJ310" s="73"/>
      <c r="IL310" s="73"/>
    </row>
    <row r="311" spans="172:246" ht="15" customHeight="1">
      <c r="FP311" s="73"/>
      <c r="IA311" s="73"/>
      <c r="IB311" s="73"/>
      <c r="IE311" s="73"/>
      <c r="IJ311" s="73"/>
      <c r="IL311" s="73"/>
    </row>
    <row r="312" spans="172:246" ht="15" customHeight="1">
      <c r="FP312" s="73"/>
      <c r="IA312" s="73"/>
      <c r="IB312" s="73"/>
      <c r="IE312" s="73"/>
      <c r="IJ312" s="73"/>
      <c r="IL312" s="73"/>
    </row>
    <row r="313" spans="172:246" ht="15" customHeight="1">
      <c r="FP313" s="73"/>
      <c r="IA313" s="73"/>
      <c r="IB313" s="73"/>
      <c r="IE313" s="73"/>
      <c r="IJ313" s="73"/>
      <c r="IL313" s="73"/>
    </row>
    <row r="314" spans="172:246" ht="15" customHeight="1">
      <c r="FP314" s="73"/>
      <c r="IA314" s="73"/>
      <c r="IB314" s="73"/>
      <c r="IE314" s="73"/>
      <c r="IJ314" s="73"/>
      <c r="IL314" s="73"/>
    </row>
    <row r="315" spans="172:246" ht="15" customHeight="1">
      <c r="FP315" s="73"/>
      <c r="IA315" s="73"/>
      <c r="IB315" s="73"/>
      <c r="IE315" s="73"/>
      <c r="IJ315" s="73"/>
      <c r="IL315" s="73"/>
    </row>
    <row r="316" spans="172:246" ht="15" customHeight="1">
      <c r="FP316" s="73"/>
      <c r="IA316" s="73"/>
      <c r="IB316" s="73"/>
      <c r="IE316" s="73"/>
      <c r="IJ316" s="73"/>
      <c r="IL316" s="73"/>
    </row>
    <row r="317" spans="172:246" ht="15" customHeight="1">
      <c r="FP317" s="73"/>
      <c r="IA317" s="73"/>
      <c r="IB317" s="73"/>
      <c r="IE317" s="73"/>
      <c r="IJ317" s="73"/>
      <c r="IL317" s="73"/>
    </row>
    <row r="318" spans="172:246" ht="15" customHeight="1">
      <c r="FP318" s="73"/>
      <c r="IA318" s="73"/>
      <c r="IB318" s="73"/>
      <c r="IE318" s="73"/>
      <c r="IJ318" s="73"/>
      <c r="IL318" s="73"/>
    </row>
    <row r="319" spans="172:246" ht="15" customHeight="1">
      <c r="FP319" s="73"/>
      <c r="IA319" s="73"/>
      <c r="IB319" s="73"/>
      <c r="IE319" s="73"/>
      <c r="IJ319" s="73"/>
      <c r="IL319" s="73"/>
    </row>
    <row r="320" spans="172:246" ht="15" customHeight="1">
      <c r="FP320" s="73"/>
      <c r="IA320" s="73"/>
      <c r="IB320" s="73"/>
      <c r="IE320" s="73"/>
      <c r="IJ320" s="73"/>
      <c r="IL320" s="73"/>
    </row>
    <row r="321" spans="172:246" ht="15" customHeight="1">
      <c r="FP321" s="73"/>
      <c r="IA321" s="73"/>
      <c r="IB321" s="73"/>
      <c r="IE321" s="73"/>
      <c r="IJ321" s="73"/>
      <c r="IL321" s="73"/>
    </row>
    <row r="322" spans="172:246" ht="15" customHeight="1">
      <c r="FP322" s="73"/>
      <c r="IA322" s="73"/>
      <c r="IB322" s="73"/>
      <c r="IE322" s="73"/>
      <c r="IJ322" s="73"/>
      <c r="IL322" s="73"/>
    </row>
    <row r="323" spans="172:246" ht="15" customHeight="1">
      <c r="FP323" s="73"/>
      <c r="IA323" s="73"/>
      <c r="IB323" s="73"/>
      <c r="IE323" s="73"/>
      <c r="IJ323" s="73"/>
      <c r="IL323" s="73"/>
    </row>
    <row r="324" spans="172:246" ht="15" customHeight="1">
      <c r="FP324" s="73"/>
      <c r="IA324" s="73"/>
      <c r="IB324" s="73"/>
      <c r="IE324" s="73"/>
      <c r="IJ324" s="73"/>
      <c r="IL324" s="73"/>
    </row>
    <row r="325" spans="172:246" ht="15" customHeight="1">
      <c r="FP325" s="73"/>
      <c r="IA325" s="73"/>
      <c r="IB325" s="73"/>
      <c r="IE325" s="73"/>
      <c r="IJ325" s="73"/>
      <c r="IL325" s="73"/>
    </row>
    <row r="326" spans="172:246" ht="15" customHeight="1">
      <c r="FP326" s="73"/>
      <c r="IA326" s="73"/>
      <c r="IB326" s="73"/>
      <c r="IE326" s="73"/>
      <c r="IJ326" s="73"/>
      <c r="IL326" s="73"/>
    </row>
    <row r="327" spans="172:246" ht="15" customHeight="1">
      <c r="FP327" s="73"/>
      <c r="IA327" s="73"/>
      <c r="IB327" s="73"/>
      <c r="IE327" s="73"/>
      <c r="IJ327" s="73"/>
      <c r="IL327" s="73"/>
    </row>
    <row r="328" spans="172:246" ht="15" customHeight="1">
      <c r="FP328" s="73"/>
      <c r="IA328" s="73"/>
      <c r="IB328" s="73"/>
      <c r="IE328" s="73"/>
      <c r="IJ328" s="73"/>
      <c r="IL328" s="73"/>
    </row>
    <row r="329" spans="172:246">
      <c r="FP329" s="73"/>
      <c r="IA329" s="73"/>
      <c r="IB329" s="73"/>
      <c r="IE329" s="73"/>
      <c r="IJ329" s="73"/>
      <c r="IL329" s="73"/>
    </row>
    <row r="330" spans="172:246">
      <c r="FP330" s="73"/>
      <c r="IA330" s="73"/>
      <c r="IB330" s="73"/>
      <c r="IE330" s="73"/>
      <c r="IJ330" s="73"/>
      <c r="IL330" s="73"/>
    </row>
    <row r="331" spans="172:246">
      <c r="FP331" s="73"/>
      <c r="IA331" s="73"/>
      <c r="IB331" s="73"/>
      <c r="IE331" s="73"/>
      <c r="IJ331" s="73"/>
      <c r="IL331" s="73"/>
    </row>
    <row r="332" spans="172:246">
      <c r="FP332" s="73"/>
      <c r="IA332" s="73"/>
      <c r="IB332" s="73"/>
      <c r="IE332" s="73"/>
      <c r="IJ332" s="73"/>
      <c r="IL332" s="73"/>
    </row>
    <row r="333" spans="172:246">
      <c r="FP333" s="73"/>
      <c r="IA333" s="73"/>
      <c r="IB333" s="73"/>
      <c r="IE333" s="73"/>
      <c r="IJ333" s="73"/>
      <c r="IL333" s="73"/>
    </row>
    <row r="334" spans="172:246">
      <c r="FP334" s="73"/>
      <c r="IA334" s="73"/>
      <c r="IB334" s="73"/>
      <c r="IE334" s="73"/>
      <c r="IJ334" s="73"/>
      <c r="IL334" s="73"/>
    </row>
    <row r="335" spans="172:246">
      <c r="FP335" s="73"/>
      <c r="IA335" s="73"/>
      <c r="IB335" s="73"/>
      <c r="IE335" s="73"/>
      <c r="IJ335" s="73"/>
      <c r="IL335" s="73"/>
    </row>
    <row r="336" spans="172:246">
      <c r="FP336" s="73"/>
      <c r="IA336" s="73"/>
      <c r="IB336" s="73"/>
      <c r="IE336" s="73"/>
      <c r="IJ336" s="73"/>
      <c r="IL336" s="73"/>
    </row>
    <row r="337" spans="172:246">
      <c r="FP337" s="73"/>
      <c r="IA337" s="73"/>
      <c r="IB337" s="73"/>
      <c r="IE337" s="73"/>
      <c r="IJ337" s="73"/>
      <c r="IL337" s="73"/>
    </row>
    <row r="338" spans="172:246">
      <c r="FP338" s="73"/>
      <c r="IA338" s="73"/>
      <c r="IB338" s="73"/>
      <c r="IE338" s="73"/>
      <c r="IJ338" s="73"/>
      <c r="IL338" s="73"/>
    </row>
    <row r="339" spans="172:246">
      <c r="FP339" s="73"/>
      <c r="IA339" s="73"/>
      <c r="IB339" s="73"/>
      <c r="IE339" s="73"/>
      <c r="IJ339" s="73"/>
      <c r="IL339" s="73"/>
    </row>
    <row r="340" spans="172:246">
      <c r="FP340" s="73"/>
      <c r="IA340" s="73"/>
      <c r="IB340" s="73"/>
      <c r="IE340" s="73"/>
      <c r="IJ340" s="73"/>
      <c r="IL340" s="73"/>
    </row>
    <row r="341" spans="172:246">
      <c r="FP341" s="73"/>
      <c r="IA341" s="73"/>
      <c r="IB341" s="73"/>
      <c r="IE341" s="73"/>
      <c r="IJ341" s="73"/>
      <c r="IL341" s="73"/>
    </row>
    <row r="342" spans="172:246">
      <c r="FP342" s="73"/>
      <c r="IA342" s="73"/>
      <c r="IB342" s="73"/>
      <c r="IE342" s="73"/>
      <c r="IJ342" s="73"/>
      <c r="IL342" s="73"/>
    </row>
    <row r="343" spans="172:246">
      <c r="FP343" s="73"/>
      <c r="IA343" s="73"/>
      <c r="IB343" s="73"/>
      <c r="IE343" s="73"/>
      <c r="IJ343" s="73"/>
      <c r="IL343" s="73"/>
    </row>
    <row r="344" spans="172:246">
      <c r="FP344" s="73"/>
      <c r="IA344" s="73"/>
      <c r="IB344" s="73"/>
      <c r="IE344" s="73"/>
      <c r="IJ344" s="73"/>
      <c r="IL344" s="73"/>
    </row>
    <row r="345" spans="172:246">
      <c r="FP345" s="73"/>
      <c r="IA345" s="73"/>
      <c r="IB345" s="73"/>
      <c r="IE345" s="73"/>
      <c r="IJ345" s="73"/>
      <c r="IL345" s="73"/>
    </row>
    <row r="346" spans="172:246">
      <c r="FP346" s="73"/>
      <c r="IA346" s="73"/>
      <c r="IB346" s="73"/>
      <c r="IE346" s="73"/>
      <c r="IJ346" s="73"/>
      <c r="IL346" s="73"/>
    </row>
    <row r="347" spans="172:246">
      <c r="FP347" s="73"/>
      <c r="IA347" s="73"/>
      <c r="IB347" s="73"/>
      <c r="IE347" s="73"/>
      <c r="IJ347" s="73"/>
      <c r="IL347" s="73"/>
    </row>
    <row r="348" spans="172:246">
      <c r="FP348" s="73"/>
      <c r="IA348" s="73"/>
      <c r="IB348" s="73"/>
      <c r="IE348" s="73"/>
      <c r="IJ348" s="73"/>
      <c r="IL348" s="73"/>
    </row>
    <row r="349" spans="172:246">
      <c r="FP349" s="73"/>
      <c r="IA349" s="73"/>
      <c r="IB349" s="73"/>
      <c r="IE349" s="73"/>
      <c r="IJ349" s="73"/>
      <c r="IL349" s="73"/>
    </row>
    <row r="350" spans="172:246">
      <c r="FP350" s="73"/>
      <c r="IA350" s="73"/>
      <c r="IB350" s="73"/>
      <c r="IE350" s="73"/>
      <c r="IJ350" s="73"/>
      <c r="IL350" s="73"/>
    </row>
    <row r="351" spans="172:246">
      <c r="FP351" s="73"/>
      <c r="IA351" s="73"/>
      <c r="IB351" s="73"/>
      <c r="IE351" s="73"/>
      <c r="IJ351" s="73"/>
      <c r="IL351" s="73"/>
    </row>
    <row r="352" spans="172:246">
      <c r="FP352" s="73"/>
      <c r="IA352" s="73"/>
      <c r="IB352" s="73"/>
      <c r="IE352" s="73"/>
      <c r="IJ352" s="73"/>
      <c r="IL352" s="73"/>
    </row>
    <row r="353" spans="172:246">
      <c r="FP353" s="73"/>
      <c r="IA353" s="73"/>
      <c r="IB353" s="73"/>
      <c r="IE353" s="73"/>
      <c r="IJ353" s="73"/>
      <c r="IL353" s="73"/>
    </row>
    <row r="354" spans="172:246">
      <c r="FP354" s="73"/>
      <c r="IA354" s="73"/>
      <c r="IB354" s="73"/>
      <c r="IE354" s="73"/>
      <c r="IJ354" s="73"/>
      <c r="IL354" s="73"/>
    </row>
    <row r="355" spans="172:246">
      <c r="FP355" s="73"/>
      <c r="IA355" s="73"/>
      <c r="IB355" s="73"/>
      <c r="IE355" s="73"/>
      <c r="IJ355" s="73"/>
      <c r="IL355" s="73"/>
    </row>
    <row r="356" spans="172:246">
      <c r="FP356" s="73"/>
      <c r="IA356" s="73"/>
      <c r="IB356" s="73"/>
      <c r="IE356" s="73"/>
      <c r="IJ356" s="73"/>
      <c r="IL356" s="73"/>
    </row>
    <row r="357" spans="172:246">
      <c r="FP357" s="73"/>
      <c r="IA357" s="73"/>
      <c r="IB357" s="73"/>
      <c r="IE357" s="73"/>
      <c r="IJ357" s="73"/>
      <c r="IL357" s="73"/>
    </row>
    <row r="358" spans="172:246">
      <c r="FP358" s="73"/>
      <c r="IA358" s="73"/>
      <c r="IB358" s="73"/>
      <c r="IE358" s="73"/>
      <c r="IJ358" s="73"/>
      <c r="IL358" s="73"/>
    </row>
    <row r="359" spans="172:246">
      <c r="FP359" s="73"/>
      <c r="IA359" s="73"/>
      <c r="IB359" s="73"/>
      <c r="IE359" s="73"/>
      <c r="IJ359" s="73"/>
      <c r="IL359" s="73"/>
    </row>
    <row r="360" spans="172:246">
      <c r="FP360" s="73"/>
      <c r="IA360" s="73"/>
      <c r="IB360" s="73"/>
      <c r="IE360" s="73"/>
      <c r="IJ360" s="73"/>
      <c r="IL360" s="73"/>
    </row>
    <row r="361" spans="172:246">
      <c r="FP361" s="73"/>
      <c r="IA361" s="73"/>
      <c r="IB361" s="73"/>
      <c r="IE361" s="73"/>
      <c r="IJ361" s="73"/>
      <c r="IL361" s="73"/>
    </row>
    <row r="362" spans="172:246">
      <c r="FP362" s="73"/>
      <c r="IA362" s="73"/>
      <c r="IB362" s="73"/>
      <c r="IE362" s="73"/>
      <c r="IJ362" s="73"/>
      <c r="IL362" s="73"/>
    </row>
    <row r="363" spans="172:246">
      <c r="FP363" s="73"/>
      <c r="IA363" s="73"/>
      <c r="IB363" s="73"/>
      <c r="IE363" s="73"/>
      <c r="IJ363" s="73"/>
      <c r="IL363" s="73"/>
    </row>
    <row r="364" spans="172:246">
      <c r="FP364" s="73"/>
      <c r="IA364" s="73"/>
      <c r="IB364" s="73"/>
      <c r="IE364" s="73"/>
      <c r="IJ364" s="73"/>
      <c r="IL364" s="73"/>
    </row>
    <row r="365" spans="172:246">
      <c r="FP365" s="73"/>
      <c r="IA365" s="73"/>
      <c r="IB365" s="73"/>
      <c r="IE365" s="73"/>
      <c r="IJ365" s="73"/>
      <c r="IL365" s="73"/>
    </row>
    <row r="366" spans="172:246">
      <c r="FP366" s="73"/>
      <c r="IA366" s="73"/>
      <c r="IB366" s="73"/>
      <c r="IE366" s="73"/>
      <c r="IJ366" s="73"/>
      <c r="IL366" s="73"/>
    </row>
    <row r="367" spans="172:246">
      <c r="FP367" s="73"/>
      <c r="IA367" s="73"/>
      <c r="IB367" s="73"/>
      <c r="IE367" s="73"/>
      <c r="IJ367" s="73"/>
      <c r="IL367" s="73"/>
    </row>
    <row r="368" spans="172:246">
      <c r="FP368" s="73"/>
      <c r="IA368" s="73"/>
      <c r="IB368" s="73"/>
      <c r="IE368" s="73"/>
      <c r="IJ368" s="73"/>
      <c r="IL368" s="73"/>
    </row>
    <row r="369" spans="172:246">
      <c r="FP369" s="73"/>
      <c r="IA369" s="73"/>
      <c r="IB369" s="73"/>
      <c r="IE369" s="73"/>
      <c r="IJ369" s="73"/>
      <c r="IL369" s="73"/>
    </row>
    <row r="370" spans="172:246">
      <c r="FP370" s="73"/>
      <c r="IA370" s="73"/>
      <c r="IB370" s="73"/>
      <c r="IE370" s="73"/>
      <c r="IJ370" s="73"/>
      <c r="IL370" s="73"/>
    </row>
    <row r="371" spans="172:246">
      <c r="FP371" s="73"/>
      <c r="IA371" s="73"/>
      <c r="IB371" s="73"/>
      <c r="IE371" s="73"/>
      <c r="IJ371" s="73"/>
      <c r="IL371" s="73"/>
    </row>
    <row r="372" spans="172:246">
      <c r="FP372" s="73"/>
      <c r="IA372" s="73"/>
      <c r="IB372" s="73"/>
      <c r="IE372" s="73"/>
      <c r="IJ372" s="73"/>
      <c r="IL372" s="73"/>
    </row>
    <row r="373" spans="172:246">
      <c r="FP373" s="73"/>
      <c r="IA373" s="73"/>
      <c r="IB373" s="73"/>
      <c r="IE373" s="73"/>
      <c r="IJ373" s="73"/>
      <c r="IL373" s="73"/>
    </row>
    <row r="374" spans="172:246">
      <c r="FP374" s="73"/>
      <c r="IA374" s="73"/>
      <c r="IB374" s="73"/>
      <c r="IE374" s="73"/>
      <c r="IJ374" s="73"/>
      <c r="IL374" s="73"/>
    </row>
    <row r="375" spans="172:246">
      <c r="FP375" s="73"/>
      <c r="IA375" s="73"/>
      <c r="IB375" s="73"/>
      <c r="IE375" s="73"/>
      <c r="IJ375" s="73"/>
      <c r="IL375" s="73"/>
    </row>
    <row r="376" spans="172:246">
      <c r="FP376" s="73"/>
      <c r="IA376" s="73"/>
      <c r="IB376" s="73"/>
      <c r="IE376" s="73"/>
      <c r="IJ376" s="73"/>
      <c r="IL376" s="73"/>
    </row>
    <row r="377" spans="172:246">
      <c r="FP377" s="73"/>
      <c r="IA377" s="73"/>
      <c r="IB377" s="73"/>
      <c r="IE377" s="73"/>
      <c r="IJ377" s="73"/>
      <c r="IL377" s="73"/>
    </row>
    <row r="378" spans="172:246">
      <c r="FP378" s="73"/>
      <c r="IA378" s="73"/>
      <c r="IB378" s="73"/>
      <c r="IE378" s="73"/>
      <c r="IJ378" s="73"/>
      <c r="IL378" s="73"/>
    </row>
    <row r="379" spans="172:246">
      <c r="FP379" s="73"/>
      <c r="IA379" s="73"/>
      <c r="IB379" s="73"/>
      <c r="IE379" s="73"/>
      <c r="IJ379" s="73"/>
      <c r="IL379" s="73"/>
    </row>
    <row r="380" spans="172:246">
      <c r="FP380" s="73"/>
      <c r="IA380" s="73"/>
      <c r="IB380" s="73"/>
      <c r="IE380" s="73"/>
      <c r="IJ380" s="73"/>
      <c r="IL380" s="73"/>
    </row>
    <row r="381" spans="172:246">
      <c r="FP381" s="73"/>
      <c r="IA381" s="73"/>
      <c r="IB381" s="73"/>
      <c r="IE381" s="73"/>
      <c r="IJ381" s="73"/>
      <c r="IL381" s="73"/>
    </row>
    <row r="382" spans="172:246">
      <c r="FP382" s="73"/>
      <c r="IA382" s="73"/>
      <c r="IB382" s="73"/>
      <c r="IE382" s="73"/>
      <c r="IJ382" s="73"/>
      <c r="IL382" s="73"/>
    </row>
    <row r="383" spans="172:246">
      <c r="FP383" s="73"/>
      <c r="IA383" s="73"/>
      <c r="IB383" s="73"/>
      <c r="IE383" s="73"/>
      <c r="IJ383" s="73"/>
      <c r="IL383" s="73"/>
    </row>
    <row r="384" spans="172:246">
      <c r="FP384" s="73"/>
      <c r="IA384" s="73"/>
      <c r="IB384" s="73"/>
      <c r="IE384" s="73"/>
      <c r="IJ384" s="73"/>
      <c r="IL384" s="73"/>
    </row>
    <row r="385" spans="172:246">
      <c r="FP385" s="73"/>
      <c r="IA385" s="73"/>
      <c r="IB385" s="73"/>
      <c r="IE385" s="73"/>
      <c r="IJ385" s="73"/>
      <c r="IL385" s="73"/>
    </row>
    <row r="386" spans="172:246">
      <c r="FP386" s="73"/>
      <c r="IA386" s="73"/>
      <c r="IB386" s="73"/>
      <c r="IE386" s="73"/>
      <c r="IJ386" s="73"/>
      <c r="IL386" s="73"/>
    </row>
    <row r="387" spans="172:246">
      <c r="FP387" s="73"/>
      <c r="IA387" s="73"/>
      <c r="IB387" s="73"/>
      <c r="IE387" s="73"/>
      <c r="IJ387" s="73"/>
      <c r="IL387" s="73"/>
    </row>
    <row r="388" spans="172:246">
      <c r="FP388" s="73"/>
      <c r="IA388" s="73"/>
      <c r="IB388" s="73"/>
      <c r="IE388" s="73"/>
      <c r="IJ388" s="73"/>
      <c r="IL388" s="73"/>
    </row>
    <row r="389" spans="172:246">
      <c r="FP389" s="73"/>
      <c r="IA389" s="73"/>
      <c r="IB389" s="73"/>
      <c r="IE389" s="73"/>
      <c r="IJ389" s="73"/>
      <c r="IL389" s="73"/>
    </row>
    <row r="390" spans="172:246">
      <c r="FP390" s="73"/>
      <c r="IA390" s="73"/>
      <c r="IB390" s="73"/>
      <c r="IE390" s="73"/>
      <c r="IJ390" s="73"/>
      <c r="IL390" s="73"/>
    </row>
    <row r="391" spans="172:246">
      <c r="FP391" s="73"/>
      <c r="IA391" s="73"/>
      <c r="IB391" s="73"/>
      <c r="IE391" s="73"/>
      <c r="IJ391" s="73"/>
      <c r="IL391" s="73"/>
    </row>
    <row r="392" spans="172:246">
      <c r="FP392" s="73"/>
      <c r="IA392" s="73"/>
      <c r="IB392" s="73"/>
      <c r="IE392" s="73"/>
      <c r="IJ392" s="73"/>
      <c r="IL392" s="73"/>
    </row>
    <row r="393" spans="172:246">
      <c r="FP393" s="73"/>
      <c r="IA393" s="73"/>
      <c r="IB393" s="73"/>
      <c r="IE393" s="73"/>
      <c r="IJ393" s="73"/>
      <c r="IL393" s="73"/>
    </row>
    <row r="394" spans="172:246">
      <c r="FP394" s="73"/>
      <c r="IA394" s="73"/>
      <c r="IB394" s="73"/>
      <c r="IE394" s="73"/>
      <c r="IJ394" s="73"/>
      <c r="IL394" s="73"/>
    </row>
    <row r="395" spans="172:246">
      <c r="FP395" s="73"/>
      <c r="IA395" s="73"/>
      <c r="IB395" s="73"/>
      <c r="IE395" s="73"/>
      <c r="IJ395" s="73"/>
      <c r="IL395" s="73"/>
    </row>
    <row r="396" spans="172:246">
      <c r="FP396" s="73"/>
      <c r="IA396" s="73"/>
      <c r="IB396" s="73"/>
      <c r="IE396" s="73"/>
      <c r="IJ396" s="73"/>
      <c r="IL396" s="73"/>
    </row>
    <row r="397" spans="172:246">
      <c r="FP397" s="73"/>
      <c r="IA397" s="73"/>
      <c r="IB397" s="73"/>
      <c r="IE397" s="73"/>
      <c r="IJ397" s="73"/>
      <c r="IL397" s="73"/>
    </row>
    <row r="398" spans="172:246">
      <c r="FP398" s="73"/>
      <c r="IA398" s="73"/>
      <c r="IB398" s="73"/>
      <c r="IE398" s="73"/>
      <c r="IJ398" s="73"/>
      <c r="IL398" s="73"/>
    </row>
    <row r="399" spans="172:246">
      <c r="FP399" s="73"/>
      <c r="IA399" s="73"/>
      <c r="IB399" s="73"/>
      <c r="IE399" s="73"/>
      <c r="IJ399" s="73"/>
      <c r="IL399" s="73"/>
    </row>
    <row r="400" spans="172:246">
      <c r="FP400" s="73"/>
      <c r="IA400" s="73"/>
      <c r="IB400" s="73"/>
      <c r="IE400" s="73"/>
      <c r="IJ400" s="73"/>
      <c r="IL400" s="73"/>
    </row>
    <row r="401" spans="172:246">
      <c r="FP401" s="73"/>
      <c r="IA401" s="73"/>
      <c r="IB401" s="73"/>
      <c r="IE401" s="73"/>
      <c r="IJ401" s="73"/>
      <c r="IL401" s="73"/>
    </row>
    <row r="402" spans="172:246">
      <c r="FP402" s="73"/>
      <c r="IA402" s="73"/>
      <c r="IB402" s="73"/>
      <c r="IE402" s="73"/>
      <c r="IJ402" s="73"/>
      <c r="IL402" s="73"/>
    </row>
    <row r="403" spans="172:246">
      <c r="FP403" s="73"/>
      <c r="IA403" s="73"/>
      <c r="IB403" s="73"/>
      <c r="IE403" s="73"/>
      <c r="IJ403" s="73"/>
      <c r="IL403" s="73"/>
    </row>
    <row r="404" spans="172:246">
      <c r="FP404" s="73"/>
      <c r="IA404" s="73"/>
      <c r="IB404" s="73"/>
      <c r="IE404" s="73"/>
      <c r="IJ404" s="73"/>
      <c r="IL404" s="73"/>
    </row>
    <row r="405" spans="172:246">
      <c r="FP405" s="73"/>
      <c r="IA405" s="73"/>
      <c r="IB405" s="73"/>
      <c r="IE405" s="73"/>
      <c r="IJ405" s="73"/>
      <c r="IL405" s="73"/>
    </row>
    <row r="406" spans="172:246">
      <c r="FP406" s="73"/>
      <c r="IA406" s="73"/>
      <c r="IB406" s="73"/>
      <c r="IE406" s="73"/>
      <c r="IJ406" s="73"/>
      <c r="IL406" s="73"/>
    </row>
    <row r="407" spans="172:246">
      <c r="FP407" s="73"/>
      <c r="IA407" s="73"/>
      <c r="IB407" s="73"/>
      <c r="IE407" s="73"/>
      <c r="IJ407" s="73"/>
      <c r="IL407" s="73"/>
    </row>
    <row r="408" spans="172:246">
      <c r="FP408" s="73"/>
      <c r="IA408" s="73"/>
      <c r="IB408" s="73"/>
      <c r="IE408" s="73"/>
      <c r="IJ408" s="73"/>
      <c r="IL408" s="73"/>
    </row>
    <row r="409" spans="172:246">
      <c r="FP409" s="73"/>
      <c r="IA409" s="73"/>
      <c r="IB409" s="73"/>
      <c r="IE409" s="73"/>
      <c r="IJ409" s="73"/>
      <c r="IL409" s="73"/>
    </row>
    <row r="410" spans="172:246">
      <c r="FP410" s="73"/>
      <c r="IA410" s="73"/>
      <c r="IB410" s="73"/>
      <c r="IE410" s="73"/>
      <c r="IJ410" s="73"/>
      <c r="IL410" s="73"/>
    </row>
    <row r="411" spans="172:246">
      <c r="FP411" s="73"/>
      <c r="IA411" s="73"/>
      <c r="IB411" s="73"/>
      <c r="IE411" s="73"/>
      <c r="IJ411" s="73"/>
      <c r="IL411" s="73"/>
    </row>
    <row r="412" spans="172:246">
      <c r="FP412" s="73"/>
      <c r="IA412" s="73"/>
      <c r="IB412" s="73"/>
      <c r="IE412" s="73"/>
      <c r="IJ412" s="73"/>
      <c r="IL412" s="73"/>
    </row>
    <row r="413" spans="172:246">
      <c r="FP413" s="73"/>
      <c r="IA413" s="73"/>
      <c r="IB413" s="73"/>
      <c r="IE413" s="73"/>
      <c r="IJ413" s="73"/>
      <c r="IL413" s="73"/>
    </row>
    <row r="414" spans="172:246">
      <c r="FP414" s="73"/>
      <c r="IA414" s="73"/>
      <c r="IB414" s="73"/>
      <c r="IE414" s="73"/>
      <c r="IJ414" s="73"/>
      <c r="IL414" s="73"/>
    </row>
    <row r="415" spans="172:246">
      <c r="FP415" s="73"/>
      <c r="IA415" s="73"/>
      <c r="IB415" s="73"/>
      <c r="IE415" s="73"/>
      <c r="IJ415" s="73"/>
      <c r="IL415" s="73"/>
    </row>
    <row r="416" spans="172:246">
      <c r="FP416" s="73"/>
      <c r="IA416" s="73"/>
      <c r="IB416" s="73"/>
      <c r="IE416" s="73"/>
      <c r="IJ416" s="73"/>
      <c r="IL416" s="73"/>
    </row>
    <row r="417" spans="172:246">
      <c r="FP417" s="73"/>
      <c r="IA417" s="73"/>
      <c r="IB417" s="73"/>
      <c r="IE417" s="73"/>
      <c r="IJ417" s="73"/>
      <c r="IL417" s="73"/>
    </row>
    <row r="418" spans="172:246">
      <c r="FP418" s="73"/>
      <c r="IA418" s="73"/>
      <c r="IB418" s="73"/>
      <c r="IE418" s="73"/>
      <c r="IJ418" s="73"/>
      <c r="IL418" s="73"/>
    </row>
    <row r="419" spans="172:246">
      <c r="FP419" s="73"/>
      <c r="IA419" s="73"/>
      <c r="IB419" s="73"/>
      <c r="IE419" s="73"/>
      <c r="IJ419" s="73"/>
      <c r="IL419" s="73"/>
    </row>
    <row r="420" spans="172:246">
      <c r="FP420" s="73"/>
      <c r="IA420" s="73"/>
      <c r="IB420" s="73"/>
      <c r="IE420" s="73"/>
      <c r="IJ420" s="73"/>
      <c r="IL420" s="73"/>
    </row>
    <row r="421" spans="172:246">
      <c r="FP421" s="73"/>
      <c r="IA421" s="73"/>
      <c r="IB421" s="73"/>
      <c r="IE421" s="73"/>
      <c r="IJ421" s="73"/>
      <c r="IL421" s="73"/>
    </row>
    <row r="422" spans="172:246">
      <c r="FP422" s="73"/>
      <c r="IA422" s="73"/>
      <c r="IB422" s="73"/>
      <c r="IE422" s="73"/>
      <c r="IJ422" s="73"/>
      <c r="IL422" s="73"/>
    </row>
    <row r="423" spans="172:246">
      <c r="FP423" s="73"/>
      <c r="IA423" s="73"/>
      <c r="IB423" s="73"/>
      <c r="IE423" s="73"/>
      <c r="IJ423" s="73"/>
      <c r="IL423" s="73"/>
    </row>
    <row r="424" spans="172:246">
      <c r="FP424" s="73"/>
      <c r="IA424" s="73"/>
      <c r="IB424" s="73"/>
      <c r="IE424" s="73"/>
      <c r="IJ424" s="73"/>
      <c r="IL424" s="73"/>
    </row>
    <row r="425" spans="172:246">
      <c r="FP425" s="73"/>
      <c r="IA425" s="73"/>
      <c r="IB425" s="73"/>
      <c r="IE425" s="73"/>
      <c r="IJ425" s="73"/>
      <c r="IL425" s="73"/>
    </row>
    <row r="426" spans="172:246">
      <c r="FP426" s="73"/>
      <c r="IA426" s="73"/>
      <c r="IB426" s="73"/>
      <c r="IE426" s="73"/>
      <c r="IJ426" s="73"/>
      <c r="IL426" s="73"/>
    </row>
    <row r="427" spans="172:246">
      <c r="FP427" s="73"/>
      <c r="IA427" s="73"/>
      <c r="IB427" s="73"/>
      <c r="IE427" s="73"/>
      <c r="IJ427" s="73"/>
      <c r="IL427" s="73"/>
    </row>
    <row r="428" spans="172:246">
      <c r="FP428" s="73"/>
      <c r="IA428" s="73"/>
      <c r="IB428" s="73"/>
      <c r="IE428" s="73"/>
      <c r="IJ428" s="73"/>
      <c r="IL428" s="73"/>
    </row>
    <row r="429" spans="172:246">
      <c r="FP429" s="73"/>
      <c r="IA429" s="73"/>
      <c r="IB429" s="73"/>
      <c r="IE429" s="73"/>
      <c r="IJ429" s="73"/>
      <c r="IL429" s="73"/>
    </row>
    <row r="430" spans="172:246">
      <c r="FP430" s="73"/>
      <c r="IA430" s="73"/>
      <c r="IB430" s="73"/>
      <c r="IE430" s="73"/>
      <c r="IJ430" s="73"/>
      <c r="IL430" s="73"/>
    </row>
    <row r="431" spans="172:246">
      <c r="FP431" s="73"/>
      <c r="IA431" s="73"/>
      <c r="IB431" s="73"/>
      <c r="IE431" s="73"/>
      <c r="IJ431" s="73"/>
      <c r="IL431" s="73"/>
    </row>
    <row r="432" spans="172:246">
      <c r="FP432" s="73"/>
      <c r="IA432" s="73"/>
      <c r="IB432" s="73"/>
      <c r="IE432" s="73"/>
      <c r="IJ432" s="73"/>
      <c r="IL432" s="73"/>
    </row>
    <row r="433" spans="172:246">
      <c r="FP433" s="73"/>
      <c r="IA433" s="73"/>
      <c r="IB433" s="73"/>
      <c r="IE433" s="73"/>
      <c r="IJ433" s="73"/>
      <c r="IL433" s="73"/>
    </row>
    <row r="434" spans="172:246">
      <c r="FP434" s="73"/>
      <c r="IA434" s="73"/>
      <c r="IB434" s="73"/>
      <c r="IE434" s="73"/>
      <c r="IJ434" s="73"/>
      <c r="IL434" s="73"/>
    </row>
    <row r="435" spans="172:246">
      <c r="FP435" s="73"/>
      <c r="IA435" s="73"/>
      <c r="IB435" s="73"/>
      <c r="IE435" s="73"/>
      <c r="IJ435" s="73"/>
      <c r="IL435" s="73"/>
    </row>
    <row r="436" spans="172:246">
      <c r="FP436" s="73"/>
      <c r="IA436" s="73"/>
      <c r="IB436" s="73"/>
      <c r="IE436" s="73"/>
      <c r="IJ436" s="73"/>
      <c r="IL436" s="73"/>
    </row>
    <row r="437" spans="172:246">
      <c r="FP437" s="73"/>
      <c r="IA437" s="73"/>
      <c r="IB437" s="73"/>
      <c r="IE437" s="73"/>
      <c r="IJ437" s="73"/>
      <c r="IL437" s="73"/>
    </row>
    <row r="438" spans="172:246">
      <c r="FP438" s="73"/>
      <c r="IA438" s="73"/>
      <c r="IB438" s="73"/>
      <c r="IE438" s="73"/>
      <c r="IJ438" s="73"/>
      <c r="IL438" s="73"/>
    </row>
    <row r="439" spans="172:246">
      <c r="FP439" s="73"/>
      <c r="IA439" s="73"/>
      <c r="IB439" s="73"/>
      <c r="IE439" s="73"/>
      <c r="IJ439" s="73"/>
      <c r="IL439" s="73"/>
    </row>
    <row r="440" spans="172:246">
      <c r="FP440" s="73"/>
      <c r="IA440" s="73"/>
      <c r="IB440" s="73"/>
      <c r="IE440" s="73"/>
      <c r="IJ440" s="73"/>
      <c r="IL440" s="73"/>
    </row>
    <row r="441" spans="172:246">
      <c r="FP441" s="73"/>
      <c r="IA441" s="73"/>
      <c r="IB441" s="73"/>
      <c r="IE441" s="73"/>
      <c r="IJ441" s="73"/>
      <c r="IL441" s="73"/>
    </row>
    <row r="442" spans="172:246">
      <c r="FP442" s="73"/>
      <c r="IA442" s="73"/>
      <c r="IB442" s="73"/>
      <c r="IE442" s="73"/>
      <c r="IJ442" s="73"/>
      <c r="IL442" s="73"/>
    </row>
    <row r="443" spans="172:246">
      <c r="FP443" s="73"/>
      <c r="IA443" s="73"/>
      <c r="IB443" s="73"/>
      <c r="IE443" s="73"/>
      <c r="IJ443" s="73"/>
      <c r="IL443" s="73"/>
    </row>
    <row r="444" spans="172:246">
      <c r="FP444" s="73"/>
      <c r="IA444" s="73"/>
      <c r="IB444" s="73"/>
      <c r="IE444" s="73"/>
      <c r="IJ444" s="73"/>
      <c r="IL444" s="73"/>
    </row>
    <row r="445" spans="172:246">
      <c r="FP445" s="73"/>
      <c r="IA445" s="73"/>
      <c r="IB445" s="73"/>
      <c r="IE445" s="73"/>
      <c r="IJ445" s="73"/>
      <c r="IL445" s="73"/>
    </row>
    <row r="446" spans="172:246">
      <c r="FP446" s="73"/>
      <c r="IA446" s="73"/>
      <c r="IB446" s="73"/>
      <c r="IE446" s="73"/>
      <c r="IJ446" s="73"/>
      <c r="IL446" s="73"/>
    </row>
    <row r="447" spans="172:246">
      <c r="FP447" s="73"/>
      <c r="IA447" s="73"/>
      <c r="IB447" s="73"/>
      <c r="IE447" s="73"/>
      <c r="IJ447" s="73"/>
      <c r="IL447" s="73"/>
    </row>
    <row r="448" spans="172:246">
      <c r="FP448" s="73"/>
      <c r="IA448" s="73"/>
      <c r="IB448" s="73"/>
      <c r="IE448" s="73"/>
      <c r="IJ448" s="73"/>
      <c r="IL448" s="73"/>
    </row>
    <row r="449" spans="172:246">
      <c r="FP449" s="73"/>
      <c r="IA449" s="73"/>
      <c r="IB449" s="73"/>
      <c r="IE449" s="73"/>
      <c r="IJ449" s="73"/>
      <c r="IL449" s="73"/>
    </row>
    <row r="450" spans="172:246">
      <c r="FP450" s="73"/>
      <c r="IA450" s="73"/>
      <c r="IB450" s="73"/>
      <c r="IE450" s="73"/>
      <c r="IJ450" s="73"/>
      <c r="IL450" s="73"/>
    </row>
    <row r="451" spans="172:246">
      <c r="FP451" s="73"/>
      <c r="IA451" s="73"/>
      <c r="IB451" s="73"/>
      <c r="IE451" s="73"/>
      <c r="IJ451" s="73"/>
      <c r="IL451" s="73"/>
    </row>
    <row r="452" spans="172:246">
      <c r="FP452" s="73"/>
      <c r="IA452" s="73"/>
      <c r="IB452" s="73"/>
      <c r="IE452" s="73"/>
      <c r="IJ452" s="73"/>
      <c r="IL452" s="73"/>
    </row>
    <row r="453" spans="172:246">
      <c r="FP453" s="73"/>
      <c r="IA453" s="73"/>
      <c r="IB453" s="73"/>
      <c r="IE453" s="73"/>
      <c r="IJ453" s="73"/>
      <c r="IL453" s="73"/>
    </row>
    <row r="454" spans="172:246">
      <c r="FP454" s="73"/>
      <c r="IA454" s="73"/>
      <c r="IB454" s="73"/>
      <c r="IE454" s="73"/>
      <c r="IJ454" s="73"/>
      <c r="IL454" s="73"/>
    </row>
    <row r="455" spans="172:246">
      <c r="FP455" s="73"/>
      <c r="IA455" s="73"/>
      <c r="IB455" s="73"/>
      <c r="IE455" s="73"/>
      <c r="IJ455" s="73"/>
      <c r="IL455" s="73"/>
    </row>
    <row r="456" spans="172:246">
      <c r="FP456" s="73"/>
      <c r="IA456" s="73"/>
      <c r="IB456" s="73"/>
      <c r="IE456" s="73"/>
      <c r="IJ456" s="73"/>
      <c r="IL456" s="73"/>
    </row>
    <row r="457" spans="172:246">
      <c r="FP457" s="73"/>
      <c r="IA457" s="73"/>
      <c r="IB457" s="73"/>
      <c r="IE457" s="73"/>
      <c r="IJ457" s="73"/>
      <c r="IL457" s="73"/>
    </row>
    <row r="458" spans="172:246">
      <c r="FP458" s="73"/>
      <c r="IA458" s="73"/>
      <c r="IB458" s="73"/>
      <c r="IE458" s="73"/>
      <c r="IJ458" s="73"/>
      <c r="IL458" s="73"/>
    </row>
    <row r="459" spans="172:246">
      <c r="FP459" s="73"/>
      <c r="IA459" s="73"/>
      <c r="IB459" s="73"/>
      <c r="IE459" s="73"/>
      <c r="IJ459" s="73"/>
      <c r="IL459" s="73"/>
    </row>
    <row r="460" spans="172:246">
      <c r="FP460" s="73"/>
      <c r="IA460" s="73"/>
      <c r="IB460" s="73"/>
      <c r="IE460" s="73"/>
      <c r="IJ460" s="73"/>
      <c r="IL460" s="73"/>
    </row>
    <row r="461" spans="172:246">
      <c r="FP461" s="73"/>
      <c r="IA461" s="73"/>
      <c r="IB461" s="73"/>
      <c r="IE461" s="73"/>
      <c r="IJ461" s="73"/>
      <c r="IL461" s="73"/>
    </row>
    <row r="462" spans="172:246">
      <c r="FP462" s="73"/>
      <c r="IA462" s="73"/>
      <c r="IB462" s="73"/>
      <c r="IE462" s="73"/>
      <c r="IJ462" s="73"/>
      <c r="IL462" s="73"/>
    </row>
    <row r="463" spans="172:246">
      <c r="FP463" s="73"/>
      <c r="IA463" s="73"/>
      <c r="IB463" s="73"/>
      <c r="IE463" s="73"/>
      <c r="IJ463" s="73"/>
      <c r="IL463" s="73"/>
    </row>
    <row r="464" spans="172:246">
      <c r="FP464" s="73"/>
      <c r="IA464" s="73"/>
      <c r="IB464" s="73"/>
      <c r="IE464" s="73"/>
      <c r="IJ464" s="73"/>
      <c r="IL464" s="73"/>
    </row>
    <row r="465" spans="172:246">
      <c r="FP465" s="73"/>
      <c r="IA465" s="73"/>
      <c r="IB465" s="73"/>
      <c r="IE465" s="73"/>
      <c r="IJ465" s="73"/>
      <c r="IL465" s="73"/>
    </row>
    <row r="466" spans="172:246">
      <c r="FP466" s="73"/>
      <c r="IA466" s="73"/>
      <c r="IB466" s="73"/>
      <c r="IE466" s="73"/>
      <c r="IJ466" s="73"/>
      <c r="IL466" s="73"/>
    </row>
    <row r="467" spans="172:246">
      <c r="FP467" s="73"/>
      <c r="IA467" s="73"/>
      <c r="IB467" s="73"/>
      <c r="IE467" s="73"/>
      <c r="IJ467" s="73"/>
      <c r="IL467" s="73"/>
    </row>
    <row r="468" spans="172:246">
      <c r="FP468" s="73"/>
      <c r="IA468" s="73"/>
      <c r="IB468" s="73"/>
      <c r="IE468" s="73"/>
      <c r="IJ468" s="73"/>
      <c r="IL468" s="73"/>
    </row>
    <row r="469" spans="172:246">
      <c r="FP469" s="73"/>
      <c r="IA469" s="73"/>
      <c r="IB469" s="73"/>
      <c r="IE469" s="73"/>
      <c r="IJ469" s="73"/>
      <c r="IL469" s="73"/>
    </row>
    <row r="470" spans="172:246">
      <c r="FP470" s="73"/>
      <c r="IA470" s="73"/>
      <c r="IB470" s="73"/>
      <c r="IE470" s="73"/>
      <c r="IJ470" s="73"/>
      <c r="IL470" s="73"/>
    </row>
    <row r="471" spans="172:246">
      <c r="FP471" s="73"/>
      <c r="IA471" s="73"/>
      <c r="IB471" s="73"/>
      <c r="IE471" s="73"/>
      <c r="IJ471" s="73"/>
      <c r="IL471" s="73"/>
    </row>
    <row r="472" spans="172:246">
      <c r="FP472" s="73"/>
      <c r="IA472" s="73"/>
      <c r="IB472" s="73"/>
      <c r="IE472" s="73"/>
      <c r="IJ472" s="73"/>
      <c r="IL472" s="73"/>
    </row>
    <row r="473" spans="172:246">
      <c r="FP473" s="73"/>
      <c r="IA473" s="73"/>
      <c r="IB473" s="73"/>
      <c r="IE473" s="73"/>
      <c r="IJ473" s="73"/>
      <c r="IL473" s="73"/>
    </row>
    <row r="474" spans="172:246">
      <c r="FP474" s="73"/>
      <c r="IA474" s="73"/>
      <c r="IB474" s="73"/>
      <c r="IE474" s="73"/>
      <c r="IJ474" s="73"/>
      <c r="IL474" s="73"/>
    </row>
    <row r="475" spans="172:246">
      <c r="FP475" s="73"/>
      <c r="IA475" s="73"/>
      <c r="IB475" s="73"/>
      <c r="IE475" s="73"/>
      <c r="IJ475" s="73"/>
      <c r="IL475" s="73"/>
    </row>
    <row r="476" spans="172:246">
      <c r="FP476" s="73"/>
      <c r="IA476" s="73"/>
      <c r="IB476" s="73"/>
      <c r="IE476" s="73"/>
      <c r="IJ476" s="73"/>
      <c r="IL476" s="73"/>
    </row>
    <row r="477" spans="172:246">
      <c r="FP477" s="73"/>
      <c r="IA477" s="73"/>
      <c r="IB477" s="73"/>
      <c r="IE477" s="73"/>
      <c r="IJ477" s="73"/>
      <c r="IL477" s="73"/>
    </row>
    <row r="478" spans="172:246">
      <c r="FP478" s="73"/>
      <c r="IA478" s="73"/>
      <c r="IB478" s="73"/>
      <c r="IE478" s="73"/>
      <c r="IJ478" s="73"/>
      <c r="IL478" s="73"/>
    </row>
    <row r="479" spans="172:246">
      <c r="FP479" s="73"/>
      <c r="IA479" s="73"/>
      <c r="IB479" s="73"/>
      <c r="IE479" s="73"/>
      <c r="IJ479" s="73"/>
      <c r="IL479" s="73"/>
    </row>
    <row r="480" spans="172:246">
      <c r="FP480" s="73"/>
      <c r="IA480" s="73"/>
      <c r="IB480" s="73"/>
      <c r="IE480" s="73"/>
      <c r="IJ480" s="73"/>
      <c r="IL480" s="73"/>
    </row>
    <row r="481" spans="172:246">
      <c r="FP481" s="73"/>
      <c r="IA481" s="73"/>
      <c r="IB481" s="73"/>
      <c r="IE481" s="73"/>
      <c r="IJ481" s="73"/>
      <c r="IL481" s="73"/>
    </row>
    <row r="482" spans="172:246">
      <c r="FP482" s="73"/>
      <c r="IA482" s="73"/>
      <c r="IB482" s="73"/>
      <c r="IE482" s="73"/>
      <c r="IJ482" s="73"/>
      <c r="IL482" s="73"/>
    </row>
    <row r="483" spans="172:246">
      <c r="FP483" s="73"/>
      <c r="IA483" s="73"/>
      <c r="IB483" s="73"/>
      <c r="IE483" s="73"/>
      <c r="IJ483" s="73"/>
      <c r="IL483" s="73"/>
    </row>
    <row r="484" spans="172:246">
      <c r="FP484" s="73"/>
      <c r="IA484" s="73"/>
      <c r="IB484" s="73"/>
      <c r="IE484" s="73"/>
      <c r="IJ484" s="73"/>
      <c r="IL484" s="73"/>
    </row>
    <row r="485" spans="172:246">
      <c r="FP485" s="73"/>
      <c r="IA485" s="73"/>
      <c r="IB485" s="73"/>
      <c r="IE485" s="73"/>
      <c r="IJ485" s="73"/>
      <c r="IL485" s="73"/>
    </row>
    <row r="486" spans="172:246">
      <c r="FP486" s="73"/>
      <c r="IA486" s="73"/>
      <c r="IB486" s="73"/>
      <c r="IE486" s="73"/>
      <c r="IJ486" s="73"/>
      <c r="IL486" s="73"/>
    </row>
    <row r="487" spans="172:246">
      <c r="FP487" s="73"/>
      <c r="IA487" s="73"/>
      <c r="IB487" s="73"/>
      <c r="IE487" s="73"/>
      <c r="IJ487" s="73"/>
      <c r="IL487" s="73"/>
    </row>
    <row r="488" spans="172:246">
      <c r="FP488" s="73"/>
      <c r="IA488" s="73"/>
      <c r="IB488" s="73"/>
      <c r="IE488" s="73"/>
      <c r="IJ488" s="73"/>
      <c r="IL488" s="73"/>
    </row>
    <row r="489" spans="172:246">
      <c r="FP489" s="73"/>
      <c r="IA489" s="73"/>
      <c r="IB489" s="73"/>
      <c r="IE489" s="73"/>
      <c r="IJ489" s="73"/>
      <c r="IL489" s="73"/>
    </row>
    <row r="490" spans="172:246">
      <c r="FP490" s="73"/>
      <c r="IA490" s="73"/>
      <c r="IB490" s="73"/>
      <c r="IE490" s="73"/>
      <c r="IJ490" s="73"/>
      <c r="IL490" s="73"/>
    </row>
    <row r="491" spans="172:246">
      <c r="FP491" s="73"/>
      <c r="IA491" s="73"/>
      <c r="IB491" s="73"/>
      <c r="IE491" s="73"/>
      <c r="IJ491" s="73"/>
      <c r="IL491" s="73"/>
    </row>
    <row r="492" spans="172:246">
      <c r="FP492" s="73"/>
      <c r="IA492" s="73"/>
      <c r="IB492" s="73"/>
      <c r="IE492" s="73"/>
      <c r="IJ492" s="73"/>
      <c r="IL492" s="73"/>
    </row>
    <row r="493" spans="172:246">
      <c r="FP493" s="73"/>
      <c r="IA493" s="73"/>
      <c r="IB493" s="73"/>
      <c r="IE493" s="73"/>
      <c r="IJ493" s="73"/>
      <c r="IL493" s="73"/>
    </row>
    <row r="494" spans="172:246">
      <c r="FP494" s="73"/>
      <c r="IA494" s="73"/>
      <c r="IB494" s="73"/>
      <c r="IE494" s="73"/>
      <c r="IJ494" s="73"/>
      <c r="IL494" s="73"/>
    </row>
    <row r="495" spans="172:246">
      <c r="FP495" s="73"/>
      <c r="IA495" s="73"/>
      <c r="IB495" s="73"/>
      <c r="IE495" s="73"/>
      <c r="IJ495" s="73"/>
      <c r="IL495" s="73"/>
    </row>
    <row r="496" spans="172:246">
      <c r="FP496" s="73"/>
      <c r="IA496" s="73"/>
      <c r="IB496" s="73"/>
      <c r="IE496" s="73"/>
      <c r="IJ496" s="73"/>
      <c r="IL496" s="73"/>
    </row>
    <row r="497" spans="172:246">
      <c r="FP497" s="73"/>
      <c r="IA497" s="73"/>
      <c r="IB497" s="73"/>
      <c r="IE497" s="73"/>
      <c r="IJ497" s="73"/>
      <c r="IL497" s="73"/>
    </row>
    <row r="498" spans="172:246">
      <c r="FP498" s="73"/>
      <c r="IA498" s="73"/>
      <c r="IB498" s="73"/>
      <c r="IE498" s="73"/>
      <c r="IJ498" s="73"/>
      <c r="IL498" s="73"/>
    </row>
    <row r="499" spans="172:246">
      <c r="FP499" s="73"/>
      <c r="IA499" s="73"/>
      <c r="IB499" s="73"/>
      <c r="IE499" s="73"/>
      <c r="IJ499" s="73"/>
      <c r="IL499" s="73"/>
    </row>
    <row r="500" spans="172:246">
      <c r="FP500" s="73"/>
      <c r="IA500" s="73"/>
      <c r="IB500" s="73"/>
      <c r="IE500" s="73"/>
      <c r="IJ500" s="73"/>
      <c r="IL500" s="73"/>
    </row>
    <row r="501" spans="172:246">
      <c r="FP501" s="73"/>
      <c r="IA501" s="73"/>
      <c r="IB501" s="73"/>
      <c r="IE501" s="73"/>
      <c r="IJ501" s="73"/>
      <c r="IL501" s="73"/>
    </row>
    <row r="502" spans="172:246">
      <c r="FP502" s="73"/>
      <c r="IA502" s="73"/>
      <c r="IB502" s="73"/>
      <c r="IE502" s="73"/>
      <c r="IJ502" s="73"/>
      <c r="IL502" s="73"/>
    </row>
    <row r="503" spans="172:246">
      <c r="FP503" s="73"/>
      <c r="IA503" s="73"/>
      <c r="IB503" s="73"/>
      <c r="IE503" s="73"/>
      <c r="IJ503" s="73"/>
      <c r="IL503" s="73"/>
    </row>
    <row r="504" spans="172:246">
      <c r="FP504" s="73"/>
      <c r="IA504" s="73"/>
      <c r="IB504" s="73"/>
      <c r="IE504" s="73"/>
      <c r="IJ504" s="73"/>
      <c r="IL504" s="73"/>
    </row>
    <row r="505" spans="172:246">
      <c r="FP505" s="73"/>
      <c r="IA505" s="73"/>
      <c r="IB505" s="73"/>
      <c r="IE505" s="73"/>
      <c r="IJ505" s="73"/>
      <c r="IL505" s="73"/>
    </row>
    <row r="506" spans="172:246">
      <c r="FP506" s="73"/>
      <c r="IA506" s="73"/>
      <c r="IB506" s="73"/>
      <c r="IE506" s="73"/>
      <c r="IJ506" s="73"/>
      <c r="IL506" s="73"/>
    </row>
    <row r="507" spans="172:246">
      <c r="FP507" s="73"/>
      <c r="IA507" s="73"/>
      <c r="IB507" s="73"/>
      <c r="IE507" s="73"/>
      <c r="IJ507" s="73"/>
      <c r="IL507" s="73"/>
    </row>
    <row r="508" spans="172:246">
      <c r="FP508" s="73"/>
      <c r="IA508" s="73"/>
      <c r="IB508" s="73"/>
      <c r="IE508" s="73"/>
      <c r="IJ508" s="73"/>
      <c r="IL508" s="73"/>
    </row>
    <row r="509" spans="172:246">
      <c r="FP509" s="73"/>
      <c r="IA509" s="73"/>
      <c r="IB509" s="73"/>
      <c r="IE509" s="73"/>
      <c r="IJ509" s="73"/>
      <c r="IL509" s="73"/>
    </row>
    <row r="510" spans="172:246">
      <c r="FP510" s="73"/>
      <c r="IA510" s="73"/>
      <c r="IB510" s="73"/>
      <c r="IE510" s="73"/>
      <c r="IJ510" s="73"/>
      <c r="IL510" s="73"/>
    </row>
    <row r="511" spans="172:246">
      <c r="FP511" s="73"/>
      <c r="IA511" s="73"/>
      <c r="IB511" s="73"/>
      <c r="IE511" s="73"/>
      <c r="IJ511" s="73"/>
      <c r="IL511" s="73"/>
    </row>
    <row r="512" spans="172:246">
      <c r="FP512" s="73"/>
      <c r="IA512" s="73"/>
      <c r="IB512" s="73"/>
      <c r="IE512" s="73"/>
      <c r="IJ512" s="73"/>
      <c r="IL512" s="73"/>
    </row>
    <row r="513" spans="172:246">
      <c r="FP513" s="73"/>
      <c r="IA513" s="73"/>
      <c r="IB513" s="73"/>
      <c r="IE513" s="73"/>
      <c r="IJ513" s="73"/>
      <c r="IL513" s="73"/>
    </row>
    <row r="514" spans="172:246">
      <c r="FP514" s="73"/>
      <c r="IA514" s="73"/>
      <c r="IB514" s="73"/>
      <c r="IE514" s="73"/>
      <c r="IJ514" s="73"/>
      <c r="IL514" s="73"/>
    </row>
    <row r="515" spans="172:246">
      <c r="FP515" s="73"/>
      <c r="IA515" s="73"/>
      <c r="IB515" s="73"/>
      <c r="IE515" s="73"/>
      <c r="IJ515" s="73"/>
      <c r="IL515" s="73"/>
    </row>
    <row r="516" spans="172:246">
      <c r="FP516" s="73"/>
      <c r="IA516" s="73"/>
      <c r="IB516" s="73"/>
      <c r="IE516" s="73"/>
      <c r="IJ516" s="73"/>
      <c r="IL516" s="73"/>
    </row>
    <row r="517" spans="172:246">
      <c r="FP517" s="73"/>
      <c r="IA517" s="73"/>
      <c r="IB517" s="73"/>
      <c r="IE517" s="73"/>
      <c r="IJ517" s="73"/>
      <c r="IL517" s="73"/>
    </row>
    <row r="518" spans="172:246">
      <c r="FP518" s="73"/>
      <c r="IA518" s="73"/>
      <c r="IB518" s="73"/>
      <c r="IE518" s="73"/>
      <c r="IJ518" s="73"/>
      <c r="IL518" s="73"/>
    </row>
    <row r="519" spans="172:246">
      <c r="FP519" s="73"/>
      <c r="IA519" s="73"/>
      <c r="IB519" s="73"/>
      <c r="IE519" s="73"/>
      <c r="IJ519" s="73"/>
      <c r="IL519" s="73"/>
    </row>
    <row r="520" spans="172:246">
      <c r="FP520" s="73"/>
      <c r="IA520" s="73"/>
      <c r="IB520" s="73"/>
      <c r="IE520" s="73"/>
      <c r="IJ520" s="73"/>
      <c r="IL520" s="73"/>
    </row>
    <row r="521" spans="172:246">
      <c r="FP521" s="73"/>
      <c r="IA521" s="73"/>
      <c r="IB521" s="73"/>
      <c r="IE521" s="73"/>
      <c r="IJ521" s="73"/>
      <c r="IL521" s="73"/>
    </row>
    <row r="522" spans="172:246">
      <c r="FP522" s="73"/>
      <c r="IA522" s="73"/>
      <c r="IB522" s="73"/>
      <c r="IE522" s="73"/>
      <c r="IJ522" s="73"/>
      <c r="IL522" s="73"/>
    </row>
    <row r="523" spans="172:246">
      <c r="FP523" s="73"/>
      <c r="IA523" s="73"/>
      <c r="IB523" s="73"/>
      <c r="IE523" s="73"/>
      <c r="IJ523" s="73"/>
      <c r="IL523" s="73"/>
    </row>
    <row r="524" spans="172:246">
      <c r="FP524" s="73"/>
      <c r="IA524" s="73"/>
      <c r="IB524" s="73"/>
      <c r="IE524" s="73"/>
      <c r="IJ524" s="73"/>
      <c r="IL524" s="73"/>
    </row>
    <row r="525" spans="172:246">
      <c r="FP525" s="73"/>
      <c r="IA525" s="73"/>
      <c r="IB525" s="73"/>
      <c r="IE525" s="73"/>
      <c r="IJ525" s="73"/>
      <c r="IL525" s="73"/>
    </row>
    <row r="526" spans="172:246">
      <c r="FP526" s="73"/>
      <c r="IA526" s="73"/>
      <c r="IB526" s="73"/>
      <c r="IE526" s="73"/>
      <c r="IJ526" s="73"/>
      <c r="IL526" s="73"/>
    </row>
    <row r="527" spans="172:246">
      <c r="FP527" s="73"/>
      <c r="IA527" s="73"/>
      <c r="IB527" s="73"/>
      <c r="IE527" s="73"/>
      <c r="IJ527" s="73"/>
      <c r="IL527" s="73"/>
    </row>
    <row r="528" spans="172:246">
      <c r="FP528" s="73"/>
      <c r="IA528" s="73"/>
      <c r="IB528" s="73"/>
      <c r="IE528" s="73"/>
      <c r="IJ528" s="73"/>
      <c r="IL528" s="73"/>
    </row>
    <row r="529" spans="172:246">
      <c r="FP529" s="73"/>
      <c r="IA529" s="73"/>
      <c r="IB529" s="73"/>
      <c r="IE529" s="73"/>
      <c r="IJ529" s="73"/>
      <c r="IL529" s="73"/>
    </row>
    <row r="530" spans="172:246">
      <c r="FP530" s="73"/>
      <c r="IA530" s="73"/>
      <c r="IB530" s="73"/>
      <c r="IE530" s="73"/>
      <c r="IJ530" s="73"/>
      <c r="IL530" s="73"/>
    </row>
    <row r="531" spans="172:246">
      <c r="FP531" s="73"/>
      <c r="IA531" s="73"/>
      <c r="IB531" s="73"/>
      <c r="IE531" s="73"/>
      <c r="IJ531" s="73"/>
      <c r="IL531" s="73"/>
    </row>
    <row r="532" spans="172:246">
      <c r="FP532" s="73"/>
      <c r="IA532" s="73"/>
      <c r="IB532" s="73"/>
      <c r="IE532" s="73"/>
      <c r="IJ532" s="73"/>
      <c r="IL532" s="73"/>
    </row>
    <row r="533" spans="172:246">
      <c r="FP533" s="73"/>
      <c r="IA533" s="73"/>
      <c r="IB533" s="73"/>
      <c r="IE533" s="73"/>
      <c r="IJ533" s="73"/>
      <c r="IL533" s="73"/>
    </row>
    <row r="534" spans="172:246">
      <c r="FP534" s="73"/>
      <c r="IA534" s="73"/>
      <c r="IB534" s="73"/>
      <c r="IE534" s="73"/>
      <c r="IJ534" s="73"/>
      <c r="IL534" s="73"/>
    </row>
    <row r="535" spans="172:246">
      <c r="FP535" s="73"/>
      <c r="IA535" s="73"/>
      <c r="IB535" s="73"/>
      <c r="IE535" s="73"/>
      <c r="IJ535" s="73"/>
      <c r="IL535" s="73"/>
    </row>
    <row r="536" spans="172:246">
      <c r="FP536" s="73"/>
      <c r="IA536" s="73"/>
      <c r="IB536" s="73"/>
      <c r="IE536" s="73"/>
      <c r="IJ536" s="73"/>
      <c r="IL536" s="73"/>
    </row>
    <row r="537" spans="172:246">
      <c r="FP537" s="73"/>
      <c r="IA537" s="73"/>
      <c r="IB537" s="73"/>
      <c r="IE537" s="73"/>
      <c r="IJ537" s="73"/>
      <c r="IL537" s="73"/>
    </row>
    <row r="538" spans="172:246">
      <c r="FP538" s="73"/>
      <c r="IA538" s="73"/>
      <c r="IB538" s="73"/>
      <c r="IE538" s="73"/>
      <c r="IJ538" s="73"/>
      <c r="IL538" s="73"/>
    </row>
    <row r="539" spans="172:246">
      <c r="FP539" s="73"/>
      <c r="IA539" s="73"/>
      <c r="IB539" s="73"/>
      <c r="IE539" s="73"/>
      <c r="IJ539" s="73"/>
      <c r="IL539" s="73"/>
    </row>
    <row r="540" spans="172:246">
      <c r="FP540" s="73"/>
      <c r="IA540" s="73"/>
      <c r="IB540" s="73"/>
      <c r="IE540" s="73"/>
      <c r="IJ540" s="73"/>
      <c r="IL540" s="73"/>
    </row>
    <row r="541" spans="172:246">
      <c r="FP541" s="73"/>
      <c r="IA541" s="73"/>
      <c r="IB541" s="73"/>
      <c r="IE541" s="73"/>
      <c r="IJ541" s="73"/>
      <c r="IL541" s="73"/>
    </row>
    <row r="542" spans="172:246">
      <c r="FP542" s="73"/>
      <c r="IA542" s="73"/>
      <c r="IB542" s="73"/>
      <c r="IE542" s="73"/>
      <c r="IJ542" s="73"/>
      <c r="IL542" s="73"/>
    </row>
    <row r="543" spans="172:246">
      <c r="FP543" s="73"/>
      <c r="IA543" s="73"/>
      <c r="IB543" s="73"/>
      <c r="IE543" s="73"/>
      <c r="IJ543" s="73"/>
      <c r="IL543" s="73"/>
    </row>
    <row r="544" spans="172:246">
      <c r="FP544" s="73"/>
      <c r="IA544" s="73"/>
      <c r="IB544" s="73"/>
      <c r="IE544" s="73"/>
      <c r="IJ544" s="73"/>
      <c r="IL544" s="73"/>
    </row>
    <row r="545" spans="172:246">
      <c r="FP545" s="73"/>
      <c r="IA545" s="73"/>
      <c r="IB545" s="73"/>
      <c r="IE545" s="73"/>
      <c r="IJ545" s="73"/>
      <c r="IL545" s="73"/>
    </row>
    <row r="546" spans="172:246">
      <c r="FP546" s="73"/>
      <c r="IA546" s="73"/>
      <c r="IB546" s="73"/>
      <c r="IE546" s="73"/>
      <c r="IJ546" s="73"/>
      <c r="IL546" s="73"/>
    </row>
    <row r="547" spans="172:246">
      <c r="FP547" s="73"/>
      <c r="IA547" s="73"/>
      <c r="IB547" s="73"/>
      <c r="IE547" s="73"/>
      <c r="IJ547" s="73"/>
      <c r="IL547" s="73"/>
    </row>
    <row r="548" spans="172:246">
      <c r="FP548" s="73"/>
      <c r="IA548" s="73"/>
      <c r="IB548" s="73"/>
      <c r="IE548" s="73"/>
      <c r="IJ548" s="73"/>
      <c r="IL548" s="73"/>
    </row>
    <row r="549" spans="172:246">
      <c r="FP549" s="73"/>
      <c r="IA549" s="73"/>
      <c r="IB549" s="73"/>
      <c r="IE549" s="73"/>
      <c r="IJ549" s="73"/>
      <c r="IL549" s="73"/>
    </row>
    <row r="550" spans="172:246">
      <c r="FP550" s="73"/>
      <c r="IA550" s="73"/>
      <c r="IB550" s="73"/>
      <c r="IE550" s="73"/>
      <c r="IJ550" s="73"/>
      <c r="IL550" s="73"/>
    </row>
    <row r="551" spans="172:246">
      <c r="FP551" s="73"/>
      <c r="IA551" s="73"/>
      <c r="IB551" s="73"/>
      <c r="IE551" s="73"/>
      <c r="IJ551" s="73"/>
      <c r="IL551" s="73"/>
    </row>
    <row r="552" spans="172:246">
      <c r="FP552" s="73"/>
      <c r="IA552" s="73"/>
      <c r="IB552" s="73"/>
      <c r="IE552" s="73"/>
      <c r="IJ552" s="73"/>
      <c r="IL552" s="73"/>
    </row>
    <row r="553" spans="172:246">
      <c r="FP553" s="73"/>
      <c r="IA553" s="73"/>
      <c r="IB553" s="73"/>
      <c r="IE553" s="73"/>
      <c r="IJ553" s="73"/>
      <c r="IL553" s="73"/>
    </row>
    <row r="554" spans="172:246">
      <c r="FP554" s="73"/>
      <c r="IA554" s="73"/>
      <c r="IB554" s="73"/>
      <c r="IE554" s="73"/>
      <c r="IJ554" s="73"/>
      <c r="IL554" s="73"/>
    </row>
    <row r="555" spans="172:246">
      <c r="FP555" s="73"/>
      <c r="IA555" s="73"/>
      <c r="IB555" s="73"/>
      <c r="IE555" s="73"/>
      <c r="IJ555" s="73"/>
      <c r="IL555" s="73"/>
    </row>
    <row r="556" spans="172:246">
      <c r="FP556" s="73"/>
      <c r="IA556" s="73"/>
      <c r="IB556" s="73"/>
      <c r="IE556" s="73"/>
      <c r="IJ556" s="73"/>
      <c r="IL556" s="73"/>
    </row>
    <row r="557" spans="172:246">
      <c r="FP557" s="73"/>
      <c r="IA557" s="73"/>
      <c r="IB557" s="73"/>
      <c r="IE557" s="73"/>
      <c r="IJ557" s="73"/>
      <c r="IL557" s="73"/>
    </row>
    <row r="558" spans="172:246">
      <c r="FP558" s="73"/>
      <c r="IA558" s="73"/>
      <c r="IB558" s="73"/>
      <c r="IE558" s="73"/>
      <c r="IJ558" s="73"/>
      <c r="IL558" s="73"/>
    </row>
    <row r="559" spans="172:246">
      <c r="FP559" s="73"/>
      <c r="IA559" s="73"/>
      <c r="IB559" s="73"/>
      <c r="IE559" s="73"/>
      <c r="IJ559" s="73"/>
      <c r="IL559" s="73"/>
    </row>
    <row r="560" spans="172:246">
      <c r="FP560" s="73"/>
      <c r="IA560" s="73"/>
      <c r="IB560" s="73"/>
      <c r="IE560" s="73"/>
      <c r="IJ560" s="73"/>
      <c r="IL560" s="73"/>
    </row>
    <row r="561" spans="172:246">
      <c r="FP561" s="73"/>
      <c r="IA561" s="73"/>
      <c r="IB561" s="73"/>
      <c r="IE561" s="73"/>
      <c r="IJ561" s="73"/>
      <c r="IL561" s="73"/>
    </row>
    <row r="562" spans="172:246">
      <c r="FP562" s="73"/>
      <c r="IA562" s="73"/>
      <c r="IB562" s="73"/>
      <c r="IE562" s="73"/>
      <c r="IJ562" s="73"/>
      <c r="IL562" s="73"/>
    </row>
    <row r="563" spans="172:246">
      <c r="FP563" s="73"/>
      <c r="IA563" s="73"/>
      <c r="IB563" s="73"/>
      <c r="IE563" s="73"/>
      <c r="IJ563" s="73"/>
      <c r="IL563" s="73"/>
    </row>
    <row r="564" spans="172:246">
      <c r="FP564" s="73"/>
      <c r="IA564" s="73"/>
      <c r="IB564" s="73"/>
      <c r="IE564" s="73"/>
      <c r="IJ564" s="73"/>
      <c r="IL564" s="73"/>
    </row>
    <row r="565" spans="172:246">
      <c r="FP565" s="73"/>
      <c r="IA565" s="73"/>
      <c r="IB565" s="73"/>
      <c r="IE565" s="73"/>
      <c r="IJ565" s="73"/>
      <c r="IL565" s="73"/>
    </row>
    <row r="566" spans="172:246">
      <c r="FP566" s="73"/>
      <c r="IA566" s="73"/>
      <c r="IB566" s="73"/>
      <c r="IE566" s="73"/>
      <c r="IJ566" s="73"/>
      <c r="IL566" s="73"/>
    </row>
    <row r="567" spans="172:246">
      <c r="FP567" s="73"/>
      <c r="IA567" s="73"/>
      <c r="IB567" s="73"/>
      <c r="IE567" s="73"/>
      <c r="IJ567" s="73"/>
      <c r="IL567" s="73"/>
    </row>
    <row r="568" spans="172:246">
      <c r="FP568" s="73"/>
      <c r="IA568" s="73"/>
      <c r="IB568" s="73"/>
      <c r="IE568" s="73"/>
      <c r="IJ568" s="73"/>
      <c r="IL568" s="73"/>
    </row>
    <row r="569" spans="172:246">
      <c r="FP569" s="73"/>
      <c r="IA569" s="73"/>
      <c r="IB569" s="73"/>
      <c r="IE569" s="73"/>
      <c r="IJ569" s="73"/>
      <c r="IL569" s="73"/>
    </row>
    <row r="570" spans="172:246">
      <c r="FP570" s="73"/>
      <c r="IA570" s="73"/>
      <c r="IB570" s="73"/>
      <c r="IE570" s="73"/>
      <c r="IJ570" s="73"/>
      <c r="IL570" s="73"/>
    </row>
    <row r="571" spans="172:246">
      <c r="FP571" s="73"/>
      <c r="IA571" s="73"/>
      <c r="IB571" s="73"/>
      <c r="IE571" s="73"/>
      <c r="IJ571" s="73"/>
      <c r="IL571" s="73"/>
    </row>
    <row r="572" spans="172:246">
      <c r="FP572" s="73"/>
      <c r="IA572" s="73"/>
      <c r="IB572" s="73"/>
      <c r="IE572" s="73"/>
      <c r="IJ572" s="73"/>
      <c r="IL572" s="73"/>
    </row>
    <row r="573" spans="172:246">
      <c r="FP573" s="73"/>
      <c r="IA573" s="73"/>
      <c r="IB573" s="73"/>
      <c r="IE573" s="73"/>
      <c r="IJ573" s="73"/>
      <c r="IL573" s="73"/>
    </row>
    <row r="574" spans="172:246">
      <c r="FP574" s="73"/>
      <c r="IA574" s="73"/>
      <c r="IB574" s="73"/>
      <c r="IE574" s="73"/>
      <c r="IJ574" s="73"/>
      <c r="IL574" s="73"/>
    </row>
    <row r="575" spans="172:246">
      <c r="FP575" s="73"/>
      <c r="IA575" s="73"/>
      <c r="IB575" s="73"/>
      <c r="IE575" s="73"/>
      <c r="IJ575" s="73"/>
      <c r="IL575" s="73"/>
    </row>
    <row r="576" spans="172:246">
      <c r="FP576" s="73"/>
      <c r="IA576" s="73"/>
      <c r="IB576" s="73"/>
      <c r="IE576" s="73"/>
      <c r="IJ576" s="73"/>
      <c r="IL576" s="73"/>
    </row>
    <row r="577" spans="172:246">
      <c r="FP577" s="73"/>
      <c r="IA577" s="73"/>
      <c r="IB577" s="73"/>
      <c r="IE577" s="73"/>
      <c r="IJ577" s="73"/>
      <c r="IL577" s="73"/>
    </row>
    <row r="578" spans="172:246">
      <c r="FP578" s="73"/>
      <c r="IA578" s="73"/>
      <c r="IB578" s="73"/>
      <c r="IE578" s="73"/>
      <c r="IJ578" s="73"/>
      <c r="IL578" s="73"/>
    </row>
    <row r="579" spans="172:246">
      <c r="FP579" s="73"/>
      <c r="IA579" s="73"/>
      <c r="IB579" s="73"/>
      <c r="IE579" s="73"/>
      <c r="IJ579" s="73"/>
      <c r="IL579" s="73"/>
    </row>
    <row r="580" spans="172:246">
      <c r="FP580" s="73"/>
      <c r="IA580" s="73"/>
      <c r="IB580" s="73"/>
      <c r="IE580" s="73"/>
      <c r="IJ580" s="73"/>
      <c r="IL580" s="73"/>
    </row>
    <row r="581" spans="172:246">
      <c r="FP581" s="73"/>
      <c r="IA581" s="73"/>
      <c r="IB581" s="73"/>
      <c r="IE581" s="73"/>
      <c r="IJ581" s="73"/>
      <c r="IL581" s="73"/>
    </row>
    <row r="582" spans="172:246">
      <c r="FP582" s="73"/>
      <c r="IA582" s="73"/>
      <c r="IB582" s="73"/>
      <c r="IE582" s="73"/>
      <c r="IJ582" s="73"/>
      <c r="IL582" s="73"/>
    </row>
    <row r="583" spans="172:246">
      <c r="FP583" s="73"/>
      <c r="IA583" s="73"/>
      <c r="IB583" s="73"/>
      <c r="IJ583" s="73"/>
      <c r="IL583" s="73"/>
    </row>
    <row r="584" spans="172:246">
      <c r="FP584" s="73"/>
      <c r="IA584" s="73"/>
      <c r="IB584" s="73"/>
      <c r="IJ584" s="73"/>
      <c r="IL584" s="73"/>
    </row>
    <row r="585" spans="172:246">
      <c r="FP585" s="73"/>
      <c r="IA585" s="73"/>
      <c r="IB585" s="73"/>
      <c r="IJ585" s="73"/>
      <c r="IL585" s="73"/>
    </row>
    <row r="586" spans="172:246">
      <c r="FP586" s="73"/>
      <c r="IA586" s="73"/>
      <c r="IB586" s="73"/>
      <c r="IJ586" s="73"/>
      <c r="IL586" s="73"/>
    </row>
    <row r="587" spans="172:246">
      <c r="FP587" s="73"/>
      <c r="IA587" s="73"/>
      <c r="IB587" s="73"/>
      <c r="IJ587" s="73"/>
      <c r="IL587" s="73"/>
    </row>
    <row r="588" spans="172:246">
      <c r="FP588" s="73"/>
      <c r="IA588" s="73"/>
      <c r="IB588" s="73"/>
      <c r="IJ588" s="73"/>
      <c r="IL588" s="73"/>
    </row>
    <row r="589" spans="172:246">
      <c r="FP589" s="73"/>
      <c r="IA589" s="73"/>
      <c r="IB589" s="73"/>
      <c r="IJ589" s="73"/>
      <c r="IL589" s="73"/>
    </row>
    <row r="590" spans="172:246">
      <c r="FP590" s="73"/>
      <c r="IA590" s="73"/>
      <c r="IB590" s="73"/>
      <c r="IJ590" s="73"/>
      <c r="IL590" s="73"/>
    </row>
    <row r="591" spans="172:246">
      <c r="FP591" s="73"/>
      <c r="IA591" s="73"/>
      <c r="IB591" s="73"/>
      <c r="IJ591" s="73"/>
      <c r="IL591" s="73"/>
    </row>
    <row r="592" spans="172:246">
      <c r="FP592" s="73"/>
      <c r="IA592" s="73"/>
      <c r="IB592" s="73"/>
      <c r="IJ592" s="73"/>
      <c r="IL592" s="73"/>
    </row>
    <row r="593" spans="172:246">
      <c r="FP593" s="73"/>
      <c r="IA593" s="73"/>
      <c r="IB593" s="73"/>
      <c r="IJ593" s="73"/>
      <c r="IL593" s="73"/>
    </row>
    <row r="594" spans="172:246">
      <c r="FP594" s="73"/>
      <c r="IA594" s="73"/>
      <c r="IB594" s="73"/>
      <c r="IJ594" s="73"/>
      <c r="IL594" s="73"/>
    </row>
    <row r="595" spans="172:246">
      <c r="FP595" s="73"/>
      <c r="IA595" s="73"/>
      <c r="IB595" s="73"/>
      <c r="IJ595" s="73"/>
      <c r="IL595" s="73"/>
    </row>
    <row r="596" spans="172:246">
      <c r="FP596" s="73"/>
      <c r="IA596" s="73"/>
      <c r="IB596" s="73"/>
      <c r="IJ596" s="73"/>
      <c r="IL596" s="73"/>
    </row>
    <row r="597" spans="172:246">
      <c r="FP597" s="73"/>
      <c r="IA597" s="73"/>
      <c r="IB597" s="73"/>
      <c r="IJ597" s="73"/>
      <c r="IL597" s="73"/>
    </row>
    <row r="598" spans="172:246">
      <c r="FP598" s="73"/>
      <c r="IA598" s="73"/>
      <c r="IB598" s="73"/>
      <c r="IJ598" s="73"/>
      <c r="IL598" s="73"/>
    </row>
    <row r="599" spans="172:246">
      <c r="FP599" s="73"/>
      <c r="IA599" s="73"/>
      <c r="IB599" s="73"/>
      <c r="IJ599" s="73"/>
      <c r="IL599" s="73"/>
    </row>
    <row r="600" spans="172:246">
      <c r="FP600" s="73"/>
      <c r="IA600" s="73"/>
      <c r="IB600" s="73"/>
      <c r="IJ600" s="73"/>
      <c r="IL600" s="73"/>
    </row>
    <row r="601" spans="172:246">
      <c r="FP601" s="73"/>
      <c r="IA601" s="73"/>
      <c r="IB601" s="73"/>
      <c r="IJ601" s="73"/>
      <c r="IL601" s="73"/>
    </row>
    <row r="602" spans="172:246">
      <c r="FP602" s="73"/>
      <c r="IA602" s="73"/>
      <c r="IB602" s="73"/>
      <c r="IJ602" s="73"/>
      <c r="IL602" s="73"/>
    </row>
    <row r="603" spans="172:246">
      <c r="FP603" s="73"/>
      <c r="IA603" s="73"/>
      <c r="IB603" s="73"/>
      <c r="IJ603" s="73"/>
      <c r="IL603" s="73"/>
    </row>
    <row r="604" spans="172:246">
      <c r="FP604" s="73"/>
      <c r="IA604" s="73"/>
      <c r="IB604" s="73"/>
      <c r="IJ604" s="73"/>
      <c r="IL604" s="73"/>
    </row>
    <row r="605" spans="172:246">
      <c r="FP605" s="73"/>
      <c r="IA605" s="73"/>
      <c r="IB605" s="73"/>
      <c r="IJ605" s="73"/>
      <c r="IL605" s="73"/>
    </row>
    <row r="606" spans="172:246">
      <c r="FP606" s="73"/>
      <c r="IA606" s="73"/>
      <c r="IB606" s="73"/>
      <c r="IJ606" s="73"/>
      <c r="IL606" s="73"/>
    </row>
    <row r="607" spans="172:246">
      <c r="FP607" s="73"/>
      <c r="IA607" s="73"/>
      <c r="IB607" s="73"/>
      <c r="IJ607" s="73"/>
      <c r="IL607" s="73"/>
    </row>
    <row r="608" spans="172:246">
      <c r="FP608" s="73"/>
      <c r="IA608" s="73"/>
      <c r="IB608" s="73"/>
      <c r="IJ608" s="73"/>
      <c r="IL608" s="73"/>
    </row>
    <row r="609" spans="172:246">
      <c r="FP609" s="73"/>
      <c r="IA609" s="73"/>
      <c r="IB609" s="73"/>
      <c r="IJ609" s="73"/>
      <c r="IL609" s="73"/>
    </row>
    <row r="610" spans="172:246">
      <c r="FP610" s="73"/>
      <c r="IA610" s="73"/>
      <c r="IB610" s="73"/>
      <c r="IJ610" s="73"/>
      <c r="IL610" s="73"/>
    </row>
    <row r="611" spans="172:246">
      <c r="FP611" s="73"/>
      <c r="IA611" s="73"/>
      <c r="IB611" s="73"/>
      <c r="IJ611" s="73"/>
      <c r="IL611" s="73"/>
    </row>
    <row r="612" spans="172:246">
      <c r="FP612" s="73"/>
      <c r="IA612" s="73"/>
      <c r="IB612" s="73"/>
      <c r="IJ612" s="73"/>
      <c r="IL612" s="73"/>
    </row>
    <row r="613" spans="172:246">
      <c r="FP613" s="73"/>
      <c r="IA613" s="73"/>
      <c r="IB613" s="73"/>
      <c r="IJ613" s="73"/>
      <c r="IL613" s="73"/>
    </row>
    <row r="614" spans="172:246">
      <c r="FP614" s="73"/>
      <c r="IA614" s="73"/>
      <c r="IB614" s="73"/>
      <c r="IJ614" s="73"/>
      <c r="IL614" s="73"/>
    </row>
    <row r="615" spans="172:246">
      <c r="FP615" s="73"/>
      <c r="IA615" s="73"/>
      <c r="IB615" s="73"/>
      <c r="IJ615" s="73"/>
      <c r="IL615" s="73"/>
    </row>
    <row r="616" spans="172:246">
      <c r="FP616" s="73"/>
      <c r="IA616" s="73"/>
      <c r="IB616" s="73"/>
      <c r="IJ616" s="73"/>
      <c r="IL616" s="73"/>
    </row>
    <row r="617" spans="172:246">
      <c r="FP617" s="73"/>
      <c r="IA617" s="73"/>
      <c r="IB617" s="73"/>
      <c r="IJ617" s="73"/>
      <c r="IL617" s="73"/>
    </row>
    <row r="618" spans="172:246">
      <c r="FP618" s="73"/>
      <c r="IA618" s="73"/>
      <c r="IB618" s="73"/>
      <c r="IJ618" s="73"/>
      <c r="IL618" s="73"/>
    </row>
    <row r="619" spans="172:246">
      <c r="FP619" s="73"/>
      <c r="IA619" s="73"/>
      <c r="IB619" s="73"/>
      <c r="IJ619" s="73"/>
      <c r="IL619" s="73"/>
    </row>
    <row r="620" spans="172:246">
      <c r="FP620" s="73"/>
      <c r="IA620" s="73"/>
      <c r="IB620" s="73"/>
      <c r="IJ620" s="73"/>
      <c r="IL620" s="73"/>
    </row>
    <row r="621" spans="172:246">
      <c r="FP621" s="73"/>
      <c r="IA621" s="73"/>
      <c r="IB621" s="73"/>
      <c r="IJ621" s="73"/>
      <c r="IL621" s="73"/>
    </row>
    <row r="622" spans="172:246">
      <c r="FP622" s="73"/>
      <c r="IA622" s="73"/>
      <c r="IB622" s="73"/>
      <c r="IJ622" s="73"/>
      <c r="IL622" s="73"/>
    </row>
    <row r="623" spans="172:246">
      <c r="FP623" s="73"/>
      <c r="IA623" s="73"/>
      <c r="IB623" s="73"/>
      <c r="IJ623" s="73"/>
      <c r="IL623" s="73"/>
    </row>
    <row r="624" spans="172:246">
      <c r="FP624" s="73"/>
      <c r="IA624" s="73"/>
      <c r="IB624" s="73"/>
      <c r="IJ624" s="73"/>
      <c r="IL624" s="73"/>
    </row>
    <row r="625" spans="172:246">
      <c r="FP625" s="73"/>
      <c r="IA625" s="73"/>
      <c r="IB625" s="73"/>
      <c r="IJ625" s="73"/>
      <c r="IL625" s="73"/>
    </row>
    <row r="626" spans="172:246">
      <c r="FP626" s="73"/>
      <c r="IA626" s="73"/>
      <c r="IB626" s="73"/>
      <c r="IJ626" s="73"/>
      <c r="IL626" s="73"/>
    </row>
    <row r="627" spans="172:246">
      <c r="FP627" s="73"/>
      <c r="IA627" s="73"/>
      <c r="IB627" s="73"/>
      <c r="IJ627" s="73"/>
      <c r="IL627" s="73"/>
    </row>
    <row r="628" spans="172:246">
      <c r="FP628" s="73"/>
      <c r="IA628" s="73"/>
      <c r="IB628" s="73"/>
      <c r="IJ628" s="73"/>
      <c r="IL628" s="73"/>
    </row>
    <row r="629" spans="172:246">
      <c r="FP629" s="73"/>
      <c r="IA629" s="73"/>
      <c r="IB629" s="73"/>
      <c r="IJ629" s="73"/>
      <c r="IL629" s="73"/>
    </row>
    <row r="630" spans="172:246">
      <c r="FP630" s="73"/>
      <c r="IA630" s="73"/>
      <c r="IB630" s="73"/>
      <c r="IJ630" s="73"/>
      <c r="IL630" s="73"/>
    </row>
    <row r="631" spans="172:246">
      <c r="FP631" s="73"/>
      <c r="IA631" s="73"/>
      <c r="IB631" s="73"/>
      <c r="IJ631" s="73"/>
      <c r="IL631" s="73"/>
    </row>
    <row r="632" spans="172:246">
      <c r="FP632" s="73"/>
      <c r="IA632" s="73"/>
      <c r="IB632" s="73"/>
      <c r="IJ632" s="73"/>
      <c r="IL632" s="73"/>
    </row>
    <row r="633" spans="172:246">
      <c r="FP633" s="73"/>
      <c r="IA633" s="73"/>
      <c r="IB633" s="73"/>
      <c r="IJ633" s="73"/>
      <c r="IL633" s="73"/>
    </row>
    <row r="634" spans="172:246">
      <c r="FP634" s="73"/>
      <c r="IA634" s="73"/>
      <c r="IB634" s="73"/>
      <c r="IJ634" s="73"/>
      <c r="IL634" s="73"/>
    </row>
    <row r="635" spans="172:246">
      <c r="FP635" s="73"/>
      <c r="IA635" s="73"/>
      <c r="IB635" s="73"/>
      <c r="IJ635" s="73"/>
      <c r="IL635" s="73"/>
    </row>
    <row r="636" spans="172:246">
      <c r="FP636" s="73"/>
      <c r="IA636" s="73"/>
      <c r="IB636" s="73"/>
      <c r="IJ636" s="73"/>
      <c r="IL636" s="73"/>
    </row>
    <row r="637" spans="172:246">
      <c r="FP637" s="73"/>
      <c r="IA637" s="73"/>
      <c r="IB637" s="73"/>
      <c r="IJ637" s="73"/>
      <c r="IL637" s="73"/>
    </row>
    <row r="638" spans="172:246">
      <c r="FP638" s="73"/>
      <c r="IA638" s="73"/>
      <c r="IB638" s="73"/>
      <c r="IJ638" s="73"/>
      <c r="IL638" s="73"/>
    </row>
    <row r="639" spans="172:246">
      <c r="FP639" s="73"/>
      <c r="IA639" s="73"/>
      <c r="IB639" s="73"/>
      <c r="IJ639" s="73"/>
      <c r="IL639" s="73"/>
    </row>
    <row r="640" spans="172:246">
      <c r="FP640" s="73"/>
      <c r="IA640" s="73"/>
      <c r="IB640" s="73"/>
      <c r="IJ640" s="73"/>
      <c r="IL640" s="73"/>
    </row>
    <row r="641" spans="172:246">
      <c r="FP641" s="73"/>
      <c r="IA641" s="73"/>
      <c r="IB641" s="73"/>
      <c r="IJ641" s="73"/>
      <c r="IL641" s="73"/>
    </row>
    <row r="642" spans="172:246">
      <c r="FP642" s="73"/>
      <c r="IA642" s="73"/>
      <c r="IB642" s="73"/>
      <c r="IJ642" s="73"/>
      <c r="IL642" s="73"/>
    </row>
    <row r="643" spans="172:246">
      <c r="FP643" s="73"/>
      <c r="IA643" s="73"/>
      <c r="IB643" s="73"/>
      <c r="IJ643" s="73"/>
      <c r="IL643" s="73"/>
    </row>
    <row r="644" spans="172:246">
      <c r="FP644" s="73"/>
      <c r="IA644" s="73"/>
      <c r="IB644" s="73"/>
      <c r="IJ644" s="73"/>
      <c r="IL644" s="73"/>
    </row>
    <row r="645" spans="172:246">
      <c r="FP645" s="73"/>
      <c r="IA645" s="73"/>
      <c r="IB645" s="73"/>
      <c r="IJ645" s="73"/>
      <c r="IL645" s="73"/>
    </row>
    <row r="646" spans="172:246">
      <c r="FP646" s="73"/>
      <c r="IA646" s="73"/>
      <c r="IB646" s="73"/>
      <c r="IJ646" s="73"/>
      <c r="IL646" s="73"/>
    </row>
    <row r="647" spans="172:246">
      <c r="FP647" s="73"/>
      <c r="IA647" s="73"/>
      <c r="IB647" s="73"/>
      <c r="IJ647" s="73"/>
      <c r="IL647" s="73"/>
    </row>
    <row r="648" spans="172:246">
      <c r="FP648" s="73"/>
      <c r="IA648" s="73"/>
      <c r="IB648" s="73"/>
      <c r="IJ648" s="73"/>
      <c r="IL648" s="73"/>
    </row>
    <row r="649" spans="172:246">
      <c r="FP649" s="73"/>
      <c r="IA649" s="73"/>
      <c r="IB649" s="73"/>
      <c r="IJ649" s="73"/>
      <c r="IL649" s="73"/>
    </row>
    <row r="650" spans="172:246">
      <c r="FP650" s="73"/>
      <c r="IA650" s="73"/>
      <c r="IB650" s="73"/>
      <c r="IJ650" s="73"/>
      <c r="IL650" s="73"/>
    </row>
    <row r="651" spans="172:246">
      <c r="FP651" s="73"/>
      <c r="IA651" s="73"/>
      <c r="IB651" s="73"/>
      <c r="IJ651" s="73"/>
      <c r="IL651" s="73"/>
    </row>
    <row r="652" spans="172:246">
      <c r="FP652" s="73"/>
      <c r="IA652" s="73"/>
      <c r="IB652" s="73"/>
      <c r="IJ652" s="73"/>
      <c r="IL652" s="73"/>
    </row>
    <row r="653" spans="172:246">
      <c r="FP653" s="73"/>
      <c r="IA653" s="73"/>
      <c r="IB653" s="73"/>
      <c r="IJ653" s="73"/>
      <c r="IL653" s="73"/>
    </row>
    <row r="654" spans="172:246">
      <c r="FP654" s="73"/>
      <c r="IA654" s="73"/>
      <c r="IB654" s="73"/>
      <c r="IJ654" s="73"/>
      <c r="IL654" s="73"/>
    </row>
    <row r="655" spans="172:246">
      <c r="FP655" s="73"/>
      <c r="IA655" s="73"/>
      <c r="IB655" s="73"/>
      <c r="IJ655" s="73"/>
      <c r="IL655" s="73"/>
    </row>
    <row r="656" spans="172:246">
      <c r="FP656" s="73"/>
      <c r="IA656" s="73"/>
      <c r="IB656" s="73"/>
      <c r="IJ656" s="73"/>
      <c r="IL656" s="73"/>
    </row>
    <row r="657" spans="172:246">
      <c r="FP657" s="73"/>
      <c r="IA657" s="73"/>
      <c r="IB657" s="73"/>
      <c r="IJ657" s="73"/>
      <c r="IL657" s="73"/>
    </row>
    <row r="658" spans="172:246">
      <c r="FP658" s="73"/>
      <c r="IA658" s="73"/>
      <c r="IB658" s="73"/>
      <c r="IJ658" s="73"/>
      <c r="IL658" s="73"/>
    </row>
    <row r="659" spans="172:246">
      <c r="FP659" s="73"/>
      <c r="IA659" s="73"/>
      <c r="IB659" s="73"/>
      <c r="IJ659" s="73"/>
      <c r="IL659" s="73"/>
    </row>
    <row r="660" spans="172:246">
      <c r="FP660" s="73"/>
      <c r="IA660" s="73"/>
      <c r="IB660" s="73"/>
      <c r="IJ660" s="73"/>
      <c r="IL660" s="73"/>
    </row>
    <row r="661" spans="172:246">
      <c r="FP661" s="73"/>
      <c r="IA661" s="73"/>
      <c r="IB661" s="73"/>
      <c r="IJ661" s="73"/>
      <c r="IL661" s="73"/>
    </row>
    <row r="662" spans="172:246">
      <c r="FP662" s="73"/>
      <c r="IA662" s="73"/>
      <c r="IB662" s="73"/>
      <c r="IJ662" s="73"/>
      <c r="IL662" s="73"/>
    </row>
    <row r="663" spans="172:246">
      <c r="FP663" s="73"/>
      <c r="IA663" s="73"/>
      <c r="IB663" s="73"/>
      <c r="IJ663" s="73"/>
      <c r="IL663" s="73"/>
    </row>
    <row r="664" spans="172:246">
      <c r="FP664" s="73"/>
      <c r="IA664" s="73"/>
      <c r="IB664" s="73"/>
      <c r="IJ664" s="73"/>
      <c r="IL664" s="73"/>
    </row>
    <row r="665" spans="172:246">
      <c r="FP665" s="73"/>
      <c r="IA665" s="73"/>
      <c r="IB665" s="73"/>
      <c r="IJ665" s="73"/>
      <c r="IL665" s="73"/>
    </row>
    <row r="666" spans="172:246">
      <c r="FP666" s="73"/>
      <c r="IA666" s="73"/>
      <c r="IB666" s="73"/>
      <c r="IJ666" s="73"/>
      <c r="IL666" s="73"/>
    </row>
    <row r="667" spans="172:246">
      <c r="FP667" s="73"/>
      <c r="IA667" s="73"/>
      <c r="IB667" s="73"/>
      <c r="IJ667" s="73"/>
      <c r="IL667" s="73"/>
    </row>
    <row r="668" spans="172:246">
      <c r="FP668" s="73"/>
      <c r="IA668" s="73"/>
      <c r="IB668" s="73"/>
      <c r="IJ668" s="73"/>
      <c r="IL668" s="73"/>
    </row>
    <row r="669" spans="172:246">
      <c r="FP669" s="73"/>
      <c r="IA669" s="73"/>
      <c r="IB669" s="73"/>
      <c r="IJ669" s="73"/>
      <c r="IL669" s="73"/>
    </row>
    <row r="670" spans="172:246">
      <c r="FP670" s="73"/>
      <c r="IA670" s="73"/>
      <c r="IB670" s="73"/>
      <c r="IJ670" s="73"/>
      <c r="IL670" s="73"/>
    </row>
    <row r="671" spans="172:246">
      <c r="FP671" s="73"/>
      <c r="IA671" s="73"/>
      <c r="IB671" s="73"/>
      <c r="IJ671" s="73"/>
      <c r="IL671" s="73"/>
    </row>
    <row r="672" spans="172:246">
      <c r="FP672" s="73"/>
      <c r="IA672" s="73"/>
      <c r="IB672" s="73"/>
      <c r="IJ672" s="73"/>
      <c r="IL672" s="73"/>
    </row>
    <row r="673" spans="172:246">
      <c r="FP673" s="73"/>
      <c r="IA673" s="73"/>
      <c r="IB673" s="73"/>
      <c r="IJ673" s="73"/>
      <c r="IL673" s="73"/>
    </row>
    <row r="674" spans="172:246">
      <c r="FP674" s="73"/>
      <c r="IA674" s="73"/>
      <c r="IB674" s="73"/>
      <c r="IJ674" s="73"/>
      <c r="IL674" s="73"/>
    </row>
    <row r="675" spans="172:246">
      <c r="FP675" s="73"/>
      <c r="IA675" s="73"/>
      <c r="IB675" s="73"/>
      <c r="IJ675" s="73"/>
      <c r="IL675" s="73"/>
    </row>
    <row r="676" spans="172:246">
      <c r="FP676" s="73"/>
      <c r="IA676" s="73"/>
      <c r="IB676" s="73"/>
      <c r="IJ676" s="73"/>
      <c r="IL676" s="73"/>
    </row>
    <row r="677" spans="172:246">
      <c r="FP677" s="73"/>
      <c r="IA677" s="73"/>
      <c r="IB677" s="73"/>
      <c r="IJ677" s="73"/>
      <c r="IL677" s="73"/>
    </row>
    <row r="678" spans="172:246">
      <c r="FP678" s="73"/>
      <c r="IA678" s="73"/>
      <c r="IB678" s="73"/>
      <c r="IJ678" s="73"/>
      <c r="IL678" s="73"/>
    </row>
    <row r="679" spans="172:246">
      <c r="FP679" s="73"/>
      <c r="IA679" s="73"/>
      <c r="IB679" s="73"/>
      <c r="IJ679" s="73"/>
      <c r="IL679" s="73"/>
    </row>
    <row r="680" spans="172:246">
      <c r="FP680" s="73"/>
      <c r="IA680" s="73"/>
      <c r="IB680" s="73"/>
      <c r="IJ680" s="73"/>
      <c r="IL680" s="73"/>
    </row>
    <row r="681" spans="172:246">
      <c r="FP681" s="73"/>
      <c r="IA681" s="73"/>
      <c r="IB681" s="73"/>
      <c r="IJ681" s="73"/>
      <c r="IL681" s="73"/>
    </row>
    <row r="682" spans="172:246">
      <c r="FP682" s="73"/>
      <c r="IA682" s="73"/>
      <c r="IB682" s="73"/>
      <c r="IJ682" s="73"/>
      <c r="IL682" s="73"/>
    </row>
    <row r="683" spans="172:246">
      <c r="FP683" s="73"/>
      <c r="IA683" s="73"/>
      <c r="IB683" s="73"/>
      <c r="IJ683" s="73"/>
      <c r="IL683" s="73"/>
    </row>
    <row r="684" spans="172:246">
      <c r="FP684" s="73"/>
      <c r="IA684" s="73"/>
      <c r="IB684" s="73"/>
      <c r="IJ684" s="73"/>
      <c r="IL684" s="73"/>
    </row>
    <row r="685" spans="172:246">
      <c r="FP685" s="73"/>
      <c r="IA685" s="73"/>
      <c r="IB685" s="73"/>
      <c r="IJ685" s="73"/>
      <c r="IL685" s="73"/>
    </row>
    <row r="686" spans="172:246">
      <c r="FP686" s="73"/>
      <c r="IA686" s="73"/>
      <c r="IB686" s="73"/>
      <c r="IJ686" s="73"/>
      <c r="IL686" s="73"/>
    </row>
    <row r="687" spans="172:246">
      <c r="FP687" s="73"/>
      <c r="IA687" s="73"/>
      <c r="IB687" s="73"/>
      <c r="IJ687" s="73"/>
      <c r="IL687" s="73"/>
    </row>
    <row r="688" spans="172:246">
      <c r="FP688" s="73"/>
      <c r="IA688" s="73"/>
      <c r="IB688" s="73"/>
      <c r="IJ688" s="73"/>
      <c r="IL688" s="73"/>
    </row>
    <row r="689" spans="172:246">
      <c r="FP689" s="73"/>
      <c r="IA689" s="73"/>
      <c r="IB689" s="73"/>
      <c r="IJ689" s="73"/>
      <c r="IL689" s="73"/>
    </row>
    <row r="690" spans="172:246">
      <c r="FP690" s="73"/>
      <c r="IA690" s="73"/>
      <c r="IB690" s="73"/>
      <c r="IJ690" s="73"/>
      <c r="IL690" s="73"/>
    </row>
    <row r="691" spans="172:246">
      <c r="FP691" s="73"/>
      <c r="IA691" s="73"/>
      <c r="IB691" s="73"/>
      <c r="IJ691" s="73"/>
      <c r="IL691" s="73"/>
    </row>
    <row r="692" spans="172:246">
      <c r="FP692" s="73"/>
      <c r="IA692" s="73"/>
      <c r="IB692" s="73"/>
      <c r="IJ692" s="73"/>
      <c r="IL692" s="73"/>
    </row>
    <row r="693" spans="172:246">
      <c r="FP693" s="73"/>
      <c r="IA693" s="73"/>
      <c r="IB693" s="73"/>
      <c r="IJ693" s="73"/>
      <c r="IL693" s="73"/>
    </row>
    <row r="694" spans="172:246">
      <c r="FP694" s="73"/>
      <c r="IA694" s="73"/>
      <c r="IB694" s="73"/>
      <c r="IJ694" s="73"/>
      <c r="IL694" s="73"/>
    </row>
    <row r="695" spans="172:246">
      <c r="FP695" s="73"/>
      <c r="IA695" s="73"/>
      <c r="IB695" s="73"/>
      <c r="IJ695" s="73"/>
      <c r="IL695" s="73"/>
    </row>
    <row r="696" spans="172:246">
      <c r="FP696" s="73"/>
      <c r="IA696" s="73"/>
      <c r="IB696" s="73"/>
      <c r="IJ696" s="73"/>
      <c r="IL696" s="73"/>
    </row>
    <row r="697" spans="172:246">
      <c r="FP697" s="73"/>
      <c r="IA697" s="73"/>
      <c r="IB697" s="73"/>
      <c r="IJ697" s="73"/>
      <c r="IL697" s="73"/>
    </row>
    <row r="698" spans="172:246">
      <c r="FP698" s="73"/>
      <c r="IA698" s="73"/>
      <c r="IB698" s="73"/>
      <c r="IJ698" s="73"/>
      <c r="IL698" s="73"/>
    </row>
    <row r="699" spans="172:246">
      <c r="FP699" s="73"/>
      <c r="IA699" s="73"/>
      <c r="IB699" s="73"/>
      <c r="IJ699" s="73"/>
      <c r="IL699" s="73"/>
    </row>
    <row r="700" spans="172:246">
      <c r="FP700" s="73"/>
      <c r="IA700" s="73"/>
      <c r="IB700" s="73"/>
      <c r="IJ700" s="73"/>
      <c r="IL700" s="73"/>
    </row>
    <row r="701" spans="172:246">
      <c r="FP701" s="73"/>
      <c r="IA701" s="73"/>
      <c r="IB701" s="73"/>
      <c r="IJ701" s="73"/>
      <c r="IL701" s="73"/>
    </row>
    <row r="702" spans="172:246">
      <c r="FP702" s="73"/>
      <c r="IA702" s="73"/>
      <c r="IB702" s="73"/>
      <c r="IJ702" s="73"/>
      <c r="IL702" s="73"/>
    </row>
    <row r="703" spans="172:246">
      <c r="FP703" s="73"/>
      <c r="IA703" s="73"/>
      <c r="IB703" s="73"/>
      <c r="IJ703" s="73"/>
      <c r="IL703" s="73"/>
    </row>
    <row r="704" spans="172:246">
      <c r="FP704" s="73"/>
      <c r="IA704" s="73"/>
      <c r="IB704" s="73"/>
      <c r="IJ704" s="73"/>
      <c r="IL704" s="73"/>
    </row>
    <row r="705" spans="172:246">
      <c r="FP705" s="73"/>
      <c r="IA705" s="73"/>
      <c r="IB705" s="73"/>
      <c r="IJ705" s="73"/>
      <c r="IL705" s="73"/>
    </row>
    <row r="706" spans="172:246">
      <c r="FP706" s="73"/>
      <c r="IA706" s="73"/>
      <c r="IB706" s="73"/>
      <c r="IJ706" s="73"/>
      <c r="IL706" s="73"/>
    </row>
    <row r="707" spans="172:246">
      <c r="FP707" s="73"/>
      <c r="IA707" s="73"/>
      <c r="IB707" s="73"/>
      <c r="IJ707" s="73"/>
      <c r="IL707" s="73"/>
    </row>
    <row r="708" spans="172:246">
      <c r="FP708" s="73"/>
      <c r="IA708" s="73"/>
      <c r="IB708" s="73"/>
      <c r="IJ708" s="73"/>
      <c r="IL708" s="73"/>
    </row>
    <row r="709" spans="172:246">
      <c r="FP709" s="73"/>
      <c r="IA709" s="73"/>
      <c r="IB709" s="73"/>
      <c r="IJ709" s="73"/>
      <c r="IL709" s="73"/>
    </row>
    <row r="710" spans="172:246">
      <c r="FP710" s="73"/>
      <c r="IA710" s="73"/>
      <c r="IB710" s="73"/>
      <c r="IJ710" s="73"/>
      <c r="IL710" s="73"/>
    </row>
    <row r="711" spans="172:246">
      <c r="FP711" s="73"/>
      <c r="IA711" s="73"/>
      <c r="IB711" s="73"/>
      <c r="IJ711" s="73"/>
      <c r="IL711" s="73"/>
    </row>
    <row r="712" spans="172:246">
      <c r="FP712" s="73"/>
      <c r="IA712" s="73"/>
      <c r="IB712" s="73"/>
      <c r="IJ712" s="73"/>
      <c r="IL712" s="73"/>
    </row>
    <row r="713" spans="172:246">
      <c r="FP713" s="73"/>
      <c r="IA713" s="73"/>
      <c r="IB713" s="73"/>
      <c r="IJ713" s="73"/>
      <c r="IL713" s="73"/>
    </row>
    <row r="714" spans="172:246">
      <c r="FP714" s="73"/>
      <c r="IA714" s="73"/>
      <c r="IB714" s="73"/>
      <c r="IJ714" s="73"/>
      <c r="IL714" s="73"/>
    </row>
    <row r="715" spans="172:246">
      <c r="FP715" s="73"/>
      <c r="IA715" s="73"/>
      <c r="IB715" s="73"/>
      <c r="IJ715" s="73"/>
      <c r="IL715" s="73"/>
    </row>
    <row r="716" spans="172:246">
      <c r="FP716" s="73"/>
      <c r="IA716" s="73"/>
      <c r="IB716" s="73"/>
      <c r="IJ716" s="73"/>
      <c r="IL716" s="73"/>
    </row>
    <row r="717" spans="172:246">
      <c r="FP717" s="73"/>
      <c r="IA717" s="73"/>
      <c r="IB717" s="73"/>
      <c r="IJ717" s="73"/>
      <c r="IL717" s="73"/>
    </row>
    <row r="718" spans="172:246">
      <c r="FP718" s="73"/>
      <c r="IA718" s="73"/>
      <c r="IB718" s="73"/>
      <c r="IJ718" s="73"/>
      <c r="IL718" s="73"/>
    </row>
    <row r="719" spans="172:246">
      <c r="FP719" s="73"/>
      <c r="IA719" s="73"/>
      <c r="IB719" s="73"/>
      <c r="IJ719" s="73"/>
      <c r="IL719" s="73"/>
    </row>
    <row r="720" spans="172:246">
      <c r="FP720" s="73"/>
      <c r="IA720" s="73"/>
      <c r="IB720" s="73"/>
      <c r="IJ720" s="73"/>
      <c r="IL720" s="73"/>
    </row>
    <row r="721" spans="172:246">
      <c r="FP721" s="73"/>
      <c r="IA721" s="73"/>
      <c r="IB721" s="73"/>
      <c r="IJ721" s="73"/>
      <c r="IL721" s="73"/>
    </row>
    <row r="722" spans="172:246">
      <c r="FP722" s="73"/>
      <c r="IA722" s="73"/>
      <c r="IB722" s="73"/>
      <c r="IJ722" s="73"/>
      <c r="IL722" s="73"/>
    </row>
    <row r="723" spans="172:246">
      <c r="FP723" s="73"/>
      <c r="IA723" s="73"/>
      <c r="IB723" s="73"/>
      <c r="IJ723" s="73"/>
      <c r="IL723" s="73"/>
    </row>
    <row r="724" spans="172:246">
      <c r="FP724" s="73"/>
      <c r="IA724" s="73"/>
      <c r="IB724" s="73"/>
      <c r="IJ724" s="73"/>
      <c r="IL724" s="73"/>
    </row>
    <row r="725" spans="172:246">
      <c r="FP725" s="73"/>
      <c r="IA725" s="73"/>
      <c r="IB725" s="73"/>
      <c r="IJ725" s="73"/>
      <c r="IL725" s="73"/>
    </row>
    <row r="726" spans="172:246">
      <c r="FP726" s="73"/>
      <c r="IA726" s="73"/>
      <c r="IB726" s="73"/>
      <c r="IJ726" s="73"/>
      <c r="IL726" s="73"/>
    </row>
    <row r="727" spans="172:246">
      <c r="FP727" s="73"/>
      <c r="IA727" s="73"/>
      <c r="IB727" s="73"/>
      <c r="IJ727" s="73"/>
      <c r="IL727" s="73"/>
    </row>
    <row r="728" spans="172:246">
      <c r="FP728" s="73"/>
      <c r="IA728" s="73"/>
      <c r="IB728" s="73"/>
      <c r="IJ728" s="73"/>
      <c r="IL728" s="73"/>
    </row>
    <row r="729" spans="172:246">
      <c r="FP729" s="73"/>
      <c r="IA729" s="73"/>
      <c r="IB729" s="73"/>
      <c r="IJ729" s="73"/>
      <c r="IL729" s="73"/>
    </row>
    <row r="730" spans="172:246">
      <c r="FP730" s="73"/>
      <c r="IA730" s="73"/>
      <c r="IB730" s="73"/>
      <c r="IJ730" s="73"/>
      <c r="IL730" s="73"/>
    </row>
    <row r="731" spans="172:246">
      <c r="FP731" s="73"/>
      <c r="IA731" s="73"/>
      <c r="IB731" s="73"/>
      <c r="IJ731" s="73"/>
      <c r="IL731" s="73"/>
    </row>
    <row r="732" spans="172:246">
      <c r="FP732" s="73"/>
      <c r="IA732" s="73"/>
      <c r="IB732" s="73"/>
      <c r="IJ732" s="73"/>
      <c r="IL732" s="73"/>
    </row>
    <row r="733" spans="172:246">
      <c r="FP733" s="73"/>
      <c r="IA733" s="73"/>
      <c r="IB733" s="73"/>
      <c r="IJ733" s="73"/>
      <c r="IL733" s="73"/>
    </row>
    <row r="734" spans="172:246">
      <c r="FP734" s="73"/>
      <c r="IA734" s="73"/>
      <c r="IB734" s="73"/>
      <c r="IJ734" s="73"/>
      <c r="IL734" s="73"/>
    </row>
    <row r="735" spans="172:246">
      <c r="FP735" s="73"/>
      <c r="IA735" s="73"/>
      <c r="IB735" s="73"/>
      <c r="IJ735" s="73"/>
      <c r="IL735" s="73"/>
    </row>
    <row r="736" spans="172:246">
      <c r="FP736" s="73"/>
      <c r="IA736" s="73"/>
      <c r="IB736" s="73"/>
      <c r="IJ736" s="73"/>
      <c r="IL736" s="73"/>
    </row>
    <row r="737" spans="172:246">
      <c r="FP737" s="73"/>
      <c r="IA737" s="73"/>
      <c r="IB737" s="73"/>
      <c r="IJ737" s="73"/>
      <c r="IL737" s="73"/>
    </row>
    <row r="738" spans="172:246">
      <c r="FP738" s="73"/>
      <c r="IA738" s="73"/>
      <c r="IB738" s="73"/>
      <c r="IJ738" s="73"/>
      <c r="IL738" s="73"/>
    </row>
    <row r="739" spans="172:246">
      <c r="FP739" s="73"/>
      <c r="IA739" s="73"/>
      <c r="IB739" s="73"/>
      <c r="IJ739" s="73"/>
      <c r="IL739" s="73"/>
    </row>
    <row r="740" spans="172:246">
      <c r="FP740" s="73"/>
      <c r="IA740" s="73"/>
      <c r="IB740" s="73"/>
      <c r="IJ740" s="73"/>
      <c r="IL740" s="73"/>
    </row>
    <row r="741" spans="172:246">
      <c r="FP741" s="73"/>
      <c r="IA741" s="73"/>
      <c r="IB741" s="73"/>
      <c r="IJ741" s="73"/>
      <c r="IL741" s="73"/>
    </row>
    <row r="742" spans="172:246">
      <c r="FP742" s="73"/>
      <c r="IA742" s="73"/>
      <c r="IB742" s="73"/>
      <c r="IJ742" s="73"/>
      <c r="IL742" s="73"/>
    </row>
    <row r="743" spans="172:246">
      <c r="FP743" s="73"/>
      <c r="IA743" s="73"/>
      <c r="IB743" s="73"/>
      <c r="IJ743" s="73"/>
      <c r="IL743" s="73"/>
    </row>
    <row r="744" spans="172:246">
      <c r="FP744" s="73"/>
      <c r="IA744" s="73"/>
      <c r="IB744" s="73"/>
      <c r="IJ744" s="73"/>
      <c r="IL744" s="73"/>
    </row>
    <row r="745" spans="172:246">
      <c r="FP745" s="73"/>
      <c r="IA745" s="73"/>
      <c r="IB745" s="73"/>
      <c r="IJ745" s="73"/>
      <c r="IL745" s="73"/>
    </row>
    <row r="746" spans="172:246">
      <c r="FP746" s="73"/>
      <c r="IA746" s="73"/>
      <c r="IB746" s="73"/>
      <c r="IJ746" s="73"/>
      <c r="IL746" s="73"/>
    </row>
    <row r="747" spans="172:246">
      <c r="FP747" s="73"/>
      <c r="IA747" s="73"/>
      <c r="IB747" s="73"/>
      <c r="IJ747" s="73"/>
      <c r="IL747" s="73"/>
    </row>
    <row r="748" spans="172:246">
      <c r="FP748" s="73"/>
      <c r="IA748" s="73"/>
      <c r="IB748" s="73"/>
      <c r="IJ748" s="73"/>
      <c r="IL748" s="73"/>
    </row>
    <row r="749" spans="172:246">
      <c r="FP749" s="73"/>
      <c r="IA749" s="73"/>
      <c r="IB749" s="73"/>
      <c r="IJ749" s="73"/>
      <c r="IL749" s="73"/>
    </row>
    <row r="750" spans="172:246">
      <c r="FP750" s="73"/>
      <c r="IA750" s="73"/>
      <c r="IB750" s="73"/>
      <c r="IJ750" s="73"/>
      <c r="IL750" s="73"/>
    </row>
    <row r="751" spans="172:246">
      <c r="FP751" s="73"/>
      <c r="IA751" s="73"/>
      <c r="IB751" s="73"/>
      <c r="IJ751" s="73"/>
      <c r="IL751" s="73"/>
    </row>
    <row r="752" spans="172:246">
      <c r="FP752" s="73"/>
      <c r="IA752" s="73"/>
      <c r="IB752" s="73"/>
      <c r="IJ752" s="73"/>
      <c r="IL752" s="73"/>
    </row>
    <row r="753" spans="172:246">
      <c r="FP753" s="73"/>
      <c r="IA753" s="73"/>
      <c r="IB753" s="73"/>
      <c r="IJ753" s="73"/>
      <c r="IL753" s="73"/>
    </row>
    <row r="754" spans="172:246">
      <c r="FP754" s="73"/>
      <c r="IA754" s="73"/>
      <c r="IB754" s="73"/>
      <c r="IJ754" s="73"/>
      <c r="IL754" s="73"/>
    </row>
    <row r="755" spans="172:246">
      <c r="FP755" s="73"/>
      <c r="IA755" s="73"/>
      <c r="IB755" s="73"/>
      <c r="IJ755" s="73"/>
      <c r="IL755" s="73"/>
    </row>
    <row r="756" spans="172:246">
      <c r="FP756" s="73"/>
      <c r="IA756" s="73"/>
      <c r="IB756" s="73"/>
      <c r="IJ756" s="73"/>
      <c r="IL756" s="73"/>
    </row>
    <row r="757" spans="172:246">
      <c r="FP757" s="73"/>
      <c r="IA757" s="73"/>
      <c r="IB757" s="73"/>
      <c r="IJ757" s="73"/>
      <c r="IL757" s="73"/>
    </row>
    <row r="758" spans="172:246">
      <c r="FP758" s="73"/>
      <c r="IA758" s="73"/>
      <c r="IB758" s="73"/>
      <c r="IJ758" s="73"/>
      <c r="IL758" s="73"/>
    </row>
    <row r="759" spans="172:246">
      <c r="FP759" s="73"/>
      <c r="IA759" s="73"/>
      <c r="IB759" s="73"/>
      <c r="IJ759" s="73"/>
      <c r="IL759" s="73"/>
    </row>
    <row r="760" spans="172:246">
      <c r="FP760" s="73"/>
      <c r="IA760" s="73"/>
      <c r="IB760" s="73"/>
      <c r="IJ760" s="73"/>
      <c r="IL760" s="73"/>
    </row>
    <row r="761" spans="172:246">
      <c r="FP761" s="73"/>
      <c r="IA761" s="73"/>
      <c r="IB761" s="73"/>
      <c r="IJ761" s="73"/>
      <c r="IL761" s="73"/>
    </row>
    <row r="762" spans="172:246">
      <c r="FP762" s="73"/>
      <c r="IA762" s="73"/>
      <c r="IB762" s="73"/>
      <c r="IJ762" s="73"/>
      <c r="IL762" s="73"/>
    </row>
    <row r="763" spans="172:246">
      <c r="FP763" s="73"/>
      <c r="IA763" s="73"/>
      <c r="IB763" s="73"/>
      <c r="IJ763" s="73"/>
      <c r="IL763" s="73"/>
    </row>
    <row r="764" spans="172:246">
      <c r="FP764" s="73"/>
      <c r="IA764" s="73"/>
      <c r="IB764" s="73"/>
      <c r="IJ764" s="73"/>
      <c r="IL764" s="73"/>
    </row>
    <row r="765" spans="172:246">
      <c r="FP765" s="73"/>
      <c r="IA765" s="73"/>
      <c r="IB765" s="73"/>
      <c r="IJ765" s="73"/>
      <c r="IL765" s="73"/>
    </row>
    <row r="766" spans="172:246">
      <c r="FP766" s="73"/>
      <c r="IA766" s="73"/>
      <c r="IB766" s="73"/>
      <c r="IJ766" s="73"/>
      <c r="IL766" s="73"/>
    </row>
    <row r="767" spans="172:246">
      <c r="FP767" s="73"/>
      <c r="IA767" s="73"/>
      <c r="IB767" s="73"/>
      <c r="IJ767" s="73"/>
      <c r="IL767" s="73"/>
    </row>
    <row r="768" spans="172:246">
      <c r="FP768" s="73"/>
      <c r="IA768" s="73"/>
      <c r="IB768" s="73"/>
      <c r="IJ768" s="73"/>
      <c r="IL768" s="73"/>
    </row>
    <row r="769" spans="172:246">
      <c r="FP769" s="73"/>
      <c r="IA769" s="73"/>
      <c r="IB769" s="73"/>
      <c r="IJ769" s="73"/>
      <c r="IL769" s="73"/>
    </row>
    <row r="770" spans="172:246">
      <c r="FP770" s="73"/>
      <c r="IA770" s="73"/>
      <c r="IB770" s="73"/>
      <c r="IJ770" s="73"/>
      <c r="IL770" s="73"/>
    </row>
    <row r="771" spans="172:246">
      <c r="FP771" s="73"/>
      <c r="IA771" s="73"/>
      <c r="IB771" s="73"/>
      <c r="IJ771" s="73"/>
      <c r="IL771" s="73"/>
    </row>
    <row r="772" spans="172:246">
      <c r="FP772" s="73"/>
      <c r="IA772" s="73"/>
      <c r="IB772" s="73"/>
      <c r="IJ772" s="73"/>
      <c r="IL772" s="73"/>
    </row>
    <row r="773" spans="172:246">
      <c r="FP773" s="73"/>
      <c r="IA773" s="73"/>
      <c r="IB773" s="73"/>
      <c r="IJ773" s="73"/>
      <c r="IL773" s="73"/>
    </row>
    <row r="774" spans="172:246">
      <c r="FP774" s="73"/>
      <c r="IA774" s="73"/>
      <c r="IB774" s="73"/>
      <c r="IJ774" s="73"/>
      <c r="IL774" s="73"/>
    </row>
    <row r="775" spans="172:246">
      <c r="FP775" s="73"/>
      <c r="IA775" s="73"/>
      <c r="IB775" s="73"/>
      <c r="IJ775" s="73"/>
      <c r="IL775" s="73"/>
    </row>
    <row r="776" spans="172:246">
      <c r="FP776" s="73"/>
      <c r="IA776" s="73"/>
      <c r="IB776" s="73"/>
      <c r="IJ776" s="73"/>
      <c r="IL776" s="73"/>
    </row>
    <row r="777" spans="172:246">
      <c r="FP777" s="73"/>
      <c r="IA777" s="73"/>
      <c r="IB777" s="73"/>
      <c r="IJ777" s="73"/>
      <c r="IL777" s="73"/>
    </row>
    <row r="778" spans="172:246">
      <c r="FP778" s="73"/>
      <c r="IA778" s="73"/>
      <c r="IB778" s="73"/>
      <c r="IJ778" s="73"/>
      <c r="IL778" s="73"/>
    </row>
    <row r="779" spans="172:246">
      <c r="FP779" s="73"/>
      <c r="IA779" s="73"/>
      <c r="IB779" s="73"/>
      <c r="IJ779" s="73"/>
      <c r="IL779" s="73"/>
    </row>
    <row r="780" spans="172:246">
      <c r="FP780" s="73"/>
      <c r="IA780" s="73"/>
      <c r="IB780" s="73"/>
      <c r="IJ780" s="73"/>
      <c r="IL780" s="73"/>
    </row>
    <row r="781" spans="172:246">
      <c r="FP781" s="73"/>
      <c r="IA781" s="73"/>
      <c r="IB781" s="73"/>
      <c r="IJ781" s="73"/>
      <c r="IL781" s="73"/>
    </row>
    <row r="782" spans="172:246">
      <c r="FP782" s="73"/>
      <c r="IA782" s="73"/>
      <c r="IB782" s="73"/>
      <c r="IJ782" s="73"/>
      <c r="IL782" s="73"/>
    </row>
    <row r="783" spans="172:246">
      <c r="FP783" s="73"/>
      <c r="IA783" s="73"/>
      <c r="IB783" s="73"/>
      <c r="IJ783" s="73"/>
      <c r="IL783" s="73"/>
    </row>
    <row r="784" spans="172:246">
      <c r="FP784" s="73"/>
      <c r="IA784" s="73"/>
      <c r="IB784" s="73"/>
      <c r="IJ784" s="73"/>
      <c r="IL784" s="73"/>
    </row>
    <row r="785" spans="172:246">
      <c r="FP785" s="73"/>
      <c r="IA785" s="73"/>
      <c r="IB785" s="73"/>
      <c r="IJ785" s="73"/>
      <c r="IL785" s="73"/>
    </row>
    <row r="786" spans="172:246">
      <c r="FP786" s="73"/>
      <c r="IA786" s="73"/>
      <c r="IB786" s="73"/>
      <c r="IJ786" s="73"/>
      <c r="IL786" s="73"/>
    </row>
    <row r="787" spans="172:246">
      <c r="FP787" s="73"/>
      <c r="IA787" s="73"/>
      <c r="IB787" s="73"/>
      <c r="IJ787" s="73"/>
      <c r="IL787" s="73"/>
    </row>
    <row r="788" spans="172:246">
      <c r="FP788" s="73"/>
      <c r="IA788" s="73"/>
      <c r="IB788" s="73"/>
      <c r="IJ788" s="73"/>
      <c r="IL788" s="73"/>
    </row>
    <row r="789" spans="172:246">
      <c r="FP789" s="73"/>
      <c r="IA789" s="73"/>
      <c r="IB789" s="73"/>
      <c r="IJ789" s="73"/>
      <c r="IL789" s="73"/>
    </row>
    <row r="790" spans="172:246">
      <c r="FP790" s="73"/>
      <c r="IA790" s="73"/>
      <c r="IB790" s="73"/>
      <c r="IJ790" s="73"/>
      <c r="IL790" s="73"/>
    </row>
    <row r="791" spans="172:246">
      <c r="FP791" s="73"/>
      <c r="IA791" s="73"/>
      <c r="IB791" s="73"/>
      <c r="IJ791" s="73"/>
      <c r="IL791" s="73"/>
    </row>
    <row r="792" spans="172:246">
      <c r="FP792" s="73"/>
      <c r="IA792" s="73"/>
      <c r="IB792" s="73"/>
      <c r="IJ792" s="73"/>
      <c r="IL792" s="73"/>
    </row>
    <row r="793" spans="172:246">
      <c r="FP793" s="73"/>
      <c r="IA793" s="73"/>
      <c r="IB793" s="73"/>
      <c r="IJ793" s="73"/>
      <c r="IL793" s="73"/>
    </row>
    <row r="794" spans="172:246">
      <c r="FP794" s="73"/>
      <c r="IA794" s="73"/>
      <c r="IB794" s="73"/>
      <c r="IJ794" s="73"/>
      <c r="IL794" s="73"/>
    </row>
    <row r="795" spans="172:246">
      <c r="FP795" s="73"/>
      <c r="IA795" s="73"/>
      <c r="IB795" s="73"/>
      <c r="IJ795" s="73"/>
      <c r="IL795" s="73"/>
    </row>
    <row r="796" spans="172:246">
      <c r="FP796" s="73"/>
      <c r="IA796" s="73"/>
      <c r="IB796" s="73"/>
      <c r="IJ796" s="73"/>
      <c r="IL796" s="73"/>
    </row>
    <row r="797" spans="172:246">
      <c r="FP797" s="73"/>
      <c r="IA797" s="73"/>
      <c r="IB797" s="73"/>
      <c r="IJ797" s="73"/>
      <c r="IL797" s="73"/>
    </row>
    <row r="798" spans="172:246">
      <c r="FP798" s="73"/>
      <c r="IA798" s="73"/>
      <c r="IB798" s="73"/>
      <c r="IJ798" s="73"/>
      <c r="IL798" s="73"/>
    </row>
    <row r="799" spans="172:246">
      <c r="FP799" s="73"/>
      <c r="IA799" s="73"/>
      <c r="IB799" s="73"/>
      <c r="IJ799" s="73"/>
      <c r="IL799" s="73"/>
    </row>
    <row r="800" spans="172:246">
      <c r="FP800" s="73"/>
      <c r="IA800" s="73"/>
      <c r="IB800" s="73"/>
      <c r="IJ800" s="73"/>
      <c r="IL800" s="73"/>
    </row>
    <row r="801" spans="172:246">
      <c r="FP801" s="73"/>
      <c r="IA801" s="73"/>
      <c r="IB801" s="73"/>
      <c r="IJ801" s="73"/>
      <c r="IL801" s="73"/>
    </row>
    <row r="802" spans="172:246">
      <c r="FP802" s="73"/>
      <c r="IA802" s="73"/>
      <c r="IB802" s="73"/>
      <c r="IJ802" s="73"/>
      <c r="IL802" s="73"/>
    </row>
    <row r="803" spans="172:246">
      <c r="FP803" s="73"/>
      <c r="IA803" s="73"/>
      <c r="IB803" s="73"/>
      <c r="IJ803" s="73"/>
      <c r="IL803" s="73"/>
    </row>
    <row r="804" spans="172:246">
      <c r="FP804" s="73"/>
      <c r="IA804" s="73"/>
      <c r="IB804" s="73"/>
      <c r="IJ804" s="73"/>
      <c r="IL804" s="73"/>
    </row>
    <row r="805" spans="172:246">
      <c r="FP805" s="73"/>
      <c r="IA805" s="73"/>
      <c r="IB805" s="73"/>
      <c r="IJ805" s="73"/>
      <c r="IL805" s="73"/>
    </row>
    <row r="806" spans="172:246">
      <c r="FP806" s="73"/>
      <c r="IA806" s="73"/>
      <c r="IB806" s="73"/>
      <c r="IJ806" s="73"/>
      <c r="IL806" s="73"/>
    </row>
    <row r="807" spans="172:246">
      <c r="FP807" s="73"/>
      <c r="IA807" s="73"/>
      <c r="IB807" s="73"/>
      <c r="IJ807" s="73"/>
      <c r="IL807" s="73"/>
    </row>
    <row r="808" spans="172:246">
      <c r="FP808" s="73"/>
      <c r="IA808" s="73"/>
      <c r="IB808" s="73"/>
      <c r="IJ808" s="73"/>
      <c r="IL808" s="73"/>
    </row>
    <row r="809" spans="172:246">
      <c r="FP809" s="73"/>
      <c r="IA809" s="73"/>
      <c r="IB809" s="73"/>
      <c r="IJ809" s="73"/>
      <c r="IL809" s="73"/>
    </row>
    <row r="810" spans="172:246">
      <c r="FP810" s="73"/>
      <c r="IA810" s="73"/>
      <c r="IB810" s="73"/>
      <c r="IJ810" s="73"/>
      <c r="IL810" s="73"/>
    </row>
    <row r="811" spans="172:246">
      <c r="FP811" s="73"/>
      <c r="IA811" s="73"/>
      <c r="IB811" s="73"/>
      <c r="IJ811" s="73"/>
      <c r="IL811" s="73"/>
    </row>
    <row r="812" spans="172:246">
      <c r="FP812" s="73"/>
      <c r="IA812" s="73"/>
      <c r="IB812" s="73"/>
      <c r="IJ812" s="73"/>
      <c r="IL812" s="73"/>
    </row>
    <row r="813" spans="172:246">
      <c r="FP813" s="73"/>
      <c r="IA813" s="73"/>
      <c r="IB813" s="73"/>
      <c r="IJ813" s="73"/>
      <c r="IL813" s="73"/>
    </row>
    <row r="814" spans="172:246">
      <c r="FP814" s="73"/>
      <c r="IA814" s="73"/>
      <c r="IB814" s="73"/>
      <c r="IJ814" s="73"/>
      <c r="IL814" s="73"/>
    </row>
    <row r="815" spans="172:246">
      <c r="FP815" s="73"/>
      <c r="IA815" s="73"/>
      <c r="IB815" s="73"/>
      <c r="IJ815" s="73"/>
      <c r="IL815" s="73"/>
    </row>
    <row r="816" spans="172:246">
      <c r="FP816" s="73"/>
      <c r="IA816" s="73"/>
      <c r="IB816" s="73"/>
      <c r="IJ816" s="73"/>
      <c r="IL816" s="73"/>
    </row>
    <row r="817" spans="172:246">
      <c r="FP817" s="73"/>
      <c r="IA817" s="73"/>
      <c r="IB817" s="73"/>
      <c r="IJ817" s="73"/>
      <c r="IL817" s="73"/>
    </row>
    <row r="818" spans="172:246">
      <c r="FP818" s="73"/>
      <c r="IA818" s="73"/>
      <c r="IB818" s="73"/>
      <c r="IJ818" s="73"/>
      <c r="IL818" s="73"/>
    </row>
    <row r="819" spans="172:246">
      <c r="FP819" s="73"/>
      <c r="IA819" s="73"/>
      <c r="IB819" s="73"/>
      <c r="IJ819" s="73"/>
      <c r="IL819" s="73"/>
    </row>
    <row r="820" spans="172:246">
      <c r="FP820" s="73"/>
      <c r="IA820" s="73"/>
      <c r="IB820" s="73"/>
      <c r="IJ820" s="73"/>
      <c r="IL820" s="73"/>
    </row>
    <row r="821" spans="172:246">
      <c r="FP821" s="73"/>
      <c r="IA821" s="73"/>
      <c r="IB821" s="73"/>
      <c r="IJ821" s="73"/>
      <c r="IL821" s="73"/>
    </row>
    <row r="822" spans="172:246">
      <c r="FP822" s="73"/>
      <c r="IA822" s="73"/>
      <c r="IB822" s="73"/>
      <c r="IJ822" s="73"/>
      <c r="IL822" s="73"/>
    </row>
    <row r="823" spans="172:246">
      <c r="FP823" s="73"/>
      <c r="IA823" s="73"/>
      <c r="IB823" s="73"/>
      <c r="IJ823" s="73"/>
      <c r="IL823" s="73"/>
    </row>
    <row r="824" spans="172:246">
      <c r="FP824" s="73"/>
      <c r="IA824" s="73"/>
      <c r="IB824" s="73"/>
      <c r="IJ824" s="73"/>
      <c r="IL824" s="73"/>
    </row>
    <row r="825" spans="172:246">
      <c r="FP825" s="73"/>
      <c r="IA825" s="73"/>
      <c r="IB825" s="73"/>
      <c r="IJ825" s="73"/>
      <c r="IL825" s="73"/>
    </row>
    <row r="826" spans="172:246">
      <c r="FP826" s="73"/>
      <c r="IA826" s="73"/>
      <c r="IB826" s="73"/>
      <c r="IJ826" s="73"/>
      <c r="IL826" s="73"/>
    </row>
    <row r="827" spans="172:246">
      <c r="FP827" s="73"/>
      <c r="IA827" s="73"/>
      <c r="IB827" s="73"/>
      <c r="IJ827" s="73"/>
      <c r="IL827" s="73"/>
    </row>
    <row r="828" spans="172:246">
      <c r="FP828" s="73"/>
      <c r="IA828" s="73"/>
      <c r="IB828" s="73"/>
      <c r="IJ828" s="73"/>
      <c r="IL828" s="73"/>
    </row>
    <row r="829" spans="172:246">
      <c r="FP829" s="73"/>
      <c r="IA829" s="73"/>
      <c r="IB829" s="73"/>
      <c r="IJ829" s="73"/>
      <c r="IL829" s="73"/>
    </row>
    <row r="830" spans="172:246">
      <c r="FP830" s="73"/>
      <c r="IA830" s="73"/>
      <c r="IB830" s="73"/>
      <c r="IJ830" s="73"/>
      <c r="IL830" s="73"/>
    </row>
    <row r="831" spans="172:246">
      <c r="FP831" s="73"/>
      <c r="IA831" s="73"/>
      <c r="IB831" s="73"/>
      <c r="IJ831" s="73"/>
      <c r="IL831" s="73"/>
    </row>
    <row r="832" spans="172:246">
      <c r="FP832" s="73"/>
      <c r="IA832" s="73"/>
      <c r="IB832" s="73"/>
      <c r="IJ832" s="73"/>
      <c r="IL832" s="73"/>
    </row>
    <row r="833" spans="172:246">
      <c r="FP833" s="73"/>
      <c r="IA833" s="73"/>
      <c r="IB833" s="73"/>
      <c r="IJ833" s="73"/>
      <c r="IL833" s="73"/>
    </row>
    <row r="834" spans="172:246">
      <c r="FP834" s="73"/>
      <c r="IA834" s="73"/>
      <c r="IB834" s="73"/>
      <c r="IJ834" s="73"/>
      <c r="IL834" s="73"/>
    </row>
    <row r="835" spans="172:246">
      <c r="FP835" s="73"/>
      <c r="IA835" s="73"/>
      <c r="IB835" s="73"/>
    </row>
    <row r="836" spans="172:246">
      <c r="FP836" s="73"/>
      <c r="IA836" s="73"/>
      <c r="IB836" s="73"/>
    </row>
    <row r="837" spans="172:246">
      <c r="FP837" s="73"/>
      <c r="IA837" s="73"/>
      <c r="IB837" s="73"/>
    </row>
    <row r="838" spans="172:246">
      <c r="FP838" s="73"/>
      <c r="IA838" s="73"/>
      <c r="IB838" s="73"/>
    </row>
    <row r="839" spans="172:246">
      <c r="FP839" s="73"/>
      <c r="IA839" s="73"/>
      <c r="IB839" s="73"/>
    </row>
    <row r="840" spans="172:246">
      <c r="FP840" s="73"/>
      <c r="IA840" s="73"/>
      <c r="IB840" s="73"/>
    </row>
    <row r="841" spans="172:246">
      <c r="FP841" s="73"/>
      <c r="IA841" s="73"/>
      <c r="IB841" s="73"/>
    </row>
    <row r="842" spans="172:246">
      <c r="FP842" s="73"/>
      <c r="IA842" s="73"/>
      <c r="IB842" s="73"/>
    </row>
    <row r="843" spans="172:246">
      <c r="FP843" s="73"/>
      <c r="IA843" s="73"/>
      <c r="IB843" s="73"/>
    </row>
    <row r="844" spans="172:246">
      <c r="FP844" s="73"/>
      <c r="IA844" s="73"/>
      <c r="IB844" s="73"/>
    </row>
    <row r="845" spans="172:246">
      <c r="FP845" s="73"/>
      <c r="IA845" s="73"/>
      <c r="IB845" s="73"/>
    </row>
    <row r="846" spans="172:246">
      <c r="FP846" s="73"/>
      <c r="IA846" s="73"/>
      <c r="IB846" s="73"/>
    </row>
    <row r="847" spans="172:246">
      <c r="FP847" s="73"/>
      <c r="IA847" s="73"/>
      <c r="IB847" s="73"/>
    </row>
    <row r="848" spans="172:246">
      <c r="FP848" s="73"/>
      <c r="IA848" s="73"/>
      <c r="IB848" s="73"/>
    </row>
    <row r="849" spans="172:236">
      <c r="FP849" s="73"/>
      <c r="IA849" s="73"/>
      <c r="IB849" s="73"/>
    </row>
    <row r="850" spans="172:236">
      <c r="FP850" s="73"/>
      <c r="IA850" s="73"/>
      <c r="IB850" s="73"/>
    </row>
    <row r="851" spans="172:236">
      <c r="FP851" s="73"/>
      <c r="IA851" s="73"/>
      <c r="IB851" s="73"/>
    </row>
    <row r="852" spans="172:236">
      <c r="FP852" s="73"/>
      <c r="IA852" s="73"/>
      <c r="IB852" s="73"/>
    </row>
    <row r="853" spans="172:236">
      <c r="FP853" s="73"/>
      <c r="IA853" s="73"/>
      <c r="IB853" s="73"/>
    </row>
    <row r="854" spans="172:236">
      <c r="FP854" s="73"/>
      <c r="IA854" s="73"/>
      <c r="IB854" s="73"/>
    </row>
    <row r="855" spans="172:236">
      <c r="FP855" s="73"/>
      <c r="IA855" s="73"/>
      <c r="IB855" s="73"/>
    </row>
    <row r="856" spans="172:236">
      <c r="FP856" s="73"/>
      <c r="IA856" s="73"/>
      <c r="IB856" s="73"/>
    </row>
    <row r="857" spans="172:236">
      <c r="FP857" s="73"/>
      <c r="IA857" s="73"/>
      <c r="IB857" s="73"/>
    </row>
    <row r="858" spans="172:236">
      <c r="FP858" s="73"/>
      <c r="IA858" s="73"/>
      <c r="IB858" s="73"/>
    </row>
    <row r="859" spans="172:236">
      <c r="FP859" s="73"/>
      <c r="IA859" s="73"/>
      <c r="IB859" s="73"/>
    </row>
    <row r="860" spans="172:236">
      <c r="FP860" s="73"/>
      <c r="IA860" s="73"/>
      <c r="IB860" s="73"/>
    </row>
    <row r="861" spans="172:236">
      <c r="FP861" s="73"/>
      <c r="IA861" s="73"/>
      <c r="IB861" s="73"/>
    </row>
    <row r="862" spans="172:236">
      <c r="FP862" s="73"/>
      <c r="IA862" s="73"/>
      <c r="IB862" s="73"/>
    </row>
    <row r="863" spans="172:236">
      <c r="FP863" s="73"/>
      <c r="IA863" s="73"/>
      <c r="IB863" s="73"/>
    </row>
    <row r="864" spans="172:236">
      <c r="FP864" s="73"/>
      <c r="IA864" s="73"/>
      <c r="IB864" s="73"/>
    </row>
    <row r="865" spans="172:236">
      <c r="FP865" s="73"/>
      <c r="IA865" s="73"/>
      <c r="IB865" s="73"/>
    </row>
    <row r="866" spans="172:236">
      <c r="FP866" s="73"/>
      <c r="IA866" s="73"/>
      <c r="IB866" s="73"/>
    </row>
    <row r="867" spans="172:236">
      <c r="FP867" s="73"/>
      <c r="IA867" s="73"/>
      <c r="IB867" s="73"/>
    </row>
    <row r="868" spans="172:236">
      <c r="FP868" s="73"/>
      <c r="IA868" s="73"/>
      <c r="IB868" s="73"/>
    </row>
    <row r="869" spans="172:236">
      <c r="FP869" s="73"/>
      <c r="IA869" s="73"/>
      <c r="IB869" s="73"/>
    </row>
    <row r="870" spans="172:236">
      <c r="FP870" s="73"/>
      <c r="IA870" s="73"/>
      <c r="IB870" s="73"/>
    </row>
    <row r="871" spans="172:236">
      <c r="FP871" s="73"/>
      <c r="IA871" s="73"/>
      <c r="IB871" s="73"/>
    </row>
    <row r="872" spans="172:236">
      <c r="FP872" s="73"/>
      <c r="IA872" s="73"/>
      <c r="IB872" s="73"/>
    </row>
    <row r="873" spans="172:236">
      <c r="FP873" s="73"/>
      <c r="IA873" s="73"/>
      <c r="IB873" s="73"/>
    </row>
    <row r="874" spans="172:236">
      <c r="FP874" s="73"/>
      <c r="IA874" s="73"/>
      <c r="IB874" s="73"/>
    </row>
    <row r="875" spans="172:236">
      <c r="FP875" s="73"/>
      <c r="IA875" s="73"/>
      <c r="IB875" s="73"/>
    </row>
    <row r="876" spans="172:236">
      <c r="FP876" s="73"/>
      <c r="IA876" s="73"/>
      <c r="IB876" s="73"/>
    </row>
    <row r="877" spans="172:236">
      <c r="FP877" s="73"/>
      <c r="IA877" s="73"/>
      <c r="IB877" s="73"/>
    </row>
    <row r="878" spans="172:236">
      <c r="FP878" s="73"/>
      <c r="IA878" s="73"/>
      <c r="IB878" s="73"/>
    </row>
    <row r="879" spans="172:236">
      <c r="FP879" s="73"/>
      <c r="IA879" s="73"/>
      <c r="IB879" s="73"/>
    </row>
    <row r="880" spans="172:236">
      <c r="FP880" s="73"/>
      <c r="IA880" s="73"/>
      <c r="IB880" s="73"/>
    </row>
    <row r="881" spans="172:236">
      <c r="FP881" s="73"/>
      <c r="IA881" s="73"/>
      <c r="IB881" s="73"/>
    </row>
    <row r="882" spans="172:236">
      <c r="FP882" s="73"/>
      <c r="IA882" s="73"/>
      <c r="IB882" s="73"/>
    </row>
    <row r="883" spans="172:236">
      <c r="FP883" s="73"/>
      <c r="IA883" s="73"/>
      <c r="IB883" s="73"/>
    </row>
    <row r="884" spans="172:236">
      <c r="FP884" s="73"/>
      <c r="IA884" s="73"/>
      <c r="IB884" s="73"/>
    </row>
    <row r="885" spans="172:236">
      <c r="FP885" s="73"/>
      <c r="IA885" s="73"/>
      <c r="IB885" s="73"/>
    </row>
    <row r="886" spans="172:236">
      <c r="FP886" s="73"/>
      <c r="IA886" s="73"/>
      <c r="IB886" s="73"/>
    </row>
    <row r="887" spans="172:236">
      <c r="FP887" s="73"/>
      <c r="IA887" s="73"/>
      <c r="IB887" s="73"/>
    </row>
    <row r="888" spans="172:236">
      <c r="FP888" s="73"/>
      <c r="IA888" s="73"/>
      <c r="IB888" s="73"/>
    </row>
    <row r="889" spans="172:236">
      <c r="FP889" s="73"/>
      <c r="IA889" s="73"/>
      <c r="IB889" s="73"/>
    </row>
    <row r="890" spans="172:236">
      <c r="FP890" s="73"/>
      <c r="IA890" s="73"/>
      <c r="IB890" s="73"/>
    </row>
    <row r="891" spans="172:236">
      <c r="FP891" s="73"/>
      <c r="IA891" s="73"/>
      <c r="IB891" s="73"/>
    </row>
    <row r="892" spans="172:236">
      <c r="FP892" s="73"/>
      <c r="IA892" s="73"/>
      <c r="IB892" s="73"/>
    </row>
    <row r="893" spans="172:236">
      <c r="FP893" s="73"/>
      <c r="IA893" s="73"/>
      <c r="IB893" s="73"/>
    </row>
    <row r="894" spans="172:236">
      <c r="FP894" s="73"/>
      <c r="IA894" s="73"/>
      <c r="IB894" s="73"/>
    </row>
    <row r="895" spans="172:236">
      <c r="FP895" s="73"/>
      <c r="IA895" s="73"/>
      <c r="IB895" s="73"/>
    </row>
    <row r="896" spans="172:236">
      <c r="FP896" s="73"/>
      <c r="IA896" s="73"/>
      <c r="IB896" s="73"/>
    </row>
    <row r="897" spans="172:236">
      <c r="FP897" s="73"/>
      <c r="IA897" s="73"/>
      <c r="IB897" s="73"/>
    </row>
    <row r="898" spans="172:236">
      <c r="FP898" s="73"/>
      <c r="IA898" s="73"/>
      <c r="IB898" s="73"/>
    </row>
    <row r="899" spans="172:236">
      <c r="FP899" s="73"/>
      <c r="IA899" s="73"/>
      <c r="IB899" s="73"/>
    </row>
    <row r="900" spans="172:236">
      <c r="FP900" s="73"/>
      <c r="IA900" s="73"/>
      <c r="IB900" s="73"/>
    </row>
    <row r="901" spans="172:236">
      <c r="FP901" s="73"/>
      <c r="IA901" s="73"/>
      <c r="IB901" s="73"/>
    </row>
    <row r="902" spans="172:236">
      <c r="FP902" s="73"/>
      <c r="IA902" s="73"/>
      <c r="IB902" s="73"/>
    </row>
    <row r="903" spans="172:236">
      <c r="FP903" s="73"/>
      <c r="IA903" s="73"/>
      <c r="IB903" s="73"/>
    </row>
    <row r="904" spans="172:236">
      <c r="FP904" s="73"/>
      <c r="IA904" s="73"/>
      <c r="IB904" s="73"/>
    </row>
    <row r="905" spans="172:236">
      <c r="FP905" s="73"/>
      <c r="IA905" s="73"/>
      <c r="IB905" s="73"/>
    </row>
    <row r="906" spans="172:236">
      <c r="FP906" s="73"/>
      <c r="IA906" s="73"/>
      <c r="IB906" s="73"/>
    </row>
    <row r="907" spans="172:236">
      <c r="FP907" s="73"/>
      <c r="IA907" s="73"/>
      <c r="IB907" s="73"/>
    </row>
    <row r="908" spans="172:236">
      <c r="FP908" s="73"/>
      <c r="IA908" s="73"/>
      <c r="IB908" s="73"/>
    </row>
    <row r="909" spans="172:236">
      <c r="FP909" s="73"/>
      <c r="IA909" s="73"/>
      <c r="IB909" s="73"/>
    </row>
    <row r="910" spans="172:236">
      <c r="FP910" s="73"/>
      <c r="IA910" s="73"/>
      <c r="IB910" s="73"/>
    </row>
    <row r="911" spans="172:236">
      <c r="FP911" s="73"/>
      <c r="IA911" s="73"/>
      <c r="IB911" s="73"/>
    </row>
    <row r="912" spans="172:236">
      <c r="FP912" s="73"/>
      <c r="IA912" s="73"/>
      <c r="IB912" s="73"/>
    </row>
    <row r="913" spans="172:236">
      <c r="FP913" s="73"/>
      <c r="IA913" s="73"/>
      <c r="IB913" s="73"/>
    </row>
    <row r="914" spans="172:236">
      <c r="FP914" s="73"/>
      <c r="IA914" s="73"/>
      <c r="IB914" s="73"/>
    </row>
    <row r="915" spans="172:236">
      <c r="FP915" s="73"/>
      <c r="IA915" s="73"/>
      <c r="IB915" s="73"/>
    </row>
    <row r="916" spans="172:236">
      <c r="FP916" s="73"/>
      <c r="IA916" s="73"/>
      <c r="IB916" s="73"/>
    </row>
    <row r="917" spans="172:236">
      <c r="FP917" s="73"/>
      <c r="IA917" s="73"/>
      <c r="IB917" s="73"/>
    </row>
    <row r="918" spans="172:236">
      <c r="FP918" s="73"/>
      <c r="IA918" s="73"/>
      <c r="IB918" s="73"/>
    </row>
    <row r="919" spans="172:236">
      <c r="FP919" s="73"/>
      <c r="IA919" s="73"/>
      <c r="IB919" s="73"/>
    </row>
    <row r="920" spans="172:236">
      <c r="FP920" s="73"/>
      <c r="IA920" s="73"/>
      <c r="IB920" s="73"/>
    </row>
    <row r="921" spans="172:236">
      <c r="FP921" s="73"/>
      <c r="IA921" s="73"/>
      <c r="IB921" s="73"/>
    </row>
    <row r="922" spans="172:236">
      <c r="FP922" s="73"/>
      <c r="IA922" s="73"/>
      <c r="IB922" s="73"/>
    </row>
    <row r="923" spans="172:236">
      <c r="FP923" s="73"/>
      <c r="IA923" s="73"/>
      <c r="IB923" s="73"/>
    </row>
    <row r="924" spans="172:236">
      <c r="FP924" s="73"/>
      <c r="IA924" s="73"/>
      <c r="IB924" s="73"/>
    </row>
    <row r="925" spans="172:236">
      <c r="FP925" s="73"/>
      <c r="IA925" s="73"/>
      <c r="IB925" s="73"/>
    </row>
    <row r="926" spans="172:236">
      <c r="FP926" s="73"/>
      <c r="IA926" s="73"/>
      <c r="IB926" s="73"/>
    </row>
    <row r="927" spans="172:236">
      <c r="FP927" s="73"/>
      <c r="IA927" s="73"/>
      <c r="IB927" s="73"/>
    </row>
    <row r="928" spans="172:236">
      <c r="FP928" s="73"/>
      <c r="IA928" s="73"/>
      <c r="IB928" s="73"/>
    </row>
    <row r="929" spans="172:236">
      <c r="FP929" s="73"/>
      <c r="IA929" s="73"/>
      <c r="IB929" s="73"/>
    </row>
    <row r="930" spans="172:236">
      <c r="FP930" s="73"/>
      <c r="IA930" s="73"/>
      <c r="IB930" s="73"/>
    </row>
    <row r="931" spans="172:236">
      <c r="FP931" s="73"/>
      <c r="IA931" s="73"/>
      <c r="IB931" s="73"/>
    </row>
    <row r="932" spans="172:236">
      <c r="FP932" s="73"/>
      <c r="IA932" s="73"/>
      <c r="IB932" s="73"/>
    </row>
    <row r="933" spans="172:236">
      <c r="FP933" s="73"/>
      <c r="IA933" s="73"/>
      <c r="IB933" s="73"/>
    </row>
    <row r="934" spans="172:236">
      <c r="FP934" s="73"/>
      <c r="IA934" s="73"/>
      <c r="IB934" s="73"/>
    </row>
    <row r="935" spans="172:236">
      <c r="FP935" s="73"/>
      <c r="IA935" s="73"/>
      <c r="IB935" s="73"/>
    </row>
    <row r="936" spans="172:236">
      <c r="FP936" s="73"/>
      <c r="IA936" s="73"/>
      <c r="IB936" s="73"/>
    </row>
    <row r="937" spans="172:236">
      <c r="FP937" s="73"/>
      <c r="IA937" s="73"/>
      <c r="IB937" s="73"/>
    </row>
    <row r="938" spans="172:236">
      <c r="FP938" s="73"/>
      <c r="IA938" s="73"/>
      <c r="IB938" s="73"/>
    </row>
    <row r="939" spans="172:236">
      <c r="FP939" s="73"/>
      <c r="IA939" s="73"/>
      <c r="IB939" s="73"/>
    </row>
    <row r="940" spans="172:236">
      <c r="FP940" s="73"/>
      <c r="IA940" s="73"/>
      <c r="IB940" s="73"/>
    </row>
    <row r="941" spans="172:236">
      <c r="FP941" s="73"/>
      <c r="IA941" s="73"/>
      <c r="IB941" s="73"/>
    </row>
    <row r="942" spans="172:236">
      <c r="FP942" s="73"/>
      <c r="IA942" s="73"/>
      <c r="IB942" s="73"/>
    </row>
    <row r="943" spans="172:236">
      <c r="FP943" s="73"/>
      <c r="IA943" s="73"/>
      <c r="IB943" s="73"/>
    </row>
    <row r="944" spans="172:236">
      <c r="FP944" s="73"/>
      <c r="IA944" s="73"/>
      <c r="IB944" s="73"/>
    </row>
    <row r="945" spans="172:236">
      <c r="FP945" s="73"/>
      <c r="IA945" s="73"/>
      <c r="IB945" s="73"/>
    </row>
    <row r="946" spans="172:236">
      <c r="FP946" s="73"/>
      <c r="IA946" s="73"/>
      <c r="IB946" s="73"/>
    </row>
    <row r="947" spans="172:236">
      <c r="FP947" s="73"/>
      <c r="IA947" s="73"/>
      <c r="IB947" s="73"/>
    </row>
    <row r="948" spans="172:236">
      <c r="FP948" s="73"/>
      <c r="IA948" s="73"/>
      <c r="IB948" s="73"/>
    </row>
    <row r="949" spans="172:236">
      <c r="FP949" s="73"/>
      <c r="IA949" s="73"/>
      <c r="IB949" s="73"/>
    </row>
    <row r="950" spans="172:236">
      <c r="FP950" s="73"/>
      <c r="IA950" s="73"/>
      <c r="IB950" s="73"/>
    </row>
    <row r="951" spans="172:236">
      <c r="FP951" s="73"/>
      <c r="IA951" s="73"/>
      <c r="IB951" s="73"/>
    </row>
    <row r="952" spans="172:236">
      <c r="FP952" s="73"/>
      <c r="IA952" s="73"/>
      <c r="IB952" s="73"/>
    </row>
    <row r="953" spans="172:236">
      <c r="FP953" s="73"/>
      <c r="IA953" s="73"/>
      <c r="IB953" s="73"/>
    </row>
    <row r="954" spans="172:236">
      <c r="FP954" s="73"/>
      <c r="IA954" s="73"/>
      <c r="IB954" s="73"/>
    </row>
    <row r="955" spans="172:236">
      <c r="FP955" s="73"/>
      <c r="IA955" s="73"/>
      <c r="IB955" s="73"/>
    </row>
    <row r="956" spans="172:236">
      <c r="FP956" s="73"/>
      <c r="IA956" s="73"/>
      <c r="IB956" s="73"/>
    </row>
    <row r="957" spans="172:236">
      <c r="FP957" s="73"/>
      <c r="IA957" s="73"/>
      <c r="IB957" s="73"/>
    </row>
    <row r="958" spans="172:236">
      <c r="FP958" s="73"/>
      <c r="IA958" s="73"/>
      <c r="IB958" s="73"/>
    </row>
    <row r="959" spans="172:236">
      <c r="FP959" s="73"/>
      <c r="IA959" s="73"/>
      <c r="IB959" s="73"/>
    </row>
    <row r="960" spans="172:236">
      <c r="FP960" s="73"/>
      <c r="IA960" s="73"/>
      <c r="IB960" s="73"/>
    </row>
    <row r="961" spans="172:236">
      <c r="FP961" s="73"/>
      <c r="IA961" s="73"/>
      <c r="IB961" s="73"/>
    </row>
    <row r="962" spans="172:236">
      <c r="FP962" s="73"/>
      <c r="IA962" s="73"/>
      <c r="IB962" s="73"/>
    </row>
    <row r="963" spans="172:236">
      <c r="FP963" s="73"/>
      <c r="IA963" s="73"/>
      <c r="IB963" s="73"/>
    </row>
    <row r="964" spans="172:236">
      <c r="FP964" s="73"/>
      <c r="IA964" s="73"/>
      <c r="IB964" s="73"/>
    </row>
    <row r="965" spans="172:236">
      <c r="FP965" s="73"/>
      <c r="IA965" s="73"/>
      <c r="IB965" s="73"/>
    </row>
    <row r="966" spans="172:236">
      <c r="FP966" s="73"/>
      <c r="IA966" s="73"/>
      <c r="IB966" s="73"/>
    </row>
    <row r="967" spans="172:236">
      <c r="FP967" s="73"/>
      <c r="IA967" s="73"/>
      <c r="IB967" s="73"/>
    </row>
    <row r="968" spans="172:236">
      <c r="FP968" s="73"/>
      <c r="IA968" s="73"/>
      <c r="IB968" s="73"/>
    </row>
    <row r="969" spans="172:236">
      <c r="FP969" s="73"/>
      <c r="IA969" s="73"/>
      <c r="IB969" s="73"/>
    </row>
    <row r="970" spans="172:236">
      <c r="FP970" s="73"/>
      <c r="IA970" s="73"/>
      <c r="IB970" s="73"/>
    </row>
    <row r="971" spans="172:236">
      <c r="FP971" s="73"/>
      <c r="IA971" s="73"/>
      <c r="IB971" s="73"/>
    </row>
    <row r="972" spans="172:236">
      <c r="FP972" s="73"/>
      <c r="IA972" s="73"/>
      <c r="IB972" s="73"/>
    </row>
    <row r="973" spans="172:236">
      <c r="FP973" s="73"/>
      <c r="IA973" s="73"/>
      <c r="IB973" s="73"/>
    </row>
    <row r="974" spans="172:236">
      <c r="FP974" s="73"/>
      <c r="IA974" s="73"/>
      <c r="IB974" s="73"/>
    </row>
    <row r="975" spans="172:236">
      <c r="FP975" s="73"/>
      <c r="IA975" s="73"/>
      <c r="IB975" s="73"/>
    </row>
    <row r="976" spans="172:236">
      <c r="FP976" s="73"/>
      <c r="IA976" s="73"/>
      <c r="IB976" s="73"/>
    </row>
    <row r="977" spans="172:236">
      <c r="FP977" s="73"/>
      <c r="IA977" s="73"/>
      <c r="IB977" s="73"/>
    </row>
    <row r="978" spans="172:236">
      <c r="FP978" s="73"/>
      <c r="IA978" s="73"/>
      <c r="IB978" s="73"/>
    </row>
    <row r="979" spans="172:236">
      <c r="FP979" s="73"/>
      <c r="IA979" s="73"/>
      <c r="IB979" s="73"/>
    </row>
    <row r="980" spans="172:236">
      <c r="FP980" s="73"/>
      <c r="IA980" s="73"/>
      <c r="IB980" s="73"/>
    </row>
    <row r="981" spans="172:236">
      <c r="FP981" s="73"/>
      <c r="IA981" s="73"/>
      <c r="IB981" s="73"/>
    </row>
    <row r="982" spans="172:236">
      <c r="FP982" s="73"/>
      <c r="IA982" s="73"/>
      <c r="IB982" s="73"/>
    </row>
    <row r="983" spans="172:236">
      <c r="FP983" s="73"/>
      <c r="IA983" s="73"/>
      <c r="IB983" s="73"/>
    </row>
    <row r="984" spans="172:236">
      <c r="FP984" s="73"/>
      <c r="IA984" s="73"/>
      <c r="IB984" s="73"/>
    </row>
    <row r="985" spans="172:236">
      <c r="FP985" s="73"/>
      <c r="IA985" s="73"/>
      <c r="IB985" s="73"/>
    </row>
    <row r="986" spans="172:236">
      <c r="FP986" s="73"/>
      <c r="IA986" s="73"/>
      <c r="IB986" s="73"/>
    </row>
    <row r="987" spans="172:236">
      <c r="FP987" s="73"/>
      <c r="IA987" s="73"/>
      <c r="IB987" s="73"/>
    </row>
    <row r="988" spans="172:236">
      <c r="FP988" s="73"/>
      <c r="IA988" s="73"/>
      <c r="IB988" s="73"/>
    </row>
    <row r="989" spans="172:236">
      <c r="FP989" s="73"/>
      <c r="IA989" s="73"/>
      <c r="IB989" s="73"/>
    </row>
    <row r="990" spans="172:236">
      <c r="FP990" s="73"/>
      <c r="IA990" s="73"/>
      <c r="IB990" s="73"/>
    </row>
    <row r="991" spans="172:236">
      <c r="FP991" s="73"/>
      <c r="IA991" s="73"/>
      <c r="IB991" s="73"/>
    </row>
    <row r="992" spans="172:236">
      <c r="FP992" s="73"/>
      <c r="IA992" s="73"/>
      <c r="IB992" s="73"/>
    </row>
    <row r="993" spans="172:236">
      <c r="FP993" s="73"/>
      <c r="IA993" s="73"/>
      <c r="IB993" s="73"/>
    </row>
    <row r="994" spans="172:236">
      <c r="FP994" s="73"/>
      <c r="IA994" s="73"/>
      <c r="IB994" s="73"/>
    </row>
    <row r="995" spans="172:236">
      <c r="FP995" s="73"/>
      <c r="IA995" s="73"/>
      <c r="IB995" s="73"/>
    </row>
    <row r="996" spans="172:236">
      <c r="FP996" s="73"/>
      <c r="IA996" s="73"/>
      <c r="IB996" s="73"/>
    </row>
    <row r="997" spans="172:236">
      <c r="FP997" s="73"/>
      <c r="IA997" s="73"/>
      <c r="IB997" s="73"/>
    </row>
    <row r="998" spans="172:236">
      <c r="FP998" s="73"/>
      <c r="IA998" s="73"/>
      <c r="IB998" s="73"/>
    </row>
    <row r="999" spans="172:236">
      <c r="FP999" s="73"/>
      <c r="IA999" s="73"/>
      <c r="IB999" s="73"/>
    </row>
    <row r="1000" spans="172:236">
      <c r="FP1000" s="73"/>
      <c r="IA1000" s="73"/>
      <c r="IB1000" s="73"/>
    </row>
    <row r="1001" spans="172:236">
      <c r="FP1001" s="73"/>
      <c r="IA1001" s="73"/>
      <c r="IB1001" s="73"/>
    </row>
    <row r="1002" spans="172:236">
      <c r="FP1002" s="73"/>
      <c r="IA1002" s="73"/>
      <c r="IB1002" s="73"/>
    </row>
    <row r="1003" spans="172:236">
      <c r="FP1003" s="73"/>
      <c r="IA1003" s="73"/>
      <c r="IB1003" s="73"/>
    </row>
    <row r="1004" spans="172:236">
      <c r="FP1004" s="73"/>
      <c r="IA1004" s="73"/>
      <c r="IB1004" s="73"/>
    </row>
    <row r="1005" spans="172:236">
      <c r="FP1005" s="73"/>
      <c r="IA1005" s="73"/>
      <c r="IB1005" s="73"/>
    </row>
    <row r="1006" spans="172:236">
      <c r="FP1006" s="73"/>
      <c r="IA1006" s="73"/>
      <c r="IB1006" s="73"/>
    </row>
    <row r="1007" spans="172:236">
      <c r="FP1007" s="73"/>
      <c r="IA1007" s="73"/>
      <c r="IB1007" s="73"/>
    </row>
    <row r="1008" spans="172:236">
      <c r="FP1008" s="73"/>
      <c r="IA1008" s="73"/>
      <c r="IB1008" s="73"/>
    </row>
    <row r="1009" spans="172:236">
      <c r="FP1009" s="73"/>
      <c r="IA1009" s="73"/>
      <c r="IB1009" s="73"/>
    </row>
    <row r="1010" spans="172:236">
      <c r="FP1010" s="73"/>
      <c r="IA1010" s="73"/>
      <c r="IB1010" s="73"/>
    </row>
    <row r="1011" spans="172:236">
      <c r="FP1011" s="73"/>
      <c r="IA1011" s="73"/>
      <c r="IB1011" s="73"/>
    </row>
    <row r="1012" spans="172:236">
      <c r="FP1012" s="73"/>
      <c r="IA1012" s="73"/>
      <c r="IB1012" s="73"/>
    </row>
    <row r="1013" spans="172:236">
      <c r="FP1013" s="73"/>
      <c r="IA1013" s="73"/>
      <c r="IB1013" s="73"/>
    </row>
    <row r="1014" spans="172:236">
      <c r="FP1014" s="73"/>
      <c r="IA1014" s="73"/>
      <c r="IB1014" s="73"/>
    </row>
    <row r="1015" spans="172:236">
      <c r="FP1015" s="73"/>
      <c r="IA1015" s="73"/>
      <c r="IB1015" s="73"/>
    </row>
    <row r="1016" spans="172:236">
      <c r="FP1016" s="73"/>
      <c r="IA1016" s="73"/>
      <c r="IB1016" s="73"/>
    </row>
    <row r="1017" spans="172:236">
      <c r="FP1017" s="73"/>
      <c r="IA1017" s="73"/>
      <c r="IB1017" s="73"/>
    </row>
    <row r="1018" spans="172:236">
      <c r="FP1018" s="73"/>
      <c r="IA1018" s="73"/>
      <c r="IB1018" s="73"/>
    </row>
    <row r="1019" spans="172:236">
      <c r="FP1019" s="73"/>
      <c r="IA1019" s="73"/>
      <c r="IB1019" s="73"/>
    </row>
    <row r="1020" spans="172:236">
      <c r="FP1020" s="73"/>
      <c r="IA1020" s="73"/>
      <c r="IB1020" s="73"/>
    </row>
    <row r="1021" spans="172:236">
      <c r="FP1021" s="73"/>
      <c r="IA1021" s="73"/>
      <c r="IB1021" s="73"/>
    </row>
    <row r="1022" spans="172:236">
      <c r="FP1022" s="73"/>
      <c r="IA1022" s="73"/>
      <c r="IB1022" s="73"/>
    </row>
    <row r="1023" spans="172:236">
      <c r="FP1023" s="73"/>
      <c r="IA1023" s="73"/>
      <c r="IB1023" s="73"/>
    </row>
    <row r="1024" spans="172:236">
      <c r="FP1024" s="73"/>
      <c r="IA1024" s="73"/>
      <c r="IB1024" s="73"/>
    </row>
    <row r="1025" spans="172:236">
      <c r="FP1025" s="73"/>
      <c r="IA1025" s="73"/>
      <c r="IB1025" s="73"/>
    </row>
    <row r="1026" spans="172:236">
      <c r="FP1026" s="73"/>
      <c r="IA1026" s="73"/>
      <c r="IB1026" s="73"/>
    </row>
    <row r="1027" spans="172:236">
      <c r="FP1027" s="73"/>
      <c r="IA1027" s="73"/>
      <c r="IB1027" s="73"/>
    </row>
    <row r="1028" spans="172:236">
      <c r="FP1028" s="73"/>
      <c r="IA1028" s="73"/>
      <c r="IB1028" s="73"/>
    </row>
    <row r="1029" spans="172:236">
      <c r="FP1029" s="73"/>
      <c r="IA1029" s="73"/>
      <c r="IB1029" s="73"/>
    </row>
    <row r="1030" spans="172:236">
      <c r="FP1030" s="73"/>
      <c r="IA1030" s="73"/>
      <c r="IB1030" s="73"/>
    </row>
    <row r="1031" spans="172:236">
      <c r="FP1031" s="73"/>
      <c r="IA1031" s="73"/>
      <c r="IB1031" s="73"/>
    </row>
    <row r="1032" spans="172:236">
      <c r="FP1032" s="73"/>
      <c r="IA1032" s="73"/>
      <c r="IB1032" s="73"/>
    </row>
    <row r="1033" spans="172:236">
      <c r="FP1033" s="73"/>
      <c r="IA1033" s="73"/>
      <c r="IB1033" s="73"/>
    </row>
    <row r="1034" spans="172:236">
      <c r="FP1034" s="73"/>
      <c r="IA1034" s="73"/>
      <c r="IB1034" s="73"/>
    </row>
    <row r="1035" spans="172:236">
      <c r="FP1035" s="73"/>
      <c r="IA1035" s="73"/>
      <c r="IB1035" s="73"/>
    </row>
    <row r="1036" spans="172:236">
      <c r="FP1036" s="73"/>
      <c r="IA1036" s="73"/>
      <c r="IB1036" s="73"/>
    </row>
    <row r="1037" spans="172:236">
      <c r="FP1037" s="73"/>
      <c r="IA1037" s="73"/>
      <c r="IB1037" s="73"/>
    </row>
    <row r="1038" spans="172:236">
      <c r="FP1038" s="73"/>
      <c r="IA1038" s="73"/>
      <c r="IB1038" s="73"/>
    </row>
    <row r="1039" spans="172:236">
      <c r="FP1039" s="73"/>
      <c r="IA1039" s="73"/>
      <c r="IB1039" s="73"/>
    </row>
    <row r="1040" spans="172:236">
      <c r="FP1040" s="73"/>
      <c r="IA1040" s="73"/>
      <c r="IB1040" s="73"/>
    </row>
    <row r="1041" spans="172:236">
      <c r="FP1041" s="73"/>
      <c r="IA1041" s="73"/>
      <c r="IB1041" s="73"/>
    </row>
    <row r="1042" spans="172:236">
      <c r="FP1042" s="73"/>
      <c r="IA1042" s="73"/>
      <c r="IB1042" s="73"/>
    </row>
    <row r="1043" spans="172:236">
      <c r="FP1043" s="73"/>
      <c r="IA1043" s="73"/>
      <c r="IB1043" s="73"/>
    </row>
    <row r="1044" spans="172:236">
      <c r="FP1044" s="73"/>
      <c r="IA1044" s="73"/>
      <c r="IB1044" s="73"/>
    </row>
    <row r="1045" spans="172:236">
      <c r="FP1045" s="73"/>
      <c r="IA1045" s="73"/>
      <c r="IB1045" s="73"/>
    </row>
    <row r="1046" spans="172:236">
      <c r="FP1046" s="73"/>
      <c r="IA1046" s="73"/>
      <c r="IB1046" s="73"/>
    </row>
    <row r="1047" spans="172:236">
      <c r="FP1047" s="73"/>
      <c r="IA1047" s="73"/>
      <c r="IB1047" s="73"/>
    </row>
    <row r="1048" spans="172:236">
      <c r="FP1048" s="73"/>
      <c r="IA1048" s="73"/>
      <c r="IB1048" s="73"/>
    </row>
    <row r="1049" spans="172:236">
      <c r="FP1049" s="73"/>
      <c r="IA1049" s="73"/>
      <c r="IB1049" s="73"/>
    </row>
    <row r="1050" spans="172:236">
      <c r="FP1050" s="73"/>
      <c r="IA1050" s="73"/>
      <c r="IB1050" s="73"/>
    </row>
    <row r="1051" spans="172:236">
      <c r="FP1051" s="73"/>
      <c r="IA1051" s="73"/>
      <c r="IB1051" s="73"/>
    </row>
    <row r="1052" spans="172:236">
      <c r="FP1052" s="73"/>
      <c r="IA1052" s="73"/>
      <c r="IB1052" s="73"/>
    </row>
    <row r="1053" spans="172:236">
      <c r="FP1053" s="73"/>
      <c r="IA1053" s="73"/>
      <c r="IB1053" s="73"/>
    </row>
    <row r="1054" spans="172:236">
      <c r="FP1054" s="73"/>
      <c r="IA1054" s="73"/>
      <c r="IB1054" s="73"/>
    </row>
    <row r="1055" spans="172:236">
      <c r="FP1055" s="73"/>
      <c r="IA1055" s="73"/>
      <c r="IB1055" s="73"/>
    </row>
    <row r="1056" spans="172:236">
      <c r="FP1056" s="73"/>
      <c r="IA1056" s="73"/>
      <c r="IB1056" s="73"/>
    </row>
    <row r="1057" spans="172:236">
      <c r="FP1057" s="73"/>
      <c r="IA1057" s="73"/>
      <c r="IB1057" s="73"/>
    </row>
    <row r="1058" spans="172:236">
      <c r="FP1058" s="73"/>
      <c r="IA1058" s="73"/>
      <c r="IB1058" s="73"/>
    </row>
    <row r="1059" spans="172:236">
      <c r="FP1059" s="73"/>
      <c r="IA1059" s="73"/>
      <c r="IB1059" s="73"/>
    </row>
    <row r="1060" spans="172:236">
      <c r="FP1060" s="73"/>
      <c r="IA1060" s="73"/>
      <c r="IB1060" s="73"/>
    </row>
    <row r="1061" spans="172:236">
      <c r="FP1061" s="73"/>
      <c r="IA1061" s="73"/>
      <c r="IB1061" s="73"/>
    </row>
    <row r="1062" spans="172:236">
      <c r="FP1062" s="73"/>
      <c r="IA1062" s="73"/>
      <c r="IB1062" s="73"/>
    </row>
    <row r="1063" spans="172:236">
      <c r="FP1063" s="73"/>
      <c r="IA1063" s="73"/>
      <c r="IB1063" s="73"/>
    </row>
    <row r="1064" spans="172:236">
      <c r="FP1064" s="73"/>
      <c r="IA1064" s="73"/>
      <c r="IB1064" s="73"/>
    </row>
    <row r="1065" spans="172:236">
      <c r="FP1065" s="73"/>
      <c r="IA1065" s="73"/>
      <c r="IB1065" s="73"/>
    </row>
    <row r="1066" spans="172:236">
      <c r="FP1066" s="73"/>
      <c r="IA1066" s="73"/>
      <c r="IB1066" s="73"/>
    </row>
    <row r="1067" spans="172:236">
      <c r="FP1067" s="73"/>
      <c r="IA1067" s="73"/>
      <c r="IB1067" s="73"/>
    </row>
    <row r="1068" spans="172:236">
      <c r="FP1068" s="73"/>
      <c r="IA1068" s="73"/>
      <c r="IB1068" s="73"/>
    </row>
    <row r="1069" spans="172:236">
      <c r="FP1069" s="73"/>
      <c r="IA1069" s="73"/>
      <c r="IB1069" s="73"/>
    </row>
    <row r="1070" spans="172:236">
      <c r="FP1070" s="73"/>
      <c r="IA1070" s="73"/>
      <c r="IB1070" s="73"/>
    </row>
    <row r="1071" spans="172:236">
      <c r="FP1071" s="73"/>
      <c r="IA1071" s="73"/>
      <c r="IB1071" s="73"/>
    </row>
    <row r="1072" spans="172:236">
      <c r="FP1072" s="73"/>
      <c r="IA1072" s="73"/>
      <c r="IB1072" s="73"/>
    </row>
    <row r="1073" spans="172:236">
      <c r="FP1073" s="73"/>
      <c r="IA1073" s="73"/>
      <c r="IB1073" s="73"/>
    </row>
    <row r="1074" spans="172:236">
      <c r="FP1074" s="73"/>
      <c r="IA1074" s="73"/>
      <c r="IB1074" s="73"/>
    </row>
    <row r="1075" spans="172:236">
      <c r="FP1075" s="73"/>
      <c r="IA1075" s="73"/>
      <c r="IB1075" s="73"/>
    </row>
    <row r="1076" spans="172:236">
      <c r="FP1076" s="73"/>
      <c r="IA1076" s="73"/>
      <c r="IB1076" s="73"/>
    </row>
    <row r="1077" spans="172:236">
      <c r="FP1077" s="73"/>
      <c r="IA1077" s="73"/>
      <c r="IB1077" s="73"/>
    </row>
    <row r="1078" spans="172:236">
      <c r="FP1078" s="73"/>
      <c r="IA1078" s="73"/>
      <c r="IB1078" s="73"/>
    </row>
    <row r="1079" spans="172:236">
      <c r="FP1079" s="73"/>
      <c r="IA1079" s="73"/>
      <c r="IB1079" s="73"/>
    </row>
    <row r="1080" spans="172:236">
      <c r="FP1080" s="73"/>
      <c r="IA1080" s="73"/>
      <c r="IB1080" s="73"/>
    </row>
    <row r="1081" spans="172:236">
      <c r="FP1081" s="73"/>
      <c r="IA1081" s="73"/>
      <c r="IB1081" s="73"/>
    </row>
    <row r="1082" spans="172:236">
      <c r="FP1082" s="73"/>
      <c r="IA1082" s="73"/>
      <c r="IB1082" s="73"/>
    </row>
    <row r="1083" spans="172:236">
      <c r="FP1083" s="73"/>
      <c r="IA1083" s="73"/>
      <c r="IB1083" s="73"/>
    </row>
    <row r="1084" spans="172:236">
      <c r="FP1084" s="73"/>
      <c r="IA1084" s="73"/>
      <c r="IB1084" s="73"/>
    </row>
    <row r="1085" spans="172:236">
      <c r="FP1085" s="73"/>
      <c r="IA1085" s="73"/>
      <c r="IB1085" s="73"/>
    </row>
    <row r="1086" spans="172:236">
      <c r="FP1086" s="73"/>
      <c r="IA1086" s="73"/>
      <c r="IB1086" s="73"/>
    </row>
    <row r="1087" spans="172:236">
      <c r="FP1087" s="73"/>
      <c r="IA1087" s="73"/>
      <c r="IB1087" s="73"/>
    </row>
    <row r="1088" spans="172:236">
      <c r="FP1088" s="73"/>
      <c r="IA1088" s="73"/>
      <c r="IB1088" s="73"/>
    </row>
    <row r="1089" spans="172:236">
      <c r="FP1089" s="73"/>
      <c r="IA1089" s="73"/>
      <c r="IB1089" s="73"/>
    </row>
    <row r="1090" spans="172:236">
      <c r="FP1090" s="73"/>
      <c r="IA1090" s="73"/>
      <c r="IB1090" s="73"/>
    </row>
    <row r="1091" spans="172:236">
      <c r="FP1091" s="73"/>
      <c r="IA1091" s="73"/>
      <c r="IB1091" s="73"/>
    </row>
    <row r="1092" spans="172:236">
      <c r="FP1092" s="73"/>
      <c r="IA1092" s="73"/>
      <c r="IB1092" s="73"/>
    </row>
    <row r="1093" spans="172:236">
      <c r="FP1093" s="73"/>
      <c r="IA1093" s="73"/>
      <c r="IB1093" s="73"/>
    </row>
    <row r="1094" spans="172:236">
      <c r="FP1094" s="73"/>
      <c r="IA1094" s="73"/>
      <c r="IB1094" s="73"/>
    </row>
    <row r="1095" spans="172:236">
      <c r="FP1095" s="73"/>
      <c r="IA1095" s="73"/>
      <c r="IB1095" s="73"/>
    </row>
    <row r="1096" spans="172:236">
      <c r="FP1096" s="73"/>
      <c r="IA1096" s="73"/>
      <c r="IB1096" s="73"/>
    </row>
    <row r="1097" spans="172:236">
      <c r="FP1097" s="73"/>
      <c r="IA1097" s="73"/>
      <c r="IB1097" s="73"/>
    </row>
    <row r="1098" spans="172:236">
      <c r="FP1098" s="73"/>
      <c r="IA1098" s="73"/>
      <c r="IB1098" s="73"/>
    </row>
    <row r="1099" spans="172:236">
      <c r="FP1099" s="73"/>
      <c r="IA1099" s="73"/>
      <c r="IB1099" s="73"/>
    </row>
    <row r="1100" spans="172:236">
      <c r="FP1100" s="73"/>
      <c r="IA1100" s="73"/>
      <c r="IB1100" s="73"/>
    </row>
    <row r="1101" spans="172:236">
      <c r="FP1101" s="73"/>
      <c r="IA1101" s="73"/>
      <c r="IB1101" s="73"/>
    </row>
    <row r="1102" spans="172:236">
      <c r="FP1102" s="73"/>
      <c r="IA1102" s="73"/>
      <c r="IB1102" s="73"/>
    </row>
    <row r="1103" spans="172:236">
      <c r="FP1103" s="73"/>
      <c r="IA1103" s="73"/>
      <c r="IB1103" s="73"/>
    </row>
    <row r="1104" spans="172:236">
      <c r="FP1104" s="73"/>
      <c r="IA1104" s="73"/>
      <c r="IB1104" s="73"/>
    </row>
    <row r="1105" spans="172:236">
      <c r="FP1105" s="73"/>
      <c r="IA1105" s="73"/>
      <c r="IB1105" s="73"/>
    </row>
    <row r="1106" spans="172:236">
      <c r="FP1106" s="73"/>
      <c r="IA1106" s="73"/>
      <c r="IB1106" s="73"/>
    </row>
    <row r="1107" spans="172:236">
      <c r="FP1107" s="73"/>
      <c r="IA1107" s="73"/>
      <c r="IB1107" s="73"/>
    </row>
    <row r="1108" spans="172:236">
      <c r="FP1108" s="73"/>
      <c r="IA1108" s="73"/>
      <c r="IB1108" s="73"/>
    </row>
    <row r="1109" spans="172:236">
      <c r="FP1109" s="73"/>
      <c r="IA1109" s="73"/>
      <c r="IB1109" s="73"/>
    </row>
    <row r="1110" spans="172:236">
      <c r="FP1110" s="73"/>
      <c r="IA1110" s="73"/>
      <c r="IB1110" s="73"/>
    </row>
    <row r="1111" spans="172:236">
      <c r="FP1111" s="73"/>
      <c r="IA1111" s="73"/>
      <c r="IB1111" s="73"/>
    </row>
    <row r="1112" spans="172:236">
      <c r="FP1112" s="73"/>
      <c r="IA1112" s="73"/>
      <c r="IB1112" s="73"/>
    </row>
    <row r="1113" spans="172:236">
      <c r="FP1113" s="73"/>
      <c r="IA1113" s="73"/>
      <c r="IB1113" s="73"/>
    </row>
    <row r="1114" spans="172:236">
      <c r="FP1114" s="73"/>
      <c r="IA1114" s="73"/>
      <c r="IB1114" s="73"/>
    </row>
    <row r="1115" spans="172:236">
      <c r="FP1115" s="73"/>
      <c r="IA1115" s="73"/>
      <c r="IB1115" s="73"/>
    </row>
    <row r="1116" spans="172:236">
      <c r="FP1116" s="73"/>
      <c r="IA1116" s="73"/>
      <c r="IB1116" s="73"/>
    </row>
    <row r="1117" spans="172:236">
      <c r="FP1117" s="73"/>
      <c r="IA1117" s="73"/>
      <c r="IB1117" s="73"/>
    </row>
    <row r="1118" spans="172:236">
      <c r="FP1118" s="73"/>
      <c r="IA1118" s="73"/>
      <c r="IB1118" s="73"/>
    </row>
    <row r="1119" spans="172:236">
      <c r="FP1119" s="73"/>
      <c r="IA1119" s="73"/>
      <c r="IB1119" s="73"/>
    </row>
    <row r="1120" spans="172:236">
      <c r="FP1120" s="73"/>
      <c r="IA1120" s="73"/>
      <c r="IB1120" s="73"/>
    </row>
    <row r="1121" spans="172:236">
      <c r="FP1121" s="73"/>
      <c r="IA1121" s="73"/>
      <c r="IB1121" s="73"/>
    </row>
    <row r="1122" spans="172:236">
      <c r="FP1122" s="73"/>
      <c r="IA1122" s="73"/>
      <c r="IB1122" s="73"/>
    </row>
    <row r="1123" spans="172:236">
      <c r="FP1123" s="73"/>
      <c r="IA1123" s="73"/>
      <c r="IB1123" s="73"/>
    </row>
    <row r="1124" spans="172:236">
      <c r="FP1124" s="73"/>
      <c r="IA1124" s="73"/>
      <c r="IB1124" s="73"/>
    </row>
    <row r="1125" spans="172:236">
      <c r="FP1125" s="73"/>
      <c r="IA1125" s="73"/>
      <c r="IB1125" s="73"/>
    </row>
    <row r="1126" spans="172:236">
      <c r="FP1126" s="73"/>
      <c r="IA1126" s="73"/>
      <c r="IB1126" s="73"/>
    </row>
    <row r="1127" spans="172:236">
      <c r="FP1127" s="73"/>
      <c r="IA1127" s="73"/>
      <c r="IB1127" s="73"/>
    </row>
    <row r="1128" spans="172:236">
      <c r="FP1128" s="73"/>
      <c r="IA1128" s="73"/>
      <c r="IB1128" s="73"/>
    </row>
    <row r="1129" spans="172:236">
      <c r="FP1129" s="73"/>
      <c r="IA1129" s="73"/>
      <c r="IB1129" s="73"/>
    </row>
    <row r="1130" spans="172:236">
      <c r="FP1130" s="73"/>
      <c r="IA1130" s="73"/>
      <c r="IB1130" s="73"/>
    </row>
    <row r="1131" spans="172:236">
      <c r="FP1131" s="73"/>
      <c r="IA1131" s="73"/>
      <c r="IB1131" s="73"/>
    </row>
    <row r="1132" spans="172:236">
      <c r="FP1132" s="73"/>
      <c r="IA1132" s="73"/>
      <c r="IB1132" s="73"/>
    </row>
    <row r="1133" spans="172:236">
      <c r="FP1133" s="73"/>
      <c r="IA1133" s="73"/>
      <c r="IB1133" s="73"/>
    </row>
    <row r="1134" spans="172:236">
      <c r="FP1134" s="73"/>
      <c r="IA1134" s="73"/>
      <c r="IB1134" s="73"/>
    </row>
    <row r="1135" spans="172:236">
      <c r="FP1135" s="73"/>
      <c r="IA1135" s="73"/>
      <c r="IB1135" s="73"/>
    </row>
    <row r="1136" spans="172:236">
      <c r="FP1136" s="73"/>
      <c r="IA1136" s="73"/>
      <c r="IB1136" s="73"/>
    </row>
    <row r="1137" spans="172:236">
      <c r="FP1137" s="73"/>
      <c r="IA1137" s="73"/>
      <c r="IB1137" s="73"/>
    </row>
    <row r="1138" spans="172:236">
      <c r="FP1138" s="73"/>
      <c r="IA1138" s="73"/>
      <c r="IB1138" s="73"/>
    </row>
    <row r="1139" spans="172:236">
      <c r="FP1139" s="73"/>
      <c r="IA1139" s="73"/>
      <c r="IB1139" s="73"/>
    </row>
    <row r="1140" spans="172:236">
      <c r="FP1140" s="73"/>
      <c r="IA1140" s="73"/>
      <c r="IB1140" s="73"/>
    </row>
    <row r="1141" spans="172:236">
      <c r="FP1141" s="73"/>
      <c r="IA1141" s="73"/>
      <c r="IB1141" s="73"/>
    </row>
    <row r="1142" spans="172:236">
      <c r="FP1142" s="73"/>
      <c r="IA1142" s="73"/>
      <c r="IB1142" s="73"/>
    </row>
    <row r="1143" spans="172:236">
      <c r="FP1143" s="73"/>
      <c r="IA1143" s="73"/>
      <c r="IB1143" s="73"/>
    </row>
    <row r="1144" spans="172:236">
      <c r="FP1144" s="73"/>
      <c r="IA1144" s="73"/>
      <c r="IB1144" s="73"/>
    </row>
    <row r="1145" spans="172:236">
      <c r="FP1145" s="73"/>
      <c r="IA1145" s="73"/>
      <c r="IB1145" s="73"/>
    </row>
    <row r="1146" spans="172:236">
      <c r="FP1146" s="73"/>
      <c r="IA1146" s="73"/>
      <c r="IB1146" s="73"/>
    </row>
    <row r="1147" spans="172:236">
      <c r="FP1147" s="73"/>
      <c r="IA1147" s="73"/>
      <c r="IB1147" s="73"/>
    </row>
    <row r="1148" spans="172:236">
      <c r="FP1148" s="73"/>
      <c r="IA1148" s="73"/>
      <c r="IB1148" s="73"/>
    </row>
    <row r="1149" spans="172:236">
      <c r="FP1149" s="73"/>
      <c r="IA1149" s="73"/>
      <c r="IB1149" s="73"/>
    </row>
    <row r="1150" spans="172:236">
      <c r="FP1150" s="73"/>
      <c r="IA1150" s="73"/>
      <c r="IB1150" s="73"/>
    </row>
    <row r="1151" spans="172:236">
      <c r="FP1151" s="73"/>
      <c r="IA1151" s="73"/>
      <c r="IB1151" s="73"/>
    </row>
    <row r="1152" spans="172:236">
      <c r="FP1152" s="73"/>
      <c r="IA1152" s="73"/>
      <c r="IB1152" s="73"/>
    </row>
    <row r="1153" spans="172:236">
      <c r="FP1153" s="73"/>
      <c r="IA1153" s="73"/>
      <c r="IB1153" s="73"/>
    </row>
    <row r="1154" spans="172:236">
      <c r="FP1154" s="73"/>
      <c r="IA1154" s="73"/>
      <c r="IB1154" s="73"/>
    </row>
    <row r="1155" spans="172:236">
      <c r="FP1155" s="73"/>
      <c r="IA1155" s="73"/>
      <c r="IB1155" s="73"/>
    </row>
    <row r="1156" spans="172:236">
      <c r="FP1156" s="73"/>
      <c r="IA1156" s="73"/>
      <c r="IB1156" s="73"/>
    </row>
    <row r="1157" spans="172:236">
      <c r="FP1157" s="73"/>
      <c r="IA1157" s="73"/>
      <c r="IB1157" s="73"/>
    </row>
    <row r="1158" spans="172:236">
      <c r="FP1158" s="73"/>
      <c r="IA1158" s="73"/>
      <c r="IB1158" s="73"/>
    </row>
    <row r="1159" spans="172:236">
      <c r="FP1159" s="73"/>
      <c r="IA1159" s="73"/>
      <c r="IB1159" s="73"/>
    </row>
    <row r="1160" spans="172:236">
      <c r="FP1160" s="73"/>
      <c r="IA1160" s="73"/>
      <c r="IB1160" s="73"/>
    </row>
    <row r="1161" spans="172:236">
      <c r="FP1161" s="73"/>
      <c r="IA1161" s="73"/>
      <c r="IB1161" s="73"/>
    </row>
    <row r="1162" spans="172:236">
      <c r="FP1162" s="73"/>
      <c r="IA1162" s="73"/>
      <c r="IB1162" s="73"/>
    </row>
    <row r="1163" spans="172:236">
      <c r="FP1163" s="73"/>
      <c r="IA1163" s="73"/>
      <c r="IB1163" s="73"/>
    </row>
    <row r="1164" spans="172:236">
      <c r="FP1164" s="73"/>
      <c r="IA1164" s="73"/>
      <c r="IB1164" s="73"/>
    </row>
    <row r="1165" spans="172:236">
      <c r="FP1165" s="73"/>
      <c r="IA1165" s="73"/>
      <c r="IB1165" s="73"/>
    </row>
    <row r="1166" spans="172:236">
      <c r="FP1166" s="73"/>
      <c r="IA1166" s="73"/>
      <c r="IB1166" s="73"/>
    </row>
    <row r="1167" spans="172:236">
      <c r="FP1167" s="73"/>
      <c r="IA1167" s="73"/>
      <c r="IB1167" s="73"/>
    </row>
    <row r="1168" spans="172:236">
      <c r="FP1168" s="73"/>
      <c r="IA1168" s="73"/>
      <c r="IB1168" s="73"/>
    </row>
    <row r="1169" spans="172:236">
      <c r="FP1169" s="73"/>
      <c r="IA1169" s="73"/>
      <c r="IB1169" s="73"/>
    </row>
    <row r="1170" spans="172:236">
      <c r="FP1170" s="73"/>
      <c r="IA1170" s="73"/>
      <c r="IB1170" s="73"/>
    </row>
    <row r="1171" spans="172:236">
      <c r="FP1171" s="73"/>
      <c r="IA1171" s="73"/>
      <c r="IB1171" s="73"/>
    </row>
    <row r="1172" spans="172:236">
      <c r="FP1172" s="73"/>
      <c r="IA1172" s="73"/>
      <c r="IB1172" s="73"/>
    </row>
    <row r="1173" spans="172:236">
      <c r="FP1173" s="73"/>
      <c r="IA1173" s="73"/>
      <c r="IB1173" s="73"/>
    </row>
    <row r="1174" spans="172:236">
      <c r="FP1174" s="73"/>
      <c r="IA1174" s="73"/>
      <c r="IB1174" s="73"/>
    </row>
    <row r="1175" spans="172:236">
      <c r="FP1175" s="73"/>
      <c r="IA1175" s="73"/>
      <c r="IB1175" s="73"/>
    </row>
    <row r="1176" spans="172:236">
      <c r="FP1176" s="73"/>
      <c r="IA1176" s="73"/>
      <c r="IB1176" s="73"/>
    </row>
    <row r="1177" spans="172:236">
      <c r="FP1177" s="73"/>
      <c r="IA1177" s="73"/>
      <c r="IB1177" s="73"/>
    </row>
    <row r="1178" spans="172:236">
      <c r="FP1178" s="73"/>
      <c r="IA1178" s="73"/>
      <c r="IB1178" s="73"/>
    </row>
    <row r="1179" spans="172:236">
      <c r="FP1179" s="73"/>
      <c r="IA1179" s="73"/>
      <c r="IB1179" s="73"/>
    </row>
    <row r="1180" spans="172:236">
      <c r="FP1180" s="73"/>
      <c r="IA1180" s="73"/>
      <c r="IB1180" s="73"/>
    </row>
    <row r="1181" spans="172:236">
      <c r="FP1181" s="73"/>
      <c r="IA1181" s="73"/>
      <c r="IB1181" s="73"/>
    </row>
    <row r="1182" spans="172:236">
      <c r="FP1182" s="73"/>
      <c r="IA1182" s="73"/>
      <c r="IB1182" s="73"/>
    </row>
    <row r="1183" spans="172:236">
      <c r="FP1183" s="73"/>
      <c r="IA1183" s="73"/>
      <c r="IB1183" s="73"/>
    </row>
    <row r="1184" spans="172:236">
      <c r="FP1184" s="73"/>
      <c r="IA1184" s="73"/>
      <c r="IB1184" s="73"/>
    </row>
    <row r="1185" spans="172:236">
      <c r="FP1185" s="73"/>
      <c r="IA1185" s="73"/>
      <c r="IB1185" s="73"/>
    </row>
    <row r="1186" spans="172:236">
      <c r="FP1186" s="73"/>
      <c r="IA1186" s="73"/>
      <c r="IB1186" s="73"/>
    </row>
    <row r="1187" spans="172:236">
      <c r="FP1187" s="73"/>
      <c r="IA1187" s="73"/>
      <c r="IB1187" s="73"/>
    </row>
    <row r="1188" spans="172:236">
      <c r="FP1188" s="73"/>
      <c r="IA1188" s="73"/>
      <c r="IB1188" s="73"/>
    </row>
    <row r="1189" spans="172:236">
      <c r="FP1189" s="73"/>
      <c r="IA1189" s="73"/>
      <c r="IB1189" s="73"/>
    </row>
    <row r="1190" spans="172:236">
      <c r="FP1190" s="73"/>
      <c r="IA1190" s="73"/>
      <c r="IB1190" s="73"/>
    </row>
    <row r="1191" spans="172:236">
      <c r="FP1191" s="73"/>
      <c r="IA1191" s="73"/>
      <c r="IB1191" s="73"/>
    </row>
    <row r="1192" spans="172:236">
      <c r="FP1192" s="73"/>
      <c r="IA1192" s="73"/>
      <c r="IB1192" s="73"/>
    </row>
    <row r="1193" spans="172:236">
      <c r="FP1193" s="73"/>
      <c r="IA1193" s="73"/>
      <c r="IB1193" s="73"/>
    </row>
    <row r="1194" spans="172:236">
      <c r="FP1194" s="73"/>
      <c r="IA1194" s="73"/>
      <c r="IB1194" s="73"/>
    </row>
    <row r="1195" spans="172:236">
      <c r="FP1195" s="73"/>
      <c r="IA1195" s="73"/>
      <c r="IB1195" s="73"/>
    </row>
    <row r="1196" spans="172:236">
      <c r="FP1196" s="73"/>
      <c r="IA1196" s="73"/>
      <c r="IB1196" s="73"/>
    </row>
    <row r="1197" spans="172:236">
      <c r="FP1197" s="73"/>
      <c r="IA1197" s="73"/>
      <c r="IB1197" s="73"/>
    </row>
    <row r="1198" spans="172:236">
      <c r="FP1198" s="73"/>
      <c r="IA1198" s="73"/>
      <c r="IB1198" s="73"/>
    </row>
    <row r="1199" spans="172:236">
      <c r="FP1199" s="73"/>
      <c r="IA1199" s="73"/>
      <c r="IB1199" s="73"/>
    </row>
    <row r="1200" spans="172:236">
      <c r="FP1200" s="73"/>
      <c r="IA1200" s="73"/>
      <c r="IB1200" s="73"/>
    </row>
    <row r="1201" spans="172:236">
      <c r="FP1201" s="73"/>
      <c r="IA1201" s="73"/>
      <c r="IB1201" s="73"/>
    </row>
    <row r="1202" spans="172:236">
      <c r="FP1202" s="73"/>
      <c r="IA1202" s="73"/>
      <c r="IB1202" s="73"/>
    </row>
    <row r="1203" spans="172:236">
      <c r="FP1203" s="73"/>
      <c r="IA1203" s="73"/>
      <c r="IB1203" s="73"/>
    </row>
    <row r="1204" spans="172:236">
      <c r="FP1204" s="73"/>
      <c r="IA1204" s="73"/>
      <c r="IB1204" s="73"/>
    </row>
    <row r="1205" spans="172:236">
      <c r="FP1205" s="73"/>
      <c r="IA1205" s="73"/>
      <c r="IB1205" s="73"/>
    </row>
    <row r="1206" spans="172:236">
      <c r="FP1206" s="73"/>
      <c r="IA1206" s="73"/>
      <c r="IB1206" s="73"/>
    </row>
    <row r="1207" spans="172:236">
      <c r="FP1207" s="73"/>
      <c r="IA1207" s="73"/>
      <c r="IB1207" s="73"/>
    </row>
    <row r="1208" spans="172:236">
      <c r="FP1208" s="73"/>
      <c r="IA1208" s="73"/>
      <c r="IB1208" s="73"/>
    </row>
    <row r="1209" spans="172:236">
      <c r="FP1209" s="73"/>
      <c r="IA1209" s="73"/>
      <c r="IB1209" s="73"/>
    </row>
    <row r="1210" spans="172:236">
      <c r="FP1210" s="73"/>
      <c r="IA1210" s="73"/>
      <c r="IB1210" s="73"/>
    </row>
    <row r="1211" spans="172:236">
      <c r="FP1211" s="73"/>
      <c r="IA1211" s="73"/>
      <c r="IB1211" s="73"/>
    </row>
    <row r="1212" spans="172:236">
      <c r="FP1212" s="73"/>
      <c r="IA1212" s="73"/>
      <c r="IB1212" s="73"/>
    </row>
    <row r="1213" spans="172:236">
      <c r="FP1213" s="73"/>
      <c r="IA1213" s="73"/>
      <c r="IB1213" s="73"/>
    </row>
    <row r="1214" spans="172:236">
      <c r="FP1214" s="73"/>
      <c r="IA1214" s="73"/>
      <c r="IB1214" s="73"/>
    </row>
    <row r="1215" spans="172:236">
      <c r="FP1215" s="73"/>
      <c r="IA1215" s="73"/>
      <c r="IB1215" s="73"/>
    </row>
    <row r="1216" spans="172:236">
      <c r="FP1216" s="73"/>
      <c r="IA1216" s="73"/>
      <c r="IB1216" s="73"/>
    </row>
    <row r="1217" spans="172:236">
      <c r="FP1217" s="73"/>
      <c r="IA1217" s="73"/>
      <c r="IB1217" s="73"/>
    </row>
    <row r="1218" spans="172:236">
      <c r="FP1218" s="73"/>
      <c r="IA1218" s="73"/>
      <c r="IB1218" s="73"/>
    </row>
    <row r="1219" spans="172:236">
      <c r="FP1219" s="73"/>
      <c r="IA1219" s="73"/>
      <c r="IB1219" s="73"/>
    </row>
    <row r="1220" spans="172:236">
      <c r="FP1220" s="73"/>
      <c r="IA1220" s="73"/>
      <c r="IB1220" s="73"/>
    </row>
    <row r="1221" spans="172:236">
      <c r="FP1221" s="73"/>
      <c r="IA1221" s="73"/>
      <c r="IB1221" s="73"/>
    </row>
    <row r="1222" spans="172:236">
      <c r="FP1222" s="73"/>
      <c r="IA1222" s="73"/>
      <c r="IB1222" s="73"/>
    </row>
    <row r="1223" spans="172:236">
      <c r="FP1223" s="73"/>
      <c r="IA1223" s="73"/>
      <c r="IB1223" s="73"/>
    </row>
    <row r="1224" spans="172:236">
      <c r="FP1224" s="73"/>
      <c r="IA1224" s="73"/>
      <c r="IB1224" s="73"/>
    </row>
    <row r="1225" spans="172:236">
      <c r="FP1225" s="73"/>
      <c r="IA1225" s="73"/>
      <c r="IB1225" s="73"/>
    </row>
    <row r="1226" spans="172:236">
      <c r="FP1226" s="73"/>
      <c r="IA1226" s="73"/>
      <c r="IB1226" s="73"/>
    </row>
    <row r="1227" spans="172:236">
      <c r="FP1227" s="73"/>
      <c r="IA1227" s="73"/>
      <c r="IB1227" s="73"/>
    </row>
    <row r="1228" spans="172:236">
      <c r="FP1228" s="73"/>
      <c r="IA1228" s="73"/>
      <c r="IB1228" s="73"/>
    </row>
    <row r="1229" spans="172:236">
      <c r="FP1229" s="73"/>
      <c r="IA1229" s="73"/>
      <c r="IB1229" s="73"/>
    </row>
    <row r="1230" spans="172:236">
      <c r="FP1230" s="73"/>
      <c r="IA1230" s="73"/>
      <c r="IB1230" s="73"/>
    </row>
    <row r="1231" spans="172:236">
      <c r="FP1231" s="73"/>
      <c r="IA1231" s="73"/>
      <c r="IB1231" s="73"/>
    </row>
    <row r="1232" spans="172:236">
      <c r="FP1232" s="73"/>
      <c r="IA1232" s="73"/>
      <c r="IB1232" s="73"/>
    </row>
    <row r="1233" spans="172:236">
      <c r="FP1233" s="73"/>
      <c r="IA1233" s="73"/>
      <c r="IB1233" s="73"/>
    </row>
    <row r="1234" spans="172:236">
      <c r="FP1234" s="73"/>
      <c r="IA1234" s="73"/>
      <c r="IB1234" s="73"/>
    </row>
    <row r="1235" spans="172:236">
      <c r="FP1235" s="73"/>
      <c r="IA1235" s="73"/>
      <c r="IB1235" s="73"/>
    </row>
    <row r="1236" spans="172:236">
      <c r="FP1236" s="73"/>
      <c r="IA1236" s="73"/>
      <c r="IB1236" s="73"/>
    </row>
    <row r="1237" spans="172:236">
      <c r="FP1237" s="73"/>
      <c r="IA1237" s="73"/>
      <c r="IB1237" s="73"/>
    </row>
    <row r="1238" spans="172:236">
      <c r="FP1238" s="73"/>
      <c r="IA1238" s="73"/>
      <c r="IB1238" s="73"/>
    </row>
    <row r="1239" spans="172:236">
      <c r="FP1239" s="73"/>
      <c r="IA1239" s="73"/>
      <c r="IB1239" s="73"/>
    </row>
    <row r="1240" spans="172:236">
      <c r="FP1240" s="73"/>
      <c r="IA1240" s="73"/>
      <c r="IB1240" s="73"/>
    </row>
    <row r="1241" spans="172:236">
      <c r="FP1241" s="73"/>
      <c r="IA1241" s="73"/>
      <c r="IB1241" s="73"/>
    </row>
    <row r="1242" spans="172:236">
      <c r="FP1242" s="73"/>
      <c r="IA1242" s="73"/>
      <c r="IB1242" s="73"/>
    </row>
    <row r="1243" spans="172:236">
      <c r="FP1243" s="73"/>
      <c r="IA1243" s="73"/>
      <c r="IB1243" s="73"/>
    </row>
    <row r="1244" spans="172:236">
      <c r="FP1244" s="73"/>
      <c r="IA1244" s="73"/>
      <c r="IB1244" s="73"/>
    </row>
    <row r="1245" spans="172:236">
      <c r="FP1245" s="73"/>
      <c r="IA1245" s="73"/>
      <c r="IB1245" s="73"/>
    </row>
    <row r="1246" spans="172:236">
      <c r="FP1246" s="73"/>
      <c r="IA1246" s="73"/>
      <c r="IB1246" s="73"/>
    </row>
    <row r="1247" spans="172:236">
      <c r="FP1247" s="73"/>
      <c r="IA1247" s="73"/>
      <c r="IB1247" s="73"/>
    </row>
    <row r="1248" spans="172:236">
      <c r="FP1248" s="73"/>
      <c r="IA1248" s="73"/>
      <c r="IB1248" s="73"/>
    </row>
    <row r="1249" spans="172:236">
      <c r="FP1249" s="73"/>
      <c r="IA1249" s="73"/>
      <c r="IB1249" s="73"/>
    </row>
    <row r="1250" spans="172:236">
      <c r="FP1250" s="73"/>
      <c r="IA1250" s="73"/>
      <c r="IB1250" s="73"/>
    </row>
    <row r="1251" spans="172:236">
      <c r="FP1251" s="73"/>
      <c r="IA1251" s="73"/>
      <c r="IB1251" s="73"/>
    </row>
    <row r="1252" spans="172:236">
      <c r="FP1252" s="73"/>
      <c r="IA1252" s="73"/>
      <c r="IB1252" s="73"/>
    </row>
    <row r="1253" spans="172:236">
      <c r="FP1253" s="73"/>
      <c r="IA1253" s="73"/>
      <c r="IB1253" s="73"/>
    </row>
    <row r="1254" spans="172:236">
      <c r="FP1254" s="73"/>
      <c r="IA1254" s="73"/>
      <c r="IB1254" s="73"/>
    </row>
    <row r="1255" spans="172:236">
      <c r="FP1255" s="73"/>
      <c r="IA1255" s="73"/>
      <c r="IB1255" s="73"/>
    </row>
    <row r="1256" spans="172:236">
      <c r="FP1256" s="73"/>
      <c r="IA1256" s="73"/>
      <c r="IB1256" s="73"/>
    </row>
    <row r="1257" spans="172:236">
      <c r="FP1257" s="73"/>
      <c r="IA1257" s="73"/>
      <c r="IB1257" s="73"/>
    </row>
    <row r="1258" spans="172:236">
      <c r="FP1258" s="73"/>
      <c r="IA1258" s="73"/>
      <c r="IB1258" s="73"/>
    </row>
    <row r="1259" spans="172:236">
      <c r="FP1259" s="73"/>
      <c r="IA1259" s="73"/>
      <c r="IB1259" s="73"/>
    </row>
    <row r="1260" spans="172:236">
      <c r="FP1260" s="73"/>
      <c r="IA1260" s="73"/>
      <c r="IB1260" s="73"/>
    </row>
    <row r="1261" spans="172:236">
      <c r="FP1261" s="73"/>
      <c r="IA1261" s="73"/>
      <c r="IB1261" s="73"/>
    </row>
    <row r="1262" spans="172:236">
      <c r="IA1262" s="73"/>
      <c r="IB1262" s="73"/>
    </row>
    <row r="1263" spans="172:236">
      <c r="IA1263" s="73"/>
      <c r="IB1263" s="73"/>
    </row>
    <row r="1264" spans="172:236">
      <c r="IA1264" s="73"/>
      <c r="IB1264" s="73"/>
    </row>
    <row r="1265" spans="235:236">
      <c r="IA1265" s="73"/>
      <c r="IB1265" s="73"/>
    </row>
    <row r="1266" spans="235:236">
      <c r="IA1266" s="73"/>
      <c r="IB1266" s="73"/>
    </row>
    <row r="1267" spans="235:236">
      <c r="IA1267" s="73"/>
      <c r="IB1267" s="73"/>
    </row>
    <row r="1268" spans="235:236">
      <c r="IA1268" s="73"/>
      <c r="IB1268" s="73"/>
    </row>
    <row r="1269" spans="235:236">
      <c r="IA1269" s="73"/>
      <c r="IB1269" s="73"/>
    </row>
    <row r="1270" spans="235:236">
      <c r="IA1270" s="73"/>
      <c r="IB1270" s="73"/>
    </row>
    <row r="1271" spans="235:236">
      <c r="IA1271" s="73"/>
      <c r="IB1271" s="73"/>
    </row>
    <row r="1272" spans="235:236">
      <c r="IA1272" s="73"/>
      <c r="IB1272" s="73"/>
    </row>
    <row r="1273" spans="235:236">
      <c r="IA1273" s="73"/>
      <c r="IB1273" s="73"/>
    </row>
    <row r="1274" spans="235:236">
      <c r="IA1274" s="73"/>
      <c r="IB1274" s="73"/>
    </row>
    <row r="1275" spans="235:236">
      <c r="IA1275" s="73"/>
      <c r="IB1275" s="73"/>
    </row>
    <row r="1276" spans="235:236">
      <c r="IA1276" s="73"/>
      <c r="IB1276" s="73"/>
    </row>
    <row r="1277" spans="235:236">
      <c r="IA1277" s="73"/>
      <c r="IB1277" s="73"/>
    </row>
    <row r="1278" spans="235:236">
      <c r="IA1278" s="73"/>
      <c r="IB1278" s="73"/>
    </row>
    <row r="1279" spans="235:236">
      <c r="IA1279" s="73"/>
      <c r="IB1279" s="73"/>
    </row>
    <row r="1280" spans="235:236">
      <c r="IA1280" s="73"/>
      <c r="IB1280" s="73"/>
    </row>
    <row r="1281" spans="235:236">
      <c r="IA1281" s="73"/>
      <c r="IB1281" s="73"/>
    </row>
    <row r="1282" spans="235:236">
      <c r="IA1282" s="73"/>
      <c r="IB1282" s="73"/>
    </row>
    <row r="1283" spans="235:236">
      <c r="IA1283" s="73"/>
      <c r="IB1283" s="73"/>
    </row>
    <row r="1284" spans="235:236">
      <c r="IA1284" s="73"/>
      <c r="IB1284" s="73"/>
    </row>
    <row r="1285" spans="235:236">
      <c r="IA1285" s="73"/>
      <c r="IB1285" s="73"/>
    </row>
    <row r="1286" spans="235:236">
      <c r="IA1286" s="73"/>
      <c r="IB1286" s="73"/>
    </row>
    <row r="1287" spans="235:236">
      <c r="IA1287" s="73"/>
      <c r="IB1287" s="73"/>
    </row>
    <row r="1288" spans="235:236">
      <c r="IA1288" s="73"/>
      <c r="IB1288" s="73"/>
    </row>
    <row r="1289" spans="235:236">
      <c r="IA1289" s="73"/>
      <c r="IB1289" s="73"/>
    </row>
    <row r="1290" spans="235:236">
      <c r="IA1290" s="73"/>
      <c r="IB1290" s="73"/>
    </row>
    <row r="1291" spans="235:236">
      <c r="IA1291" s="73"/>
      <c r="IB1291" s="73"/>
    </row>
    <row r="1292" spans="235:236">
      <c r="IA1292" s="73"/>
      <c r="IB1292" s="73"/>
    </row>
    <row r="1293" spans="235:236">
      <c r="IA1293" s="73"/>
      <c r="IB1293" s="73"/>
    </row>
    <row r="1294" spans="235:236">
      <c r="IA1294" s="73"/>
      <c r="IB1294" s="73"/>
    </row>
    <row r="1295" spans="235:236">
      <c r="IA1295" s="73"/>
      <c r="IB1295" s="73"/>
    </row>
    <row r="1296" spans="235:236">
      <c r="IA1296" s="73"/>
      <c r="IB1296" s="73"/>
    </row>
    <row r="1297" spans="235:236">
      <c r="IA1297" s="73"/>
      <c r="IB1297" s="73"/>
    </row>
    <row r="1298" spans="235:236">
      <c r="IA1298" s="73"/>
      <c r="IB1298" s="73"/>
    </row>
    <row r="1299" spans="235:236">
      <c r="IA1299" s="73"/>
      <c r="IB1299" s="73"/>
    </row>
    <row r="1300" spans="235:236">
      <c r="IA1300" s="73"/>
      <c r="IB1300" s="73"/>
    </row>
    <row r="1301" spans="235:236">
      <c r="IA1301" s="73"/>
      <c r="IB1301" s="73"/>
    </row>
    <row r="1302" spans="235:236">
      <c r="IA1302" s="73"/>
      <c r="IB1302" s="73"/>
    </row>
    <row r="1303" spans="235:236">
      <c r="IA1303" s="73"/>
      <c r="IB1303" s="73"/>
    </row>
    <row r="1304" spans="235:236">
      <c r="IA1304" s="73"/>
      <c r="IB1304" s="73"/>
    </row>
    <row r="1305" spans="235:236">
      <c r="IA1305" s="73"/>
      <c r="IB1305" s="73"/>
    </row>
    <row r="1306" spans="235:236">
      <c r="IA1306" s="73"/>
      <c r="IB1306" s="73"/>
    </row>
    <row r="1307" spans="235:236">
      <c r="IA1307" s="73"/>
      <c r="IB1307" s="73"/>
    </row>
    <row r="1308" spans="235:236">
      <c r="IA1308" s="73"/>
      <c r="IB1308" s="73"/>
    </row>
    <row r="1309" spans="235:236">
      <c r="IA1309" s="73"/>
      <c r="IB1309" s="73"/>
    </row>
    <row r="1310" spans="235:236">
      <c r="IA1310" s="73"/>
      <c r="IB1310" s="73"/>
    </row>
    <row r="1311" spans="235:236">
      <c r="IA1311" s="73"/>
      <c r="IB1311" s="73"/>
    </row>
    <row r="1312" spans="235:236">
      <c r="IA1312" s="73"/>
      <c r="IB1312" s="73"/>
    </row>
    <row r="1313" spans="235:236">
      <c r="IA1313" s="73"/>
      <c r="IB1313" s="73"/>
    </row>
    <row r="1314" spans="235:236">
      <c r="IA1314" s="73"/>
      <c r="IB1314" s="73"/>
    </row>
    <row r="1315" spans="235:236">
      <c r="IA1315" s="73"/>
      <c r="IB1315" s="73"/>
    </row>
    <row r="1316" spans="235:236">
      <c r="IA1316" s="73"/>
      <c r="IB1316" s="73"/>
    </row>
    <row r="1317" spans="235:236">
      <c r="IA1317" s="73"/>
      <c r="IB1317" s="73"/>
    </row>
    <row r="1318" spans="235:236">
      <c r="IA1318" s="73"/>
      <c r="IB1318" s="73"/>
    </row>
    <row r="1319" spans="235:236">
      <c r="IA1319" s="73"/>
      <c r="IB1319" s="73"/>
    </row>
    <row r="1320" spans="235:236">
      <c r="IA1320" s="73"/>
      <c r="IB1320" s="73"/>
    </row>
    <row r="1321" spans="235:236">
      <c r="IA1321" s="73"/>
      <c r="IB1321" s="73"/>
    </row>
    <row r="1322" spans="235:236">
      <c r="IA1322" s="73"/>
      <c r="IB1322" s="73"/>
    </row>
    <row r="1323" spans="235:236">
      <c r="IA1323" s="73"/>
      <c r="IB1323" s="73"/>
    </row>
    <row r="1324" spans="235:236">
      <c r="IA1324" s="73"/>
      <c r="IB1324" s="73"/>
    </row>
    <row r="1325" spans="235:236">
      <c r="IA1325" s="73"/>
      <c r="IB1325" s="73"/>
    </row>
    <row r="1326" spans="235:236">
      <c r="IA1326" s="73"/>
      <c r="IB1326" s="73"/>
    </row>
    <row r="1327" spans="235:236">
      <c r="IA1327" s="73"/>
      <c r="IB1327" s="73"/>
    </row>
    <row r="1328" spans="235:236">
      <c r="IA1328" s="73"/>
      <c r="IB1328" s="73"/>
    </row>
    <row r="1329" spans="235:236">
      <c r="IA1329" s="73"/>
      <c r="IB1329" s="73"/>
    </row>
    <row r="1330" spans="235:236">
      <c r="IA1330" s="73"/>
      <c r="IB1330" s="73"/>
    </row>
    <row r="1331" spans="235:236">
      <c r="IA1331" s="73"/>
      <c r="IB1331" s="73"/>
    </row>
    <row r="1332" spans="235:236">
      <c r="IA1332" s="73"/>
      <c r="IB1332" s="73"/>
    </row>
    <row r="1333" spans="235:236">
      <c r="IA1333" s="73"/>
      <c r="IB1333" s="73"/>
    </row>
    <row r="1334" spans="235:236">
      <c r="IA1334" s="73"/>
      <c r="IB1334" s="73"/>
    </row>
    <row r="1335" spans="235:236">
      <c r="IA1335" s="73"/>
      <c r="IB1335" s="73"/>
    </row>
    <row r="1336" spans="235:236">
      <c r="IA1336" s="73"/>
      <c r="IB1336" s="73"/>
    </row>
    <row r="1337" spans="235:236">
      <c r="IA1337" s="73"/>
      <c r="IB1337" s="73"/>
    </row>
    <row r="1338" spans="235:236">
      <c r="IA1338" s="73"/>
      <c r="IB1338" s="73"/>
    </row>
    <row r="1339" spans="235:236">
      <c r="IA1339" s="73"/>
      <c r="IB1339" s="73"/>
    </row>
    <row r="1340" spans="235:236">
      <c r="IA1340" s="73"/>
      <c r="IB1340" s="73"/>
    </row>
    <row r="1341" spans="235:236">
      <c r="IA1341" s="73"/>
      <c r="IB1341" s="73"/>
    </row>
    <row r="1342" spans="235:236">
      <c r="IA1342" s="73"/>
      <c r="IB1342" s="73"/>
    </row>
    <row r="1343" spans="235:236">
      <c r="IA1343" s="73"/>
      <c r="IB1343" s="73"/>
    </row>
    <row r="1344" spans="235:236">
      <c r="IA1344" s="73"/>
      <c r="IB1344" s="73"/>
    </row>
    <row r="1345" spans="235:236">
      <c r="IA1345" s="73"/>
      <c r="IB1345" s="73"/>
    </row>
    <row r="1346" spans="235:236">
      <c r="IA1346" s="73"/>
      <c r="IB1346" s="73"/>
    </row>
    <row r="1347" spans="235:236">
      <c r="IA1347" s="73"/>
      <c r="IB1347" s="73"/>
    </row>
    <row r="1348" spans="235:236">
      <c r="IA1348" s="73"/>
      <c r="IB1348" s="73"/>
    </row>
    <row r="1349" spans="235:236">
      <c r="IA1349" s="73"/>
      <c r="IB1349" s="73"/>
    </row>
    <row r="1350" spans="235:236">
      <c r="IA1350" s="73"/>
      <c r="IB1350" s="73"/>
    </row>
    <row r="1351" spans="235:236">
      <c r="IA1351" s="73"/>
      <c r="IB1351" s="73"/>
    </row>
    <row r="1352" spans="235:236">
      <c r="IA1352" s="73"/>
      <c r="IB1352" s="73"/>
    </row>
    <row r="1353" spans="235:236">
      <c r="IA1353" s="73"/>
      <c r="IB1353" s="73"/>
    </row>
    <row r="1354" spans="235:236">
      <c r="IA1354" s="73"/>
      <c r="IB1354" s="73"/>
    </row>
    <row r="1355" spans="235:236">
      <c r="IA1355" s="73"/>
      <c r="IB1355" s="73"/>
    </row>
    <row r="1356" spans="235:236">
      <c r="IA1356" s="73"/>
      <c r="IB1356" s="73"/>
    </row>
    <row r="1357" spans="235:236">
      <c r="IA1357" s="73"/>
      <c r="IB1357" s="73"/>
    </row>
    <row r="1358" spans="235:236">
      <c r="IA1358" s="73"/>
      <c r="IB1358" s="73"/>
    </row>
    <row r="1359" spans="235:236">
      <c r="IA1359" s="73"/>
      <c r="IB1359" s="73"/>
    </row>
    <row r="1360" spans="235:236">
      <c r="IA1360" s="73"/>
      <c r="IB1360" s="73"/>
    </row>
    <row r="1361" spans="235:236">
      <c r="IA1361" s="73"/>
      <c r="IB1361" s="73"/>
    </row>
    <row r="1362" spans="235:236">
      <c r="IA1362" s="73"/>
      <c r="IB1362" s="73"/>
    </row>
    <row r="1363" spans="235:236">
      <c r="IA1363" s="73"/>
      <c r="IB1363" s="73"/>
    </row>
    <row r="1364" spans="235:236">
      <c r="IA1364" s="73"/>
      <c r="IB1364" s="73"/>
    </row>
    <row r="1365" spans="235:236">
      <c r="IA1365" s="73"/>
      <c r="IB1365" s="73"/>
    </row>
    <row r="1366" spans="235:236">
      <c r="IA1366" s="73"/>
      <c r="IB1366" s="73"/>
    </row>
    <row r="1367" spans="235:236">
      <c r="IA1367" s="73"/>
      <c r="IB1367" s="73"/>
    </row>
    <row r="1368" spans="235:236">
      <c r="IA1368" s="73"/>
      <c r="IB1368" s="73"/>
    </row>
    <row r="1369" spans="235:236">
      <c r="IA1369" s="73"/>
      <c r="IB1369" s="73"/>
    </row>
    <row r="1370" spans="235:236">
      <c r="IA1370" s="73"/>
      <c r="IB1370" s="73"/>
    </row>
    <row r="1371" spans="235:236">
      <c r="IA1371" s="73"/>
      <c r="IB1371" s="73"/>
    </row>
    <row r="1372" spans="235:236">
      <c r="IA1372" s="73"/>
      <c r="IB1372" s="73"/>
    </row>
    <row r="1373" spans="235:236">
      <c r="IA1373" s="73"/>
      <c r="IB1373" s="73"/>
    </row>
    <row r="1374" spans="235:236">
      <c r="IA1374" s="73"/>
      <c r="IB1374" s="73"/>
    </row>
    <row r="1375" spans="235:236">
      <c r="IA1375" s="73"/>
      <c r="IB1375" s="73"/>
    </row>
    <row r="1376" spans="235:236">
      <c r="IA1376" s="73"/>
      <c r="IB1376" s="73"/>
    </row>
    <row r="1377" spans="235:236">
      <c r="IA1377" s="73"/>
      <c r="IB1377" s="73"/>
    </row>
    <row r="1378" spans="235:236">
      <c r="IA1378" s="73"/>
      <c r="IB1378" s="73"/>
    </row>
    <row r="1379" spans="235:236">
      <c r="IA1379" s="73"/>
      <c r="IB1379" s="73"/>
    </row>
    <row r="1380" spans="235:236">
      <c r="IA1380" s="73"/>
      <c r="IB1380" s="73"/>
    </row>
    <row r="1381" spans="235:236">
      <c r="IA1381" s="73"/>
      <c r="IB1381" s="73"/>
    </row>
    <row r="1382" spans="235:236">
      <c r="IA1382" s="73"/>
      <c r="IB1382" s="73"/>
    </row>
    <row r="1383" spans="235:236">
      <c r="IA1383" s="73"/>
      <c r="IB1383" s="73"/>
    </row>
    <row r="1384" spans="235:236">
      <c r="IA1384" s="73"/>
      <c r="IB1384" s="73"/>
    </row>
    <row r="1385" spans="235:236">
      <c r="IA1385" s="73"/>
      <c r="IB1385" s="73"/>
    </row>
    <row r="1386" spans="235:236">
      <c r="IA1386" s="73"/>
      <c r="IB1386" s="73"/>
    </row>
    <row r="1387" spans="235:236">
      <c r="IA1387" s="73"/>
      <c r="IB1387" s="73"/>
    </row>
    <row r="1388" spans="235:236">
      <c r="IA1388" s="73"/>
      <c r="IB1388" s="73"/>
    </row>
    <row r="1389" spans="235:236">
      <c r="IA1389" s="73"/>
      <c r="IB1389" s="73"/>
    </row>
    <row r="1390" spans="235:236">
      <c r="IA1390" s="73"/>
      <c r="IB1390" s="73"/>
    </row>
    <row r="1391" spans="235:236">
      <c r="IA1391" s="73"/>
      <c r="IB1391" s="73"/>
    </row>
    <row r="1392" spans="235:236">
      <c r="IA1392" s="73"/>
      <c r="IB1392" s="73"/>
    </row>
    <row r="1393" spans="235:236">
      <c r="IA1393" s="73"/>
      <c r="IB1393" s="73"/>
    </row>
    <row r="1394" spans="235:236">
      <c r="IA1394" s="73"/>
      <c r="IB1394" s="73"/>
    </row>
    <row r="1395" spans="235:236">
      <c r="IA1395" s="73"/>
      <c r="IB1395" s="73"/>
    </row>
    <row r="1396" spans="235:236">
      <c r="IA1396" s="73"/>
      <c r="IB1396" s="73"/>
    </row>
    <row r="1397" spans="235:236">
      <c r="IA1397" s="73"/>
      <c r="IB1397" s="73"/>
    </row>
    <row r="1398" spans="235:236">
      <c r="IA1398" s="73"/>
      <c r="IB1398" s="73"/>
    </row>
    <row r="1399" spans="235:236">
      <c r="IA1399" s="73"/>
      <c r="IB1399" s="73"/>
    </row>
    <row r="1400" spans="235:236">
      <c r="IA1400" s="73"/>
      <c r="IB1400" s="73"/>
    </row>
    <row r="1401" spans="235:236">
      <c r="IA1401" s="73"/>
      <c r="IB1401" s="73"/>
    </row>
    <row r="1402" spans="235:236">
      <c r="IA1402" s="73"/>
      <c r="IB1402" s="73"/>
    </row>
    <row r="1403" spans="235:236">
      <c r="IA1403" s="73"/>
      <c r="IB1403" s="73"/>
    </row>
    <row r="1404" spans="235:236">
      <c r="IA1404" s="73"/>
      <c r="IB1404" s="73"/>
    </row>
    <row r="1405" spans="235:236">
      <c r="IA1405" s="73"/>
      <c r="IB1405" s="73"/>
    </row>
    <row r="1406" spans="235:236">
      <c r="IA1406" s="73"/>
      <c r="IB1406" s="73"/>
    </row>
    <row r="1407" spans="235:236">
      <c r="IA1407" s="73"/>
      <c r="IB1407" s="73"/>
    </row>
    <row r="1408" spans="235:236">
      <c r="IA1408" s="73"/>
      <c r="IB1408" s="73"/>
    </row>
    <row r="1409" spans="235:236">
      <c r="IA1409" s="73"/>
      <c r="IB1409" s="73"/>
    </row>
    <row r="1410" spans="235:236">
      <c r="IA1410" s="73"/>
      <c r="IB1410" s="73"/>
    </row>
    <row r="1411" spans="235:236">
      <c r="IA1411" s="73"/>
      <c r="IB1411" s="73"/>
    </row>
    <row r="1412" spans="235:236">
      <c r="IA1412" s="73"/>
      <c r="IB1412" s="73"/>
    </row>
    <row r="1413" spans="235:236">
      <c r="IA1413" s="73"/>
      <c r="IB1413" s="73"/>
    </row>
    <row r="1414" spans="235:236">
      <c r="IA1414" s="73"/>
      <c r="IB1414" s="73"/>
    </row>
    <row r="1415" spans="235:236">
      <c r="IA1415" s="73"/>
      <c r="IB1415" s="73"/>
    </row>
    <row r="1416" spans="235:236">
      <c r="IA1416" s="73"/>
      <c r="IB1416" s="73"/>
    </row>
    <row r="1417" spans="235:236">
      <c r="IA1417" s="73"/>
      <c r="IB1417" s="73"/>
    </row>
    <row r="1418" spans="235:236">
      <c r="IA1418" s="73"/>
      <c r="IB1418" s="73"/>
    </row>
    <row r="1419" spans="235:236">
      <c r="IA1419" s="73"/>
      <c r="IB1419" s="73"/>
    </row>
    <row r="1420" spans="235:236">
      <c r="IA1420" s="73"/>
      <c r="IB1420" s="73"/>
    </row>
    <row r="1421" spans="235:236">
      <c r="IA1421" s="73"/>
      <c r="IB1421" s="73"/>
    </row>
    <row r="1422" spans="235:236">
      <c r="IA1422" s="73"/>
      <c r="IB1422" s="73"/>
    </row>
    <row r="1423" spans="235:236">
      <c r="IA1423" s="73"/>
      <c r="IB1423" s="73"/>
    </row>
    <row r="1424" spans="235:236">
      <c r="IA1424" s="73"/>
      <c r="IB1424" s="73"/>
    </row>
    <row r="1425" spans="235:236">
      <c r="IA1425" s="73"/>
      <c r="IB1425" s="73"/>
    </row>
    <row r="1426" spans="235:236">
      <c r="IA1426" s="73"/>
      <c r="IB1426" s="73"/>
    </row>
    <row r="1427" spans="235:236">
      <c r="IA1427" s="73"/>
      <c r="IB1427" s="73"/>
    </row>
    <row r="1428" spans="235:236">
      <c r="IA1428" s="73"/>
      <c r="IB1428" s="73"/>
    </row>
    <row r="1429" spans="235:236">
      <c r="IA1429" s="73"/>
      <c r="IB1429" s="73"/>
    </row>
    <row r="1430" spans="235:236">
      <c r="IA1430" s="73"/>
      <c r="IB1430" s="73"/>
    </row>
    <row r="1431" spans="235:236">
      <c r="IA1431" s="73"/>
      <c r="IB1431" s="73"/>
    </row>
    <row r="1432" spans="235:236">
      <c r="IA1432" s="73"/>
      <c r="IB1432" s="73"/>
    </row>
    <row r="1433" spans="235:236">
      <c r="IA1433" s="73"/>
      <c r="IB1433" s="73"/>
    </row>
    <row r="1434" spans="235:236">
      <c r="IA1434" s="73"/>
      <c r="IB1434" s="73"/>
    </row>
    <row r="1435" spans="235:236">
      <c r="IA1435" s="73"/>
      <c r="IB1435" s="73"/>
    </row>
    <row r="1436" spans="235:236">
      <c r="IA1436" s="73"/>
      <c r="IB1436" s="73"/>
    </row>
    <row r="1437" spans="235:236">
      <c r="IA1437" s="73"/>
      <c r="IB1437" s="73"/>
    </row>
    <row r="1438" spans="235:236">
      <c r="IA1438" s="73"/>
      <c r="IB1438" s="73"/>
    </row>
    <row r="1439" spans="235:236">
      <c r="IA1439" s="73"/>
      <c r="IB1439" s="73"/>
    </row>
    <row r="1440" spans="235:236">
      <c r="IA1440" s="73"/>
      <c r="IB1440" s="73"/>
    </row>
    <row r="1441" spans="235:236">
      <c r="IA1441" s="73"/>
      <c r="IB1441" s="73"/>
    </row>
    <row r="1442" spans="235:236">
      <c r="IA1442" s="73"/>
      <c r="IB1442" s="73"/>
    </row>
    <row r="1443" spans="235:236">
      <c r="IA1443" s="73"/>
      <c r="IB1443" s="73"/>
    </row>
    <row r="1444" spans="235:236">
      <c r="IA1444" s="73"/>
      <c r="IB1444" s="73"/>
    </row>
    <row r="1445" spans="235:236">
      <c r="IA1445" s="73"/>
      <c r="IB1445" s="73"/>
    </row>
    <row r="1446" spans="235:236">
      <c r="IA1446" s="73"/>
      <c r="IB1446" s="73"/>
    </row>
    <row r="1447" spans="235:236">
      <c r="IA1447" s="73"/>
      <c r="IB1447" s="73"/>
    </row>
    <row r="1448" spans="235:236">
      <c r="IA1448" s="73"/>
      <c r="IB1448" s="73"/>
    </row>
    <row r="1449" spans="235:236">
      <c r="IA1449" s="73"/>
      <c r="IB1449" s="73"/>
    </row>
    <row r="1450" spans="235:236">
      <c r="IA1450" s="73"/>
      <c r="IB1450" s="73"/>
    </row>
    <row r="1451" spans="235:236">
      <c r="IA1451" s="73"/>
      <c r="IB1451" s="73"/>
    </row>
    <row r="1452" spans="235:236">
      <c r="IA1452" s="73"/>
      <c r="IB1452" s="73"/>
    </row>
    <row r="1453" spans="235:236">
      <c r="IA1453" s="73"/>
      <c r="IB1453" s="73"/>
    </row>
    <row r="1454" spans="235:236">
      <c r="IA1454" s="73"/>
      <c r="IB1454" s="73"/>
    </row>
    <row r="1455" spans="235:236">
      <c r="IA1455" s="73"/>
      <c r="IB1455" s="73"/>
    </row>
    <row r="1456" spans="235:236">
      <c r="IA1456" s="73"/>
      <c r="IB1456" s="73"/>
    </row>
    <row r="1457" spans="235:236">
      <c r="IA1457" s="73"/>
      <c r="IB1457" s="73"/>
    </row>
    <row r="1458" spans="235:236">
      <c r="IA1458" s="73"/>
      <c r="IB1458" s="73"/>
    </row>
    <row r="1459" spans="235:236">
      <c r="IA1459" s="73"/>
      <c r="IB1459" s="73"/>
    </row>
    <row r="1460" spans="235:236">
      <c r="IA1460" s="73"/>
      <c r="IB1460" s="73"/>
    </row>
    <row r="1461" spans="235:236">
      <c r="IA1461" s="73"/>
      <c r="IB1461" s="73"/>
    </row>
    <row r="1462" spans="235:236">
      <c r="IA1462" s="73"/>
      <c r="IB1462" s="73"/>
    </row>
    <row r="1463" spans="235:236">
      <c r="IA1463" s="73"/>
      <c r="IB1463" s="73"/>
    </row>
    <row r="1464" spans="235:236">
      <c r="IA1464" s="73"/>
      <c r="IB1464" s="73"/>
    </row>
    <row r="1465" spans="235:236">
      <c r="IA1465" s="73"/>
      <c r="IB1465" s="73"/>
    </row>
    <row r="1466" spans="235:236">
      <c r="IA1466" s="73"/>
      <c r="IB1466" s="73"/>
    </row>
    <row r="1467" spans="235:236">
      <c r="IA1467" s="73"/>
      <c r="IB1467" s="73"/>
    </row>
    <row r="1468" spans="235:236">
      <c r="IA1468" s="73"/>
      <c r="IB1468" s="73"/>
    </row>
    <row r="1469" spans="235:236">
      <c r="IA1469" s="73"/>
      <c r="IB1469" s="73"/>
    </row>
    <row r="1470" spans="235:236">
      <c r="IA1470" s="73"/>
      <c r="IB1470" s="73"/>
    </row>
    <row r="1471" spans="235:236">
      <c r="IA1471" s="73"/>
      <c r="IB1471" s="73"/>
    </row>
    <row r="1472" spans="235:236">
      <c r="IA1472" s="73"/>
      <c r="IB1472" s="73"/>
    </row>
    <row r="1473" spans="235:236">
      <c r="IA1473" s="73"/>
      <c r="IB1473" s="73"/>
    </row>
    <row r="1474" spans="235:236">
      <c r="IA1474" s="73"/>
      <c r="IB1474" s="73"/>
    </row>
    <row r="1475" spans="235:236">
      <c r="IA1475" s="73"/>
      <c r="IB1475" s="73"/>
    </row>
    <row r="1476" spans="235:236">
      <c r="IA1476" s="73"/>
      <c r="IB1476" s="73"/>
    </row>
    <row r="1477" spans="235:236">
      <c r="IA1477" s="73"/>
      <c r="IB1477" s="73"/>
    </row>
    <row r="1478" spans="235:236">
      <c r="IA1478" s="73"/>
      <c r="IB1478" s="73"/>
    </row>
    <row r="1479" spans="235:236">
      <c r="IA1479" s="73"/>
      <c r="IB1479" s="73"/>
    </row>
    <row r="1480" spans="235:236">
      <c r="IA1480" s="73"/>
      <c r="IB1480" s="73"/>
    </row>
    <row r="1481" spans="235:236">
      <c r="IA1481" s="73"/>
      <c r="IB1481" s="73"/>
    </row>
    <row r="1482" spans="235:236">
      <c r="IA1482" s="73"/>
      <c r="IB1482" s="73"/>
    </row>
    <row r="1483" spans="235:236">
      <c r="IA1483" s="73"/>
      <c r="IB1483" s="73"/>
    </row>
    <row r="1484" spans="235:236">
      <c r="IA1484" s="73"/>
      <c r="IB1484" s="73"/>
    </row>
    <row r="1485" spans="235:236">
      <c r="IA1485" s="73"/>
      <c r="IB1485" s="73"/>
    </row>
    <row r="1486" spans="235:236">
      <c r="IA1486" s="73"/>
      <c r="IB1486" s="73"/>
    </row>
    <row r="1487" spans="235:236">
      <c r="IA1487" s="73"/>
      <c r="IB1487" s="73"/>
    </row>
    <row r="1488" spans="235:236">
      <c r="IA1488" s="73"/>
      <c r="IB1488" s="73"/>
    </row>
    <row r="1489" spans="235:236">
      <c r="IA1489" s="73"/>
      <c r="IB1489" s="73"/>
    </row>
    <row r="1490" spans="235:236">
      <c r="IA1490" s="73"/>
      <c r="IB1490" s="73"/>
    </row>
    <row r="1491" spans="235:236">
      <c r="IA1491" s="73"/>
      <c r="IB1491" s="73"/>
    </row>
    <row r="1492" spans="235:236">
      <c r="IA1492" s="73"/>
      <c r="IB1492" s="73"/>
    </row>
    <row r="1493" spans="235:236">
      <c r="IA1493" s="73"/>
      <c r="IB1493" s="73"/>
    </row>
    <row r="1494" spans="235:236">
      <c r="IA1494" s="73"/>
      <c r="IB1494" s="73"/>
    </row>
    <row r="1495" spans="235:236">
      <c r="IA1495" s="73"/>
      <c r="IB1495" s="73"/>
    </row>
    <row r="1496" spans="235:236">
      <c r="IA1496" s="73"/>
      <c r="IB1496" s="73"/>
    </row>
    <row r="1497" spans="235:236">
      <c r="IA1497" s="73"/>
      <c r="IB1497" s="73"/>
    </row>
    <row r="1498" spans="235:236">
      <c r="IA1498" s="73"/>
      <c r="IB1498" s="73"/>
    </row>
    <row r="1499" spans="235:236">
      <c r="IA1499" s="73"/>
      <c r="IB1499" s="73"/>
    </row>
    <row r="1500" spans="235:236">
      <c r="IA1500" s="73"/>
      <c r="IB1500" s="73"/>
    </row>
    <row r="1501" spans="235:236">
      <c r="IA1501" s="73"/>
      <c r="IB1501" s="73"/>
    </row>
    <row r="1502" spans="235:236">
      <c r="IA1502" s="73"/>
      <c r="IB1502" s="73"/>
    </row>
    <row r="1503" spans="235:236">
      <c r="IA1503" s="73"/>
      <c r="IB1503" s="73"/>
    </row>
    <row r="1504" spans="235:236">
      <c r="IA1504" s="73"/>
      <c r="IB1504" s="73"/>
    </row>
    <row r="1505" spans="235:236">
      <c r="IA1505" s="73"/>
      <c r="IB1505" s="73"/>
    </row>
    <row r="1506" spans="235:236">
      <c r="IA1506" s="73"/>
      <c r="IB1506" s="73"/>
    </row>
    <row r="1507" spans="235:236">
      <c r="IA1507" s="73"/>
      <c r="IB1507" s="73"/>
    </row>
    <row r="1508" spans="235:236">
      <c r="IA1508" s="73"/>
      <c r="IB1508" s="73"/>
    </row>
    <row r="1509" spans="235:236">
      <c r="IA1509" s="73"/>
      <c r="IB1509" s="73"/>
    </row>
    <row r="1510" spans="235:236">
      <c r="IA1510" s="73"/>
      <c r="IB1510" s="73"/>
    </row>
    <row r="1511" spans="235:236">
      <c r="IA1511" s="73"/>
      <c r="IB1511" s="73"/>
    </row>
    <row r="1512" spans="235:236">
      <c r="IA1512" s="73"/>
      <c r="IB1512" s="73"/>
    </row>
    <row r="1513" spans="235:236">
      <c r="IA1513" s="73"/>
      <c r="IB1513" s="73"/>
    </row>
    <row r="1514" spans="235:236">
      <c r="IA1514" s="73"/>
      <c r="IB1514" s="73"/>
    </row>
    <row r="1515" spans="235:236">
      <c r="IA1515" s="73"/>
      <c r="IB1515" s="73"/>
    </row>
    <row r="1516" spans="235:236">
      <c r="IA1516" s="73"/>
      <c r="IB1516" s="73"/>
    </row>
    <row r="1517" spans="235:236">
      <c r="IA1517" s="73"/>
      <c r="IB1517" s="73"/>
    </row>
    <row r="1518" spans="235:236">
      <c r="IA1518" s="73"/>
      <c r="IB1518" s="73"/>
    </row>
    <row r="1519" spans="235:236">
      <c r="IA1519" s="73"/>
      <c r="IB1519" s="73"/>
    </row>
    <row r="1520" spans="235:236">
      <c r="IA1520" s="73"/>
      <c r="IB1520" s="73"/>
    </row>
    <row r="1521" spans="235:236">
      <c r="IA1521" s="73"/>
      <c r="IB1521" s="73"/>
    </row>
    <row r="1522" spans="235:236">
      <c r="IA1522" s="73"/>
      <c r="IB1522" s="73"/>
    </row>
    <row r="1523" spans="235:236">
      <c r="IA1523" s="73"/>
      <c r="IB1523" s="73"/>
    </row>
    <row r="1524" spans="235:236">
      <c r="IA1524" s="73"/>
      <c r="IB1524" s="73"/>
    </row>
    <row r="1525" spans="235:236">
      <c r="IA1525" s="73"/>
      <c r="IB1525" s="73"/>
    </row>
    <row r="1526" spans="235:236">
      <c r="IA1526" s="73"/>
      <c r="IB1526" s="73"/>
    </row>
    <row r="1527" spans="235:236">
      <c r="IA1527" s="73"/>
      <c r="IB1527" s="73"/>
    </row>
    <row r="1528" spans="235:236">
      <c r="IA1528" s="73"/>
      <c r="IB1528" s="73"/>
    </row>
    <row r="1529" spans="235:236">
      <c r="IA1529" s="73"/>
      <c r="IB1529" s="73"/>
    </row>
    <row r="1530" spans="235:236">
      <c r="IA1530" s="73"/>
      <c r="IB1530" s="73"/>
    </row>
    <row r="1531" spans="235:236">
      <c r="IA1531" s="73"/>
      <c r="IB1531" s="73"/>
    </row>
    <row r="1532" spans="235:236">
      <c r="IA1532" s="73"/>
      <c r="IB1532" s="73"/>
    </row>
    <row r="1533" spans="235:236">
      <c r="IA1533" s="73"/>
      <c r="IB1533" s="73"/>
    </row>
    <row r="1534" spans="235:236">
      <c r="IA1534" s="73"/>
      <c r="IB1534" s="73"/>
    </row>
    <row r="1535" spans="235:236">
      <c r="IA1535" s="73"/>
      <c r="IB1535" s="73"/>
    </row>
    <row r="1536" spans="235:236">
      <c r="IA1536" s="73"/>
      <c r="IB1536" s="73"/>
    </row>
    <row r="1537" spans="235:236">
      <c r="IA1537" s="73"/>
      <c r="IB1537" s="73"/>
    </row>
    <row r="1538" spans="235:236">
      <c r="IA1538" s="73"/>
      <c r="IB1538" s="73"/>
    </row>
    <row r="1539" spans="235:236">
      <c r="IA1539" s="73"/>
      <c r="IB1539" s="73"/>
    </row>
    <row r="1540" spans="235:236">
      <c r="IA1540" s="73"/>
      <c r="IB1540" s="73"/>
    </row>
    <row r="1541" spans="235:236">
      <c r="IA1541" s="73"/>
      <c r="IB1541" s="73"/>
    </row>
    <row r="1542" spans="235:236">
      <c r="IA1542" s="73"/>
      <c r="IB1542" s="73"/>
    </row>
    <row r="1543" spans="235:236">
      <c r="IA1543" s="73"/>
      <c r="IB1543" s="73"/>
    </row>
    <row r="1544" spans="235:236">
      <c r="IA1544" s="73"/>
      <c r="IB1544" s="73"/>
    </row>
    <row r="1545" spans="235:236">
      <c r="IA1545" s="73"/>
      <c r="IB1545" s="73"/>
    </row>
    <row r="1546" spans="235:236">
      <c r="IA1546" s="73"/>
      <c r="IB1546" s="73"/>
    </row>
    <row r="1547" spans="235:236">
      <c r="IA1547" s="73"/>
      <c r="IB1547" s="73"/>
    </row>
    <row r="1548" spans="235:236">
      <c r="IA1548" s="73"/>
      <c r="IB1548" s="73"/>
    </row>
    <row r="1549" spans="235:236">
      <c r="IA1549" s="73"/>
      <c r="IB1549" s="73"/>
    </row>
    <row r="1550" spans="235:236">
      <c r="IA1550" s="73"/>
      <c r="IB1550" s="73"/>
    </row>
    <row r="1551" spans="235:236">
      <c r="IA1551" s="73"/>
      <c r="IB1551" s="73"/>
    </row>
    <row r="1552" spans="235:236">
      <c r="IA1552" s="73"/>
      <c r="IB1552" s="73"/>
    </row>
    <row r="1553" spans="235:236">
      <c r="IA1553" s="73"/>
      <c r="IB1553" s="73"/>
    </row>
    <row r="1554" spans="235:236">
      <c r="IA1554" s="73"/>
      <c r="IB1554" s="73"/>
    </row>
    <row r="1555" spans="235:236">
      <c r="IA1555" s="73"/>
      <c r="IB1555" s="73"/>
    </row>
    <row r="1556" spans="235:236">
      <c r="IA1556" s="73"/>
      <c r="IB1556" s="73"/>
    </row>
    <row r="1557" spans="235:236">
      <c r="IA1557" s="73"/>
      <c r="IB1557" s="73"/>
    </row>
    <row r="1558" spans="235:236">
      <c r="IA1558" s="73"/>
      <c r="IB1558" s="73"/>
    </row>
    <row r="1559" spans="235:236">
      <c r="IA1559" s="73"/>
      <c r="IB1559" s="73"/>
    </row>
    <row r="1560" spans="235:236">
      <c r="IA1560" s="73"/>
      <c r="IB1560" s="73"/>
    </row>
    <row r="1561" spans="235:236">
      <c r="IA1561" s="73"/>
      <c r="IB1561" s="73"/>
    </row>
    <row r="1562" spans="235:236">
      <c r="IA1562" s="73"/>
      <c r="IB1562" s="73"/>
    </row>
    <row r="1563" spans="235:236">
      <c r="IA1563" s="73"/>
      <c r="IB1563" s="73"/>
    </row>
    <row r="1564" spans="235:236">
      <c r="IA1564" s="73"/>
      <c r="IB1564" s="73"/>
    </row>
    <row r="1565" spans="235:236">
      <c r="IA1565" s="73"/>
      <c r="IB1565" s="73"/>
    </row>
    <row r="1566" spans="235:236">
      <c r="IA1566" s="73"/>
      <c r="IB1566" s="73"/>
    </row>
    <row r="1567" spans="235:236">
      <c r="IA1567" s="73"/>
      <c r="IB1567" s="73"/>
    </row>
    <row r="1568" spans="235:236">
      <c r="IA1568" s="73"/>
      <c r="IB1568" s="73"/>
    </row>
    <row r="1569" spans="235:236">
      <c r="IA1569" s="73"/>
      <c r="IB1569" s="73"/>
    </row>
    <row r="1570" spans="235:236">
      <c r="IA1570" s="73"/>
      <c r="IB1570" s="73"/>
    </row>
    <row r="1571" spans="235:236">
      <c r="IA1571" s="73"/>
      <c r="IB1571" s="73"/>
    </row>
    <row r="1572" spans="235:236">
      <c r="IA1572" s="73"/>
      <c r="IB1572" s="73"/>
    </row>
    <row r="1573" spans="235:236">
      <c r="IA1573" s="73"/>
      <c r="IB1573" s="73"/>
    </row>
    <row r="1574" spans="235:236">
      <c r="IA1574" s="73"/>
      <c r="IB1574" s="73"/>
    </row>
    <row r="1575" spans="235:236">
      <c r="IA1575" s="73"/>
      <c r="IB1575" s="73"/>
    </row>
    <row r="1576" spans="235:236">
      <c r="IA1576" s="73"/>
      <c r="IB1576" s="73"/>
    </row>
    <row r="1577" spans="235:236">
      <c r="IA1577" s="73"/>
      <c r="IB1577" s="73"/>
    </row>
    <row r="1578" spans="235:236">
      <c r="IA1578" s="73"/>
      <c r="IB1578" s="73"/>
    </row>
    <row r="1579" spans="235:236">
      <c r="IA1579" s="73"/>
      <c r="IB1579" s="73"/>
    </row>
    <row r="1580" spans="235:236">
      <c r="IA1580" s="73"/>
      <c r="IB1580" s="73"/>
    </row>
    <row r="1581" spans="235:236">
      <c r="IA1581" s="73"/>
      <c r="IB1581" s="73"/>
    </row>
    <row r="1582" spans="235:236">
      <c r="IA1582" s="73"/>
      <c r="IB1582" s="73"/>
    </row>
    <row r="1583" spans="235:236">
      <c r="IA1583" s="73"/>
      <c r="IB1583" s="73"/>
    </row>
    <row r="1584" spans="235:236">
      <c r="IA1584" s="73"/>
      <c r="IB1584" s="73"/>
    </row>
    <row r="1585" spans="235:236">
      <c r="IA1585" s="73"/>
      <c r="IB1585" s="73"/>
    </row>
    <row r="1586" spans="235:236">
      <c r="IA1586" s="73"/>
      <c r="IB1586" s="73"/>
    </row>
    <row r="1587" spans="235:236">
      <c r="IA1587" s="73"/>
      <c r="IB1587" s="73"/>
    </row>
    <row r="1588" spans="235:236">
      <c r="IA1588" s="73"/>
      <c r="IB1588" s="73"/>
    </row>
    <row r="1589" spans="235:236">
      <c r="IA1589" s="73"/>
      <c r="IB1589" s="73"/>
    </row>
    <row r="1590" spans="235:236">
      <c r="IA1590" s="73"/>
      <c r="IB1590" s="73"/>
    </row>
    <row r="1591" spans="235:236">
      <c r="IA1591" s="73"/>
      <c r="IB1591" s="73"/>
    </row>
    <row r="1592" spans="235:236">
      <c r="IA1592" s="73"/>
      <c r="IB1592" s="73"/>
    </row>
    <row r="1593" spans="235:236">
      <c r="IA1593" s="73"/>
      <c r="IB1593" s="73"/>
    </row>
    <row r="1594" spans="235:236">
      <c r="IA1594" s="73"/>
      <c r="IB1594" s="73"/>
    </row>
    <row r="1595" spans="235:236">
      <c r="IA1595" s="73"/>
      <c r="IB1595" s="73"/>
    </row>
    <row r="1596" spans="235:236">
      <c r="IA1596" s="73"/>
      <c r="IB1596" s="73"/>
    </row>
    <row r="1597" spans="235:236">
      <c r="IA1597" s="73"/>
      <c r="IB1597" s="73"/>
    </row>
    <row r="1598" spans="235:236">
      <c r="IA1598" s="73"/>
      <c r="IB1598" s="73"/>
    </row>
    <row r="1599" spans="235:236">
      <c r="IA1599" s="73"/>
      <c r="IB1599" s="73"/>
    </row>
    <row r="1600" spans="235:236">
      <c r="IA1600" s="73"/>
      <c r="IB1600" s="73"/>
    </row>
    <row r="1601" spans="235:236">
      <c r="IA1601" s="73"/>
      <c r="IB1601" s="73"/>
    </row>
    <row r="1602" spans="235:236">
      <c r="IA1602" s="73"/>
      <c r="IB1602" s="73"/>
    </row>
    <row r="1603" spans="235:236">
      <c r="IA1603" s="73"/>
      <c r="IB1603" s="73"/>
    </row>
    <row r="1604" spans="235:236">
      <c r="IA1604" s="73"/>
      <c r="IB1604" s="73"/>
    </row>
    <row r="1605" spans="235:236">
      <c r="IA1605" s="73"/>
      <c r="IB1605" s="73"/>
    </row>
    <row r="1606" spans="235:236">
      <c r="IA1606" s="73"/>
      <c r="IB1606" s="73"/>
    </row>
    <row r="1607" spans="235:236">
      <c r="IA1607" s="73"/>
      <c r="IB1607" s="73"/>
    </row>
    <row r="1608" spans="235:236">
      <c r="IA1608" s="73"/>
      <c r="IB1608" s="73"/>
    </row>
    <row r="1609" spans="235:236">
      <c r="IA1609" s="73"/>
      <c r="IB1609" s="73"/>
    </row>
    <row r="1610" spans="235:236">
      <c r="IA1610" s="73"/>
      <c r="IB1610" s="73"/>
    </row>
    <row r="1611" spans="235:236">
      <c r="IA1611" s="73"/>
      <c r="IB1611" s="73"/>
    </row>
    <row r="1612" spans="235:236">
      <c r="IA1612" s="73"/>
      <c r="IB1612" s="73"/>
    </row>
    <row r="1613" spans="235:236">
      <c r="IA1613" s="73"/>
      <c r="IB1613" s="73"/>
    </row>
    <row r="1614" spans="235:236">
      <c r="IA1614" s="73"/>
      <c r="IB1614" s="73"/>
    </row>
    <row r="1615" spans="235:236">
      <c r="IA1615" s="73"/>
      <c r="IB1615" s="73"/>
    </row>
    <row r="1616" spans="235:236">
      <c r="IA1616" s="73"/>
      <c r="IB1616" s="73"/>
    </row>
    <row r="1617" spans="235:236">
      <c r="IA1617" s="73"/>
      <c r="IB1617" s="73"/>
    </row>
    <row r="1618" spans="235:236">
      <c r="IA1618" s="73"/>
      <c r="IB1618" s="73"/>
    </row>
    <row r="1619" spans="235:236">
      <c r="IA1619" s="73"/>
      <c r="IB1619" s="73"/>
    </row>
    <row r="1620" spans="235:236">
      <c r="IA1620" s="73"/>
      <c r="IB1620" s="73"/>
    </row>
    <row r="1621" spans="235:236">
      <c r="IA1621" s="73"/>
      <c r="IB1621" s="73"/>
    </row>
    <row r="1622" spans="235:236">
      <c r="IA1622" s="73"/>
      <c r="IB1622" s="73"/>
    </row>
    <row r="1623" spans="235:236">
      <c r="IA1623" s="73"/>
      <c r="IB1623" s="73"/>
    </row>
    <row r="1624" spans="235:236">
      <c r="IA1624" s="73"/>
      <c r="IB1624" s="73"/>
    </row>
    <row r="1625" spans="235:236">
      <c r="IA1625" s="73"/>
      <c r="IB1625" s="73"/>
    </row>
    <row r="1626" spans="235:236">
      <c r="IA1626" s="73"/>
      <c r="IB1626" s="73"/>
    </row>
    <row r="1627" spans="235:236">
      <c r="IA1627" s="73"/>
      <c r="IB1627" s="73"/>
    </row>
    <row r="1628" spans="235:236">
      <c r="IA1628" s="73"/>
      <c r="IB1628" s="73"/>
    </row>
    <row r="1629" spans="235:236">
      <c r="IA1629" s="73"/>
      <c r="IB1629" s="73"/>
    </row>
    <row r="1630" spans="235:236">
      <c r="IA1630" s="73"/>
      <c r="IB1630" s="73"/>
    </row>
    <row r="1631" spans="235:236">
      <c r="IA1631" s="73"/>
      <c r="IB1631" s="73"/>
    </row>
    <row r="1632" spans="235:236">
      <c r="IA1632" s="73"/>
      <c r="IB1632" s="73"/>
    </row>
    <row r="1633" spans="235:236">
      <c r="IA1633" s="73"/>
      <c r="IB1633" s="73"/>
    </row>
    <row r="1634" spans="235:236">
      <c r="IA1634" s="73"/>
      <c r="IB1634" s="73"/>
    </row>
    <row r="1635" spans="235:236">
      <c r="IA1635" s="73"/>
      <c r="IB1635" s="73"/>
    </row>
    <row r="1636" spans="235:236">
      <c r="IA1636" s="73"/>
      <c r="IB1636" s="73"/>
    </row>
    <row r="1637" spans="235:236">
      <c r="IA1637" s="73"/>
      <c r="IB1637" s="73"/>
    </row>
    <row r="1638" spans="235:236">
      <c r="IA1638" s="73"/>
      <c r="IB1638" s="73"/>
    </row>
    <row r="1639" spans="235:236">
      <c r="IA1639" s="73"/>
      <c r="IB1639" s="73"/>
    </row>
    <row r="1640" spans="235:236">
      <c r="IA1640" s="73"/>
      <c r="IB1640" s="73"/>
    </row>
    <row r="1641" spans="235:236">
      <c r="IA1641" s="73"/>
      <c r="IB1641" s="73"/>
    </row>
    <row r="1642" spans="235:236">
      <c r="IA1642" s="73"/>
      <c r="IB1642" s="73"/>
    </row>
    <row r="1643" spans="235:236">
      <c r="IA1643" s="73"/>
      <c r="IB1643" s="73"/>
    </row>
    <row r="1644" spans="235:236">
      <c r="IA1644" s="73"/>
      <c r="IB1644" s="73"/>
    </row>
    <row r="1645" spans="235:236">
      <c r="IA1645" s="73"/>
      <c r="IB1645" s="73"/>
    </row>
    <row r="1646" spans="235:236">
      <c r="IA1646" s="73"/>
      <c r="IB1646" s="73"/>
    </row>
    <row r="1647" spans="235:236">
      <c r="IA1647" s="73"/>
      <c r="IB1647" s="73"/>
    </row>
    <row r="1648" spans="235:236">
      <c r="IA1648" s="73"/>
      <c r="IB1648" s="73"/>
    </row>
    <row r="1649" spans="235:236">
      <c r="IA1649" s="73"/>
      <c r="IB1649" s="73"/>
    </row>
    <row r="1650" spans="235:236">
      <c r="IA1650" s="73"/>
      <c r="IB1650" s="73"/>
    </row>
    <row r="1651" spans="235:236">
      <c r="IA1651" s="73"/>
      <c r="IB1651" s="73"/>
    </row>
    <row r="1652" spans="235:236">
      <c r="IA1652" s="73"/>
      <c r="IB1652" s="73"/>
    </row>
    <row r="1653" spans="235:236">
      <c r="IA1653" s="73"/>
      <c r="IB1653" s="73"/>
    </row>
    <row r="1654" spans="235:236">
      <c r="IA1654" s="73"/>
      <c r="IB1654" s="73"/>
    </row>
    <row r="1655" spans="235:236">
      <c r="IA1655" s="73"/>
      <c r="IB1655" s="73"/>
    </row>
    <row r="1656" spans="235:236">
      <c r="IA1656" s="73"/>
      <c r="IB1656" s="73"/>
    </row>
    <row r="1657" spans="235:236">
      <c r="IA1657" s="73"/>
      <c r="IB1657" s="73"/>
    </row>
    <row r="1658" spans="235:236">
      <c r="IA1658" s="73"/>
      <c r="IB1658" s="73"/>
    </row>
    <row r="1659" spans="235:236">
      <c r="IA1659" s="73"/>
      <c r="IB1659" s="73"/>
    </row>
    <row r="1660" spans="235:236">
      <c r="IA1660" s="73"/>
      <c r="IB1660" s="73"/>
    </row>
    <row r="1661" spans="235:236">
      <c r="IA1661" s="73"/>
      <c r="IB1661" s="73"/>
    </row>
    <row r="1662" spans="235:236">
      <c r="IA1662" s="73"/>
      <c r="IB1662" s="73"/>
    </row>
    <row r="1663" spans="235:236">
      <c r="IA1663" s="73"/>
      <c r="IB1663" s="73"/>
    </row>
    <row r="1664" spans="235:236">
      <c r="IA1664" s="73"/>
      <c r="IB1664" s="73"/>
    </row>
    <row r="1665" spans="235:236">
      <c r="IA1665" s="73"/>
      <c r="IB1665" s="73"/>
    </row>
    <row r="1666" spans="235:236">
      <c r="IA1666" s="73"/>
      <c r="IB1666" s="73"/>
    </row>
    <row r="1667" spans="235:236">
      <c r="IA1667" s="73"/>
      <c r="IB1667" s="73"/>
    </row>
    <row r="1668" spans="235:236">
      <c r="IA1668" s="73"/>
      <c r="IB1668" s="73"/>
    </row>
    <row r="1669" spans="235:236">
      <c r="IA1669" s="73"/>
      <c r="IB1669" s="73"/>
    </row>
    <row r="1670" spans="235:236">
      <c r="IA1670" s="73"/>
      <c r="IB1670" s="73"/>
    </row>
    <row r="1671" spans="235:236">
      <c r="IA1671" s="73"/>
      <c r="IB1671" s="73"/>
    </row>
    <row r="1672" spans="235:236">
      <c r="IA1672" s="73"/>
      <c r="IB1672" s="73"/>
    </row>
    <row r="1673" spans="235:236">
      <c r="IA1673" s="73"/>
      <c r="IB1673" s="73"/>
    </row>
    <row r="1674" spans="235:236">
      <c r="IA1674" s="73"/>
      <c r="IB1674" s="73"/>
    </row>
    <row r="1675" spans="235:236">
      <c r="IA1675" s="73"/>
      <c r="IB1675" s="73"/>
    </row>
    <row r="1676" spans="235:236">
      <c r="IA1676" s="73"/>
      <c r="IB1676" s="73"/>
    </row>
    <row r="1677" spans="235:236">
      <c r="IA1677" s="73"/>
      <c r="IB1677" s="73"/>
    </row>
    <row r="1678" spans="235:236">
      <c r="IA1678" s="73"/>
      <c r="IB1678" s="73"/>
    </row>
    <row r="1679" spans="235:236">
      <c r="IA1679" s="73"/>
      <c r="IB1679" s="73"/>
    </row>
    <row r="1680" spans="235:236">
      <c r="IA1680" s="73"/>
      <c r="IB1680" s="73"/>
    </row>
    <row r="1681" spans="235:236">
      <c r="IA1681" s="73"/>
      <c r="IB1681" s="73"/>
    </row>
    <row r="1682" spans="235:236">
      <c r="IA1682" s="73"/>
      <c r="IB1682" s="73"/>
    </row>
    <row r="1683" spans="235:236">
      <c r="IA1683" s="73"/>
      <c r="IB1683" s="73"/>
    </row>
    <row r="1684" spans="235:236">
      <c r="IA1684" s="73"/>
      <c r="IB1684" s="73"/>
    </row>
    <row r="1685" spans="235:236">
      <c r="IA1685" s="73"/>
      <c r="IB1685" s="73"/>
    </row>
    <row r="1686" spans="235:236">
      <c r="IA1686" s="73"/>
      <c r="IB1686" s="73"/>
    </row>
    <row r="1687" spans="235:236">
      <c r="IA1687" s="73"/>
      <c r="IB1687" s="73"/>
    </row>
    <row r="1688" spans="235:236">
      <c r="IA1688" s="73"/>
      <c r="IB1688" s="73"/>
    </row>
    <row r="1689" spans="235:236">
      <c r="IA1689" s="73"/>
      <c r="IB1689" s="73"/>
    </row>
    <row r="1690" spans="235:236">
      <c r="IA1690" s="73"/>
      <c r="IB1690" s="73"/>
    </row>
    <row r="1691" spans="235:236">
      <c r="IA1691" s="73"/>
      <c r="IB1691" s="73"/>
    </row>
    <row r="1692" spans="235:236">
      <c r="IA1692" s="73"/>
      <c r="IB1692" s="73"/>
    </row>
    <row r="1693" spans="235:236">
      <c r="IA1693" s="73"/>
      <c r="IB1693" s="73"/>
    </row>
    <row r="1694" spans="235:236">
      <c r="IA1694" s="73"/>
      <c r="IB1694" s="73"/>
    </row>
    <row r="1695" spans="235:236">
      <c r="IA1695" s="73"/>
      <c r="IB1695" s="73"/>
    </row>
    <row r="1696" spans="235:236">
      <c r="IA1696" s="73"/>
      <c r="IB1696" s="73"/>
    </row>
    <row r="1697" spans="235:236">
      <c r="IA1697" s="73"/>
      <c r="IB1697" s="73"/>
    </row>
    <row r="1698" spans="235:236">
      <c r="IA1698" s="73"/>
      <c r="IB1698" s="73"/>
    </row>
    <row r="1699" spans="235:236">
      <c r="IA1699" s="73"/>
      <c r="IB1699" s="73"/>
    </row>
    <row r="1700" spans="235:236">
      <c r="IA1700" s="73"/>
      <c r="IB1700" s="73"/>
    </row>
    <row r="1701" spans="235:236">
      <c r="IA1701" s="73"/>
      <c r="IB1701" s="73"/>
    </row>
    <row r="1702" spans="235:236">
      <c r="IA1702" s="73"/>
      <c r="IB1702" s="73"/>
    </row>
    <row r="1703" spans="235:236">
      <c r="IA1703" s="73"/>
      <c r="IB1703" s="73"/>
    </row>
    <row r="1704" spans="235:236">
      <c r="IA1704" s="73"/>
      <c r="IB1704" s="73"/>
    </row>
    <row r="1705" spans="235:236">
      <c r="IA1705" s="73"/>
      <c r="IB1705" s="73"/>
    </row>
    <row r="1706" spans="235:236">
      <c r="IA1706" s="73"/>
      <c r="IB1706" s="73"/>
    </row>
    <row r="1707" spans="235:236">
      <c r="IA1707" s="73"/>
      <c r="IB1707" s="73"/>
    </row>
    <row r="1708" spans="235:236">
      <c r="IA1708" s="73"/>
      <c r="IB1708" s="73"/>
    </row>
    <row r="1709" spans="235:236">
      <c r="IA1709" s="73"/>
      <c r="IB1709" s="73"/>
    </row>
    <row r="1710" spans="235:236">
      <c r="IA1710" s="73"/>
      <c r="IB1710" s="73"/>
    </row>
    <row r="1711" spans="235:236">
      <c r="IA1711" s="73"/>
      <c r="IB1711" s="73"/>
    </row>
    <row r="1712" spans="235:236">
      <c r="IA1712" s="73"/>
      <c r="IB1712" s="73"/>
    </row>
    <row r="1713" spans="235:236">
      <c r="IA1713" s="73"/>
      <c r="IB1713" s="73"/>
    </row>
    <row r="1714" spans="235:236">
      <c r="IA1714" s="73"/>
      <c r="IB1714" s="73"/>
    </row>
    <row r="1715" spans="235:236">
      <c r="IA1715" s="73"/>
      <c r="IB1715" s="73"/>
    </row>
    <row r="1716" spans="235:236">
      <c r="IA1716" s="73"/>
      <c r="IB1716" s="73"/>
    </row>
    <row r="1717" spans="235:236">
      <c r="IA1717" s="73"/>
      <c r="IB1717" s="73"/>
    </row>
    <row r="1718" spans="235:236">
      <c r="IA1718" s="73"/>
      <c r="IB1718" s="73"/>
    </row>
    <row r="1719" spans="235:236">
      <c r="IA1719" s="73"/>
      <c r="IB1719" s="73"/>
    </row>
    <row r="1720" spans="235:236">
      <c r="IA1720" s="73"/>
      <c r="IB1720" s="73"/>
    </row>
    <row r="1721" spans="235:236">
      <c r="IA1721" s="73"/>
      <c r="IB1721" s="73"/>
    </row>
    <row r="1722" spans="235:236">
      <c r="IA1722" s="73"/>
      <c r="IB1722" s="73"/>
    </row>
    <row r="1723" spans="235:236">
      <c r="IA1723" s="73"/>
      <c r="IB1723" s="73"/>
    </row>
    <row r="1724" spans="235:236">
      <c r="IA1724" s="73"/>
      <c r="IB1724" s="73"/>
    </row>
    <row r="1725" spans="235:236">
      <c r="IA1725" s="73"/>
      <c r="IB1725" s="73"/>
    </row>
    <row r="1726" spans="235:236">
      <c r="IA1726" s="73"/>
      <c r="IB1726" s="73"/>
    </row>
    <row r="1727" spans="235:236">
      <c r="IA1727" s="73"/>
      <c r="IB1727" s="73"/>
    </row>
    <row r="1728" spans="235:236">
      <c r="IA1728" s="73"/>
      <c r="IB1728" s="73"/>
    </row>
    <row r="1729" spans="235:236">
      <c r="IA1729" s="73"/>
      <c r="IB1729" s="73"/>
    </row>
    <row r="1730" spans="235:236">
      <c r="IA1730" s="73"/>
      <c r="IB1730" s="73"/>
    </row>
    <row r="1731" spans="235:236">
      <c r="IA1731" s="73"/>
      <c r="IB1731" s="73"/>
    </row>
    <row r="1732" spans="235:236">
      <c r="IA1732" s="73"/>
      <c r="IB1732" s="73"/>
    </row>
    <row r="1733" spans="235:236">
      <c r="IA1733" s="73"/>
      <c r="IB1733" s="73"/>
    </row>
    <row r="1734" spans="235:236">
      <c r="IA1734" s="73"/>
      <c r="IB1734" s="73"/>
    </row>
    <row r="1735" spans="235:236">
      <c r="IA1735" s="73"/>
      <c r="IB1735" s="73"/>
    </row>
    <row r="1736" spans="235:236">
      <c r="IA1736" s="73"/>
      <c r="IB1736" s="73"/>
    </row>
    <row r="1737" spans="235:236">
      <c r="IA1737" s="73"/>
      <c r="IB1737" s="73"/>
    </row>
    <row r="1738" spans="235:236">
      <c r="IA1738" s="73"/>
      <c r="IB1738" s="73"/>
    </row>
    <row r="1739" spans="235:236">
      <c r="IA1739" s="73"/>
      <c r="IB1739" s="73"/>
    </row>
    <row r="1740" spans="235:236">
      <c r="IA1740" s="73"/>
      <c r="IB1740" s="73"/>
    </row>
    <row r="1741" spans="235:236">
      <c r="IA1741" s="73"/>
      <c r="IB1741" s="73"/>
    </row>
    <row r="1742" spans="235:236">
      <c r="IA1742" s="73"/>
      <c r="IB1742" s="73"/>
    </row>
    <row r="1743" spans="235:236">
      <c r="IA1743" s="73"/>
      <c r="IB1743" s="73"/>
    </row>
    <row r="1744" spans="235:236">
      <c r="IA1744" s="73"/>
      <c r="IB1744" s="73"/>
    </row>
    <row r="1745" spans="235:236">
      <c r="IA1745" s="73"/>
      <c r="IB1745" s="73"/>
    </row>
    <row r="1746" spans="235:236">
      <c r="IA1746" s="73"/>
      <c r="IB1746" s="73"/>
    </row>
    <row r="1747" spans="235:236">
      <c r="IA1747" s="73"/>
      <c r="IB1747" s="73"/>
    </row>
    <row r="1748" spans="235:236">
      <c r="IA1748" s="73"/>
      <c r="IB1748" s="73"/>
    </row>
    <row r="1749" spans="235:236">
      <c r="IA1749" s="73"/>
      <c r="IB1749" s="73"/>
    </row>
    <row r="1750" spans="235:236">
      <c r="IA1750" s="73"/>
      <c r="IB1750" s="73"/>
    </row>
    <row r="1751" spans="235:236">
      <c r="IA1751" s="73"/>
      <c r="IB1751" s="73"/>
    </row>
    <row r="1752" spans="235:236">
      <c r="IA1752" s="73"/>
      <c r="IB1752" s="73"/>
    </row>
    <row r="1753" spans="235:236">
      <c r="IA1753" s="73"/>
      <c r="IB1753" s="73"/>
    </row>
    <row r="1754" spans="235:236">
      <c r="IA1754" s="73"/>
      <c r="IB1754" s="73"/>
    </row>
    <row r="1755" spans="235:236">
      <c r="IA1755" s="73"/>
      <c r="IB1755" s="73"/>
    </row>
    <row r="1756" spans="235:236">
      <c r="IA1756" s="73"/>
      <c r="IB1756" s="73"/>
    </row>
    <row r="1757" spans="235:236">
      <c r="IA1757" s="73"/>
      <c r="IB1757" s="73"/>
    </row>
    <row r="1758" spans="235:236">
      <c r="IA1758" s="73"/>
      <c r="IB1758" s="73"/>
    </row>
    <row r="1759" spans="235:236">
      <c r="IA1759" s="73"/>
      <c r="IB1759" s="73"/>
    </row>
    <row r="1760" spans="235:236">
      <c r="IA1760" s="73"/>
      <c r="IB1760" s="73"/>
    </row>
    <row r="1761" spans="235:236">
      <c r="IA1761" s="73"/>
      <c r="IB1761" s="73"/>
    </row>
    <row r="1762" spans="235:236">
      <c r="IA1762" s="73"/>
      <c r="IB1762" s="73"/>
    </row>
    <row r="1763" spans="235:236">
      <c r="IA1763" s="73"/>
      <c r="IB1763" s="73"/>
    </row>
    <row r="1764" spans="235:236">
      <c r="IA1764" s="73"/>
      <c r="IB1764" s="73"/>
    </row>
    <row r="1765" spans="235:236">
      <c r="IA1765" s="73"/>
      <c r="IB1765" s="73"/>
    </row>
    <row r="1766" spans="235:236">
      <c r="IA1766" s="73"/>
      <c r="IB1766" s="73"/>
    </row>
    <row r="1767" spans="235:236">
      <c r="IA1767" s="73"/>
      <c r="IB1767" s="73"/>
    </row>
    <row r="1768" spans="235:236">
      <c r="IA1768" s="73"/>
      <c r="IB1768" s="73"/>
    </row>
    <row r="1769" spans="235:236">
      <c r="IA1769" s="73"/>
      <c r="IB1769" s="73"/>
    </row>
    <row r="1770" spans="235:236">
      <c r="IA1770" s="73"/>
      <c r="IB1770" s="73"/>
    </row>
    <row r="1771" spans="235:236">
      <c r="IA1771" s="73"/>
      <c r="IB1771" s="73"/>
    </row>
    <row r="1772" spans="235:236">
      <c r="IA1772" s="73"/>
      <c r="IB1772" s="73"/>
    </row>
    <row r="1773" spans="235:236">
      <c r="IA1773" s="73"/>
      <c r="IB1773" s="73"/>
    </row>
    <row r="1774" spans="235:236">
      <c r="IA1774" s="73"/>
      <c r="IB1774" s="73"/>
    </row>
    <row r="1775" spans="235:236">
      <c r="IA1775" s="73"/>
      <c r="IB1775" s="73"/>
    </row>
    <row r="1776" spans="235:236">
      <c r="IA1776" s="73"/>
      <c r="IB1776" s="73"/>
    </row>
    <row r="1777" spans="235:236">
      <c r="IA1777" s="73"/>
      <c r="IB1777" s="73"/>
    </row>
    <row r="1778" spans="235:236">
      <c r="IA1778" s="73"/>
      <c r="IB1778" s="73"/>
    </row>
    <row r="1779" spans="235:236">
      <c r="IA1779" s="73"/>
      <c r="IB1779" s="73"/>
    </row>
    <row r="1780" spans="235:236">
      <c r="IA1780" s="73"/>
      <c r="IB1780" s="73"/>
    </row>
    <row r="1781" spans="235:236">
      <c r="IA1781" s="73"/>
      <c r="IB1781" s="73"/>
    </row>
    <row r="1782" spans="235:236">
      <c r="IA1782" s="73"/>
      <c r="IB1782" s="73"/>
    </row>
    <row r="1783" spans="235:236">
      <c r="IA1783" s="73"/>
      <c r="IB1783" s="73"/>
    </row>
    <row r="1784" spans="235:236">
      <c r="IA1784" s="73"/>
      <c r="IB1784" s="73"/>
    </row>
    <row r="1785" spans="235:236">
      <c r="IA1785" s="73"/>
      <c r="IB1785" s="73"/>
    </row>
    <row r="1786" spans="235:236">
      <c r="IA1786" s="73"/>
      <c r="IB1786" s="73"/>
    </row>
    <row r="1787" spans="235:236">
      <c r="IA1787" s="73"/>
      <c r="IB1787" s="73"/>
    </row>
    <row r="1788" spans="235:236">
      <c r="IA1788" s="73"/>
      <c r="IB1788" s="73"/>
    </row>
    <row r="1789" spans="235:236">
      <c r="IA1789" s="73"/>
      <c r="IB1789" s="73"/>
    </row>
    <row r="1790" spans="235:236">
      <c r="IA1790" s="73"/>
      <c r="IB1790" s="73"/>
    </row>
    <row r="1791" spans="235:236">
      <c r="IA1791" s="73"/>
      <c r="IB1791" s="73"/>
    </row>
    <row r="1792" spans="235:236">
      <c r="IA1792" s="73"/>
      <c r="IB1792" s="73"/>
    </row>
    <row r="1793" spans="235:236">
      <c r="IA1793" s="73"/>
      <c r="IB1793" s="73"/>
    </row>
    <row r="1794" spans="235:236">
      <c r="IA1794" s="73"/>
      <c r="IB1794" s="73"/>
    </row>
    <row r="1795" spans="235:236">
      <c r="IA1795" s="73"/>
      <c r="IB1795" s="73"/>
    </row>
    <row r="1796" spans="235:236">
      <c r="IA1796" s="73"/>
      <c r="IB1796" s="73"/>
    </row>
    <row r="1797" spans="235:236">
      <c r="IA1797" s="73"/>
      <c r="IB1797" s="73"/>
    </row>
    <row r="1798" spans="235:236">
      <c r="IA1798" s="73"/>
      <c r="IB1798" s="73"/>
    </row>
    <row r="1799" spans="235:236">
      <c r="IA1799" s="73"/>
      <c r="IB1799" s="73"/>
    </row>
    <row r="1800" spans="235:236">
      <c r="IA1800" s="73"/>
      <c r="IB1800" s="73"/>
    </row>
    <row r="1801" spans="235:236">
      <c r="IA1801" s="73"/>
      <c r="IB1801" s="73"/>
    </row>
    <row r="1802" spans="235:236">
      <c r="IA1802" s="73"/>
      <c r="IB1802" s="73"/>
    </row>
    <row r="1803" spans="235:236">
      <c r="IA1803" s="73"/>
      <c r="IB1803" s="73"/>
    </row>
    <row r="1804" spans="235:236">
      <c r="IA1804" s="73"/>
      <c r="IB1804" s="73"/>
    </row>
    <row r="1805" spans="235:236">
      <c r="IA1805" s="73"/>
      <c r="IB1805" s="73"/>
    </row>
    <row r="1806" spans="235:236">
      <c r="IA1806" s="73"/>
      <c r="IB1806" s="73"/>
    </row>
    <row r="1807" spans="235:236">
      <c r="IA1807" s="73"/>
      <c r="IB1807" s="73"/>
    </row>
    <row r="1808" spans="235:236">
      <c r="IA1808" s="73"/>
      <c r="IB1808" s="73"/>
    </row>
    <row r="1809" spans="235:236">
      <c r="IA1809" s="73"/>
      <c r="IB1809" s="73"/>
    </row>
    <row r="1810" spans="235:236">
      <c r="IA1810" s="73"/>
      <c r="IB1810" s="73"/>
    </row>
    <row r="1811" spans="235:236">
      <c r="IA1811" s="73"/>
      <c r="IB1811" s="73"/>
    </row>
    <row r="1812" spans="235:236">
      <c r="IA1812" s="73"/>
      <c r="IB1812" s="73"/>
    </row>
    <row r="1813" spans="235:236">
      <c r="IA1813" s="73"/>
      <c r="IB1813" s="73"/>
    </row>
    <row r="1814" spans="235:236">
      <c r="IA1814" s="73"/>
      <c r="IB1814" s="73"/>
    </row>
    <row r="1815" spans="235:236">
      <c r="IA1815" s="73"/>
      <c r="IB1815" s="73"/>
    </row>
    <row r="1816" spans="235:236">
      <c r="IA1816" s="73"/>
      <c r="IB1816" s="73"/>
    </row>
    <row r="1817" spans="235:236">
      <c r="IA1817" s="73"/>
      <c r="IB1817" s="73"/>
    </row>
    <row r="1818" spans="235:236">
      <c r="IA1818" s="73"/>
      <c r="IB1818" s="73"/>
    </row>
    <row r="1819" spans="235:236">
      <c r="IA1819" s="73"/>
      <c r="IB1819" s="73"/>
    </row>
    <row r="1820" spans="235:236">
      <c r="IA1820" s="73"/>
      <c r="IB1820" s="73"/>
    </row>
    <row r="1821" spans="235:236">
      <c r="IA1821" s="73"/>
      <c r="IB1821" s="73"/>
    </row>
    <row r="1822" spans="235:236">
      <c r="IA1822" s="73"/>
      <c r="IB1822" s="73"/>
    </row>
    <row r="1823" spans="235:236">
      <c r="IA1823" s="73"/>
      <c r="IB1823" s="73"/>
    </row>
    <row r="1824" spans="235:236">
      <c r="IA1824" s="73"/>
      <c r="IB1824" s="73"/>
    </row>
    <row r="1825" spans="235:236">
      <c r="IA1825" s="73"/>
      <c r="IB1825" s="73"/>
    </row>
    <row r="1826" spans="235:236">
      <c r="IA1826" s="73"/>
      <c r="IB1826" s="73"/>
    </row>
    <row r="1827" spans="235:236">
      <c r="IA1827" s="73"/>
      <c r="IB1827" s="73"/>
    </row>
    <row r="1828" spans="235:236">
      <c r="IA1828" s="73"/>
      <c r="IB1828" s="73"/>
    </row>
    <row r="1829" spans="235:236">
      <c r="IA1829" s="73"/>
      <c r="IB1829" s="73"/>
    </row>
    <row r="1830" spans="235:236">
      <c r="IA1830" s="73"/>
      <c r="IB1830" s="73"/>
    </row>
    <row r="1831" spans="235:236">
      <c r="IA1831" s="73"/>
      <c r="IB1831" s="73"/>
    </row>
    <row r="1832" spans="235:236">
      <c r="IA1832" s="73"/>
      <c r="IB1832" s="73"/>
    </row>
    <row r="1833" spans="235:236">
      <c r="IA1833" s="73"/>
      <c r="IB1833" s="73"/>
    </row>
    <row r="1834" spans="235:236">
      <c r="IA1834" s="73"/>
      <c r="IB1834" s="73"/>
    </row>
    <row r="1835" spans="235:236">
      <c r="IA1835" s="73"/>
      <c r="IB1835" s="73"/>
    </row>
    <row r="1836" spans="235:236">
      <c r="IA1836" s="73"/>
      <c r="IB1836" s="73"/>
    </row>
    <row r="1837" spans="235:236">
      <c r="IA1837" s="73"/>
      <c r="IB1837" s="73"/>
    </row>
    <row r="1838" spans="235:236">
      <c r="IA1838" s="73"/>
      <c r="IB1838" s="73"/>
    </row>
    <row r="1839" spans="235:236">
      <c r="IA1839" s="73"/>
      <c r="IB1839" s="73"/>
    </row>
    <row r="1840" spans="235:236">
      <c r="IA1840" s="73"/>
      <c r="IB1840" s="73"/>
    </row>
    <row r="1841" spans="235:236">
      <c r="IA1841" s="73"/>
      <c r="IB1841" s="73"/>
    </row>
    <row r="1842" spans="235:236">
      <c r="IA1842" s="73"/>
      <c r="IB1842" s="73"/>
    </row>
    <row r="1843" spans="235:236">
      <c r="IA1843" s="73"/>
      <c r="IB1843" s="73"/>
    </row>
    <row r="1844" spans="235:236">
      <c r="IA1844" s="73"/>
      <c r="IB1844" s="73"/>
    </row>
    <row r="1845" spans="235:236">
      <c r="IA1845" s="73"/>
      <c r="IB1845" s="73"/>
    </row>
    <row r="1846" spans="235:236">
      <c r="IA1846" s="73"/>
      <c r="IB1846" s="73"/>
    </row>
    <row r="1847" spans="235:236">
      <c r="IA1847" s="73"/>
      <c r="IB1847" s="73"/>
    </row>
    <row r="1848" spans="235:236">
      <c r="IA1848" s="73"/>
      <c r="IB1848" s="73"/>
    </row>
    <row r="1849" spans="235:236">
      <c r="IA1849" s="73"/>
      <c r="IB1849" s="73"/>
    </row>
    <row r="1850" spans="235:236">
      <c r="IA1850" s="73"/>
      <c r="IB1850" s="73"/>
    </row>
    <row r="1851" spans="235:236">
      <c r="IA1851" s="73"/>
      <c r="IB1851" s="73"/>
    </row>
    <row r="1852" spans="235:236">
      <c r="IA1852" s="73"/>
      <c r="IB1852" s="73"/>
    </row>
    <row r="1853" spans="235:236">
      <c r="IA1853" s="73"/>
      <c r="IB1853" s="73"/>
    </row>
    <row r="1854" spans="235:236">
      <c r="IA1854" s="73"/>
      <c r="IB1854" s="73"/>
    </row>
    <row r="1855" spans="235:236">
      <c r="IA1855" s="73"/>
      <c r="IB1855" s="73"/>
    </row>
    <row r="1856" spans="235:236">
      <c r="IA1856" s="73"/>
      <c r="IB1856" s="73"/>
    </row>
    <row r="1857" spans="235:236">
      <c r="IA1857" s="73"/>
      <c r="IB1857" s="73"/>
    </row>
    <row r="1858" spans="235:236">
      <c r="IA1858" s="73"/>
      <c r="IB1858" s="73"/>
    </row>
    <row r="1859" spans="235:236">
      <c r="IA1859" s="73"/>
      <c r="IB1859" s="73"/>
    </row>
    <row r="1860" spans="235:236">
      <c r="IA1860" s="73"/>
      <c r="IB1860" s="73"/>
    </row>
    <row r="1861" spans="235:236">
      <c r="IA1861" s="73"/>
      <c r="IB1861" s="73"/>
    </row>
    <row r="1862" spans="235:236">
      <c r="IA1862" s="73"/>
      <c r="IB1862" s="73"/>
    </row>
    <row r="1863" spans="235:236">
      <c r="IA1863" s="73"/>
      <c r="IB1863" s="73"/>
    </row>
    <row r="1864" spans="235:236">
      <c r="IA1864" s="73"/>
      <c r="IB1864" s="73"/>
    </row>
    <row r="1865" spans="235:236">
      <c r="IA1865" s="73"/>
      <c r="IB1865" s="73"/>
    </row>
    <row r="1866" spans="235:236">
      <c r="IA1866" s="73"/>
      <c r="IB1866" s="73"/>
    </row>
    <row r="1867" spans="235:236">
      <c r="IA1867" s="73"/>
      <c r="IB1867" s="73"/>
    </row>
    <row r="1868" spans="235:236">
      <c r="IA1868" s="73"/>
      <c r="IB1868" s="73"/>
    </row>
    <row r="1869" spans="235:236">
      <c r="IA1869" s="73"/>
      <c r="IB1869" s="73"/>
    </row>
    <row r="1870" spans="235:236">
      <c r="IA1870" s="73"/>
      <c r="IB1870" s="73"/>
    </row>
    <row r="1871" spans="235:236">
      <c r="IA1871" s="73"/>
      <c r="IB1871" s="73"/>
    </row>
    <row r="1872" spans="235:236">
      <c r="IA1872" s="73"/>
      <c r="IB1872" s="73"/>
    </row>
    <row r="1873" spans="235:236">
      <c r="IA1873" s="73"/>
      <c r="IB1873" s="73"/>
    </row>
    <row r="1874" spans="235:236">
      <c r="IA1874" s="73"/>
      <c r="IB1874" s="73"/>
    </row>
    <row r="1875" spans="235:236">
      <c r="IA1875" s="73"/>
      <c r="IB1875" s="73"/>
    </row>
    <row r="1876" spans="235:236">
      <c r="IA1876" s="73"/>
      <c r="IB1876" s="73"/>
    </row>
    <row r="1877" spans="235:236">
      <c r="IA1877" s="73"/>
      <c r="IB1877" s="73"/>
    </row>
    <row r="1878" spans="235:236">
      <c r="IA1878" s="73"/>
      <c r="IB1878" s="73"/>
    </row>
    <row r="1879" spans="235:236">
      <c r="IA1879" s="73"/>
      <c r="IB1879" s="73"/>
    </row>
    <row r="1880" spans="235:236">
      <c r="IA1880" s="73"/>
      <c r="IB1880" s="73"/>
    </row>
    <row r="1881" spans="235:236">
      <c r="IA1881" s="73"/>
      <c r="IB1881" s="73"/>
    </row>
    <row r="1882" spans="235:236">
      <c r="IA1882" s="73"/>
      <c r="IB1882" s="73"/>
    </row>
    <row r="1883" spans="235:236">
      <c r="IA1883" s="73"/>
      <c r="IB1883" s="73"/>
    </row>
    <row r="1884" spans="235:236">
      <c r="IA1884" s="73"/>
      <c r="IB1884" s="73"/>
    </row>
    <row r="1885" spans="235:236">
      <c r="IA1885" s="73"/>
      <c r="IB1885" s="73"/>
    </row>
    <row r="1886" spans="235:236">
      <c r="IA1886" s="73"/>
      <c r="IB1886" s="73"/>
    </row>
    <row r="1887" spans="235:236">
      <c r="IA1887" s="73"/>
      <c r="IB1887" s="73"/>
    </row>
    <row r="1888" spans="235:236">
      <c r="IA1888" s="73"/>
      <c r="IB1888" s="73"/>
    </row>
    <row r="1889" spans="235:236">
      <c r="IA1889" s="73"/>
      <c r="IB1889" s="73"/>
    </row>
    <row r="1890" spans="235:236">
      <c r="IA1890" s="73"/>
      <c r="IB1890" s="73"/>
    </row>
    <row r="1891" spans="235:236">
      <c r="IA1891" s="73"/>
      <c r="IB1891" s="73"/>
    </row>
    <row r="1892" spans="235:236">
      <c r="IA1892" s="73"/>
      <c r="IB1892" s="73"/>
    </row>
    <row r="1893" spans="235:236">
      <c r="IA1893" s="73"/>
      <c r="IB1893" s="73"/>
    </row>
    <row r="1894" spans="235:236">
      <c r="IA1894" s="73"/>
      <c r="IB1894" s="73"/>
    </row>
    <row r="1895" spans="235:236">
      <c r="IA1895" s="73"/>
      <c r="IB1895" s="73"/>
    </row>
    <row r="1896" spans="235:236">
      <c r="IA1896" s="73"/>
      <c r="IB1896" s="73"/>
    </row>
    <row r="1897" spans="235:236">
      <c r="IA1897" s="73"/>
      <c r="IB1897" s="73"/>
    </row>
    <row r="1898" spans="235:236">
      <c r="IA1898" s="73"/>
      <c r="IB1898" s="73"/>
    </row>
    <row r="1899" spans="235:236">
      <c r="IA1899" s="73"/>
      <c r="IB1899" s="73"/>
    </row>
    <row r="1900" spans="235:236">
      <c r="IA1900" s="73"/>
      <c r="IB1900" s="73"/>
    </row>
    <row r="1901" spans="235:236">
      <c r="IA1901" s="73"/>
      <c r="IB1901" s="73"/>
    </row>
    <row r="1902" spans="235:236">
      <c r="IA1902" s="73"/>
      <c r="IB1902" s="73"/>
    </row>
    <row r="1903" spans="235:236">
      <c r="IA1903" s="73"/>
      <c r="IB1903" s="73"/>
    </row>
    <row r="1904" spans="235:236">
      <c r="IA1904" s="73"/>
      <c r="IB1904" s="73"/>
    </row>
    <row r="1905" spans="235:236">
      <c r="IA1905" s="73"/>
      <c r="IB1905" s="73"/>
    </row>
    <row r="1906" spans="235:236">
      <c r="IA1906" s="73"/>
      <c r="IB1906" s="73"/>
    </row>
    <row r="1907" spans="235:236">
      <c r="IA1907" s="73"/>
      <c r="IB1907" s="73"/>
    </row>
    <row r="1908" spans="235:236">
      <c r="IA1908" s="73"/>
      <c r="IB1908" s="73"/>
    </row>
    <row r="1909" spans="235:236">
      <c r="IA1909" s="73"/>
      <c r="IB1909" s="73"/>
    </row>
    <row r="1910" spans="235:236">
      <c r="IA1910" s="73"/>
      <c r="IB1910" s="73"/>
    </row>
    <row r="1911" spans="235:236">
      <c r="IA1911" s="73"/>
      <c r="IB1911" s="73"/>
    </row>
    <row r="1912" spans="235:236">
      <c r="IA1912" s="73"/>
      <c r="IB1912" s="73"/>
    </row>
    <row r="1913" spans="235:236">
      <c r="IA1913" s="73"/>
      <c r="IB1913" s="73"/>
    </row>
    <row r="1914" spans="235:236">
      <c r="IA1914" s="73"/>
      <c r="IB1914" s="73"/>
    </row>
    <row r="1915" spans="235:236">
      <c r="IA1915" s="73"/>
      <c r="IB1915" s="73"/>
    </row>
    <row r="1916" spans="235:236">
      <c r="IA1916" s="73"/>
      <c r="IB1916" s="73"/>
    </row>
    <row r="1917" spans="235:236">
      <c r="IA1917" s="73"/>
      <c r="IB1917" s="73"/>
    </row>
    <row r="1918" spans="235:236">
      <c r="IA1918" s="73"/>
      <c r="IB1918" s="73"/>
    </row>
    <row r="1919" spans="235:236">
      <c r="IA1919" s="73"/>
      <c r="IB1919" s="73"/>
    </row>
    <row r="1920" spans="235:236">
      <c r="IA1920" s="73"/>
      <c r="IB1920" s="73"/>
    </row>
    <row r="1921" spans="235:236">
      <c r="IA1921" s="73"/>
      <c r="IB1921" s="73"/>
    </row>
    <row r="1922" spans="235:236">
      <c r="IA1922" s="73"/>
      <c r="IB1922" s="73"/>
    </row>
    <row r="1923" spans="235:236">
      <c r="IA1923" s="73"/>
      <c r="IB1923" s="73"/>
    </row>
    <row r="1924" spans="235:236">
      <c r="IA1924" s="73"/>
      <c r="IB1924" s="73"/>
    </row>
    <row r="1925" spans="235:236">
      <c r="IA1925" s="73"/>
      <c r="IB1925" s="73"/>
    </row>
    <row r="1926" spans="235:236">
      <c r="IA1926" s="73"/>
      <c r="IB1926" s="73"/>
    </row>
    <row r="1927" spans="235:236">
      <c r="IA1927" s="73"/>
      <c r="IB1927" s="73"/>
    </row>
    <row r="1928" spans="235:236">
      <c r="IA1928" s="73"/>
      <c r="IB1928" s="73"/>
    </row>
    <row r="1929" spans="235:236">
      <c r="IA1929" s="73"/>
      <c r="IB1929" s="73"/>
    </row>
    <row r="1930" spans="235:236">
      <c r="IA1930" s="73"/>
      <c r="IB1930" s="73"/>
    </row>
    <row r="1931" spans="235:236">
      <c r="IA1931" s="73"/>
      <c r="IB1931" s="73"/>
    </row>
    <row r="1932" spans="235:236">
      <c r="IA1932" s="73"/>
      <c r="IB1932" s="73"/>
    </row>
    <row r="1933" spans="235:236">
      <c r="IA1933" s="73"/>
      <c r="IB1933" s="73"/>
    </row>
    <row r="1934" spans="235:236">
      <c r="IA1934" s="73"/>
      <c r="IB1934" s="73"/>
    </row>
    <row r="1935" spans="235:236">
      <c r="IA1935" s="73"/>
      <c r="IB1935" s="73"/>
    </row>
    <row r="1936" spans="235:236">
      <c r="IA1936" s="73"/>
      <c r="IB1936" s="73"/>
    </row>
    <row r="1937" spans="235:236">
      <c r="IA1937" s="73"/>
      <c r="IB1937" s="73"/>
    </row>
    <row r="1938" spans="235:236">
      <c r="IA1938" s="73"/>
      <c r="IB1938" s="73"/>
    </row>
    <row r="1939" spans="235:236">
      <c r="IA1939" s="73"/>
      <c r="IB1939" s="73"/>
    </row>
    <row r="1940" spans="235:236">
      <c r="IA1940" s="73"/>
      <c r="IB1940" s="73"/>
    </row>
    <row r="1941" spans="235:236">
      <c r="IA1941" s="73"/>
      <c r="IB1941" s="73"/>
    </row>
    <row r="1942" spans="235:236">
      <c r="IA1942" s="73"/>
      <c r="IB1942" s="73"/>
    </row>
    <row r="1943" spans="235:236">
      <c r="IA1943" s="73"/>
      <c r="IB1943" s="73"/>
    </row>
    <row r="1944" spans="235:236">
      <c r="IA1944" s="73"/>
      <c r="IB1944" s="73"/>
    </row>
    <row r="1945" spans="235:236">
      <c r="IA1945" s="73"/>
      <c r="IB1945" s="73"/>
    </row>
    <row r="1946" spans="235:236">
      <c r="IA1946" s="73"/>
      <c r="IB1946" s="73"/>
    </row>
    <row r="1947" spans="235:236">
      <c r="IA1947" s="73"/>
      <c r="IB1947" s="73"/>
    </row>
    <row r="1948" spans="235:236">
      <c r="IA1948" s="73"/>
      <c r="IB1948" s="73"/>
    </row>
    <row r="1949" spans="235:236">
      <c r="IA1949" s="73"/>
      <c r="IB1949" s="73"/>
    </row>
    <row r="1950" spans="235:236">
      <c r="IA1950" s="73"/>
      <c r="IB1950" s="73"/>
    </row>
    <row r="1951" spans="235:236">
      <c r="IA1951" s="73"/>
      <c r="IB1951" s="73"/>
    </row>
    <row r="1952" spans="235:236">
      <c r="IA1952" s="73"/>
      <c r="IB1952" s="73"/>
    </row>
    <row r="1953" spans="235:236">
      <c r="IA1953" s="73"/>
      <c r="IB1953" s="73"/>
    </row>
    <row r="1954" spans="235:236">
      <c r="IA1954" s="73"/>
      <c r="IB1954" s="73"/>
    </row>
    <row r="1955" spans="235:236">
      <c r="IA1955" s="73"/>
      <c r="IB1955" s="73"/>
    </row>
    <row r="1956" spans="235:236">
      <c r="IA1956" s="73"/>
      <c r="IB1956" s="73"/>
    </row>
    <row r="1957" spans="235:236">
      <c r="IA1957" s="73"/>
      <c r="IB1957" s="73"/>
    </row>
    <row r="1958" spans="235:236">
      <c r="IA1958" s="73"/>
      <c r="IB1958" s="73"/>
    </row>
    <row r="1959" spans="235:236">
      <c r="IA1959" s="73"/>
      <c r="IB1959" s="73"/>
    </row>
    <row r="1960" spans="235:236">
      <c r="IA1960" s="73"/>
      <c r="IB1960" s="73"/>
    </row>
    <row r="1961" spans="235:236">
      <c r="IA1961" s="73"/>
      <c r="IB1961" s="73"/>
    </row>
    <row r="1962" spans="235:236">
      <c r="IA1962" s="73"/>
      <c r="IB1962" s="73"/>
    </row>
    <row r="1963" spans="235:236">
      <c r="IA1963" s="73"/>
      <c r="IB1963" s="73"/>
    </row>
    <row r="1964" spans="235:236">
      <c r="IA1964" s="73"/>
      <c r="IB1964" s="73"/>
    </row>
    <row r="1965" spans="235:236">
      <c r="IA1965" s="73"/>
      <c r="IB1965" s="73"/>
    </row>
    <row r="1966" spans="235:236">
      <c r="IA1966" s="73"/>
      <c r="IB1966" s="73"/>
    </row>
    <row r="1967" spans="235:236">
      <c r="IA1967" s="73"/>
      <c r="IB1967" s="73"/>
    </row>
    <row r="1968" spans="235:236">
      <c r="IA1968" s="73"/>
      <c r="IB1968" s="73"/>
    </row>
    <row r="1969" spans="235:236">
      <c r="IA1969" s="73"/>
      <c r="IB1969" s="73"/>
    </row>
    <row r="1970" spans="235:236">
      <c r="IA1970" s="73"/>
      <c r="IB1970" s="73"/>
    </row>
    <row r="1971" spans="235:236">
      <c r="IA1971" s="73"/>
      <c r="IB1971" s="73"/>
    </row>
    <row r="1972" spans="235:236">
      <c r="IA1972" s="73"/>
      <c r="IB1972" s="73"/>
    </row>
    <row r="1973" spans="235:236">
      <c r="IA1973" s="73"/>
      <c r="IB1973" s="73"/>
    </row>
    <row r="1974" spans="235:236">
      <c r="IA1974" s="73"/>
      <c r="IB1974" s="73"/>
    </row>
    <row r="1975" spans="235:236">
      <c r="IA1975" s="73"/>
      <c r="IB1975" s="73"/>
    </row>
    <row r="1976" spans="235:236">
      <c r="IA1976" s="73"/>
      <c r="IB1976" s="73"/>
    </row>
    <row r="1977" spans="235:236">
      <c r="IA1977" s="73"/>
      <c r="IB1977" s="73"/>
    </row>
    <row r="1978" spans="235:236">
      <c r="IA1978" s="73"/>
      <c r="IB1978" s="73"/>
    </row>
    <row r="1979" spans="235:236">
      <c r="IA1979" s="73"/>
      <c r="IB1979" s="73"/>
    </row>
    <row r="1980" spans="235:236">
      <c r="IA1980" s="73"/>
      <c r="IB1980" s="73"/>
    </row>
    <row r="1981" spans="235:236">
      <c r="IA1981" s="73"/>
      <c r="IB1981" s="73"/>
    </row>
    <row r="1982" spans="235:236">
      <c r="IA1982" s="73"/>
      <c r="IB1982" s="73"/>
    </row>
    <row r="1983" spans="235:236">
      <c r="IA1983" s="73"/>
      <c r="IB1983" s="73"/>
    </row>
    <row r="1984" spans="235:236">
      <c r="IA1984" s="73"/>
      <c r="IB1984" s="73"/>
    </row>
    <row r="1985" spans="235:236">
      <c r="IA1985" s="73"/>
      <c r="IB1985" s="73"/>
    </row>
    <row r="1986" spans="235:236">
      <c r="IA1986" s="73"/>
      <c r="IB1986" s="73"/>
    </row>
    <row r="1987" spans="235:236">
      <c r="IA1987" s="73"/>
      <c r="IB1987" s="73"/>
    </row>
    <row r="1988" spans="235:236">
      <c r="IA1988" s="73"/>
      <c r="IB1988" s="73"/>
    </row>
    <row r="1989" spans="235:236">
      <c r="IA1989" s="73"/>
      <c r="IB1989" s="73"/>
    </row>
    <row r="1990" spans="235:236">
      <c r="IA1990" s="73"/>
      <c r="IB1990" s="73"/>
    </row>
    <row r="1991" spans="235:236">
      <c r="IA1991" s="73"/>
      <c r="IB1991" s="73"/>
    </row>
    <row r="1992" spans="235:236">
      <c r="IA1992" s="73"/>
      <c r="IB1992" s="73"/>
    </row>
    <row r="1993" spans="235:236">
      <c r="IA1993" s="73"/>
      <c r="IB1993" s="73"/>
    </row>
    <row r="1994" spans="235:236">
      <c r="IA1994" s="73"/>
      <c r="IB1994" s="73"/>
    </row>
    <row r="1995" spans="235:236">
      <c r="IA1995" s="73"/>
      <c r="IB1995" s="73"/>
    </row>
    <row r="1996" spans="235:236">
      <c r="IA1996" s="73"/>
      <c r="IB1996" s="73"/>
    </row>
    <row r="1997" spans="235:236">
      <c r="IA1997" s="73"/>
      <c r="IB1997" s="73"/>
    </row>
    <row r="1998" spans="235:236">
      <c r="IA1998" s="73"/>
      <c r="IB1998" s="73"/>
    </row>
    <row r="1999" spans="235:236">
      <c r="IA1999" s="73"/>
      <c r="IB1999" s="73"/>
    </row>
    <row r="2000" spans="235:236">
      <c r="IA2000" s="73"/>
      <c r="IB2000" s="73"/>
    </row>
    <row r="2001" spans="235:236">
      <c r="IA2001" s="73"/>
      <c r="IB2001" s="73"/>
    </row>
    <row r="2002" spans="235:236">
      <c r="IA2002" s="73"/>
      <c r="IB2002" s="73"/>
    </row>
    <row r="2003" spans="235:236">
      <c r="IA2003" s="73"/>
      <c r="IB2003" s="73"/>
    </row>
    <row r="2004" spans="235:236">
      <c r="IA2004" s="73"/>
      <c r="IB2004" s="73"/>
    </row>
    <row r="2005" spans="235:236">
      <c r="IA2005" s="73"/>
      <c r="IB2005" s="73"/>
    </row>
    <row r="2006" spans="235:236">
      <c r="IA2006" s="73"/>
      <c r="IB2006" s="73"/>
    </row>
    <row r="2007" spans="235:236">
      <c r="IA2007" s="73"/>
      <c r="IB2007" s="73"/>
    </row>
    <row r="2008" spans="235:236">
      <c r="IA2008" s="73"/>
      <c r="IB2008" s="73"/>
    </row>
    <row r="2009" spans="235:236">
      <c r="IA2009" s="73"/>
      <c r="IB2009" s="73"/>
    </row>
    <row r="2010" spans="235:236">
      <c r="IA2010" s="73"/>
      <c r="IB2010" s="73"/>
    </row>
    <row r="2011" spans="235:236">
      <c r="IA2011" s="73"/>
      <c r="IB2011" s="73"/>
    </row>
    <row r="2012" spans="235:236">
      <c r="IA2012" s="73"/>
      <c r="IB2012" s="73"/>
    </row>
    <row r="2013" spans="235:236">
      <c r="IA2013" s="73"/>
      <c r="IB2013" s="73"/>
    </row>
    <row r="2014" spans="235:236">
      <c r="IA2014" s="73"/>
      <c r="IB2014" s="73"/>
    </row>
    <row r="2015" spans="235:236">
      <c r="IA2015" s="73"/>
      <c r="IB2015" s="73"/>
    </row>
    <row r="2016" spans="235:236">
      <c r="IA2016" s="73"/>
      <c r="IB2016" s="73"/>
    </row>
    <row r="2017" spans="235:236">
      <c r="IA2017" s="73"/>
      <c r="IB2017" s="73"/>
    </row>
    <row r="2018" spans="235:236">
      <c r="IA2018" s="73"/>
      <c r="IB2018" s="73"/>
    </row>
    <row r="2019" spans="235:236">
      <c r="IA2019" s="73"/>
      <c r="IB2019" s="73"/>
    </row>
    <row r="2020" spans="235:236">
      <c r="IA2020" s="73"/>
      <c r="IB2020" s="73"/>
    </row>
    <row r="2021" spans="235:236">
      <c r="IA2021" s="73"/>
      <c r="IB2021" s="73"/>
    </row>
    <row r="2022" spans="235:236">
      <c r="IA2022" s="73"/>
      <c r="IB2022" s="73"/>
    </row>
    <row r="2023" spans="235:236">
      <c r="IA2023" s="73"/>
      <c r="IB2023" s="73"/>
    </row>
    <row r="2024" spans="235:236">
      <c r="IA2024" s="73"/>
      <c r="IB2024" s="73"/>
    </row>
    <row r="2025" spans="235:236">
      <c r="IA2025" s="73"/>
      <c r="IB2025" s="73"/>
    </row>
    <row r="2026" spans="235:236">
      <c r="IA2026" s="73"/>
      <c r="IB2026" s="73"/>
    </row>
    <row r="2027" spans="235:236">
      <c r="IA2027" s="73"/>
      <c r="IB2027" s="73"/>
    </row>
    <row r="2028" spans="235:236">
      <c r="IA2028" s="73"/>
      <c r="IB2028" s="73"/>
    </row>
    <row r="2029" spans="235:236">
      <c r="IA2029" s="73"/>
      <c r="IB2029" s="73"/>
    </row>
    <row r="2030" spans="235:236">
      <c r="IA2030" s="73"/>
      <c r="IB2030" s="73"/>
    </row>
    <row r="2031" spans="235:236">
      <c r="IA2031" s="73"/>
      <c r="IB2031" s="73"/>
    </row>
    <row r="2032" spans="235:236">
      <c r="IA2032" s="73"/>
      <c r="IB2032" s="73"/>
    </row>
    <row r="2033" spans="235:236">
      <c r="IA2033" s="73"/>
      <c r="IB2033" s="73"/>
    </row>
    <row r="2034" spans="235:236">
      <c r="IA2034" s="73"/>
      <c r="IB2034" s="73"/>
    </row>
    <row r="2035" spans="235:236">
      <c r="IA2035" s="73"/>
      <c r="IB2035" s="73"/>
    </row>
    <row r="2036" spans="235:236">
      <c r="IA2036" s="73"/>
      <c r="IB2036" s="73"/>
    </row>
    <row r="2037" spans="235:236">
      <c r="IA2037" s="73"/>
      <c r="IB2037" s="73"/>
    </row>
    <row r="2038" spans="235:236">
      <c r="IA2038" s="73"/>
      <c r="IB2038" s="73"/>
    </row>
    <row r="2039" spans="235:236">
      <c r="IA2039" s="73"/>
      <c r="IB2039" s="73"/>
    </row>
    <row r="2040" spans="235:236">
      <c r="IA2040" s="73"/>
      <c r="IB2040" s="73"/>
    </row>
    <row r="2041" spans="235:236">
      <c r="IA2041" s="73"/>
      <c r="IB2041" s="73"/>
    </row>
    <row r="2042" spans="235:236">
      <c r="IA2042" s="73"/>
      <c r="IB2042" s="73"/>
    </row>
    <row r="2043" spans="235:236">
      <c r="IA2043" s="73"/>
      <c r="IB2043" s="73"/>
    </row>
    <row r="2044" spans="235:236">
      <c r="IA2044" s="73"/>
      <c r="IB2044" s="73"/>
    </row>
    <row r="2045" spans="235:236">
      <c r="IA2045" s="73"/>
      <c r="IB2045" s="73"/>
    </row>
    <row r="2046" spans="235:236">
      <c r="IA2046" s="73"/>
      <c r="IB2046" s="73"/>
    </row>
    <row r="2047" spans="235:236">
      <c r="IA2047" s="73"/>
      <c r="IB2047" s="73"/>
    </row>
    <row r="2048" spans="235:236">
      <c r="IA2048" s="73"/>
      <c r="IB2048" s="73"/>
    </row>
    <row r="2049" spans="235:236">
      <c r="IA2049" s="73"/>
      <c r="IB2049" s="73"/>
    </row>
    <row r="2050" spans="235:236">
      <c r="IA2050" s="73"/>
      <c r="IB2050" s="73"/>
    </row>
    <row r="2051" spans="235:236">
      <c r="IA2051" s="73"/>
      <c r="IB2051" s="73"/>
    </row>
    <row r="2052" spans="235:236">
      <c r="IA2052" s="73"/>
      <c r="IB2052" s="73"/>
    </row>
    <row r="2053" spans="235:236">
      <c r="IA2053" s="73"/>
      <c r="IB2053" s="73"/>
    </row>
    <row r="2054" spans="235:236">
      <c r="IA2054" s="73"/>
      <c r="IB2054" s="73"/>
    </row>
    <row r="2055" spans="235:236">
      <c r="IA2055" s="73"/>
      <c r="IB2055" s="73"/>
    </row>
    <row r="2056" spans="235:236">
      <c r="IA2056" s="73"/>
      <c r="IB2056" s="73"/>
    </row>
    <row r="2057" spans="235:236">
      <c r="IA2057" s="73"/>
      <c r="IB2057" s="73"/>
    </row>
    <row r="2058" spans="235:236">
      <c r="IA2058" s="73"/>
      <c r="IB2058" s="73"/>
    </row>
    <row r="2059" spans="235:236">
      <c r="IA2059" s="73"/>
      <c r="IB2059" s="73"/>
    </row>
    <row r="2060" spans="235:236">
      <c r="IA2060" s="73"/>
      <c r="IB2060" s="73"/>
    </row>
    <row r="2061" spans="235:236">
      <c r="IA2061" s="73"/>
      <c r="IB2061" s="73"/>
    </row>
    <row r="2062" spans="235:236">
      <c r="IA2062" s="73"/>
      <c r="IB2062" s="73"/>
    </row>
    <row r="2063" spans="235:236">
      <c r="IA2063" s="73"/>
      <c r="IB2063" s="73"/>
    </row>
    <row r="2064" spans="235:236">
      <c r="IA2064" s="73"/>
      <c r="IB2064" s="73"/>
    </row>
    <row r="2065" spans="235:236">
      <c r="IA2065" s="73"/>
      <c r="IB2065" s="73"/>
    </row>
    <row r="2066" spans="235:236">
      <c r="IA2066" s="73"/>
      <c r="IB2066" s="73"/>
    </row>
    <row r="2067" spans="235:236">
      <c r="IA2067" s="73"/>
      <c r="IB2067" s="73"/>
    </row>
    <row r="2068" spans="235:236">
      <c r="IA2068" s="73"/>
      <c r="IB2068" s="73"/>
    </row>
    <row r="2069" spans="235:236">
      <c r="IA2069" s="73"/>
      <c r="IB2069" s="73"/>
    </row>
    <row r="2070" spans="235:236">
      <c r="IA2070" s="73"/>
      <c r="IB2070" s="73"/>
    </row>
    <row r="2071" spans="235:236">
      <c r="IA2071" s="73"/>
      <c r="IB2071" s="73"/>
    </row>
    <row r="2072" spans="235:236">
      <c r="IA2072" s="73"/>
      <c r="IB2072" s="73"/>
    </row>
    <row r="2073" spans="235:236">
      <c r="IA2073" s="73"/>
      <c r="IB2073" s="73"/>
    </row>
    <row r="2074" spans="235:236">
      <c r="IA2074" s="73"/>
      <c r="IB2074" s="73"/>
    </row>
    <row r="2075" spans="235:236">
      <c r="IA2075" s="73"/>
      <c r="IB2075" s="73"/>
    </row>
    <row r="2076" spans="235:236">
      <c r="IA2076" s="73"/>
      <c r="IB2076" s="73"/>
    </row>
    <row r="2077" spans="235:236">
      <c r="IA2077" s="73"/>
      <c r="IB2077" s="73"/>
    </row>
    <row r="2078" spans="235:236">
      <c r="IA2078" s="73"/>
      <c r="IB2078" s="73"/>
    </row>
    <row r="2079" spans="235:236">
      <c r="IA2079" s="73"/>
      <c r="IB2079" s="73"/>
    </row>
    <row r="2080" spans="235:236">
      <c r="IA2080" s="73"/>
      <c r="IB2080" s="73"/>
    </row>
    <row r="2081" spans="235:236">
      <c r="IA2081" s="73"/>
      <c r="IB2081" s="73"/>
    </row>
    <row r="2082" spans="235:236">
      <c r="IA2082" s="73"/>
      <c r="IB2082" s="73"/>
    </row>
    <row r="2083" spans="235:236">
      <c r="IA2083" s="73"/>
      <c r="IB2083" s="73"/>
    </row>
    <row r="2084" spans="235:236">
      <c r="IA2084" s="73"/>
      <c r="IB2084" s="73"/>
    </row>
    <row r="2085" spans="235:236">
      <c r="IA2085" s="73"/>
      <c r="IB2085" s="73"/>
    </row>
    <row r="2086" spans="235:236">
      <c r="IA2086" s="73"/>
      <c r="IB2086" s="73"/>
    </row>
    <row r="2087" spans="235:236">
      <c r="IA2087" s="73"/>
      <c r="IB2087" s="73"/>
    </row>
    <row r="2088" spans="235:236">
      <c r="IA2088" s="73"/>
      <c r="IB2088" s="73"/>
    </row>
    <row r="2089" spans="235:236">
      <c r="IA2089" s="73"/>
      <c r="IB2089" s="73"/>
    </row>
    <row r="2090" spans="235:236">
      <c r="IA2090" s="73"/>
      <c r="IB2090" s="73"/>
    </row>
    <row r="2091" spans="235:236">
      <c r="IA2091" s="73"/>
      <c r="IB2091" s="73"/>
    </row>
    <row r="2092" spans="235:236">
      <c r="IA2092" s="73"/>
      <c r="IB2092" s="73"/>
    </row>
    <row r="2093" spans="235:236">
      <c r="IA2093" s="73"/>
      <c r="IB2093" s="73"/>
    </row>
    <row r="2094" spans="235:236">
      <c r="IA2094" s="73"/>
      <c r="IB2094" s="73"/>
    </row>
    <row r="2095" spans="235:236">
      <c r="IA2095" s="73"/>
      <c r="IB2095" s="73"/>
    </row>
    <row r="2096" spans="235:236">
      <c r="IA2096" s="73"/>
      <c r="IB2096" s="73"/>
    </row>
    <row r="2097" spans="235:236">
      <c r="IA2097" s="73"/>
      <c r="IB2097" s="73"/>
    </row>
    <row r="2098" spans="235:236">
      <c r="IA2098" s="73"/>
      <c r="IB2098" s="73"/>
    </row>
    <row r="2099" spans="235:236">
      <c r="IA2099" s="73"/>
      <c r="IB2099" s="73"/>
    </row>
    <row r="2100" spans="235:236">
      <c r="IA2100" s="73"/>
      <c r="IB2100" s="73"/>
    </row>
    <row r="2101" spans="235:236">
      <c r="IA2101" s="73"/>
      <c r="IB2101" s="73"/>
    </row>
    <row r="2102" spans="235:236">
      <c r="IA2102" s="73"/>
      <c r="IB2102" s="73"/>
    </row>
    <row r="2103" spans="235:236">
      <c r="IA2103" s="73"/>
      <c r="IB2103" s="73"/>
    </row>
    <row r="2104" spans="235:236">
      <c r="IA2104" s="73"/>
      <c r="IB2104" s="73"/>
    </row>
    <row r="2105" spans="235:236">
      <c r="IA2105" s="73"/>
      <c r="IB2105" s="73"/>
    </row>
    <row r="2106" spans="235:236">
      <c r="IA2106" s="73"/>
      <c r="IB2106" s="73"/>
    </row>
    <row r="2107" spans="235:236">
      <c r="IA2107" s="73"/>
      <c r="IB2107" s="73"/>
    </row>
    <row r="2108" spans="235:236">
      <c r="IA2108" s="73"/>
      <c r="IB2108" s="73"/>
    </row>
    <row r="2109" spans="235:236">
      <c r="IA2109" s="73"/>
      <c r="IB2109" s="73"/>
    </row>
    <row r="2110" spans="235:236">
      <c r="IA2110" s="73"/>
      <c r="IB2110" s="73"/>
    </row>
    <row r="2111" spans="235:236">
      <c r="IA2111" s="73"/>
      <c r="IB2111" s="73"/>
    </row>
    <row r="2112" spans="235:236">
      <c r="IA2112" s="73"/>
      <c r="IB2112" s="73"/>
    </row>
    <row r="2113" spans="235:236">
      <c r="IA2113" s="73"/>
      <c r="IB2113" s="73"/>
    </row>
    <row r="2114" spans="235:236">
      <c r="IA2114" s="73"/>
      <c r="IB2114" s="73"/>
    </row>
    <row r="2115" spans="235:236">
      <c r="IA2115" s="73"/>
      <c r="IB2115" s="73"/>
    </row>
    <row r="2116" spans="235:236">
      <c r="IA2116" s="73"/>
      <c r="IB2116" s="73"/>
    </row>
    <row r="2117" spans="235:236">
      <c r="IA2117" s="73"/>
      <c r="IB2117" s="73"/>
    </row>
    <row r="2118" spans="235:236">
      <c r="IA2118" s="73"/>
      <c r="IB2118" s="73"/>
    </row>
    <row r="2119" spans="235:236">
      <c r="IA2119" s="73"/>
      <c r="IB2119" s="73"/>
    </row>
    <row r="2120" spans="235:236">
      <c r="IA2120" s="73"/>
      <c r="IB2120" s="73"/>
    </row>
    <row r="2121" spans="235:236">
      <c r="IA2121" s="73"/>
      <c r="IB2121" s="73"/>
    </row>
    <row r="2122" spans="235:236">
      <c r="IA2122" s="73"/>
      <c r="IB2122" s="73"/>
    </row>
    <row r="2123" spans="235:236">
      <c r="IA2123" s="73"/>
      <c r="IB2123" s="73"/>
    </row>
    <row r="2124" spans="235:236">
      <c r="IA2124" s="73"/>
      <c r="IB2124" s="73"/>
    </row>
    <row r="2125" spans="235:236">
      <c r="IA2125" s="73"/>
      <c r="IB2125" s="73"/>
    </row>
    <row r="2126" spans="235:236">
      <c r="IA2126" s="73"/>
      <c r="IB2126" s="73"/>
    </row>
    <row r="2127" spans="235:236">
      <c r="IA2127" s="73"/>
      <c r="IB2127" s="73"/>
    </row>
    <row r="2128" spans="235:236">
      <c r="IA2128" s="73"/>
      <c r="IB2128" s="73"/>
    </row>
    <row r="2129" spans="235:236">
      <c r="IA2129" s="73"/>
      <c r="IB2129" s="73"/>
    </row>
    <row r="2130" spans="235:236">
      <c r="IA2130" s="73"/>
      <c r="IB2130" s="73"/>
    </row>
    <row r="2131" spans="235:236">
      <c r="IA2131" s="73"/>
      <c r="IB2131" s="73"/>
    </row>
    <row r="2132" spans="235:236">
      <c r="IA2132" s="73"/>
      <c r="IB2132" s="73"/>
    </row>
    <row r="2133" spans="235:236">
      <c r="IA2133" s="73"/>
      <c r="IB2133" s="73"/>
    </row>
    <row r="2134" spans="235:236">
      <c r="IA2134" s="73"/>
      <c r="IB2134" s="73"/>
    </row>
    <row r="2135" spans="235:236">
      <c r="IA2135" s="73"/>
      <c r="IB2135" s="73"/>
    </row>
    <row r="2136" spans="235:236">
      <c r="IA2136" s="73"/>
      <c r="IB2136" s="73"/>
    </row>
    <row r="2137" spans="235:236">
      <c r="IA2137" s="73"/>
      <c r="IB2137" s="73"/>
    </row>
    <row r="2138" spans="235:236">
      <c r="IA2138" s="73"/>
      <c r="IB2138" s="73"/>
    </row>
    <row r="2139" spans="235:236">
      <c r="IA2139" s="73"/>
      <c r="IB2139" s="73"/>
    </row>
    <row r="2140" spans="235:236">
      <c r="IA2140" s="73"/>
      <c r="IB2140" s="73"/>
    </row>
    <row r="2141" spans="235:236">
      <c r="IA2141" s="73"/>
      <c r="IB2141" s="73"/>
    </row>
    <row r="2142" spans="235:236">
      <c r="IA2142" s="73"/>
      <c r="IB2142" s="73"/>
    </row>
    <row r="2143" spans="235:236">
      <c r="IA2143" s="73"/>
      <c r="IB2143" s="73"/>
    </row>
    <row r="2144" spans="235:236">
      <c r="IA2144" s="73"/>
      <c r="IB2144" s="73"/>
    </row>
    <row r="2145" spans="235:236">
      <c r="IA2145" s="73"/>
      <c r="IB2145" s="73"/>
    </row>
    <row r="2146" spans="235:236">
      <c r="IA2146" s="73"/>
      <c r="IB2146" s="73"/>
    </row>
    <row r="2147" spans="235:236">
      <c r="IA2147" s="73"/>
      <c r="IB2147" s="73"/>
    </row>
    <row r="2148" spans="235:236">
      <c r="IA2148" s="73"/>
      <c r="IB2148" s="73"/>
    </row>
    <row r="2149" spans="235:236">
      <c r="IA2149" s="73"/>
      <c r="IB2149" s="73"/>
    </row>
    <row r="2150" spans="235:236">
      <c r="IA2150" s="73"/>
      <c r="IB2150" s="73"/>
    </row>
    <row r="2151" spans="235:236">
      <c r="IA2151" s="73"/>
      <c r="IB2151" s="73"/>
    </row>
    <row r="2152" spans="235:236">
      <c r="IA2152" s="73"/>
      <c r="IB2152" s="73"/>
    </row>
    <row r="2153" spans="235:236">
      <c r="IA2153" s="73"/>
      <c r="IB2153" s="73"/>
    </row>
    <row r="2154" spans="235:236">
      <c r="IA2154" s="73"/>
      <c r="IB2154" s="73"/>
    </row>
    <row r="2155" spans="235:236">
      <c r="IA2155" s="73"/>
      <c r="IB2155" s="73"/>
    </row>
    <row r="2156" spans="235:236">
      <c r="IA2156" s="73"/>
      <c r="IB2156" s="73"/>
    </row>
    <row r="2157" spans="235:236">
      <c r="IA2157" s="73"/>
      <c r="IB2157" s="73"/>
    </row>
    <row r="2158" spans="235:236">
      <c r="IA2158" s="73"/>
      <c r="IB2158" s="73"/>
    </row>
    <row r="2159" spans="235:236">
      <c r="IA2159" s="73"/>
      <c r="IB2159" s="73"/>
    </row>
    <row r="2160" spans="235:236">
      <c r="IA2160" s="73"/>
      <c r="IB2160" s="73"/>
    </row>
    <row r="2161" spans="235:236">
      <c r="IA2161" s="73"/>
      <c r="IB2161" s="73"/>
    </row>
    <row r="2162" spans="235:236">
      <c r="IA2162" s="73"/>
      <c r="IB2162" s="73"/>
    </row>
    <row r="2163" spans="235:236">
      <c r="IA2163" s="73"/>
      <c r="IB2163" s="73"/>
    </row>
    <row r="2164" spans="235:236">
      <c r="IA2164" s="73"/>
      <c r="IB2164" s="73"/>
    </row>
    <row r="2165" spans="235:236">
      <c r="IA2165" s="73"/>
      <c r="IB2165" s="73"/>
    </row>
    <row r="2166" spans="235:236">
      <c r="IA2166" s="73"/>
      <c r="IB2166" s="73"/>
    </row>
    <row r="2167" spans="235:236">
      <c r="IA2167" s="73"/>
      <c r="IB2167" s="73"/>
    </row>
    <row r="2168" spans="235:236">
      <c r="IA2168" s="73"/>
      <c r="IB2168" s="73"/>
    </row>
    <row r="2169" spans="235:236">
      <c r="IA2169" s="73"/>
      <c r="IB2169" s="73"/>
    </row>
    <row r="2170" spans="235:236">
      <c r="IA2170" s="73"/>
      <c r="IB2170" s="73"/>
    </row>
    <row r="2171" spans="235:236">
      <c r="IA2171" s="73"/>
      <c r="IB2171" s="73"/>
    </row>
    <row r="2172" spans="235:236">
      <c r="IA2172" s="73"/>
      <c r="IB2172" s="73"/>
    </row>
    <row r="2173" spans="235:236">
      <c r="IA2173" s="73"/>
      <c r="IB2173" s="73"/>
    </row>
    <row r="2174" spans="235:236">
      <c r="IA2174" s="73"/>
      <c r="IB2174" s="73"/>
    </row>
    <row r="2175" spans="235:236">
      <c r="IA2175" s="73"/>
      <c r="IB2175" s="73"/>
    </row>
    <row r="2176" spans="235:236">
      <c r="IA2176" s="73"/>
      <c r="IB2176" s="73"/>
    </row>
    <row r="2177" spans="235:236">
      <c r="IA2177" s="73"/>
      <c r="IB2177" s="73"/>
    </row>
    <row r="2178" spans="235:236">
      <c r="IA2178" s="73"/>
      <c r="IB2178" s="73"/>
    </row>
    <row r="2179" spans="235:236">
      <c r="IA2179" s="73"/>
      <c r="IB2179" s="73"/>
    </row>
    <row r="2180" spans="235:236">
      <c r="IA2180" s="73"/>
      <c r="IB2180" s="73"/>
    </row>
    <row r="2181" spans="235:236">
      <c r="IA2181" s="73"/>
      <c r="IB2181" s="73"/>
    </row>
    <row r="2182" spans="235:236">
      <c r="IA2182" s="73"/>
      <c r="IB2182" s="73"/>
    </row>
    <row r="2183" spans="235:236">
      <c r="IA2183" s="73"/>
      <c r="IB2183" s="73"/>
    </row>
    <row r="2184" spans="235:236">
      <c r="IA2184" s="73"/>
      <c r="IB2184" s="73"/>
    </row>
    <row r="2185" spans="235:236">
      <c r="IA2185" s="73"/>
      <c r="IB2185" s="73"/>
    </row>
    <row r="2186" spans="235:236">
      <c r="IA2186" s="73"/>
      <c r="IB2186" s="73"/>
    </row>
    <row r="2187" spans="235:236">
      <c r="IA2187" s="73"/>
      <c r="IB2187" s="73"/>
    </row>
    <row r="2188" spans="235:236">
      <c r="IA2188" s="73"/>
      <c r="IB2188" s="73"/>
    </row>
    <row r="2189" spans="235:236">
      <c r="IA2189" s="73"/>
      <c r="IB2189" s="73"/>
    </row>
    <row r="2190" spans="235:236">
      <c r="IA2190" s="73"/>
      <c r="IB2190" s="73"/>
    </row>
    <row r="2191" spans="235:236">
      <c r="IA2191" s="73"/>
      <c r="IB2191" s="73"/>
    </row>
    <row r="2192" spans="235:236">
      <c r="IA2192" s="73"/>
      <c r="IB2192" s="73"/>
    </row>
    <row r="2193" spans="235:236">
      <c r="IA2193" s="73"/>
      <c r="IB2193" s="73"/>
    </row>
    <row r="2194" spans="235:236">
      <c r="IA2194" s="73"/>
      <c r="IB2194" s="73"/>
    </row>
    <row r="2195" spans="235:236">
      <c r="IA2195" s="73"/>
      <c r="IB2195" s="73"/>
    </row>
    <row r="2196" spans="235:236">
      <c r="IA2196" s="73"/>
      <c r="IB2196" s="73"/>
    </row>
    <row r="2197" spans="235:236">
      <c r="IA2197" s="73"/>
      <c r="IB2197" s="73"/>
    </row>
    <row r="2198" spans="235:236">
      <c r="IA2198" s="73"/>
      <c r="IB2198" s="73"/>
    </row>
    <row r="2199" spans="235:236">
      <c r="IA2199" s="73"/>
      <c r="IB2199" s="73"/>
    </row>
    <row r="2200" spans="235:236">
      <c r="IA2200" s="73"/>
      <c r="IB2200" s="73"/>
    </row>
    <row r="2201" spans="235:236">
      <c r="IA2201" s="73"/>
      <c r="IB2201" s="73"/>
    </row>
    <row r="2202" spans="235:236">
      <c r="IA2202" s="73"/>
      <c r="IB2202" s="73"/>
    </row>
    <row r="2203" spans="235:236">
      <c r="IA2203" s="73"/>
      <c r="IB2203" s="73"/>
    </row>
    <row r="2204" spans="235:236">
      <c r="IA2204" s="73"/>
      <c r="IB2204" s="73"/>
    </row>
    <row r="2205" spans="235:236">
      <c r="IA2205" s="73"/>
      <c r="IB2205" s="73"/>
    </row>
    <row r="2206" spans="235:236">
      <c r="IA2206" s="73"/>
      <c r="IB2206" s="73"/>
    </row>
    <row r="2207" spans="235:236">
      <c r="IA2207" s="73"/>
      <c r="IB2207" s="73"/>
    </row>
    <row r="2208" spans="235:236">
      <c r="IA2208" s="73"/>
      <c r="IB2208" s="73"/>
    </row>
    <row r="2209" spans="235:236">
      <c r="IA2209" s="73"/>
      <c r="IB2209" s="73"/>
    </row>
    <row r="2210" spans="235:236">
      <c r="IA2210" s="73"/>
      <c r="IB2210" s="73"/>
    </row>
    <row r="2211" spans="235:236">
      <c r="IA2211" s="73"/>
      <c r="IB2211" s="73"/>
    </row>
    <row r="2212" spans="235:236">
      <c r="IA2212" s="73"/>
      <c r="IB2212" s="73"/>
    </row>
    <row r="2213" spans="235:236">
      <c r="IA2213" s="73"/>
      <c r="IB2213" s="73"/>
    </row>
    <row r="2214" spans="235:236">
      <c r="IA2214" s="73"/>
      <c r="IB2214" s="73"/>
    </row>
    <row r="2215" spans="235:236">
      <c r="IA2215" s="73"/>
      <c r="IB2215" s="73"/>
    </row>
    <row r="2216" spans="235:236">
      <c r="IA2216" s="73"/>
      <c r="IB2216" s="73"/>
    </row>
    <row r="2217" spans="235:236">
      <c r="IA2217" s="73"/>
      <c r="IB2217" s="73"/>
    </row>
    <row r="2218" spans="235:236">
      <c r="IA2218" s="73"/>
      <c r="IB2218" s="73"/>
    </row>
    <row r="2219" spans="235:236">
      <c r="IA2219" s="73"/>
      <c r="IB2219" s="73"/>
    </row>
    <row r="2220" spans="235:236">
      <c r="IA2220" s="73"/>
      <c r="IB2220" s="73"/>
    </row>
    <row r="2221" spans="235:236">
      <c r="IA2221" s="73"/>
      <c r="IB2221" s="73"/>
    </row>
    <row r="2222" spans="235:236">
      <c r="IA2222" s="73"/>
      <c r="IB2222" s="73"/>
    </row>
    <row r="2223" spans="235:236">
      <c r="IA2223" s="73"/>
      <c r="IB2223" s="73"/>
    </row>
    <row r="2224" spans="235:236">
      <c r="IA2224" s="73"/>
      <c r="IB2224" s="73"/>
    </row>
    <row r="2225" spans="235:236">
      <c r="IA2225" s="73"/>
      <c r="IB2225" s="73"/>
    </row>
    <row r="2226" spans="235:236">
      <c r="IA2226" s="73"/>
      <c r="IB2226" s="73"/>
    </row>
    <row r="2227" spans="235:236">
      <c r="IA2227" s="73"/>
      <c r="IB2227" s="73"/>
    </row>
    <row r="2228" spans="235:236">
      <c r="IA2228" s="73"/>
      <c r="IB2228" s="73"/>
    </row>
    <row r="2229" spans="235:236">
      <c r="IA2229" s="73"/>
      <c r="IB2229" s="73"/>
    </row>
    <row r="2230" spans="235:236">
      <c r="IA2230" s="73"/>
      <c r="IB2230" s="73"/>
    </row>
    <row r="2231" spans="235:236">
      <c r="IA2231" s="73"/>
      <c r="IB2231" s="73"/>
    </row>
    <row r="2232" spans="235:236">
      <c r="IA2232" s="73"/>
      <c r="IB2232" s="73"/>
    </row>
    <row r="2233" spans="235:236">
      <c r="IA2233" s="73"/>
      <c r="IB2233" s="73"/>
    </row>
    <row r="2234" spans="235:236">
      <c r="IA2234" s="73"/>
      <c r="IB2234" s="73"/>
    </row>
    <row r="2235" spans="235:236">
      <c r="IA2235" s="73"/>
      <c r="IB2235" s="73"/>
    </row>
    <row r="2236" spans="235:236">
      <c r="IA2236" s="73"/>
      <c r="IB2236" s="73"/>
    </row>
    <row r="2237" spans="235:236">
      <c r="IA2237" s="73"/>
      <c r="IB2237" s="73"/>
    </row>
    <row r="2238" spans="235:236">
      <c r="IA2238" s="73"/>
      <c r="IB2238" s="73"/>
    </row>
    <row r="2239" spans="235:236">
      <c r="IA2239" s="73"/>
      <c r="IB2239" s="73"/>
    </row>
    <row r="2240" spans="235:236">
      <c r="IA2240" s="73"/>
      <c r="IB2240" s="73"/>
    </row>
    <row r="2241" spans="235:236">
      <c r="IA2241" s="73"/>
      <c r="IB2241" s="73"/>
    </row>
    <row r="2242" spans="235:236">
      <c r="IA2242" s="73"/>
      <c r="IB2242" s="73"/>
    </row>
    <row r="2243" spans="235:236">
      <c r="IA2243" s="73"/>
      <c r="IB2243" s="73"/>
    </row>
    <row r="2244" spans="235:236">
      <c r="IA2244" s="73"/>
      <c r="IB2244" s="73"/>
    </row>
    <row r="2245" spans="235:236">
      <c r="IA2245" s="73"/>
      <c r="IB2245" s="73"/>
    </row>
    <row r="2246" spans="235:236">
      <c r="IA2246" s="73"/>
      <c r="IB2246" s="73"/>
    </row>
    <row r="2247" spans="235:236">
      <c r="IA2247" s="73"/>
      <c r="IB2247" s="73"/>
    </row>
    <row r="2248" spans="235:236">
      <c r="IA2248" s="73"/>
      <c r="IB2248" s="73"/>
    </row>
    <row r="2249" spans="235:236">
      <c r="IA2249" s="73"/>
      <c r="IB2249" s="73"/>
    </row>
    <row r="2250" spans="235:236">
      <c r="IA2250" s="73"/>
      <c r="IB2250" s="73"/>
    </row>
    <row r="2251" spans="235:236">
      <c r="IA2251" s="73"/>
      <c r="IB2251" s="73"/>
    </row>
    <row r="2252" spans="235:236">
      <c r="IA2252" s="73"/>
      <c r="IB2252" s="73"/>
    </row>
    <row r="2253" spans="235:236">
      <c r="IA2253" s="73"/>
      <c r="IB2253" s="73"/>
    </row>
    <row r="2254" spans="235:236">
      <c r="IA2254" s="73"/>
      <c r="IB2254" s="73"/>
    </row>
    <row r="2255" spans="235:236">
      <c r="IA2255" s="73"/>
      <c r="IB2255" s="73"/>
    </row>
    <row r="2256" spans="235:236">
      <c r="IA2256" s="73"/>
      <c r="IB2256" s="73"/>
    </row>
    <row r="2257" spans="235:236">
      <c r="IA2257" s="73"/>
      <c r="IB2257" s="73"/>
    </row>
    <row r="2258" spans="235:236">
      <c r="IA2258" s="73"/>
      <c r="IB2258" s="73"/>
    </row>
    <row r="2259" spans="235:236">
      <c r="IA2259" s="73"/>
      <c r="IB2259" s="73"/>
    </row>
    <row r="2260" spans="235:236">
      <c r="IA2260" s="73"/>
      <c r="IB2260" s="73"/>
    </row>
    <row r="2261" spans="235:236">
      <c r="IA2261" s="73"/>
      <c r="IB2261" s="73"/>
    </row>
    <row r="2262" spans="235:236">
      <c r="IA2262" s="73"/>
      <c r="IB2262" s="73"/>
    </row>
    <row r="2263" spans="235:236">
      <c r="IA2263" s="73"/>
      <c r="IB2263" s="73"/>
    </row>
    <row r="2264" spans="235:236">
      <c r="IA2264" s="73"/>
      <c r="IB2264" s="73"/>
    </row>
    <row r="2265" spans="235:236">
      <c r="IA2265" s="73"/>
      <c r="IB2265" s="73"/>
    </row>
    <row r="2266" spans="235:236">
      <c r="IA2266" s="73"/>
      <c r="IB2266" s="73"/>
    </row>
    <row r="2267" spans="235:236">
      <c r="IA2267" s="73"/>
      <c r="IB2267" s="73"/>
    </row>
    <row r="2268" spans="235:236">
      <c r="IA2268" s="73"/>
      <c r="IB2268" s="73"/>
    </row>
    <row r="2269" spans="235:236">
      <c r="IA2269" s="73"/>
      <c r="IB2269" s="73"/>
    </row>
    <row r="2270" spans="235:236">
      <c r="IA2270" s="73"/>
      <c r="IB2270" s="73"/>
    </row>
    <row r="2271" spans="235:236">
      <c r="IA2271" s="73"/>
      <c r="IB2271" s="73"/>
    </row>
    <row r="2272" spans="235:236">
      <c r="IA2272" s="73"/>
      <c r="IB2272" s="73"/>
    </row>
    <row r="2273" spans="235:236">
      <c r="IA2273" s="73"/>
      <c r="IB2273" s="73"/>
    </row>
    <row r="2274" spans="235:236">
      <c r="IA2274" s="73"/>
      <c r="IB2274" s="73"/>
    </row>
    <row r="2275" spans="235:236">
      <c r="IA2275" s="73"/>
      <c r="IB2275" s="73"/>
    </row>
    <row r="2276" spans="235:236">
      <c r="IA2276" s="73"/>
      <c r="IB2276" s="73"/>
    </row>
    <row r="2277" spans="235:236">
      <c r="IA2277" s="73"/>
      <c r="IB2277" s="73"/>
    </row>
    <row r="2278" spans="235:236">
      <c r="IA2278" s="73"/>
      <c r="IB2278" s="73"/>
    </row>
    <row r="2279" spans="235:236">
      <c r="IA2279" s="73"/>
      <c r="IB2279" s="73"/>
    </row>
    <row r="2280" spans="235:236">
      <c r="IA2280" s="73"/>
      <c r="IB2280" s="73"/>
    </row>
    <row r="2281" spans="235:236">
      <c r="IA2281" s="73"/>
      <c r="IB2281" s="73"/>
    </row>
    <row r="2282" spans="235:236">
      <c r="IA2282" s="73"/>
      <c r="IB2282" s="73"/>
    </row>
    <row r="2283" spans="235:236">
      <c r="IA2283" s="73"/>
      <c r="IB2283" s="73"/>
    </row>
    <row r="2284" spans="235:236">
      <c r="IA2284" s="73"/>
      <c r="IB2284" s="73"/>
    </row>
    <row r="2285" spans="235:236">
      <c r="IA2285" s="73"/>
      <c r="IB2285" s="73"/>
    </row>
    <row r="2286" spans="235:236">
      <c r="IA2286" s="73"/>
      <c r="IB2286" s="73"/>
    </row>
    <row r="2287" spans="235:236">
      <c r="IA2287" s="73"/>
      <c r="IB2287" s="73"/>
    </row>
    <row r="2288" spans="235:236">
      <c r="IA2288" s="73"/>
      <c r="IB2288" s="73"/>
    </row>
    <row r="2289" spans="235:236">
      <c r="IA2289" s="73"/>
      <c r="IB2289" s="73"/>
    </row>
    <row r="2290" spans="235:236">
      <c r="IA2290" s="73"/>
      <c r="IB2290" s="73"/>
    </row>
    <row r="2291" spans="235:236">
      <c r="IA2291" s="73"/>
      <c r="IB2291" s="73"/>
    </row>
    <row r="2292" spans="235:236">
      <c r="IA2292" s="73"/>
      <c r="IB2292" s="73"/>
    </row>
    <row r="2293" spans="235:236">
      <c r="IA2293" s="73"/>
      <c r="IB2293" s="73"/>
    </row>
    <row r="2294" spans="235:236">
      <c r="IA2294" s="73"/>
      <c r="IB2294" s="73"/>
    </row>
    <row r="2295" spans="235:236">
      <c r="IA2295" s="73"/>
      <c r="IB2295" s="73"/>
    </row>
    <row r="2296" spans="235:236">
      <c r="IA2296" s="73"/>
      <c r="IB2296" s="73"/>
    </row>
    <row r="2297" spans="235:236">
      <c r="IA2297" s="73"/>
      <c r="IB2297" s="73"/>
    </row>
    <row r="2298" spans="235:236">
      <c r="IA2298" s="73"/>
      <c r="IB2298" s="73"/>
    </row>
    <row r="2299" spans="235:236">
      <c r="IA2299" s="73"/>
      <c r="IB2299" s="73"/>
    </row>
    <row r="2300" spans="235:236">
      <c r="IA2300" s="73"/>
      <c r="IB2300" s="73"/>
    </row>
    <row r="2301" spans="235:236">
      <c r="IA2301" s="73"/>
      <c r="IB2301" s="73"/>
    </row>
    <row r="2302" spans="235:236">
      <c r="IA2302" s="73"/>
      <c r="IB2302" s="73"/>
    </row>
    <row r="2303" spans="235:236">
      <c r="IA2303" s="73"/>
      <c r="IB2303" s="73"/>
    </row>
    <row r="2304" spans="235:236">
      <c r="IA2304" s="73"/>
      <c r="IB2304" s="73"/>
    </row>
    <row r="2305" spans="235:236">
      <c r="IA2305" s="73"/>
      <c r="IB2305" s="73"/>
    </row>
    <row r="2306" spans="235:236">
      <c r="IA2306" s="73"/>
      <c r="IB2306" s="73"/>
    </row>
    <row r="2307" spans="235:236">
      <c r="IA2307" s="73"/>
      <c r="IB2307" s="73"/>
    </row>
    <row r="2308" spans="235:236">
      <c r="IA2308" s="73"/>
      <c r="IB2308" s="73"/>
    </row>
    <row r="2309" spans="235:236">
      <c r="IA2309" s="73"/>
      <c r="IB2309" s="73"/>
    </row>
    <row r="2310" spans="235:236">
      <c r="IA2310" s="73"/>
      <c r="IB2310" s="73"/>
    </row>
    <row r="2311" spans="235:236">
      <c r="IA2311" s="73"/>
      <c r="IB2311" s="73"/>
    </row>
    <row r="2312" spans="235:236">
      <c r="IA2312" s="73"/>
      <c r="IB2312" s="73"/>
    </row>
    <row r="2313" spans="235:236">
      <c r="IA2313" s="73"/>
      <c r="IB2313" s="73"/>
    </row>
    <row r="2314" spans="235:236">
      <c r="IA2314" s="73"/>
      <c r="IB2314" s="73"/>
    </row>
    <row r="2315" spans="235:236">
      <c r="IA2315" s="73"/>
      <c r="IB2315" s="73"/>
    </row>
    <row r="2316" spans="235:236">
      <c r="IA2316" s="73"/>
      <c r="IB2316" s="73"/>
    </row>
    <row r="2317" spans="235:236">
      <c r="IA2317" s="73"/>
      <c r="IB2317" s="73"/>
    </row>
    <row r="2318" spans="235:236">
      <c r="IA2318" s="73"/>
      <c r="IB2318" s="73"/>
    </row>
    <row r="2319" spans="235:236">
      <c r="IA2319" s="73"/>
      <c r="IB2319" s="73"/>
    </row>
    <row r="2320" spans="235:236">
      <c r="IA2320" s="73"/>
      <c r="IB2320" s="73"/>
    </row>
    <row r="2321" spans="235:236">
      <c r="IA2321" s="73"/>
      <c r="IB2321" s="73"/>
    </row>
    <row r="2322" spans="235:236">
      <c r="IA2322" s="73"/>
      <c r="IB2322" s="73"/>
    </row>
    <row r="2323" spans="235:236">
      <c r="IA2323" s="73"/>
      <c r="IB2323" s="73"/>
    </row>
    <row r="2324" spans="235:236">
      <c r="IA2324" s="73"/>
      <c r="IB2324" s="73"/>
    </row>
    <row r="2325" spans="235:236">
      <c r="IA2325" s="73"/>
      <c r="IB2325" s="73"/>
    </row>
    <row r="2326" spans="235:236">
      <c r="IA2326" s="73"/>
      <c r="IB2326" s="73"/>
    </row>
    <row r="2327" spans="235:236">
      <c r="IA2327" s="73"/>
      <c r="IB2327" s="73"/>
    </row>
    <row r="2328" spans="235:236">
      <c r="IA2328" s="73"/>
      <c r="IB2328" s="73"/>
    </row>
    <row r="2329" spans="235:236">
      <c r="IA2329" s="73"/>
      <c r="IB2329" s="73"/>
    </row>
    <row r="2330" spans="235:236">
      <c r="IA2330" s="73"/>
      <c r="IB2330" s="73"/>
    </row>
    <row r="2331" spans="235:236">
      <c r="IA2331" s="73"/>
      <c r="IB2331" s="73"/>
    </row>
    <row r="2332" spans="235:236">
      <c r="IA2332" s="73"/>
      <c r="IB2332" s="73"/>
    </row>
    <row r="2333" spans="235:236">
      <c r="IA2333" s="73"/>
      <c r="IB2333" s="73"/>
    </row>
    <row r="2334" spans="235:236">
      <c r="IA2334" s="73"/>
      <c r="IB2334" s="73"/>
    </row>
    <row r="2335" spans="235:236">
      <c r="IA2335" s="73"/>
      <c r="IB2335" s="73"/>
    </row>
    <row r="2336" spans="235:236">
      <c r="IA2336" s="73"/>
      <c r="IB2336" s="73"/>
    </row>
    <row r="2337" spans="235:236">
      <c r="IA2337" s="73"/>
      <c r="IB2337" s="73"/>
    </row>
    <row r="2338" spans="235:236">
      <c r="IA2338" s="73"/>
      <c r="IB2338" s="73"/>
    </row>
    <row r="2339" spans="235:236">
      <c r="IA2339" s="73"/>
      <c r="IB2339" s="73"/>
    </row>
    <row r="2340" spans="235:236">
      <c r="IA2340" s="73"/>
      <c r="IB2340" s="73"/>
    </row>
    <row r="2341" spans="235:236">
      <c r="IA2341" s="73"/>
      <c r="IB2341" s="73"/>
    </row>
    <row r="2342" spans="235:236">
      <c r="IA2342" s="73"/>
      <c r="IB2342" s="73"/>
    </row>
    <row r="2343" spans="235:236">
      <c r="IA2343" s="73"/>
      <c r="IB2343" s="73"/>
    </row>
    <row r="2344" spans="235:236">
      <c r="IA2344" s="73"/>
      <c r="IB2344" s="73"/>
    </row>
    <row r="2345" spans="235:236">
      <c r="IA2345" s="73"/>
      <c r="IB2345" s="73"/>
    </row>
    <row r="2346" spans="235:236">
      <c r="IA2346" s="73"/>
      <c r="IB2346" s="73"/>
    </row>
    <row r="2347" spans="235:236">
      <c r="IA2347" s="73"/>
      <c r="IB2347" s="73"/>
    </row>
    <row r="2348" spans="235:236">
      <c r="IA2348" s="73"/>
      <c r="IB2348" s="73"/>
    </row>
    <row r="2349" spans="235:236">
      <c r="IA2349" s="73"/>
      <c r="IB2349" s="73"/>
    </row>
    <row r="2350" spans="235:236">
      <c r="IA2350" s="73"/>
      <c r="IB2350" s="73"/>
    </row>
    <row r="2351" spans="235:236">
      <c r="IA2351" s="73"/>
      <c r="IB2351" s="73"/>
    </row>
    <row r="2352" spans="235:236">
      <c r="IA2352" s="73"/>
      <c r="IB2352" s="73"/>
    </row>
    <row r="2353" spans="235:236">
      <c r="IA2353" s="73"/>
      <c r="IB2353" s="73"/>
    </row>
    <row r="2354" spans="235:236">
      <c r="IA2354" s="73"/>
      <c r="IB2354" s="73"/>
    </row>
    <row r="2355" spans="235:236">
      <c r="IA2355" s="73"/>
      <c r="IB2355" s="73"/>
    </row>
    <row r="2356" spans="235:236">
      <c r="IA2356" s="73"/>
      <c r="IB2356" s="73"/>
    </row>
    <row r="2357" spans="235:236">
      <c r="IA2357" s="73"/>
      <c r="IB2357" s="73"/>
    </row>
    <row r="2358" spans="235:236">
      <c r="IA2358" s="73"/>
      <c r="IB2358" s="73"/>
    </row>
    <row r="2359" spans="235:236">
      <c r="IA2359" s="73"/>
      <c r="IB2359" s="73"/>
    </row>
    <row r="2360" spans="235:236">
      <c r="IA2360" s="73"/>
      <c r="IB2360" s="73"/>
    </row>
    <row r="2361" spans="235:236">
      <c r="IA2361" s="73"/>
      <c r="IB2361" s="73"/>
    </row>
    <row r="2362" spans="235:236">
      <c r="IA2362" s="73"/>
      <c r="IB2362" s="73"/>
    </row>
    <row r="2363" spans="235:236">
      <c r="IA2363" s="73"/>
      <c r="IB2363" s="73"/>
    </row>
    <row r="2364" spans="235:236">
      <c r="IA2364" s="73"/>
      <c r="IB2364" s="73"/>
    </row>
    <row r="2365" spans="235:236">
      <c r="IA2365" s="73"/>
      <c r="IB2365" s="73"/>
    </row>
    <row r="2366" spans="235:236">
      <c r="IA2366" s="73"/>
      <c r="IB2366" s="73"/>
    </row>
    <row r="2367" spans="235:236">
      <c r="IA2367" s="73"/>
      <c r="IB2367" s="73"/>
    </row>
    <row r="2368" spans="235:236">
      <c r="IA2368" s="73"/>
      <c r="IB2368" s="73"/>
    </row>
    <row r="2369" spans="235:236">
      <c r="IA2369" s="73"/>
      <c r="IB2369" s="73"/>
    </row>
    <row r="2370" spans="235:236">
      <c r="IA2370" s="73"/>
      <c r="IB2370" s="73"/>
    </row>
    <row r="2371" spans="235:236">
      <c r="IA2371" s="73"/>
      <c r="IB2371" s="73"/>
    </row>
    <row r="2372" spans="235:236">
      <c r="IA2372" s="73"/>
      <c r="IB2372" s="73"/>
    </row>
    <row r="2373" spans="235:236">
      <c r="IA2373" s="73"/>
      <c r="IB2373" s="73"/>
    </row>
    <row r="2374" spans="235:236">
      <c r="IA2374" s="73"/>
      <c r="IB2374" s="73"/>
    </row>
    <row r="2375" spans="235:236">
      <c r="IA2375" s="73"/>
      <c r="IB2375" s="73"/>
    </row>
    <row r="2376" spans="235:236">
      <c r="IA2376" s="73"/>
      <c r="IB2376" s="73"/>
    </row>
    <row r="2377" spans="235:236">
      <c r="IA2377" s="73"/>
      <c r="IB2377" s="73"/>
    </row>
    <row r="2378" spans="235:236">
      <c r="IA2378" s="73"/>
      <c r="IB2378" s="73"/>
    </row>
    <row r="2379" spans="235:236">
      <c r="IA2379" s="73"/>
      <c r="IB2379" s="73"/>
    </row>
    <row r="2380" spans="235:236">
      <c r="IA2380" s="73"/>
      <c r="IB2380" s="73"/>
    </row>
    <row r="2381" spans="235:236">
      <c r="IA2381" s="73"/>
      <c r="IB2381" s="73"/>
    </row>
    <row r="2382" spans="235:236">
      <c r="IA2382" s="73"/>
      <c r="IB2382" s="73"/>
    </row>
    <row r="2383" spans="235:236">
      <c r="IA2383" s="73"/>
      <c r="IB2383" s="73"/>
    </row>
    <row r="2384" spans="235:236">
      <c r="IA2384" s="73"/>
      <c r="IB2384" s="73"/>
    </row>
    <row r="2385" spans="235:236">
      <c r="IA2385" s="73"/>
      <c r="IB2385" s="73"/>
    </row>
    <row r="2386" spans="235:236">
      <c r="IA2386" s="73"/>
      <c r="IB2386" s="73"/>
    </row>
    <row r="2387" spans="235:236">
      <c r="IA2387" s="73"/>
      <c r="IB2387" s="73"/>
    </row>
    <row r="2388" spans="235:236">
      <c r="IA2388" s="73"/>
      <c r="IB2388" s="73"/>
    </row>
    <row r="2389" spans="235:236">
      <c r="IA2389" s="73"/>
      <c r="IB2389" s="73"/>
    </row>
    <row r="2390" spans="235:236">
      <c r="IA2390" s="73"/>
      <c r="IB2390" s="73"/>
    </row>
    <row r="2391" spans="235:236">
      <c r="IA2391" s="73"/>
      <c r="IB2391" s="73"/>
    </row>
    <row r="2392" spans="235:236">
      <c r="IA2392" s="73"/>
      <c r="IB2392" s="73"/>
    </row>
    <row r="2393" spans="235:236">
      <c r="IA2393" s="73"/>
      <c r="IB2393" s="73"/>
    </row>
    <row r="2394" spans="235:236">
      <c r="IA2394" s="73"/>
      <c r="IB2394" s="73"/>
    </row>
    <row r="2395" spans="235:236">
      <c r="IA2395" s="73"/>
      <c r="IB2395" s="73"/>
    </row>
    <row r="2396" spans="235:236">
      <c r="IA2396" s="73"/>
      <c r="IB2396" s="73"/>
    </row>
    <row r="2397" spans="235:236">
      <c r="IA2397" s="73"/>
      <c r="IB2397" s="73"/>
    </row>
    <row r="2398" spans="235:236">
      <c r="IA2398" s="73"/>
      <c r="IB2398" s="73"/>
    </row>
    <row r="2399" spans="235:236">
      <c r="IA2399" s="73"/>
      <c r="IB2399" s="73"/>
    </row>
    <row r="2400" spans="235:236">
      <c r="IA2400" s="73"/>
      <c r="IB2400" s="73"/>
    </row>
    <row r="2401" spans="235:236">
      <c r="IA2401" s="73"/>
      <c r="IB2401" s="73"/>
    </row>
    <row r="2402" spans="235:236">
      <c r="IA2402" s="73"/>
      <c r="IB2402" s="73"/>
    </row>
    <row r="2403" spans="235:236">
      <c r="IA2403" s="73"/>
      <c r="IB2403" s="73"/>
    </row>
    <row r="2404" spans="235:236">
      <c r="IA2404" s="73"/>
      <c r="IB2404" s="73"/>
    </row>
    <row r="2405" spans="235:236">
      <c r="IA2405" s="73"/>
      <c r="IB2405" s="73"/>
    </row>
    <row r="2406" spans="235:236">
      <c r="IA2406" s="73"/>
      <c r="IB2406" s="73"/>
    </row>
    <row r="2407" spans="235:236">
      <c r="IA2407" s="73"/>
      <c r="IB2407" s="73"/>
    </row>
    <row r="2408" spans="235:236">
      <c r="IA2408" s="73"/>
      <c r="IB2408" s="73"/>
    </row>
    <row r="2409" spans="235:236">
      <c r="IA2409" s="73"/>
      <c r="IB2409" s="73"/>
    </row>
    <row r="2410" spans="235:236">
      <c r="IA2410" s="73"/>
      <c r="IB2410" s="73"/>
    </row>
    <row r="2411" spans="235:236">
      <c r="IA2411" s="73"/>
      <c r="IB2411" s="73"/>
    </row>
    <row r="2412" spans="235:236">
      <c r="IA2412" s="73"/>
      <c r="IB2412" s="73"/>
    </row>
    <row r="2413" spans="235:236">
      <c r="IA2413" s="73"/>
      <c r="IB2413" s="73"/>
    </row>
    <row r="2414" spans="235:236">
      <c r="IA2414" s="73"/>
      <c r="IB2414" s="73"/>
    </row>
    <row r="2415" spans="235:236">
      <c r="IA2415" s="73"/>
      <c r="IB2415" s="73"/>
    </row>
    <row r="2416" spans="235:236">
      <c r="IA2416" s="73"/>
      <c r="IB2416" s="73"/>
    </row>
    <row r="2417" spans="235:236">
      <c r="IA2417" s="73"/>
      <c r="IB2417" s="73"/>
    </row>
    <row r="2418" spans="235:236">
      <c r="IA2418" s="73"/>
      <c r="IB2418" s="73"/>
    </row>
    <row r="2419" spans="235:236">
      <c r="IA2419" s="73"/>
      <c r="IB2419" s="73"/>
    </row>
    <row r="2420" spans="235:236">
      <c r="IA2420" s="73"/>
      <c r="IB2420" s="73"/>
    </row>
    <row r="2421" spans="235:236">
      <c r="IA2421" s="73"/>
      <c r="IB2421" s="73"/>
    </row>
    <row r="2422" spans="235:236">
      <c r="IA2422" s="73"/>
      <c r="IB2422" s="73"/>
    </row>
    <row r="2423" spans="235:236">
      <c r="IA2423" s="73"/>
      <c r="IB2423" s="73"/>
    </row>
    <row r="2424" spans="235:236">
      <c r="IA2424" s="73"/>
      <c r="IB2424" s="73"/>
    </row>
    <row r="2425" spans="235:236">
      <c r="IA2425" s="73"/>
      <c r="IB2425" s="73"/>
    </row>
    <row r="2426" spans="235:236">
      <c r="IA2426" s="73"/>
      <c r="IB2426" s="73"/>
    </row>
    <row r="2427" spans="235:236">
      <c r="IA2427" s="73"/>
      <c r="IB2427" s="73"/>
    </row>
    <row r="2428" spans="235:236">
      <c r="IA2428" s="73"/>
      <c r="IB2428" s="73"/>
    </row>
    <row r="2429" spans="235:236">
      <c r="IA2429" s="73"/>
      <c r="IB2429" s="73"/>
    </row>
    <row r="2430" spans="235:236">
      <c r="IA2430" s="73"/>
      <c r="IB2430" s="73"/>
    </row>
    <row r="2431" spans="235:236">
      <c r="IA2431" s="73"/>
      <c r="IB2431" s="73"/>
    </row>
    <row r="2432" spans="235:236">
      <c r="IA2432" s="73"/>
      <c r="IB2432" s="73"/>
    </row>
    <row r="2433" spans="235:236">
      <c r="IA2433" s="73"/>
      <c r="IB2433" s="73"/>
    </row>
    <row r="2434" spans="235:236">
      <c r="IA2434" s="73"/>
      <c r="IB2434" s="73"/>
    </row>
    <row r="2435" spans="235:236">
      <c r="IA2435" s="73"/>
      <c r="IB2435" s="73"/>
    </row>
    <row r="2436" spans="235:236">
      <c r="IA2436" s="73"/>
      <c r="IB2436" s="73"/>
    </row>
    <row r="2437" spans="235:236">
      <c r="IA2437" s="73"/>
      <c r="IB2437" s="73"/>
    </row>
    <row r="2438" spans="235:236">
      <c r="IA2438" s="73"/>
      <c r="IB2438" s="73"/>
    </row>
    <row r="2439" spans="235:236">
      <c r="IA2439" s="73"/>
      <c r="IB2439" s="73"/>
    </row>
    <row r="2440" spans="235:236">
      <c r="IA2440" s="73"/>
      <c r="IB2440" s="73"/>
    </row>
    <row r="2441" spans="235:236">
      <c r="IA2441" s="73"/>
      <c r="IB2441" s="73"/>
    </row>
    <row r="2442" spans="235:236">
      <c r="IA2442" s="73"/>
      <c r="IB2442" s="73"/>
    </row>
    <row r="2443" spans="235:236">
      <c r="IA2443" s="73"/>
      <c r="IB2443" s="73"/>
    </row>
    <row r="2444" spans="235:236">
      <c r="IA2444" s="73"/>
      <c r="IB2444" s="73"/>
    </row>
    <row r="2445" spans="235:236">
      <c r="IA2445" s="73"/>
      <c r="IB2445" s="73"/>
    </row>
    <row r="2446" spans="235:236">
      <c r="IA2446" s="73"/>
      <c r="IB2446" s="73"/>
    </row>
    <row r="2447" spans="235:236">
      <c r="IA2447" s="73"/>
      <c r="IB2447" s="73"/>
    </row>
    <row r="2448" spans="235:236">
      <c r="IA2448" s="73"/>
      <c r="IB2448" s="73"/>
    </row>
    <row r="2449" spans="235:236">
      <c r="IA2449" s="73"/>
      <c r="IB2449" s="73"/>
    </row>
    <row r="2450" spans="235:236">
      <c r="IA2450" s="73"/>
      <c r="IB2450" s="73"/>
    </row>
    <row r="2451" spans="235:236">
      <c r="IA2451" s="73"/>
      <c r="IB2451" s="73"/>
    </row>
    <row r="2452" spans="235:236">
      <c r="IA2452" s="73"/>
      <c r="IB2452" s="73"/>
    </row>
    <row r="2453" spans="235:236">
      <c r="IA2453" s="73"/>
      <c r="IB2453" s="73"/>
    </row>
    <row r="2454" spans="235:236">
      <c r="IA2454" s="73"/>
      <c r="IB2454" s="73"/>
    </row>
    <row r="2455" spans="235:236">
      <c r="IA2455" s="73"/>
      <c r="IB2455" s="73"/>
    </row>
    <row r="2456" spans="235:236">
      <c r="IA2456" s="73"/>
      <c r="IB2456" s="73"/>
    </row>
    <row r="2457" spans="235:236">
      <c r="IA2457" s="73"/>
      <c r="IB2457" s="73"/>
    </row>
    <row r="2458" spans="235:236">
      <c r="IA2458" s="73"/>
      <c r="IB2458" s="73"/>
    </row>
    <row r="2459" spans="235:236">
      <c r="IA2459" s="73"/>
      <c r="IB2459" s="73"/>
    </row>
    <row r="2460" spans="235:236">
      <c r="IA2460" s="73"/>
      <c r="IB2460" s="73"/>
    </row>
    <row r="2461" spans="235:236">
      <c r="IA2461" s="73"/>
      <c r="IB2461" s="73"/>
    </row>
    <row r="2462" spans="235:236">
      <c r="IA2462" s="73"/>
      <c r="IB2462" s="73"/>
    </row>
    <row r="2463" spans="235:236">
      <c r="IA2463" s="73"/>
      <c r="IB2463" s="73"/>
    </row>
    <row r="2464" spans="235:236">
      <c r="IA2464" s="73"/>
      <c r="IB2464" s="73"/>
    </row>
    <row r="2465" spans="235:236">
      <c r="IA2465" s="73"/>
      <c r="IB2465" s="73"/>
    </row>
    <row r="2466" spans="235:236">
      <c r="IA2466" s="73"/>
      <c r="IB2466" s="73"/>
    </row>
    <row r="2467" spans="235:236">
      <c r="IA2467" s="73"/>
      <c r="IB2467" s="73"/>
    </row>
    <row r="2468" spans="235:236">
      <c r="IA2468" s="73"/>
      <c r="IB2468" s="73"/>
    </row>
    <row r="2469" spans="235:236">
      <c r="IA2469" s="73"/>
      <c r="IB2469" s="73"/>
    </row>
    <row r="2470" spans="235:236">
      <c r="IA2470" s="73"/>
      <c r="IB2470" s="73"/>
    </row>
    <row r="2471" spans="235:236">
      <c r="IA2471" s="73"/>
      <c r="IB2471" s="73"/>
    </row>
    <row r="2472" spans="235:236">
      <c r="IA2472" s="73"/>
      <c r="IB2472" s="73"/>
    </row>
    <row r="2473" spans="235:236">
      <c r="IA2473" s="73"/>
      <c r="IB2473" s="73"/>
    </row>
    <row r="2474" spans="235:236">
      <c r="IA2474" s="73"/>
      <c r="IB2474" s="73"/>
    </row>
    <row r="2475" spans="235:236">
      <c r="IA2475" s="73"/>
      <c r="IB2475" s="73"/>
    </row>
    <row r="2476" spans="235:236">
      <c r="IA2476" s="73"/>
      <c r="IB2476" s="73"/>
    </row>
    <row r="2477" spans="235:236">
      <c r="IA2477" s="73"/>
      <c r="IB2477" s="73"/>
    </row>
    <row r="2478" spans="235:236">
      <c r="IA2478" s="73"/>
      <c r="IB2478" s="73"/>
    </row>
    <row r="2479" spans="235:236">
      <c r="IA2479" s="73"/>
      <c r="IB2479" s="73"/>
    </row>
    <row r="2480" spans="235:236">
      <c r="IA2480" s="73"/>
      <c r="IB2480" s="73"/>
    </row>
    <row r="2481" spans="235:236">
      <c r="IA2481" s="73"/>
      <c r="IB2481" s="73"/>
    </row>
    <row r="2482" spans="235:236">
      <c r="IA2482" s="73"/>
      <c r="IB2482" s="73"/>
    </row>
    <row r="2483" spans="235:236">
      <c r="IA2483" s="73"/>
      <c r="IB2483" s="73"/>
    </row>
    <row r="2484" spans="235:236">
      <c r="IA2484" s="73"/>
      <c r="IB2484" s="73"/>
    </row>
    <row r="2485" spans="235:236">
      <c r="IA2485" s="73"/>
      <c r="IB2485" s="73"/>
    </row>
    <row r="2486" spans="235:236">
      <c r="IA2486" s="73"/>
      <c r="IB2486" s="73"/>
    </row>
    <row r="2487" spans="235:236">
      <c r="IA2487" s="73"/>
      <c r="IB2487" s="73"/>
    </row>
    <row r="2488" spans="235:236">
      <c r="IA2488" s="73"/>
      <c r="IB2488" s="73"/>
    </row>
    <row r="2489" spans="235:236">
      <c r="IA2489" s="73"/>
      <c r="IB2489" s="73"/>
    </row>
    <row r="2490" spans="235:236">
      <c r="IA2490" s="73"/>
      <c r="IB2490" s="73"/>
    </row>
    <row r="2491" spans="235:236">
      <c r="IA2491" s="73"/>
      <c r="IB2491" s="73"/>
    </row>
    <row r="2492" spans="235:236">
      <c r="IA2492" s="73"/>
      <c r="IB2492" s="73"/>
    </row>
    <row r="2493" spans="235:236">
      <c r="IA2493" s="73"/>
      <c r="IB2493" s="73"/>
    </row>
    <row r="2494" spans="235:236">
      <c r="IA2494" s="73"/>
      <c r="IB2494" s="73"/>
    </row>
    <row r="2495" spans="235:236">
      <c r="IA2495" s="73"/>
      <c r="IB2495" s="73"/>
    </row>
    <row r="2496" spans="235:236">
      <c r="IA2496" s="73"/>
      <c r="IB2496" s="73"/>
    </row>
    <row r="2497" spans="235:236">
      <c r="IA2497" s="73"/>
      <c r="IB2497" s="73"/>
    </row>
    <row r="2498" spans="235:236">
      <c r="IA2498" s="73"/>
      <c r="IB2498" s="73"/>
    </row>
    <row r="2499" spans="235:236">
      <c r="IA2499" s="73"/>
      <c r="IB2499" s="73"/>
    </row>
    <row r="2500" spans="235:236">
      <c r="IA2500" s="73"/>
      <c r="IB2500" s="73"/>
    </row>
    <row r="2501" spans="235:236">
      <c r="IA2501" s="73"/>
      <c r="IB2501" s="73"/>
    </row>
    <row r="2502" spans="235:236">
      <c r="IA2502" s="73"/>
      <c r="IB2502" s="73"/>
    </row>
    <row r="2503" spans="235:236">
      <c r="IA2503" s="73"/>
      <c r="IB2503" s="73"/>
    </row>
    <row r="2504" spans="235:236">
      <c r="IA2504" s="73"/>
      <c r="IB2504" s="73"/>
    </row>
    <row r="2505" spans="235:236">
      <c r="IA2505" s="73"/>
      <c r="IB2505" s="73"/>
    </row>
    <row r="2506" spans="235:236">
      <c r="IA2506" s="73"/>
      <c r="IB2506" s="73"/>
    </row>
    <row r="2507" spans="235:236">
      <c r="IA2507" s="73"/>
      <c r="IB2507" s="73"/>
    </row>
    <row r="2508" spans="235:236">
      <c r="IA2508" s="73"/>
      <c r="IB2508" s="73"/>
    </row>
    <row r="2509" spans="235:236">
      <c r="IA2509" s="73"/>
      <c r="IB2509" s="73"/>
    </row>
    <row r="2510" spans="235:236">
      <c r="IA2510" s="73"/>
      <c r="IB2510" s="73"/>
    </row>
    <row r="2511" spans="235:236">
      <c r="IA2511" s="73"/>
      <c r="IB2511" s="73"/>
    </row>
    <row r="2512" spans="235:236">
      <c r="IA2512" s="73"/>
      <c r="IB2512" s="73"/>
    </row>
    <row r="2513" spans="235:236">
      <c r="IA2513" s="73"/>
      <c r="IB2513" s="73"/>
    </row>
    <row r="2514" spans="235:236">
      <c r="IA2514" s="73"/>
      <c r="IB2514" s="73"/>
    </row>
    <row r="2515" spans="235:236">
      <c r="IA2515" s="73"/>
      <c r="IB2515" s="73"/>
    </row>
    <row r="2516" spans="235:236">
      <c r="IA2516" s="73"/>
      <c r="IB2516" s="73"/>
    </row>
    <row r="2517" spans="235:236">
      <c r="IA2517" s="73"/>
      <c r="IB2517" s="73"/>
    </row>
    <row r="2518" spans="235:236">
      <c r="IA2518" s="73"/>
      <c r="IB2518" s="73"/>
    </row>
    <row r="2519" spans="235:236">
      <c r="IA2519" s="73"/>
      <c r="IB2519" s="73"/>
    </row>
    <row r="2520" spans="235:236">
      <c r="IA2520" s="73"/>
      <c r="IB2520" s="73"/>
    </row>
    <row r="2521" spans="235:236">
      <c r="IA2521" s="73"/>
      <c r="IB2521" s="73"/>
    </row>
    <row r="2522" spans="235:236">
      <c r="IA2522" s="73"/>
      <c r="IB2522" s="73"/>
    </row>
    <row r="2523" spans="235:236">
      <c r="IA2523" s="73"/>
      <c r="IB2523" s="73"/>
    </row>
    <row r="2524" spans="235:236">
      <c r="IA2524" s="73"/>
      <c r="IB2524" s="73"/>
    </row>
    <row r="2525" spans="235:236">
      <c r="IA2525" s="73"/>
      <c r="IB2525" s="73"/>
    </row>
    <row r="2526" spans="235:236">
      <c r="IA2526" s="73"/>
      <c r="IB2526" s="73"/>
    </row>
    <row r="2527" spans="235:236">
      <c r="IA2527" s="73"/>
      <c r="IB2527" s="73"/>
    </row>
    <row r="2528" spans="235:236">
      <c r="IA2528" s="73"/>
      <c r="IB2528" s="73"/>
    </row>
    <row r="2529" spans="235:236">
      <c r="IA2529" s="73"/>
      <c r="IB2529" s="73"/>
    </row>
    <row r="2530" spans="235:236">
      <c r="IA2530" s="73"/>
      <c r="IB2530" s="73"/>
    </row>
    <row r="2531" spans="235:236">
      <c r="IA2531" s="73"/>
      <c r="IB2531" s="73"/>
    </row>
    <row r="2532" spans="235:236">
      <c r="IA2532" s="73"/>
      <c r="IB2532" s="73"/>
    </row>
    <row r="2533" spans="235:236">
      <c r="IA2533" s="73"/>
      <c r="IB2533" s="73"/>
    </row>
    <row r="2534" spans="235:236">
      <c r="IA2534" s="73"/>
      <c r="IB2534" s="73"/>
    </row>
    <row r="2535" spans="235:236">
      <c r="IA2535" s="73"/>
      <c r="IB2535" s="73"/>
    </row>
    <row r="2536" spans="235:236">
      <c r="IA2536" s="73"/>
      <c r="IB2536" s="73"/>
    </row>
    <row r="2537" spans="235:236">
      <c r="IA2537" s="73"/>
      <c r="IB2537" s="73"/>
    </row>
    <row r="2538" spans="235:236">
      <c r="IA2538" s="73"/>
      <c r="IB2538" s="73"/>
    </row>
    <row r="2539" spans="235:236">
      <c r="IA2539" s="73"/>
      <c r="IB2539" s="73"/>
    </row>
    <row r="2540" spans="235:236">
      <c r="IA2540" s="73"/>
      <c r="IB2540" s="73"/>
    </row>
    <row r="2541" spans="235:236">
      <c r="IA2541" s="73"/>
      <c r="IB2541" s="73"/>
    </row>
    <row r="2542" spans="235:236">
      <c r="IA2542" s="73"/>
      <c r="IB2542" s="73"/>
    </row>
    <row r="2543" spans="235:236">
      <c r="IA2543" s="73"/>
      <c r="IB2543" s="73"/>
    </row>
    <row r="2544" spans="235:236">
      <c r="IA2544" s="73"/>
      <c r="IB2544" s="73"/>
    </row>
    <row r="2545" spans="235:236">
      <c r="IA2545" s="73"/>
      <c r="IB2545" s="73"/>
    </row>
    <row r="2546" spans="235:236">
      <c r="IA2546" s="73"/>
      <c r="IB2546" s="73"/>
    </row>
    <row r="2547" spans="235:236">
      <c r="IA2547" s="73"/>
      <c r="IB2547" s="73"/>
    </row>
    <row r="2548" spans="235:236">
      <c r="IA2548" s="73"/>
      <c r="IB2548" s="73"/>
    </row>
    <row r="2549" spans="235:236">
      <c r="IA2549" s="73"/>
      <c r="IB2549" s="73"/>
    </row>
    <row r="2550" spans="235:236">
      <c r="IA2550" s="73"/>
      <c r="IB2550" s="73"/>
    </row>
    <row r="2551" spans="235:236">
      <c r="IA2551" s="73"/>
      <c r="IB2551" s="73"/>
    </row>
    <row r="2552" spans="235:236">
      <c r="IA2552" s="73"/>
      <c r="IB2552" s="73"/>
    </row>
    <row r="2553" spans="235:236">
      <c r="IA2553" s="73"/>
      <c r="IB2553" s="73"/>
    </row>
    <row r="2554" spans="235:236">
      <c r="IA2554" s="73"/>
      <c r="IB2554" s="73"/>
    </row>
    <row r="2555" spans="235:236">
      <c r="IA2555" s="73"/>
      <c r="IB2555" s="73"/>
    </row>
    <row r="2556" spans="235:236">
      <c r="IA2556" s="73"/>
      <c r="IB2556" s="73"/>
    </row>
    <row r="2557" spans="235:236">
      <c r="IA2557" s="73"/>
      <c r="IB2557" s="73"/>
    </row>
    <row r="2558" spans="235:236">
      <c r="IA2558" s="73"/>
      <c r="IB2558" s="73"/>
    </row>
    <row r="2559" spans="235:236">
      <c r="IA2559" s="73"/>
      <c r="IB2559" s="73"/>
    </row>
    <row r="2560" spans="235:236">
      <c r="IA2560" s="73"/>
      <c r="IB2560" s="73"/>
    </row>
    <row r="2561" spans="235:236">
      <c r="IA2561" s="73"/>
      <c r="IB2561" s="73"/>
    </row>
    <row r="2562" spans="235:236">
      <c r="IA2562" s="73"/>
      <c r="IB2562" s="73"/>
    </row>
    <row r="2563" spans="235:236">
      <c r="IA2563" s="73"/>
      <c r="IB2563" s="73"/>
    </row>
    <row r="2564" spans="235:236">
      <c r="IA2564" s="73"/>
      <c r="IB2564" s="73"/>
    </row>
    <row r="2565" spans="235:236">
      <c r="IA2565" s="73"/>
      <c r="IB2565" s="73"/>
    </row>
    <row r="2566" spans="235:236">
      <c r="IA2566" s="73"/>
      <c r="IB2566" s="73"/>
    </row>
    <row r="2567" spans="235:236">
      <c r="IA2567" s="73"/>
      <c r="IB2567" s="73"/>
    </row>
    <row r="2568" spans="235:236">
      <c r="IA2568" s="73"/>
      <c r="IB2568" s="73"/>
    </row>
    <row r="2569" spans="235:236">
      <c r="IA2569" s="73"/>
      <c r="IB2569" s="73"/>
    </row>
    <row r="2570" spans="235:236">
      <c r="IA2570" s="73"/>
      <c r="IB2570" s="73"/>
    </row>
    <row r="2571" spans="235:236">
      <c r="IA2571" s="73"/>
      <c r="IB2571" s="73"/>
    </row>
    <row r="2572" spans="235:236">
      <c r="IA2572" s="73"/>
      <c r="IB2572" s="73"/>
    </row>
    <row r="2573" spans="235:236">
      <c r="IA2573" s="73"/>
      <c r="IB2573" s="73"/>
    </row>
    <row r="2574" spans="235:236">
      <c r="IA2574" s="73"/>
      <c r="IB2574" s="73"/>
    </row>
    <row r="2575" spans="235:236">
      <c r="IA2575" s="73"/>
      <c r="IB2575" s="73"/>
    </row>
    <row r="2576" spans="235:236">
      <c r="IA2576" s="73"/>
      <c r="IB2576" s="73"/>
    </row>
    <row r="2577" spans="235:236">
      <c r="IA2577" s="73"/>
      <c r="IB2577" s="73"/>
    </row>
    <row r="2578" spans="235:236">
      <c r="IA2578" s="73"/>
      <c r="IB2578" s="73"/>
    </row>
    <row r="2579" spans="235:236">
      <c r="IA2579" s="73"/>
      <c r="IB2579" s="73"/>
    </row>
    <row r="2580" spans="235:236">
      <c r="IA2580" s="73"/>
      <c r="IB2580" s="73"/>
    </row>
    <row r="2581" spans="235:236">
      <c r="IA2581" s="73"/>
      <c r="IB2581" s="73"/>
    </row>
    <row r="2582" spans="235:236">
      <c r="IA2582" s="73"/>
      <c r="IB2582" s="73"/>
    </row>
    <row r="2583" spans="235:236">
      <c r="IA2583" s="73"/>
      <c r="IB2583" s="73"/>
    </row>
    <row r="2584" spans="235:236">
      <c r="IA2584" s="73"/>
      <c r="IB2584" s="73"/>
    </row>
    <row r="2585" spans="235:236">
      <c r="IA2585" s="73"/>
      <c r="IB2585" s="73"/>
    </row>
    <row r="2586" spans="235:236">
      <c r="IA2586" s="73"/>
      <c r="IB2586" s="73"/>
    </row>
    <row r="2587" spans="235:236">
      <c r="IA2587" s="73"/>
      <c r="IB2587" s="73"/>
    </row>
    <row r="2588" spans="235:236">
      <c r="IA2588" s="73"/>
      <c r="IB2588" s="73"/>
    </row>
    <row r="2589" spans="235:236">
      <c r="IA2589" s="73"/>
      <c r="IB2589" s="73"/>
    </row>
    <row r="2590" spans="235:236">
      <c r="IA2590" s="73"/>
      <c r="IB2590" s="73"/>
    </row>
    <row r="2591" spans="235:236">
      <c r="IA2591" s="73"/>
      <c r="IB2591" s="73"/>
    </row>
    <row r="2592" spans="235:236">
      <c r="IA2592" s="73"/>
      <c r="IB2592" s="73"/>
    </row>
    <row r="2593" spans="235:236">
      <c r="IA2593" s="73"/>
      <c r="IB2593" s="73"/>
    </row>
    <row r="2594" spans="235:236">
      <c r="IA2594" s="73"/>
      <c r="IB2594" s="73"/>
    </row>
    <row r="2595" spans="235:236">
      <c r="IA2595" s="73"/>
      <c r="IB2595" s="73"/>
    </row>
    <row r="2596" spans="235:236">
      <c r="IA2596" s="73"/>
      <c r="IB2596" s="73"/>
    </row>
    <row r="2597" spans="235:236">
      <c r="IA2597" s="73"/>
      <c r="IB2597" s="73"/>
    </row>
    <row r="2598" spans="235:236">
      <c r="IA2598" s="73"/>
      <c r="IB2598" s="73"/>
    </row>
    <row r="2599" spans="235:236">
      <c r="IA2599" s="73"/>
      <c r="IB2599" s="73"/>
    </row>
    <row r="2600" spans="235:236">
      <c r="IA2600" s="73"/>
      <c r="IB2600" s="73"/>
    </row>
    <row r="2601" spans="235:236">
      <c r="IA2601" s="73"/>
      <c r="IB2601" s="73"/>
    </row>
    <row r="2602" spans="235:236">
      <c r="IA2602" s="73"/>
      <c r="IB2602" s="73"/>
    </row>
    <row r="2603" spans="235:236">
      <c r="IA2603" s="73"/>
      <c r="IB2603" s="73"/>
    </row>
    <row r="2604" spans="235:236">
      <c r="IA2604" s="73"/>
      <c r="IB2604" s="73"/>
    </row>
    <row r="2605" spans="235:236">
      <c r="IA2605" s="73"/>
      <c r="IB2605" s="73"/>
    </row>
    <row r="2606" spans="235:236">
      <c r="IA2606" s="73"/>
      <c r="IB2606" s="73"/>
    </row>
    <row r="2607" spans="235:236">
      <c r="IA2607" s="73"/>
      <c r="IB2607" s="73"/>
    </row>
    <row r="2608" spans="235:236">
      <c r="IA2608" s="73"/>
      <c r="IB2608" s="73"/>
    </row>
    <row r="2609" spans="235:236">
      <c r="IA2609" s="73"/>
      <c r="IB2609" s="73"/>
    </row>
    <row r="2610" spans="235:236">
      <c r="IA2610" s="73"/>
      <c r="IB2610" s="73"/>
    </row>
    <row r="2611" spans="235:236">
      <c r="IA2611" s="73"/>
      <c r="IB2611" s="73"/>
    </row>
    <row r="2612" spans="235:236">
      <c r="IA2612" s="73"/>
      <c r="IB2612" s="73"/>
    </row>
    <row r="2613" spans="235:236">
      <c r="IA2613" s="73"/>
      <c r="IB2613" s="73"/>
    </row>
    <row r="2614" spans="235:236">
      <c r="IA2614" s="73"/>
      <c r="IB2614" s="73"/>
    </row>
    <row r="2615" spans="235:236">
      <c r="IA2615" s="73"/>
      <c r="IB2615" s="73"/>
    </row>
    <row r="2616" spans="235:236">
      <c r="IA2616" s="73"/>
      <c r="IB2616" s="73"/>
    </row>
    <row r="2617" spans="235:236">
      <c r="IA2617" s="73"/>
      <c r="IB2617" s="73"/>
    </row>
    <row r="2618" spans="235:236">
      <c r="IA2618" s="73"/>
      <c r="IB2618" s="73"/>
    </row>
    <row r="2619" spans="235:236">
      <c r="IA2619" s="73"/>
      <c r="IB2619" s="73"/>
    </row>
    <row r="2620" spans="235:236">
      <c r="IA2620" s="73"/>
      <c r="IB2620" s="73"/>
    </row>
    <row r="2621" spans="235:236">
      <c r="IA2621" s="73"/>
      <c r="IB2621" s="73"/>
    </row>
    <row r="2622" spans="235:236">
      <c r="IA2622" s="73"/>
      <c r="IB2622" s="73"/>
    </row>
    <row r="2623" spans="235:236">
      <c r="IA2623" s="73"/>
      <c r="IB2623" s="73"/>
    </row>
    <row r="2624" spans="235:236">
      <c r="IA2624" s="73"/>
      <c r="IB2624" s="73"/>
    </row>
    <row r="2625" spans="235:236">
      <c r="IA2625" s="73"/>
      <c r="IB2625" s="73"/>
    </row>
    <row r="2626" spans="235:236">
      <c r="IA2626" s="73"/>
      <c r="IB2626" s="73"/>
    </row>
    <row r="2627" spans="235:236">
      <c r="IA2627" s="73"/>
      <c r="IB2627" s="73"/>
    </row>
    <row r="2628" spans="235:236">
      <c r="IA2628" s="73"/>
      <c r="IB2628" s="73"/>
    </row>
    <row r="2629" spans="235:236">
      <c r="IA2629" s="73"/>
      <c r="IB2629" s="73"/>
    </row>
    <row r="2630" spans="235:236">
      <c r="IA2630" s="73"/>
      <c r="IB2630" s="73"/>
    </row>
    <row r="2631" spans="235:236">
      <c r="IA2631" s="73"/>
      <c r="IB2631" s="73"/>
    </row>
    <row r="2632" spans="235:236">
      <c r="IA2632" s="73"/>
      <c r="IB2632" s="73"/>
    </row>
    <row r="2633" spans="235:236">
      <c r="IA2633" s="73"/>
      <c r="IB2633" s="73"/>
    </row>
    <row r="2634" spans="235:236">
      <c r="IA2634" s="73"/>
      <c r="IB2634" s="73"/>
    </row>
    <row r="2635" spans="235:236">
      <c r="IA2635" s="73"/>
      <c r="IB2635" s="73"/>
    </row>
    <row r="2636" spans="235:236">
      <c r="IA2636" s="73"/>
      <c r="IB2636" s="73"/>
    </row>
    <row r="2637" spans="235:236">
      <c r="IA2637" s="73"/>
      <c r="IB2637" s="73"/>
    </row>
    <row r="2638" spans="235:236">
      <c r="IA2638" s="73"/>
      <c r="IB2638" s="73"/>
    </row>
    <row r="2639" spans="235:236">
      <c r="IA2639" s="73"/>
      <c r="IB2639" s="73"/>
    </row>
    <row r="2640" spans="235:236">
      <c r="IA2640" s="73"/>
      <c r="IB2640" s="73"/>
    </row>
    <row r="2641" spans="235:236">
      <c r="IA2641" s="73"/>
      <c r="IB2641" s="73"/>
    </row>
    <row r="2642" spans="235:236">
      <c r="IA2642" s="73"/>
      <c r="IB2642" s="73"/>
    </row>
    <row r="2643" spans="235:236">
      <c r="IA2643" s="73"/>
      <c r="IB2643" s="73"/>
    </row>
    <row r="2644" spans="235:236">
      <c r="IA2644" s="73"/>
      <c r="IB2644" s="73"/>
    </row>
    <row r="2645" spans="235:236">
      <c r="IA2645" s="73"/>
      <c r="IB2645" s="73"/>
    </row>
    <row r="2646" spans="235:236">
      <c r="IA2646" s="73"/>
      <c r="IB2646" s="73"/>
    </row>
    <row r="2647" spans="235:236">
      <c r="IA2647" s="73"/>
      <c r="IB2647" s="73"/>
    </row>
    <row r="2648" spans="235:236">
      <c r="IA2648" s="73"/>
      <c r="IB2648" s="73"/>
    </row>
    <row r="2649" spans="235:236">
      <c r="IA2649" s="73"/>
      <c r="IB2649" s="73"/>
    </row>
    <row r="2650" spans="235:236">
      <c r="IA2650" s="73"/>
      <c r="IB2650" s="73"/>
    </row>
    <row r="2651" spans="235:236">
      <c r="IA2651" s="73"/>
      <c r="IB2651" s="73"/>
    </row>
    <row r="2652" spans="235:236">
      <c r="IA2652" s="73"/>
      <c r="IB2652" s="73"/>
    </row>
    <row r="2653" spans="235:236">
      <c r="IA2653" s="73"/>
      <c r="IB2653" s="73"/>
    </row>
    <row r="2654" spans="235:236">
      <c r="IA2654" s="73"/>
      <c r="IB2654" s="73"/>
    </row>
    <row r="2655" spans="235:236">
      <c r="IA2655" s="73"/>
      <c r="IB2655" s="73"/>
    </row>
    <row r="2656" spans="235:236">
      <c r="IA2656" s="73"/>
      <c r="IB2656" s="73"/>
    </row>
    <row r="2657" spans="235:236">
      <c r="IA2657" s="73"/>
      <c r="IB2657" s="73"/>
    </row>
    <row r="2658" spans="235:236">
      <c r="IA2658" s="73"/>
      <c r="IB2658" s="73"/>
    </row>
    <row r="2659" spans="235:236">
      <c r="IA2659" s="73"/>
      <c r="IB2659" s="73"/>
    </row>
    <row r="2660" spans="235:236">
      <c r="IA2660" s="73"/>
      <c r="IB2660" s="73"/>
    </row>
    <row r="2661" spans="235:236">
      <c r="IA2661" s="73"/>
      <c r="IB2661" s="73"/>
    </row>
    <row r="2662" spans="235:236">
      <c r="IA2662" s="73"/>
      <c r="IB2662" s="73"/>
    </row>
    <row r="2663" spans="235:236">
      <c r="IA2663" s="73"/>
      <c r="IB2663" s="73"/>
    </row>
    <row r="2664" spans="235:236">
      <c r="IA2664" s="73"/>
      <c r="IB2664" s="73"/>
    </row>
    <row r="2665" spans="235:236">
      <c r="IA2665" s="73"/>
      <c r="IB2665" s="73"/>
    </row>
    <row r="2666" spans="235:236">
      <c r="IA2666" s="73"/>
      <c r="IB2666" s="73"/>
    </row>
    <row r="2667" spans="235:236">
      <c r="IA2667" s="73"/>
      <c r="IB2667" s="73"/>
    </row>
    <row r="2668" spans="235:236">
      <c r="IA2668" s="73"/>
      <c r="IB2668" s="73"/>
    </row>
    <row r="2669" spans="235:236">
      <c r="IA2669" s="73"/>
      <c r="IB2669" s="73"/>
    </row>
    <row r="2670" spans="235:236">
      <c r="IA2670" s="73"/>
      <c r="IB2670" s="73"/>
    </row>
    <row r="2671" spans="235:236">
      <c r="IA2671" s="73"/>
      <c r="IB2671" s="73"/>
    </row>
    <row r="2672" spans="235:236">
      <c r="IA2672" s="73"/>
      <c r="IB2672" s="73"/>
    </row>
    <row r="2673" spans="235:236">
      <c r="IA2673" s="73"/>
      <c r="IB2673" s="73"/>
    </row>
    <row r="2674" spans="235:236">
      <c r="IA2674" s="73"/>
      <c r="IB2674" s="73"/>
    </row>
    <row r="2675" spans="235:236">
      <c r="IA2675" s="73"/>
      <c r="IB2675" s="73"/>
    </row>
    <row r="2676" spans="235:236">
      <c r="IA2676" s="73"/>
      <c r="IB2676" s="73"/>
    </row>
    <row r="2677" spans="235:236">
      <c r="IA2677" s="73"/>
      <c r="IB2677" s="73"/>
    </row>
    <row r="2678" spans="235:236">
      <c r="IA2678" s="73"/>
      <c r="IB2678" s="73"/>
    </row>
    <row r="2679" spans="235:236">
      <c r="IA2679" s="73"/>
      <c r="IB2679" s="73"/>
    </row>
    <row r="2680" spans="235:236">
      <c r="IA2680" s="73"/>
      <c r="IB2680" s="73"/>
    </row>
    <row r="2681" spans="235:236">
      <c r="IA2681" s="73"/>
      <c r="IB2681" s="73"/>
    </row>
    <row r="2682" spans="235:236">
      <c r="IA2682" s="73"/>
      <c r="IB2682" s="73"/>
    </row>
    <row r="2683" spans="235:236">
      <c r="IA2683" s="73"/>
      <c r="IB2683" s="73"/>
    </row>
    <row r="2684" spans="235:236">
      <c r="IA2684" s="73"/>
      <c r="IB2684" s="73"/>
    </row>
    <row r="2685" spans="235:236">
      <c r="IA2685" s="73"/>
      <c r="IB2685" s="73"/>
    </row>
    <row r="2686" spans="235:236">
      <c r="IA2686" s="73"/>
      <c r="IB2686" s="73"/>
    </row>
    <row r="2687" spans="235:236">
      <c r="IA2687" s="73"/>
      <c r="IB2687" s="73"/>
    </row>
    <row r="2688" spans="235:236">
      <c r="IA2688" s="73"/>
      <c r="IB2688" s="73"/>
    </row>
    <row r="2689" spans="235:236">
      <c r="IA2689" s="73"/>
      <c r="IB2689" s="73"/>
    </row>
    <row r="2690" spans="235:236">
      <c r="IA2690" s="73"/>
      <c r="IB2690" s="73"/>
    </row>
    <row r="2691" spans="235:236">
      <c r="IA2691" s="73"/>
      <c r="IB2691" s="73"/>
    </row>
    <row r="2692" spans="235:236">
      <c r="IA2692" s="73"/>
      <c r="IB2692" s="73"/>
    </row>
    <row r="2693" spans="235:236">
      <c r="IA2693" s="73"/>
      <c r="IB2693" s="73"/>
    </row>
    <row r="2694" spans="235:236">
      <c r="IA2694" s="73"/>
      <c r="IB2694" s="73"/>
    </row>
    <row r="2695" spans="235:236">
      <c r="IA2695" s="73"/>
      <c r="IB2695" s="73"/>
    </row>
    <row r="2696" spans="235:236">
      <c r="IA2696" s="73"/>
      <c r="IB2696" s="73"/>
    </row>
    <row r="2697" spans="235:236">
      <c r="IA2697" s="73"/>
      <c r="IB2697" s="73"/>
    </row>
    <row r="2698" spans="235:236">
      <c r="IA2698" s="73"/>
      <c r="IB2698" s="73"/>
    </row>
    <row r="2699" spans="235:236">
      <c r="IA2699" s="73"/>
      <c r="IB2699" s="73"/>
    </row>
    <row r="2700" spans="235:236">
      <c r="IA2700" s="73"/>
      <c r="IB2700" s="73"/>
    </row>
    <row r="2701" spans="235:236">
      <c r="IA2701" s="73"/>
      <c r="IB2701" s="73"/>
    </row>
    <row r="2702" spans="235:236">
      <c r="IA2702" s="73"/>
      <c r="IB2702" s="73"/>
    </row>
    <row r="2703" spans="235:236">
      <c r="IA2703" s="73"/>
      <c r="IB2703" s="73"/>
    </row>
    <row r="2704" spans="235:236">
      <c r="IA2704" s="73"/>
      <c r="IB2704" s="73"/>
    </row>
    <row r="2705" spans="235:236">
      <c r="IA2705" s="73"/>
      <c r="IB2705" s="73"/>
    </row>
    <row r="2706" spans="235:236">
      <c r="IA2706" s="73"/>
      <c r="IB2706" s="73"/>
    </row>
    <row r="2707" spans="235:236">
      <c r="IA2707" s="73"/>
      <c r="IB2707" s="73"/>
    </row>
    <row r="2708" spans="235:236">
      <c r="IA2708" s="73"/>
      <c r="IB2708" s="73"/>
    </row>
    <row r="2709" spans="235:236">
      <c r="IA2709" s="73"/>
      <c r="IB2709" s="73"/>
    </row>
    <row r="2710" spans="235:236">
      <c r="IA2710" s="73"/>
      <c r="IB2710" s="73"/>
    </row>
    <row r="2711" spans="235:236">
      <c r="IA2711" s="73"/>
      <c r="IB2711" s="73"/>
    </row>
    <row r="2712" spans="235:236">
      <c r="IA2712" s="73"/>
      <c r="IB2712" s="73"/>
    </row>
    <row r="2713" spans="235:236">
      <c r="IA2713" s="73"/>
      <c r="IB2713" s="73"/>
    </row>
    <row r="2714" spans="235:236">
      <c r="IA2714" s="73"/>
      <c r="IB2714" s="73"/>
    </row>
    <row r="2715" spans="235:236">
      <c r="IA2715" s="73"/>
      <c r="IB2715" s="73"/>
    </row>
    <row r="2716" spans="235:236">
      <c r="IA2716" s="73"/>
      <c r="IB2716" s="73"/>
    </row>
    <row r="2717" spans="235:236">
      <c r="IA2717" s="73"/>
      <c r="IB2717" s="73"/>
    </row>
    <row r="2718" spans="235:236">
      <c r="IA2718" s="73"/>
      <c r="IB2718" s="73"/>
    </row>
    <row r="2719" spans="235:236">
      <c r="IA2719" s="73"/>
      <c r="IB2719" s="73"/>
    </row>
    <row r="2720" spans="235:236">
      <c r="IA2720" s="73"/>
      <c r="IB2720" s="73"/>
    </row>
    <row r="2721" spans="235:236">
      <c r="IA2721" s="73"/>
      <c r="IB2721" s="73"/>
    </row>
    <row r="2722" spans="235:236">
      <c r="IA2722" s="73"/>
      <c r="IB2722" s="73"/>
    </row>
    <row r="2723" spans="235:236">
      <c r="IA2723" s="73"/>
      <c r="IB2723" s="73"/>
    </row>
    <row r="2724" spans="235:236">
      <c r="IA2724" s="73"/>
      <c r="IB2724" s="73"/>
    </row>
    <row r="2725" spans="235:236">
      <c r="IA2725" s="73"/>
      <c r="IB2725" s="73"/>
    </row>
    <row r="2726" spans="235:236">
      <c r="IA2726" s="73"/>
      <c r="IB2726" s="73"/>
    </row>
    <row r="2727" spans="235:236">
      <c r="IA2727" s="73"/>
      <c r="IB2727" s="73"/>
    </row>
    <row r="2728" spans="235:236">
      <c r="IA2728" s="73"/>
      <c r="IB2728" s="73"/>
    </row>
    <row r="2729" spans="235:236">
      <c r="IA2729" s="73"/>
      <c r="IB2729" s="73"/>
    </row>
    <row r="2730" spans="235:236">
      <c r="IA2730" s="73"/>
      <c r="IB2730" s="73"/>
    </row>
    <row r="2731" spans="235:236">
      <c r="IA2731" s="73"/>
      <c r="IB2731" s="73"/>
    </row>
    <row r="2732" spans="235:236">
      <c r="IA2732" s="73"/>
      <c r="IB2732" s="73"/>
    </row>
    <row r="2733" spans="235:236">
      <c r="IA2733" s="73"/>
      <c r="IB2733" s="73"/>
    </row>
    <row r="2734" spans="235:236">
      <c r="IA2734" s="73"/>
      <c r="IB2734" s="73"/>
    </row>
    <row r="2735" spans="235:236">
      <c r="IA2735" s="73"/>
      <c r="IB2735" s="73"/>
    </row>
    <row r="2736" spans="235:236">
      <c r="IA2736" s="73"/>
      <c r="IB2736" s="73"/>
    </row>
    <row r="2737" spans="235:236">
      <c r="IA2737" s="73"/>
      <c r="IB2737" s="73"/>
    </row>
    <row r="2738" spans="235:236">
      <c r="IA2738" s="73"/>
      <c r="IB2738" s="73"/>
    </row>
    <row r="2739" spans="235:236">
      <c r="IA2739" s="73"/>
      <c r="IB2739" s="73"/>
    </row>
    <row r="2740" spans="235:236">
      <c r="IA2740" s="73"/>
      <c r="IB2740" s="73"/>
    </row>
    <row r="2741" spans="235:236">
      <c r="IA2741" s="73"/>
      <c r="IB2741" s="73"/>
    </row>
    <row r="2742" spans="235:236">
      <c r="IA2742" s="73"/>
      <c r="IB2742" s="73"/>
    </row>
    <row r="2743" spans="235:236">
      <c r="IA2743" s="73"/>
      <c r="IB2743" s="73"/>
    </row>
    <row r="2744" spans="235:236">
      <c r="IA2744" s="73"/>
      <c r="IB2744" s="73"/>
    </row>
    <row r="2745" spans="235:236">
      <c r="IA2745" s="73"/>
      <c r="IB2745" s="73"/>
    </row>
    <row r="2746" spans="235:236">
      <c r="IA2746" s="73"/>
      <c r="IB2746" s="73"/>
    </row>
    <row r="2747" spans="235:236">
      <c r="IA2747" s="73"/>
      <c r="IB2747" s="73"/>
    </row>
    <row r="2748" spans="235:236">
      <c r="IA2748" s="73"/>
      <c r="IB2748" s="73"/>
    </row>
    <row r="2749" spans="235:236">
      <c r="IA2749" s="73"/>
      <c r="IB2749" s="73"/>
    </row>
    <row r="2750" spans="235:236">
      <c r="IA2750" s="73"/>
      <c r="IB2750" s="73"/>
    </row>
    <row r="2751" spans="235:236">
      <c r="IA2751" s="73"/>
      <c r="IB2751" s="73"/>
    </row>
    <row r="2752" spans="235:236">
      <c r="IA2752" s="73"/>
      <c r="IB2752" s="73"/>
    </row>
    <row r="2753" spans="235:236">
      <c r="IA2753" s="73"/>
      <c r="IB2753" s="73"/>
    </row>
    <row r="2754" spans="235:236">
      <c r="IA2754" s="73"/>
      <c r="IB2754" s="73"/>
    </row>
    <row r="2755" spans="235:236">
      <c r="IA2755" s="73"/>
      <c r="IB2755" s="73"/>
    </row>
    <row r="2756" spans="235:236">
      <c r="IA2756" s="73"/>
      <c r="IB2756" s="73"/>
    </row>
    <row r="2757" spans="235:236">
      <c r="IA2757" s="73"/>
      <c r="IB2757" s="73"/>
    </row>
    <row r="2758" spans="235:236">
      <c r="IA2758" s="73"/>
      <c r="IB2758" s="73"/>
    </row>
    <row r="2759" spans="235:236">
      <c r="IA2759" s="73"/>
      <c r="IB2759" s="73"/>
    </row>
    <row r="2760" spans="235:236">
      <c r="IA2760" s="73"/>
      <c r="IB2760" s="73"/>
    </row>
    <row r="2761" spans="235:236">
      <c r="IA2761" s="73"/>
      <c r="IB2761" s="73"/>
    </row>
    <row r="2762" spans="235:236">
      <c r="IA2762" s="73"/>
      <c r="IB2762" s="73"/>
    </row>
    <row r="2763" spans="235:236">
      <c r="IA2763" s="73"/>
      <c r="IB2763" s="73"/>
    </row>
    <row r="2764" spans="235:236">
      <c r="IA2764" s="73"/>
      <c r="IB2764" s="73"/>
    </row>
    <row r="2765" spans="235:236">
      <c r="IA2765" s="73"/>
      <c r="IB2765" s="73"/>
    </row>
    <row r="2766" spans="235:236">
      <c r="IA2766" s="73"/>
      <c r="IB2766" s="73"/>
    </row>
    <row r="2767" spans="235:236">
      <c r="IA2767" s="73"/>
      <c r="IB2767" s="73"/>
    </row>
    <row r="2768" spans="235:236">
      <c r="IA2768" s="73"/>
      <c r="IB2768" s="73"/>
    </row>
    <row r="2769" spans="235:236">
      <c r="IA2769" s="73"/>
      <c r="IB2769" s="73"/>
    </row>
    <row r="2770" spans="235:236">
      <c r="IA2770" s="73"/>
      <c r="IB2770" s="73"/>
    </row>
    <row r="2771" spans="235:236">
      <c r="IA2771" s="73"/>
      <c r="IB2771" s="73"/>
    </row>
    <row r="2772" spans="235:236">
      <c r="IA2772" s="73"/>
      <c r="IB2772" s="73"/>
    </row>
    <row r="2773" spans="235:236">
      <c r="IA2773" s="73"/>
      <c r="IB2773" s="73"/>
    </row>
    <row r="2774" spans="235:236">
      <c r="IA2774" s="73"/>
      <c r="IB2774" s="73"/>
    </row>
    <row r="2775" spans="235:236">
      <c r="IA2775" s="73"/>
      <c r="IB2775" s="73"/>
    </row>
    <row r="2776" spans="235:236">
      <c r="IA2776" s="73"/>
      <c r="IB2776" s="73"/>
    </row>
    <row r="2777" spans="235:236">
      <c r="IA2777" s="73"/>
      <c r="IB2777" s="73"/>
    </row>
    <row r="2778" spans="235:236">
      <c r="IA2778" s="73"/>
      <c r="IB2778" s="73"/>
    </row>
    <row r="2779" spans="235:236">
      <c r="IA2779" s="73"/>
      <c r="IB2779" s="73"/>
    </row>
    <row r="2780" spans="235:236">
      <c r="IA2780" s="73"/>
      <c r="IB2780" s="73"/>
    </row>
    <row r="2781" spans="235:236">
      <c r="IA2781" s="73"/>
      <c r="IB2781" s="73"/>
    </row>
    <row r="2782" spans="235:236">
      <c r="IA2782" s="73"/>
      <c r="IB2782" s="73"/>
    </row>
    <row r="2783" spans="235:236">
      <c r="IA2783" s="73"/>
      <c r="IB2783" s="73"/>
    </row>
    <row r="2784" spans="235:236">
      <c r="IA2784" s="73"/>
      <c r="IB2784" s="73"/>
    </row>
    <row r="2785" spans="235:236">
      <c r="IA2785" s="73"/>
      <c r="IB2785" s="73"/>
    </row>
    <row r="2786" spans="235:236">
      <c r="IA2786" s="73"/>
      <c r="IB2786" s="73"/>
    </row>
    <row r="2787" spans="235:236">
      <c r="IA2787" s="73"/>
      <c r="IB2787" s="73"/>
    </row>
    <row r="2788" spans="235:236">
      <c r="IA2788" s="73"/>
      <c r="IB2788" s="73"/>
    </row>
    <row r="2789" spans="235:236">
      <c r="IA2789" s="73"/>
      <c r="IB2789" s="73"/>
    </row>
    <row r="2790" spans="235:236">
      <c r="IA2790" s="73"/>
      <c r="IB2790" s="73"/>
    </row>
    <row r="2791" spans="235:236">
      <c r="IA2791" s="73"/>
      <c r="IB2791" s="73"/>
    </row>
    <row r="2792" spans="235:236">
      <c r="IA2792" s="73"/>
      <c r="IB2792" s="73"/>
    </row>
    <row r="2793" spans="235:236">
      <c r="IA2793" s="73"/>
      <c r="IB2793" s="73"/>
    </row>
    <row r="2794" spans="235:236">
      <c r="IA2794" s="73"/>
      <c r="IB2794" s="73"/>
    </row>
    <row r="2795" spans="235:236">
      <c r="IA2795" s="73"/>
      <c r="IB2795" s="73"/>
    </row>
    <row r="2796" spans="235:236">
      <c r="IA2796" s="73"/>
      <c r="IB2796" s="73"/>
    </row>
    <row r="2797" spans="235:236">
      <c r="IA2797" s="73"/>
      <c r="IB2797" s="73"/>
    </row>
    <row r="2798" spans="235:236">
      <c r="IA2798" s="73"/>
      <c r="IB2798" s="73"/>
    </row>
    <row r="2799" spans="235:236">
      <c r="IA2799" s="73"/>
      <c r="IB2799" s="73"/>
    </row>
    <row r="2800" spans="235:236">
      <c r="IA2800" s="73"/>
      <c r="IB2800" s="73"/>
    </row>
    <row r="2801" spans="235:236">
      <c r="IA2801" s="73"/>
      <c r="IB2801" s="73"/>
    </row>
    <row r="2802" spans="235:236">
      <c r="IA2802" s="73"/>
      <c r="IB2802" s="73"/>
    </row>
    <row r="2803" spans="235:236">
      <c r="IA2803" s="73"/>
      <c r="IB2803" s="73"/>
    </row>
    <row r="2804" spans="235:236">
      <c r="IA2804" s="73"/>
      <c r="IB2804" s="73"/>
    </row>
    <row r="2805" spans="235:236">
      <c r="IA2805" s="73"/>
      <c r="IB2805" s="73"/>
    </row>
    <row r="2806" spans="235:236">
      <c r="IA2806" s="73"/>
      <c r="IB2806" s="73"/>
    </row>
    <row r="2807" spans="235:236">
      <c r="IA2807" s="73"/>
      <c r="IB2807" s="73"/>
    </row>
    <row r="2808" spans="235:236">
      <c r="IA2808" s="73"/>
      <c r="IB2808" s="73"/>
    </row>
    <row r="2809" spans="235:236">
      <c r="IA2809" s="73"/>
      <c r="IB2809" s="73"/>
    </row>
    <row r="2810" spans="235:236">
      <c r="IA2810" s="73"/>
      <c r="IB2810" s="73"/>
    </row>
    <row r="2811" spans="235:236">
      <c r="IA2811" s="73"/>
      <c r="IB2811" s="73"/>
    </row>
    <row r="2812" spans="235:236">
      <c r="IA2812" s="73"/>
      <c r="IB2812" s="73"/>
    </row>
    <row r="2813" spans="235:236">
      <c r="IA2813" s="73"/>
      <c r="IB2813" s="73"/>
    </row>
    <row r="2814" spans="235:236">
      <c r="IA2814" s="73"/>
      <c r="IB2814" s="73"/>
    </row>
    <row r="2815" spans="235:236">
      <c r="IA2815" s="73"/>
      <c r="IB2815" s="73"/>
    </row>
    <row r="2816" spans="235:236">
      <c r="IA2816" s="73"/>
      <c r="IB2816" s="73"/>
    </row>
    <row r="2817" spans="235:236">
      <c r="IA2817" s="73"/>
      <c r="IB2817" s="73"/>
    </row>
    <row r="2818" spans="235:236">
      <c r="IA2818" s="73"/>
      <c r="IB2818" s="73"/>
    </row>
    <row r="2819" spans="235:236">
      <c r="IA2819" s="73"/>
      <c r="IB2819" s="73"/>
    </row>
    <row r="2820" spans="235:236">
      <c r="IA2820" s="73"/>
      <c r="IB2820" s="73"/>
    </row>
    <row r="2821" spans="235:236">
      <c r="IA2821" s="73"/>
      <c r="IB2821" s="73"/>
    </row>
    <row r="2822" spans="235:236">
      <c r="IA2822" s="73"/>
      <c r="IB2822" s="73"/>
    </row>
    <row r="2823" spans="235:236">
      <c r="IA2823" s="73"/>
      <c r="IB2823" s="73"/>
    </row>
    <row r="2824" spans="235:236">
      <c r="IA2824" s="73"/>
      <c r="IB2824" s="73"/>
    </row>
    <row r="2825" spans="235:236">
      <c r="IA2825" s="73"/>
      <c r="IB2825" s="73"/>
    </row>
    <row r="2826" spans="235:236">
      <c r="IA2826" s="73"/>
      <c r="IB2826" s="73"/>
    </row>
    <row r="2827" spans="235:236">
      <c r="IA2827" s="73"/>
      <c r="IB2827" s="73"/>
    </row>
    <row r="2828" spans="235:236">
      <c r="IA2828" s="73"/>
      <c r="IB2828" s="73"/>
    </row>
    <row r="2829" spans="235:236">
      <c r="IA2829" s="73"/>
      <c r="IB2829" s="73"/>
    </row>
    <row r="2830" spans="235:236">
      <c r="IA2830" s="73"/>
      <c r="IB2830" s="73"/>
    </row>
    <row r="2831" spans="235:236">
      <c r="IA2831" s="73"/>
      <c r="IB2831" s="73"/>
    </row>
    <row r="2832" spans="235:236">
      <c r="IA2832" s="73"/>
      <c r="IB2832" s="73"/>
    </row>
    <row r="2833" spans="235:236">
      <c r="IA2833" s="73"/>
      <c r="IB2833" s="73"/>
    </row>
    <row r="2834" spans="235:236">
      <c r="IA2834" s="73"/>
      <c r="IB2834" s="73"/>
    </row>
    <row r="2835" spans="235:236">
      <c r="IA2835" s="73"/>
      <c r="IB2835" s="73"/>
    </row>
    <row r="2836" spans="235:236">
      <c r="IA2836" s="73"/>
      <c r="IB2836" s="73"/>
    </row>
    <row r="2837" spans="235:236">
      <c r="IA2837" s="73"/>
      <c r="IB2837" s="73"/>
    </row>
    <row r="2838" spans="235:236">
      <c r="IA2838" s="73"/>
      <c r="IB2838" s="73"/>
    </row>
    <row r="2839" spans="235:236">
      <c r="IA2839" s="73"/>
      <c r="IB2839" s="73"/>
    </row>
    <row r="2840" spans="235:236">
      <c r="IA2840" s="73"/>
      <c r="IB2840" s="73"/>
    </row>
    <row r="2841" spans="235:236">
      <c r="IA2841" s="73"/>
      <c r="IB2841" s="73"/>
    </row>
    <row r="2842" spans="235:236">
      <c r="IA2842" s="73"/>
      <c r="IB2842" s="73"/>
    </row>
    <row r="2843" spans="235:236">
      <c r="IA2843" s="73"/>
      <c r="IB2843" s="73"/>
    </row>
    <row r="2844" spans="235:236">
      <c r="IA2844" s="73"/>
      <c r="IB2844" s="73"/>
    </row>
    <row r="2845" spans="235:236">
      <c r="IA2845" s="73"/>
      <c r="IB2845" s="73"/>
    </row>
    <row r="2846" spans="235:236">
      <c r="IA2846" s="73"/>
      <c r="IB2846" s="73"/>
    </row>
    <row r="2847" spans="235:236">
      <c r="IA2847" s="73"/>
      <c r="IB2847" s="73"/>
    </row>
    <row r="2848" spans="235:236">
      <c r="IA2848" s="73"/>
      <c r="IB2848" s="73"/>
    </row>
    <row r="2849" spans="235:236">
      <c r="IA2849" s="73"/>
      <c r="IB2849" s="73"/>
    </row>
    <row r="2850" spans="235:236">
      <c r="IA2850" s="73"/>
      <c r="IB2850" s="73"/>
    </row>
    <row r="2851" spans="235:236">
      <c r="IA2851" s="73"/>
      <c r="IB2851" s="73"/>
    </row>
    <row r="2852" spans="235:236">
      <c r="IA2852" s="73"/>
      <c r="IB2852" s="73"/>
    </row>
    <row r="2853" spans="235:236">
      <c r="IA2853" s="73"/>
      <c r="IB2853" s="73"/>
    </row>
    <row r="2854" spans="235:236">
      <c r="IA2854" s="73"/>
      <c r="IB2854" s="73"/>
    </row>
    <row r="2855" spans="235:236">
      <c r="IA2855" s="73"/>
      <c r="IB2855" s="73"/>
    </row>
    <row r="2856" spans="235:236">
      <c r="IA2856" s="73"/>
      <c r="IB2856" s="73"/>
    </row>
    <row r="2857" spans="235:236">
      <c r="IA2857" s="73"/>
      <c r="IB2857" s="73"/>
    </row>
    <row r="2858" spans="235:236">
      <c r="IA2858" s="73"/>
      <c r="IB2858" s="73"/>
    </row>
    <row r="2859" spans="235:236">
      <c r="IA2859" s="73"/>
      <c r="IB2859" s="73"/>
    </row>
    <row r="2860" spans="235:236">
      <c r="IA2860" s="73"/>
      <c r="IB2860" s="73"/>
    </row>
    <row r="2861" spans="235:236">
      <c r="IA2861" s="73"/>
      <c r="IB2861" s="73"/>
    </row>
    <row r="2862" spans="235:236">
      <c r="IA2862" s="73"/>
      <c r="IB2862" s="73"/>
    </row>
    <row r="2863" spans="235:236">
      <c r="IA2863" s="73"/>
      <c r="IB2863" s="73"/>
    </row>
    <row r="2864" spans="235:236">
      <c r="IA2864" s="73"/>
      <c r="IB2864" s="73"/>
    </row>
    <row r="2865" spans="235:236">
      <c r="IA2865" s="73"/>
      <c r="IB2865" s="73"/>
    </row>
    <row r="2866" spans="235:236">
      <c r="IA2866" s="73"/>
      <c r="IB2866" s="73"/>
    </row>
    <row r="2867" spans="235:236">
      <c r="IA2867" s="73"/>
      <c r="IB2867" s="73"/>
    </row>
    <row r="2868" spans="235:236">
      <c r="IA2868" s="73"/>
      <c r="IB2868" s="73"/>
    </row>
    <row r="2869" spans="235:236">
      <c r="IA2869" s="73"/>
      <c r="IB2869" s="73"/>
    </row>
    <row r="2870" spans="235:236">
      <c r="IA2870" s="73"/>
      <c r="IB2870" s="73"/>
    </row>
    <row r="2871" spans="235:236">
      <c r="IA2871" s="73"/>
      <c r="IB2871" s="73"/>
    </row>
    <row r="2872" spans="235:236">
      <c r="IA2872" s="73"/>
      <c r="IB2872" s="73"/>
    </row>
    <row r="2873" spans="235:236">
      <c r="IA2873" s="73"/>
      <c r="IB2873" s="73"/>
    </row>
    <row r="2874" spans="235:236">
      <c r="IA2874" s="73"/>
      <c r="IB2874" s="73"/>
    </row>
    <row r="2875" spans="235:236">
      <c r="IA2875" s="73"/>
      <c r="IB2875" s="73"/>
    </row>
    <row r="2876" spans="235:236">
      <c r="IA2876" s="73"/>
      <c r="IB2876" s="73"/>
    </row>
    <row r="2877" spans="235:236">
      <c r="IA2877" s="73"/>
      <c r="IB2877" s="73"/>
    </row>
    <row r="2878" spans="235:236">
      <c r="IA2878" s="73"/>
      <c r="IB2878" s="73"/>
    </row>
    <row r="2879" spans="235:236">
      <c r="IA2879" s="73"/>
      <c r="IB2879" s="73"/>
    </row>
    <row r="2880" spans="235:236">
      <c r="IA2880" s="73"/>
      <c r="IB2880" s="73"/>
    </row>
    <row r="2881" spans="235:236">
      <c r="IA2881" s="73"/>
      <c r="IB2881" s="73"/>
    </row>
    <row r="2882" spans="235:236">
      <c r="IA2882" s="73"/>
      <c r="IB2882" s="73"/>
    </row>
    <row r="2883" spans="235:236">
      <c r="IA2883" s="73"/>
      <c r="IB2883" s="73"/>
    </row>
    <row r="2884" spans="235:236">
      <c r="IA2884" s="73"/>
      <c r="IB2884" s="73"/>
    </row>
    <row r="2885" spans="235:236">
      <c r="IA2885" s="73"/>
      <c r="IB2885" s="73"/>
    </row>
    <row r="2886" spans="235:236">
      <c r="IA2886" s="73"/>
      <c r="IB2886" s="73"/>
    </row>
    <row r="2887" spans="235:236">
      <c r="IA2887" s="73"/>
      <c r="IB2887" s="73"/>
    </row>
    <row r="2888" spans="235:236">
      <c r="IA2888" s="73"/>
      <c r="IB2888" s="73"/>
    </row>
    <row r="2889" spans="235:236">
      <c r="IA2889" s="73"/>
      <c r="IB2889" s="73"/>
    </row>
    <row r="2890" spans="235:236">
      <c r="IA2890" s="73"/>
      <c r="IB2890" s="73"/>
    </row>
    <row r="2891" spans="235:236">
      <c r="IA2891" s="73"/>
      <c r="IB2891" s="73"/>
    </row>
    <row r="2892" spans="235:236">
      <c r="IA2892" s="73"/>
      <c r="IB2892" s="73"/>
    </row>
    <row r="2893" spans="235:236">
      <c r="IA2893" s="73"/>
      <c r="IB2893" s="73"/>
    </row>
    <row r="2894" spans="235:236">
      <c r="IA2894" s="73"/>
      <c r="IB2894" s="73"/>
    </row>
    <row r="2895" spans="235:236">
      <c r="IA2895" s="73"/>
      <c r="IB2895" s="73"/>
    </row>
    <row r="2896" spans="235:236">
      <c r="IA2896" s="73"/>
      <c r="IB2896" s="73"/>
    </row>
    <row r="2897" spans="235:236">
      <c r="IA2897" s="73"/>
      <c r="IB2897" s="73"/>
    </row>
    <row r="2898" spans="235:236">
      <c r="IA2898" s="73"/>
      <c r="IB2898" s="73"/>
    </row>
    <row r="2899" spans="235:236">
      <c r="IA2899" s="73"/>
      <c r="IB2899" s="73"/>
    </row>
    <row r="2900" spans="235:236">
      <c r="IA2900" s="73"/>
      <c r="IB2900" s="73"/>
    </row>
    <row r="2901" spans="235:236">
      <c r="IA2901" s="73"/>
      <c r="IB2901" s="73"/>
    </row>
    <row r="2902" spans="235:236">
      <c r="IA2902" s="73"/>
      <c r="IB2902" s="73"/>
    </row>
    <row r="2903" spans="235:236">
      <c r="IA2903" s="73"/>
      <c r="IB2903" s="73"/>
    </row>
    <row r="2904" spans="235:236">
      <c r="IA2904" s="73"/>
      <c r="IB2904" s="73"/>
    </row>
    <row r="2905" spans="235:236">
      <c r="IA2905" s="73"/>
      <c r="IB2905" s="73"/>
    </row>
    <row r="2906" spans="235:236">
      <c r="IA2906" s="73"/>
      <c r="IB2906" s="73"/>
    </row>
    <row r="2907" spans="235:236">
      <c r="IA2907" s="73"/>
      <c r="IB2907" s="73"/>
    </row>
    <row r="2908" spans="235:236">
      <c r="IA2908" s="73"/>
      <c r="IB2908" s="73"/>
    </row>
    <row r="2909" spans="235:236">
      <c r="IA2909" s="73"/>
      <c r="IB2909" s="73"/>
    </row>
    <row r="2910" spans="235:236">
      <c r="IA2910" s="73"/>
      <c r="IB2910" s="73"/>
    </row>
    <row r="2911" spans="235:236">
      <c r="IA2911" s="73"/>
      <c r="IB2911" s="73"/>
    </row>
    <row r="2912" spans="235:236">
      <c r="IA2912" s="73"/>
      <c r="IB2912" s="73"/>
    </row>
    <row r="2913" spans="235:236">
      <c r="IA2913" s="73"/>
      <c r="IB2913" s="73"/>
    </row>
    <row r="2914" spans="235:236">
      <c r="IA2914" s="73"/>
      <c r="IB2914" s="73"/>
    </row>
    <row r="2915" spans="235:236">
      <c r="IA2915" s="73"/>
      <c r="IB2915" s="73"/>
    </row>
    <row r="2916" spans="235:236">
      <c r="IA2916" s="73"/>
      <c r="IB2916" s="73"/>
    </row>
    <row r="2917" spans="235:236">
      <c r="IA2917" s="73"/>
      <c r="IB2917" s="73"/>
    </row>
    <row r="2918" spans="235:236">
      <c r="IA2918" s="73"/>
      <c r="IB2918" s="73"/>
    </row>
    <row r="2919" spans="235:236">
      <c r="IA2919" s="73"/>
      <c r="IB2919" s="73"/>
    </row>
    <row r="2920" spans="235:236">
      <c r="IA2920" s="73"/>
      <c r="IB2920" s="73"/>
    </row>
    <row r="2921" spans="235:236">
      <c r="IA2921" s="73"/>
      <c r="IB2921" s="73"/>
    </row>
    <row r="2922" spans="235:236">
      <c r="IA2922" s="73"/>
      <c r="IB2922" s="73"/>
    </row>
    <row r="2923" spans="235:236">
      <c r="IA2923" s="73"/>
      <c r="IB2923" s="73"/>
    </row>
    <row r="2924" spans="235:236">
      <c r="IA2924" s="73"/>
      <c r="IB2924" s="73"/>
    </row>
    <row r="2925" spans="235:236">
      <c r="IA2925" s="73"/>
      <c r="IB2925" s="73"/>
    </row>
    <row r="2926" spans="235:236">
      <c r="IA2926" s="73"/>
      <c r="IB2926" s="73"/>
    </row>
    <row r="2927" spans="235:236">
      <c r="IA2927" s="73"/>
      <c r="IB2927" s="73"/>
    </row>
    <row r="2928" spans="235:236">
      <c r="IA2928" s="73"/>
      <c r="IB2928" s="73"/>
    </row>
    <row r="2929" spans="235:236">
      <c r="IA2929" s="73"/>
      <c r="IB2929" s="73"/>
    </row>
    <row r="2930" spans="235:236">
      <c r="IA2930" s="73"/>
      <c r="IB2930" s="73"/>
    </row>
    <row r="2931" spans="235:236">
      <c r="IA2931" s="73"/>
      <c r="IB2931" s="73"/>
    </row>
    <row r="2932" spans="235:236">
      <c r="IA2932" s="73"/>
      <c r="IB2932" s="73"/>
    </row>
    <row r="2933" spans="235:236">
      <c r="IA2933" s="73"/>
      <c r="IB2933" s="73"/>
    </row>
    <row r="2934" spans="235:236">
      <c r="IA2934" s="73"/>
      <c r="IB2934" s="73"/>
    </row>
    <row r="2935" spans="235:236">
      <c r="IA2935" s="73"/>
      <c r="IB2935" s="73"/>
    </row>
    <row r="2936" spans="235:236">
      <c r="IA2936" s="73"/>
      <c r="IB2936" s="73"/>
    </row>
    <row r="2937" spans="235:236">
      <c r="IA2937" s="73"/>
      <c r="IB2937" s="73"/>
    </row>
    <row r="2938" spans="235:236">
      <c r="IA2938" s="73"/>
      <c r="IB2938" s="73"/>
    </row>
    <row r="2939" spans="235:236">
      <c r="IA2939" s="73"/>
      <c r="IB2939" s="73"/>
    </row>
    <row r="2940" spans="235:236">
      <c r="IA2940" s="73"/>
      <c r="IB2940" s="73"/>
    </row>
    <row r="2941" spans="235:236">
      <c r="IA2941" s="73"/>
      <c r="IB2941" s="73"/>
    </row>
    <row r="2942" spans="235:236">
      <c r="IA2942" s="73"/>
      <c r="IB2942" s="73"/>
    </row>
    <row r="2943" spans="235:236">
      <c r="IA2943" s="73"/>
      <c r="IB2943" s="73"/>
    </row>
    <row r="2944" spans="235:236">
      <c r="IA2944" s="73"/>
      <c r="IB2944" s="73"/>
    </row>
    <row r="2945" spans="235:236">
      <c r="IA2945" s="73"/>
      <c r="IB2945" s="73"/>
    </row>
    <row r="2946" spans="235:236">
      <c r="IA2946" s="73"/>
      <c r="IB2946" s="73"/>
    </row>
    <row r="2947" spans="235:236">
      <c r="IA2947" s="73"/>
      <c r="IB2947" s="73"/>
    </row>
    <row r="2948" spans="235:236">
      <c r="IA2948" s="73"/>
      <c r="IB2948" s="73"/>
    </row>
    <row r="2949" spans="235:236">
      <c r="IA2949" s="73"/>
      <c r="IB2949" s="73"/>
    </row>
    <row r="2950" spans="235:236">
      <c r="IA2950" s="73"/>
      <c r="IB2950" s="73"/>
    </row>
    <row r="2951" spans="235:236">
      <c r="IA2951" s="73"/>
      <c r="IB2951" s="73"/>
    </row>
    <row r="2952" spans="235:236">
      <c r="IA2952" s="73"/>
      <c r="IB2952" s="73"/>
    </row>
    <row r="2953" spans="235:236">
      <c r="IA2953" s="73"/>
      <c r="IB2953" s="73"/>
    </row>
    <row r="2954" spans="235:236">
      <c r="IA2954" s="73"/>
      <c r="IB2954" s="73"/>
    </row>
    <row r="2955" spans="235:236">
      <c r="IA2955" s="73"/>
      <c r="IB2955" s="73"/>
    </row>
    <row r="2956" spans="235:236">
      <c r="IA2956" s="73"/>
      <c r="IB2956" s="73"/>
    </row>
    <row r="2957" spans="235:236">
      <c r="IA2957" s="73"/>
      <c r="IB2957" s="73"/>
    </row>
    <row r="2958" spans="235:236">
      <c r="IA2958" s="73"/>
      <c r="IB2958" s="73"/>
    </row>
    <row r="2959" spans="235:236">
      <c r="IA2959" s="73"/>
      <c r="IB2959" s="73"/>
    </row>
    <row r="2960" spans="235:236">
      <c r="IA2960" s="73"/>
      <c r="IB2960" s="73"/>
    </row>
    <row r="2961" spans="235:236">
      <c r="IA2961" s="73"/>
      <c r="IB2961" s="73"/>
    </row>
    <row r="2962" spans="235:236">
      <c r="IA2962" s="73"/>
      <c r="IB2962" s="73"/>
    </row>
    <row r="2963" spans="235:236">
      <c r="IA2963" s="73"/>
      <c r="IB2963" s="73"/>
    </row>
    <row r="2964" spans="235:236">
      <c r="IA2964" s="73"/>
      <c r="IB2964" s="73"/>
    </row>
    <row r="2965" spans="235:236">
      <c r="IA2965" s="73"/>
      <c r="IB2965" s="73"/>
    </row>
    <row r="2966" spans="235:236">
      <c r="IA2966" s="73"/>
      <c r="IB2966" s="73"/>
    </row>
    <row r="2967" spans="235:236">
      <c r="IA2967" s="73"/>
      <c r="IB2967" s="73"/>
    </row>
    <row r="2968" spans="235:236">
      <c r="IA2968" s="73"/>
      <c r="IB2968" s="73"/>
    </row>
    <row r="2969" spans="235:236">
      <c r="IA2969" s="73"/>
      <c r="IB2969" s="73"/>
    </row>
    <row r="2970" spans="235:236">
      <c r="IA2970" s="73"/>
      <c r="IB2970" s="73"/>
    </row>
    <row r="2971" spans="235:236">
      <c r="IA2971" s="73"/>
      <c r="IB2971" s="73"/>
    </row>
    <row r="2972" spans="235:236">
      <c r="IA2972" s="73"/>
      <c r="IB2972" s="73"/>
    </row>
    <row r="2973" spans="235:236">
      <c r="IA2973" s="73"/>
      <c r="IB2973" s="73"/>
    </row>
    <row r="2974" spans="235:236">
      <c r="IA2974" s="73"/>
      <c r="IB2974" s="73"/>
    </row>
    <row r="2975" spans="235:236">
      <c r="IA2975" s="73"/>
      <c r="IB2975" s="73"/>
    </row>
    <row r="2976" spans="235:236">
      <c r="IA2976" s="73"/>
      <c r="IB2976" s="73"/>
    </row>
    <row r="2977" spans="235:236">
      <c r="IA2977" s="73"/>
      <c r="IB2977" s="73"/>
    </row>
    <row r="2978" spans="235:236">
      <c r="IA2978" s="73"/>
      <c r="IB2978" s="73"/>
    </row>
    <row r="2979" spans="235:236">
      <c r="IA2979" s="73"/>
      <c r="IB2979" s="73"/>
    </row>
    <row r="2980" spans="235:236">
      <c r="IA2980" s="73"/>
      <c r="IB2980" s="73"/>
    </row>
    <row r="2981" spans="235:236">
      <c r="IA2981" s="73"/>
      <c r="IB2981" s="73"/>
    </row>
    <row r="2982" spans="235:236">
      <c r="IA2982" s="73"/>
      <c r="IB2982" s="73"/>
    </row>
    <row r="2983" spans="235:236">
      <c r="IA2983" s="73"/>
      <c r="IB2983" s="73"/>
    </row>
    <row r="2984" spans="235:236">
      <c r="IA2984" s="73"/>
      <c r="IB2984" s="73"/>
    </row>
    <row r="2985" spans="235:236">
      <c r="IA2985" s="73"/>
      <c r="IB2985" s="73"/>
    </row>
    <row r="2986" spans="235:236">
      <c r="IA2986" s="73"/>
      <c r="IB2986" s="73"/>
    </row>
    <row r="2987" spans="235:236">
      <c r="IA2987" s="73"/>
      <c r="IB2987" s="73"/>
    </row>
    <row r="2988" spans="235:236">
      <c r="IA2988" s="73"/>
      <c r="IB2988" s="73"/>
    </row>
    <row r="2989" spans="235:236">
      <c r="IA2989" s="73"/>
      <c r="IB2989" s="73"/>
    </row>
    <row r="2990" spans="235:236">
      <c r="IA2990" s="73"/>
      <c r="IB2990" s="73"/>
    </row>
    <row r="2991" spans="235:236">
      <c r="IA2991" s="73"/>
      <c r="IB2991" s="73"/>
    </row>
    <row r="2992" spans="235:236">
      <c r="IA2992" s="73"/>
      <c r="IB2992" s="73"/>
    </row>
    <row r="2993" spans="235:236">
      <c r="IA2993" s="73"/>
      <c r="IB2993" s="73"/>
    </row>
    <row r="2994" spans="235:236">
      <c r="IA2994" s="73"/>
      <c r="IB2994" s="73"/>
    </row>
    <row r="2995" spans="235:236">
      <c r="IA2995" s="73"/>
      <c r="IB2995" s="73"/>
    </row>
    <row r="2996" spans="235:236">
      <c r="IA2996" s="73"/>
      <c r="IB2996" s="73"/>
    </row>
    <row r="2997" spans="235:236">
      <c r="IA2997" s="73"/>
      <c r="IB2997" s="73"/>
    </row>
    <row r="2998" spans="235:236">
      <c r="IA2998" s="73"/>
      <c r="IB2998" s="73"/>
    </row>
    <row r="2999" spans="235:236">
      <c r="IA2999" s="73"/>
      <c r="IB2999" s="73"/>
    </row>
    <row r="3000" spans="235:236">
      <c r="IA3000" s="73"/>
      <c r="IB3000" s="73"/>
    </row>
    <row r="3001" spans="235:236">
      <c r="IA3001" s="73"/>
      <c r="IB3001" s="73"/>
    </row>
    <row r="3002" spans="235:236">
      <c r="IA3002" s="73"/>
      <c r="IB3002" s="73"/>
    </row>
    <row r="3003" spans="235:236">
      <c r="IA3003" s="73"/>
      <c r="IB3003" s="73"/>
    </row>
    <row r="3004" spans="235:236">
      <c r="IA3004" s="73"/>
      <c r="IB3004" s="73"/>
    </row>
    <row r="3005" spans="235:236">
      <c r="IA3005" s="73"/>
      <c r="IB3005" s="73"/>
    </row>
    <row r="3006" spans="235:236">
      <c r="IA3006" s="73"/>
      <c r="IB3006" s="73"/>
    </row>
    <row r="3007" spans="235:236">
      <c r="IA3007" s="73"/>
      <c r="IB3007" s="73"/>
    </row>
    <row r="3008" spans="235:236">
      <c r="IA3008" s="73"/>
      <c r="IB3008" s="73"/>
    </row>
    <row r="3009" spans="235:236">
      <c r="IA3009" s="73"/>
      <c r="IB3009" s="73"/>
    </row>
    <row r="3010" spans="235:236">
      <c r="IA3010" s="73"/>
      <c r="IB3010" s="73"/>
    </row>
    <row r="3011" spans="235:236">
      <c r="IA3011" s="73"/>
      <c r="IB3011" s="73"/>
    </row>
    <row r="3012" spans="235:236">
      <c r="IA3012" s="73"/>
      <c r="IB3012" s="73"/>
    </row>
    <row r="3013" spans="235:236">
      <c r="IA3013" s="73"/>
      <c r="IB3013" s="73"/>
    </row>
    <row r="3014" spans="235:236">
      <c r="IA3014" s="73"/>
      <c r="IB3014" s="73"/>
    </row>
    <row r="3015" spans="235:236">
      <c r="IA3015" s="73"/>
      <c r="IB3015" s="73"/>
    </row>
    <row r="3016" spans="235:236">
      <c r="IA3016" s="73"/>
      <c r="IB3016" s="73"/>
    </row>
    <row r="3017" spans="235:236">
      <c r="IA3017" s="73"/>
      <c r="IB3017" s="73"/>
    </row>
    <row r="3018" spans="235:236">
      <c r="IA3018" s="73"/>
      <c r="IB3018" s="73"/>
    </row>
    <row r="3019" spans="235:236">
      <c r="IA3019" s="73"/>
      <c r="IB3019" s="73"/>
    </row>
    <row r="3020" spans="235:236">
      <c r="IA3020" s="73"/>
      <c r="IB3020" s="73"/>
    </row>
    <row r="3021" spans="235:236">
      <c r="IA3021" s="73"/>
      <c r="IB3021" s="73"/>
    </row>
    <row r="3022" spans="235:236">
      <c r="IA3022" s="73"/>
      <c r="IB3022" s="73"/>
    </row>
    <row r="3023" spans="235:236">
      <c r="IA3023" s="73"/>
      <c r="IB3023" s="73"/>
    </row>
    <row r="3024" spans="235:236">
      <c r="IA3024" s="73"/>
      <c r="IB3024" s="73"/>
    </row>
    <row r="3025" spans="235:236">
      <c r="IA3025" s="73"/>
      <c r="IB3025" s="73"/>
    </row>
    <row r="3026" spans="235:236">
      <c r="IA3026" s="73"/>
      <c r="IB3026" s="73"/>
    </row>
    <row r="3027" spans="235:236">
      <c r="IA3027" s="73"/>
      <c r="IB3027" s="73"/>
    </row>
    <row r="3028" spans="235:236">
      <c r="IA3028" s="73"/>
      <c r="IB3028" s="73"/>
    </row>
    <row r="3029" spans="235:236">
      <c r="IA3029" s="73"/>
      <c r="IB3029" s="73"/>
    </row>
    <row r="3030" spans="235:236">
      <c r="IA3030" s="73"/>
      <c r="IB3030" s="73"/>
    </row>
    <row r="3031" spans="235:236">
      <c r="IA3031" s="73"/>
      <c r="IB3031" s="73"/>
    </row>
    <row r="3032" spans="235:236">
      <c r="IA3032" s="73"/>
      <c r="IB3032" s="73"/>
    </row>
    <row r="3033" spans="235:236">
      <c r="IA3033" s="73"/>
      <c r="IB3033" s="73"/>
    </row>
    <row r="3034" spans="235:236">
      <c r="IA3034" s="73"/>
      <c r="IB3034" s="73"/>
    </row>
    <row r="3035" spans="235:236">
      <c r="IA3035" s="73"/>
      <c r="IB3035" s="73"/>
    </row>
    <row r="3036" spans="235:236">
      <c r="IA3036" s="73"/>
      <c r="IB3036" s="73"/>
    </row>
    <row r="3037" spans="235:236">
      <c r="IA3037" s="73"/>
      <c r="IB3037" s="73"/>
    </row>
    <row r="3038" spans="235:236">
      <c r="IA3038" s="73"/>
      <c r="IB3038" s="73"/>
    </row>
    <row r="3039" spans="235:236">
      <c r="IA3039" s="73"/>
      <c r="IB3039" s="73"/>
    </row>
    <row r="3040" spans="235:236">
      <c r="IA3040" s="73"/>
      <c r="IB3040" s="73"/>
    </row>
    <row r="3041" spans="235:236">
      <c r="IA3041" s="73"/>
      <c r="IB3041" s="73"/>
    </row>
    <row r="3042" spans="235:236">
      <c r="IA3042" s="73"/>
      <c r="IB3042" s="73"/>
    </row>
    <row r="3043" spans="235:236">
      <c r="IA3043" s="73"/>
      <c r="IB3043" s="73"/>
    </row>
    <row r="3044" spans="235:236">
      <c r="IA3044" s="73"/>
      <c r="IB3044" s="73"/>
    </row>
    <row r="3045" spans="235:236">
      <c r="IA3045" s="73"/>
      <c r="IB3045" s="73"/>
    </row>
    <row r="3046" spans="235:236">
      <c r="IA3046" s="73"/>
      <c r="IB3046" s="73"/>
    </row>
    <row r="3047" spans="235:236">
      <c r="IA3047" s="73"/>
      <c r="IB3047" s="73"/>
    </row>
    <row r="3048" spans="235:236">
      <c r="IA3048" s="73"/>
      <c r="IB3048" s="73"/>
    </row>
    <row r="3049" spans="235:236">
      <c r="IA3049" s="73"/>
      <c r="IB3049" s="73"/>
    </row>
    <row r="3050" spans="235:236">
      <c r="IA3050" s="73"/>
      <c r="IB3050" s="73"/>
    </row>
    <row r="3051" spans="235:236">
      <c r="IA3051" s="73"/>
      <c r="IB3051" s="73"/>
    </row>
    <row r="3052" spans="235:236">
      <c r="IA3052" s="73"/>
      <c r="IB3052" s="73"/>
    </row>
    <row r="3053" spans="235:236">
      <c r="IA3053" s="73"/>
      <c r="IB3053" s="73"/>
    </row>
    <row r="3054" spans="235:236">
      <c r="IA3054" s="73"/>
      <c r="IB3054" s="73"/>
    </row>
    <row r="3055" spans="235:236">
      <c r="IA3055" s="73"/>
      <c r="IB3055" s="73"/>
    </row>
    <row r="3056" spans="235:236">
      <c r="IA3056" s="73"/>
      <c r="IB3056" s="73"/>
    </row>
    <row r="3057" spans="235:236">
      <c r="IA3057" s="73"/>
      <c r="IB3057" s="73"/>
    </row>
    <row r="3058" spans="235:236">
      <c r="IA3058" s="73"/>
      <c r="IB3058" s="73"/>
    </row>
    <row r="3059" spans="235:236">
      <c r="IA3059" s="73"/>
      <c r="IB3059" s="73"/>
    </row>
    <row r="3060" spans="235:236">
      <c r="IA3060" s="73"/>
      <c r="IB3060" s="73"/>
    </row>
    <row r="3061" spans="235:236">
      <c r="IA3061" s="73"/>
      <c r="IB3061" s="73"/>
    </row>
    <row r="3062" spans="235:236">
      <c r="IA3062" s="73"/>
      <c r="IB3062" s="73"/>
    </row>
    <row r="3063" spans="235:236">
      <c r="IA3063" s="73"/>
      <c r="IB3063" s="73"/>
    </row>
    <row r="3064" spans="235:236">
      <c r="IA3064" s="73"/>
      <c r="IB3064" s="73"/>
    </row>
    <row r="3065" spans="235:236">
      <c r="IA3065" s="73"/>
      <c r="IB3065" s="73"/>
    </row>
    <row r="3066" spans="235:236">
      <c r="IA3066" s="73"/>
      <c r="IB3066" s="73"/>
    </row>
    <row r="3067" spans="235:236">
      <c r="IA3067" s="73"/>
      <c r="IB3067" s="73"/>
    </row>
    <row r="3068" spans="235:236">
      <c r="IA3068" s="73"/>
      <c r="IB3068" s="73"/>
    </row>
    <row r="3069" spans="235:236">
      <c r="IA3069" s="73"/>
      <c r="IB3069" s="73"/>
    </row>
    <row r="3070" spans="235:236">
      <c r="IA3070" s="73"/>
      <c r="IB3070" s="73"/>
    </row>
    <row r="3071" spans="235:236">
      <c r="IA3071" s="73"/>
      <c r="IB3071" s="73"/>
    </row>
    <row r="3072" spans="235:236">
      <c r="IA3072" s="73"/>
      <c r="IB3072" s="73"/>
    </row>
    <row r="3073" spans="235:236">
      <c r="IA3073" s="73"/>
      <c r="IB3073" s="73"/>
    </row>
    <row r="3074" spans="235:236">
      <c r="IA3074" s="73"/>
      <c r="IB3074" s="73"/>
    </row>
    <row r="3075" spans="235:236">
      <c r="IA3075" s="73"/>
      <c r="IB3075" s="73"/>
    </row>
    <row r="3076" spans="235:236">
      <c r="IA3076" s="73"/>
      <c r="IB3076" s="73"/>
    </row>
    <row r="3077" spans="235:236">
      <c r="IA3077" s="73"/>
      <c r="IB3077" s="73"/>
    </row>
    <row r="3078" spans="235:236">
      <c r="IA3078" s="73"/>
      <c r="IB3078" s="73"/>
    </row>
    <row r="3079" spans="235:236">
      <c r="IA3079" s="73"/>
      <c r="IB3079" s="73"/>
    </row>
    <row r="3080" spans="235:236">
      <c r="IA3080" s="73"/>
      <c r="IB3080" s="73"/>
    </row>
    <row r="3081" spans="235:236">
      <c r="IA3081" s="73"/>
      <c r="IB3081" s="73"/>
    </row>
    <row r="3082" spans="235:236">
      <c r="IA3082" s="73"/>
      <c r="IB3082" s="73"/>
    </row>
    <row r="3083" spans="235:236">
      <c r="IA3083" s="73"/>
      <c r="IB3083" s="73"/>
    </row>
    <row r="3084" spans="235:236">
      <c r="IA3084" s="73"/>
      <c r="IB3084" s="73"/>
    </row>
    <row r="3085" spans="235:236">
      <c r="IA3085" s="73"/>
      <c r="IB3085" s="73"/>
    </row>
    <row r="3086" spans="235:236">
      <c r="IA3086" s="73"/>
      <c r="IB3086" s="73"/>
    </row>
    <row r="3087" spans="235:236">
      <c r="IA3087" s="73"/>
      <c r="IB3087" s="73"/>
    </row>
    <row r="3088" spans="235:236">
      <c r="IA3088" s="73"/>
      <c r="IB3088" s="73"/>
    </row>
    <row r="3089" spans="235:236">
      <c r="IA3089" s="73"/>
      <c r="IB3089" s="73"/>
    </row>
    <row r="3090" spans="235:236">
      <c r="IA3090" s="73"/>
      <c r="IB3090" s="73"/>
    </row>
    <row r="3091" spans="235:236">
      <c r="IA3091" s="73"/>
      <c r="IB3091" s="73"/>
    </row>
    <row r="3092" spans="235:236">
      <c r="IA3092" s="73"/>
      <c r="IB3092" s="73"/>
    </row>
    <row r="3093" spans="235:236">
      <c r="IA3093" s="73"/>
      <c r="IB3093" s="73"/>
    </row>
    <row r="3094" spans="235:236">
      <c r="IA3094" s="73"/>
      <c r="IB3094" s="73"/>
    </row>
    <row r="3095" spans="235:236">
      <c r="IA3095" s="73"/>
      <c r="IB3095" s="73"/>
    </row>
    <row r="3096" spans="235:236">
      <c r="IA3096" s="73"/>
      <c r="IB3096" s="73"/>
    </row>
    <row r="3097" spans="235:236">
      <c r="IA3097" s="73"/>
      <c r="IB3097" s="73"/>
    </row>
    <row r="3098" spans="235:236">
      <c r="IA3098" s="73"/>
      <c r="IB3098" s="73"/>
    </row>
    <row r="3099" spans="235:236">
      <c r="IA3099" s="73"/>
      <c r="IB3099" s="73"/>
    </row>
    <row r="3100" spans="235:236">
      <c r="IA3100" s="73"/>
      <c r="IB3100" s="73"/>
    </row>
    <row r="3101" spans="235:236">
      <c r="IA3101" s="73"/>
      <c r="IB3101" s="73"/>
    </row>
    <row r="3102" spans="235:236">
      <c r="IA3102" s="73"/>
      <c r="IB3102" s="73"/>
    </row>
    <row r="3103" spans="235:236">
      <c r="IA3103" s="73"/>
      <c r="IB3103" s="73"/>
    </row>
    <row r="3104" spans="235:236">
      <c r="IA3104" s="73"/>
      <c r="IB3104" s="73"/>
    </row>
    <row r="3105" spans="235:236">
      <c r="IA3105" s="73"/>
      <c r="IB3105" s="73"/>
    </row>
    <row r="3106" spans="235:236">
      <c r="IA3106" s="73"/>
      <c r="IB3106" s="73"/>
    </row>
    <row r="3107" spans="235:236">
      <c r="IA3107" s="73"/>
      <c r="IB3107" s="73"/>
    </row>
    <row r="3108" spans="235:236">
      <c r="IA3108" s="73"/>
      <c r="IB3108" s="73"/>
    </row>
    <row r="3109" spans="235:236">
      <c r="IA3109" s="73"/>
      <c r="IB3109" s="73"/>
    </row>
    <row r="3110" spans="235:236">
      <c r="IA3110" s="73"/>
      <c r="IB3110" s="73"/>
    </row>
    <row r="3111" spans="235:236">
      <c r="IA3111" s="73"/>
      <c r="IB3111" s="73"/>
    </row>
    <row r="3112" spans="235:236">
      <c r="IA3112" s="73"/>
      <c r="IB3112" s="73"/>
    </row>
    <row r="3113" spans="235:236">
      <c r="IA3113" s="73"/>
      <c r="IB3113" s="73"/>
    </row>
    <row r="3114" spans="235:236">
      <c r="IA3114" s="73"/>
      <c r="IB3114" s="73"/>
    </row>
    <row r="3115" spans="235:236">
      <c r="IA3115" s="73"/>
      <c r="IB3115" s="73"/>
    </row>
    <row r="3116" spans="235:236">
      <c r="IA3116" s="73"/>
      <c r="IB3116" s="73"/>
    </row>
    <row r="3117" spans="235:236">
      <c r="IA3117" s="73"/>
      <c r="IB3117" s="73"/>
    </row>
    <row r="3118" spans="235:236">
      <c r="IA3118" s="73"/>
      <c r="IB3118" s="73"/>
    </row>
    <row r="3119" spans="235:236">
      <c r="IA3119" s="73"/>
      <c r="IB3119" s="73"/>
    </row>
    <row r="3120" spans="235:236">
      <c r="IA3120" s="73"/>
      <c r="IB3120" s="73"/>
    </row>
    <row r="3121" spans="235:236">
      <c r="IA3121" s="73"/>
      <c r="IB3121" s="73"/>
    </row>
    <row r="3122" spans="235:236">
      <c r="IA3122" s="73"/>
      <c r="IB3122" s="73"/>
    </row>
    <row r="3123" spans="235:236">
      <c r="IA3123" s="73"/>
      <c r="IB3123" s="73"/>
    </row>
    <row r="3124" spans="235:236">
      <c r="IA3124" s="73"/>
      <c r="IB3124" s="73"/>
    </row>
    <row r="3125" spans="235:236">
      <c r="IA3125" s="73"/>
      <c r="IB3125" s="73"/>
    </row>
    <row r="3126" spans="235:236">
      <c r="IA3126" s="73"/>
      <c r="IB3126" s="73"/>
    </row>
    <row r="3127" spans="235:236">
      <c r="IA3127" s="73"/>
      <c r="IB3127" s="73"/>
    </row>
    <row r="3128" spans="235:236">
      <c r="IA3128" s="73"/>
      <c r="IB3128" s="73"/>
    </row>
    <row r="3129" spans="235:236">
      <c r="IA3129" s="73"/>
      <c r="IB3129" s="73"/>
    </row>
    <row r="3130" spans="235:236">
      <c r="IA3130" s="73"/>
      <c r="IB3130" s="73"/>
    </row>
    <row r="3131" spans="235:236">
      <c r="IA3131" s="73"/>
      <c r="IB3131" s="73"/>
    </row>
    <row r="3132" spans="235:236">
      <c r="IA3132" s="73"/>
      <c r="IB3132" s="73"/>
    </row>
    <row r="3133" spans="235:236">
      <c r="IA3133" s="73"/>
      <c r="IB3133" s="73"/>
    </row>
    <row r="3134" spans="235:236">
      <c r="IA3134" s="73"/>
      <c r="IB3134" s="73"/>
    </row>
    <row r="3135" spans="235:236">
      <c r="IA3135" s="73"/>
      <c r="IB3135" s="73"/>
    </row>
    <row r="3136" spans="235:236">
      <c r="IA3136" s="73"/>
      <c r="IB3136" s="73"/>
    </row>
    <row r="3137" spans="235:236">
      <c r="IA3137" s="73"/>
      <c r="IB3137" s="73"/>
    </row>
    <row r="3138" spans="235:236">
      <c r="IA3138" s="73"/>
      <c r="IB3138" s="73"/>
    </row>
    <row r="3139" spans="235:236">
      <c r="IA3139" s="73"/>
      <c r="IB3139" s="73"/>
    </row>
    <row r="3140" spans="235:236">
      <c r="IA3140" s="73"/>
      <c r="IB3140" s="73"/>
    </row>
    <row r="3141" spans="235:236">
      <c r="IA3141" s="73"/>
      <c r="IB3141" s="73"/>
    </row>
    <row r="3142" spans="235:236">
      <c r="IA3142" s="73"/>
      <c r="IB3142" s="73"/>
    </row>
    <row r="3143" spans="235:236">
      <c r="IA3143" s="73"/>
      <c r="IB3143" s="73"/>
    </row>
    <row r="3144" spans="235:236">
      <c r="IA3144" s="73"/>
      <c r="IB3144" s="73"/>
    </row>
    <row r="3145" spans="235:236">
      <c r="IA3145" s="73"/>
      <c r="IB3145" s="73"/>
    </row>
    <row r="3146" spans="235:236">
      <c r="IA3146" s="73"/>
      <c r="IB3146" s="73"/>
    </row>
    <row r="3147" spans="235:236">
      <c r="IA3147" s="73"/>
      <c r="IB3147" s="73"/>
    </row>
    <row r="3148" spans="235:236">
      <c r="IA3148" s="73"/>
      <c r="IB3148" s="73"/>
    </row>
    <row r="3149" spans="235:236">
      <c r="IA3149" s="73"/>
      <c r="IB3149" s="73"/>
    </row>
    <row r="3150" spans="235:236">
      <c r="IA3150" s="73"/>
      <c r="IB3150" s="73"/>
    </row>
    <row r="3151" spans="235:236">
      <c r="IA3151" s="73"/>
      <c r="IB3151" s="73"/>
    </row>
    <row r="3152" spans="235:236">
      <c r="IA3152" s="73"/>
      <c r="IB3152" s="73"/>
    </row>
    <row r="3153" spans="235:236">
      <c r="IA3153" s="73"/>
      <c r="IB3153" s="73"/>
    </row>
    <row r="3154" spans="235:236">
      <c r="IA3154" s="73"/>
      <c r="IB3154" s="73"/>
    </row>
    <row r="3155" spans="235:236">
      <c r="IA3155" s="73"/>
      <c r="IB3155" s="73"/>
    </row>
    <row r="3156" spans="235:236">
      <c r="IA3156" s="73"/>
      <c r="IB3156" s="73"/>
    </row>
    <row r="3157" spans="235:236">
      <c r="IA3157" s="73"/>
      <c r="IB3157" s="73"/>
    </row>
    <row r="3158" spans="235:236">
      <c r="IA3158" s="73"/>
      <c r="IB3158" s="73"/>
    </row>
    <row r="3159" spans="235:236">
      <c r="IA3159" s="73"/>
      <c r="IB3159" s="73"/>
    </row>
    <row r="3160" spans="235:236">
      <c r="IA3160" s="73"/>
      <c r="IB3160" s="73"/>
    </row>
    <row r="3161" spans="235:236">
      <c r="IA3161" s="73"/>
      <c r="IB3161" s="73"/>
    </row>
    <row r="3162" spans="235:236">
      <c r="IA3162" s="73"/>
      <c r="IB3162" s="73"/>
    </row>
    <row r="3163" spans="235:236">
      <c r="IA3163" s="73"/>
      <c r="IB3163" s="73"/>
    </row>
    <row r="3164" spans="235:236">
      <c r="IA3164" s="73"/>
      <c r="IB3164" s="73"/>
    </row>
    <row r="3165" spans="235:236">
      <c r="IA3165" s="73"/>
      <c r="IB3165" s="73"/>
    </row>
    <row r="3166" spans="235:236">
      <c r="IA3166" s="73"/>
      <c r="IB3166" s="73"/>
    </row>
    <row r="3167" spans="235:236">
      <c r="IA3167" s="73"/>
      <c r="IB3167" s="73"/>
    </row>
    <row r="3168" spans="235:236">
      <c r="IA3168" s="73"/>
      <c r="IB3168" s="73"/>
    </row>
    <row r="3169" spans="235:236">
      <c r="IA3169" s="73"/>
      <c r="IB3169" s="73"/>
    </row>
    <row r="3170" spans="235:236">
      <c r="IA3170" s="73"/>
      <c r="IB3170" s="73"/>
    </row>
    <row r="3171" spans="235:236">
      <c r="IA3171" s="73"/>
      <c r="IB3171" s="73"/>
    </row>
    <row r="3172" spans="235:236">
      <c r="IA3172" s="73"/>
      <c r="IB3172" s="73"/>
    </row>
    <row r="3173" spans="235:236">
      <c r="IA3173" s="73"/>
      <c r="IB3173" s="73"/>
    </row>
    <row r="3174" spans="235:236">
      <c r="IA3174" s="73"/>
      <c r="IB3174" s="73"/>
    </row>
    <row r="3175" spans="235:236">
      <c r="IA3175" s="73"/>
      <c r="IB3175" s="73"/>
    </row>
    <row r="3176" spans="235:236">
      <c r="IA3176" s="73"/>
      <c r="IB3176" s="73"/>
    </row>
    <row r="3177" spans="235:236">
      <c r="IA3177" s="73"/>
      <c r="IB3177" s="73"/>
    </row>
    <row r="3178" spans="235:236">
      <c r="IA3178" s="73"/>
      <c r="IB3178" s="73"/>
    </row>
    <row r="3179" spans="235:236">
      <c r="IA3179" s="73"/>
      <c r="IB3179" s="73"/>
    </row>
    <row r="3180" spans="235:236">
      <c r="IA3180" s="73"/>
      <c r="IB3180" s="73"/>
    </row>
    <row r="3181" spans="235:236">
      <c r="IA3181" s="73"/>
      <c r="IB3181" s="73"/>
    </row>
    <row r="3182" spans="235:236">
      <c r="IA3182" s="73"/>
      <c r="IB3182" s="73"/>
    </row>
    <row r="3183" spans="235:236">
      <c r="IA3183" s="73"/>
      <c r="IB3183" s="73"/>
    </row>
    <row r="3184" spans="235:236">
      <c r="IA3184" s="73"/>
      <c r="IB3184" s="73"/>
    </row>
    <row r="3185" spans="235:236">
      <c r="IA3185" s="73"/>
      <c r="IB3185" s="73"/>
    </row>
    <row r="3186" spans="235:236">
      <c r="IA3186" s="73"/>
      <c r="IB3186" s="73"/>
    </row>
    <row r="3187" spans="235:236">
      <c r="IA3187" s="73"/>
      <c r="IB3187" s="73"/>
    </row>
    <row r="3188" spans="235:236">
      <c r="IA3188" s="73"/>
      <c r="IB3188" s="73"/>
    </row>
    <row r="3189" spans="235:236">
      <c r="IA3189" s="73"/>
      <c r="IB3189" s="73"/>
    </row>
    <row r="3190" spans="235:236">
      <c r="IA3190" s="73"/>
      <c r="IB3190" s="73"/>
    </row>
    <row r="3191" spans="235:236">
      <c r="IA3191" s="73"/>
      <c r="IB3191" s="73"/>
    </row>
    <row r="3192" spans="235:236">
      <c r="IA3192" s="73"/>
      <c r="IB3192" s="73"/>
    </row>
    <row r="3193" spans="235:236">
      <c r="IA3193" s="73"/>
      <c r="IB3193" s="73"/>
    </row>
    <row r="3194" spans="235:236">
      <c r="IA3194" s="73"/>
      <c r="IB3194" s="73"/>
    </row>
    <row r="3195" spans="235:236">
      <c r="IA3195" s="73"/>
      <c r="IB3195" s="73"/>
    </row>
    <row r="3196" spans="235:236">
      <c r="IA3196" s="73"/>
      <c r="IB3196" s="73"/>
    </row>
    <row r="3197" spans="235:236">
      <c r="IA3197" s="73"/>
      <c r="IB3197" s="73"/>
    </row>
    <row r="3198" spans="235:236">
      <c r="IA3198" s="73"/>
      <c r="IB3198" s="73"/>
    </row>
    <row r="3199" spans="235:236">
      <c r="IA3199" s="73"/>
      <c r="IB3199" s="73"/>
    </row>
    <row r="3200" spans="235:236">
      <c r="IA3200" s="73"/>
      <c r="IB3200" s="73"/>
    </row>
    <row r="3201" spans="235:236">
      <c r="IA3201" s="73"/>
      <c r="IB3201" s="73"/>
    </row>
    <row r="3202" spans="235:236">
      <c r="IA3202" s="73"/>
      <c r="IB3202" s="73"/>
    </row>
    <row r="3203" spans="235:236">
      <c r="IA3203" s="73"/>
      <c r="IB3203" s="73"/>
    </row>
    <row r="3204" spans="235:236">
      <c r="IA3204" s="73"/>
      <c r="IB3204" s="73"/>
    </row>
    <row r="3205" spans="235:236">
      <c r="IA3205" s="73"/>
      <c r="IB3205" s="73"/>
    </row>
    <row r="3206" spans="235:236">
      <c r="IA3206" s="73"/>
      <c r="IB3206" s="73"/>
    </row>
    <row r="3207" spans="235:236">
      <c r="IA3207" s="73"/>
      <c r="IB3207" s="73"/>
    </row>
    <row r="3208" spans="235:236">
      <c r="IA3208" s="73"/>
      <c r="IB3208" s="73"/>
    </row>
    <row r="3209" spans="235:236">
      <c r="IA3209" s="73"/>
      <c r="IB3209" s="73"/>
    </row>
    <row r="3210" spans="235:236">
      <c r="IA3210" s="73"/>
      <c r="IB3210" s="73"/>
    </row>
    <row r="3211" spans="235:236">
      <c r="IA3211" s="73"/>
      <c r="IB3211" s="73"/>
    </row>
    <row r="3212" spans="235:236">
      <c r="IA3212" s="73"/>
      <c r="IB3212" s="73"/>
    </row>
    <row r="3213" spans="235:236">
      <c r="IA3213" s="73"/>
      <c r="IB3213" s="73"/>
    </row>
    <row r="3214" spans="235:236">
      <c r="IA3214" s="73"/>
      <c r="IB3214" s="73"/>
    </row>
    <row r="3215" spans="235:236">
      <c r="IA3215" s="73"/>
      <c r="IB3215" s="73"/>
    </row>
    <row r="3216" spans="235:236">
      <c r="IA3216" s="73"/>
      <c r="IB3216" s="73"/>
    </row>
    <row r="3217" spans="235:236">
      <c r="IA3217" s="73"/>
      <c r="IB3217" s="73"/>
    </row>
    <row r="3218" spans="235:236">
      <c r="IA3218" s="73"/>
      <c r="IB3218" s="73"/>
    </row>
    <row r="3219" spans="235:236">
      <c r="IA3219" s="73"/>
      <c r="IB3219" s="73"/>
    </row>
    <row r="3220" spans="235:236">
      <c r="IA3220" s="73"/>
      <c r="IB3220" s="73"/>
    </row>
    <row r="3221" spans="235:236">
      <c r="IA3221" s="73"/>
      <c r="IB3221" s="73"/>
    </row>
    <row r="3222" spans="235:236">
      <c r="IA3222" s="73"/>
      <c r="IB3222" s="73"/>
    </row>
    <row r="3223" spans="235:236">
      <c r="IA3223" s="73"/>
      <c r="IB3223" s="73"/>
    </row>
    <row r="3224" spans="235:236">
      <c r="IA3224" s="73"/>
      <c r="IB3224" s="73"/>
    </row>
    <row r="3225" spans="235:236">
      <c r="IA3225" s="73"/>
      <c r="IB3225" s="73"/>
    </row>
    <row r="3226" spans="235:236">
      <c r="IA3226" s="73"/>
      <c r="IB3226" s="73"/>
    </row>
    <row r="3227" spans="235:236">
      <c r="IA3227" s="73"/>
      <c r="IB3227" s="73"/>
    </row>
    <row r="3228" spans="235:236">
      <c r="IA3228" s="73"/>
      <c r="IB3228" s="73"/>
    </row>
    <row r="3229" spans="235:236">
      <c r="IA3229" s="73"/>
      <c r="IB3229" s="73"/>
    </row>
    <row r="3230" spans="235:236">
      <c r="IA3230" s="73"/>
      <c r="IB3230" s="73"/>
    </row>
    <row r="3231" spans="235:236">
      <c r="IA3231" s="73"/>
      <c r="IB3231" s="73"/>
    </row>
    <row r="3232" spans="235:236">
      <c r="IA3232" s="73"/>
      <c r="IB3232" s="73"/>
    </row>
    <row r="3233" spans="235:236">
      <c r="IA3233" s="73"/>
      <c r="IB3233" s="73"/>
    </row>
    <row r="3234" spans="235:236">
      <c r="IA3234" s="73"/>
      <c r="IB3234" s="73"/>
    </row>
    <row r="3235" spans="235:236">
      <c r="IA3235" s="73"/>
      <c r="IB3235" s="73"/>
    </row>
    <row r="3236" spans="235:236">
      <c r="IA3236" s="73"/>
      <c r="IB3236" s="73"/>
    </row>
    <row r="3237" spans="235:236">
      <c r="IA3237" s="73"/>
      <c r="IB3237" s="73"/>
    </row>
    <row r="3238" spans="235:236">
      <c r="IA3238" s="73"/>
      <c r="IB3238" s="73"/>
    </row>
    <row r="3239" spans="235:236">
      <c r="IA3239" s="73"/>
      <c r="IB3239" s="73"/>
    </row>
    <row r="3240" spans="235:236">
      <c r="IA3240" s="73"/>
      <c r="IB3240" s="73"/>
    </row>
    <row r="3241" spans="235:236">
      <c r="IA3241" s="73"/>
      <c r="IB3241" s="73"/>
    </row>
    <row r="3242" spans="235:236">
      <c r="IA3242" s="73"/>
      <c r="IB3242" s="73"/>
    </row>
    <row r="3243" spans="235:236">
      <c r="IA3243" s="73"/>
      <c r="IB3243" s="73"/>
    </row>
    <row r="3244" spans="235:236">
      <c r="IA3244" s="73"/>
      <c r="IB3244" s="73"/>
    </row>
    <row r="3245" spans="235:236">
      <c r="IA3245" s="73"/>
      <c r="IB3245" s="73"/>
    </row>
    <row r="3246" spans="235:236">
      <c r="IA3246" s="73"/>
      <c r="IB3246" s="73"/>
    </row>
    <row r="3247" spans="235:236">
      <c r="IA3247" s="73"/>
      <c r="IB3247" s="73"/>
    </row>
    <row r="3248" spans="235:236">
      <c r="IA3248" s="73"/>
      <c r="IB3248" s="73"/>
    </row>
    <row r="3249" spans="235:236">
      <c r="IA3249" s="73"/>
      <c r="IB3249" s="73"/>
    </row>
    <row r="3250" spans="235:236">
      <c r="IA3250" s="73"/>
      <c r="IB3250" s="73"/>
    </row>
    <row r="3251" spans="235:236">
      <c r="IA3251" s="73"/>
      <c r="IB3251" s="73"/>
    </row>
    <row r="3252" spans="235:236">
      <c r="IA3252" s="73"/>
      <c r="IB3252" s="73"/>
    </row>
    <row r="3253" spans="235:236">
      <c r="IA3253" s="73"/>
      <c r="IB3253" s="73"/>
    </row>
    <row r="3254" spans="235:236">
      <c r="IA3254" s="73"/>
      <c r="IB3254" s="73"/>
    </row>
    <row r="3255" spans="235:236">
      <c r="IA3255" s="73"/>
      <c r="IB3255" s="73"/>
    </row>
    <row r="3256" spans="235:236">
      <c r="IA3256" s="73"/>
      <c r="IB3256" s="73"/>
    </row>
    <row r="3257" spans="235:236">
      <c r="IA3257" s="73"/>
      <c r="IB3257" s="73"/>
    </row>
    <row r="3258" spans="235:236">
      <c r="IA3258" s="73"/>
      <c r="IB3258" s="73"/>
    </row>
    <row r="3259" spans="235:236">
      <c r="IA3259" s="73"/>
      <c r="IB3259" s="73"/>
    </row>
    <row r="3260" spans="235:236">
      <c r="IA3260" s="73"/>
      <c r="IB3260" s="73"/>
    </row>
    <row r="3261" spans="235:236">
      <c r="IA3261" s="73"/>
      <c r="IB3261" s="73"/>
    </row>
    <row r="3262" spans="235:236">
      <c r="IA3262" s="73"/>
      <c r="IB3262" s="73"/>
    </row>
    <row r="3263" spans="235:236">
      <c r="IA3263" s="73"/>
      <c r="IB3263" s="73"/>
    </row>
    <row r="3264" spans="235:236">
      <c r="IA3264" s="73"/>
      <c r="IB3264" s="73"/>
    </row>
    <row r="3265" spans="235:236">
      <c r="IA3265" s="73"/>
      <c r="IB3265" s="73"/>
    </row>
    <row r="3266" spans="235:236">
      <c r="IA3266" s="73"/>
      <c r="IB3266" s="73"/>
    </row>
    <row r="3267" spans="235:236">
      <c r="IA3267" s="73"/>
      <c r="IB3267" s="73"/>
    </row>
    <row r="3268" spans="235:236">
      <c r="IA3268" s="73"/>
      <c r="IB3268" s="73"/>
    </row>
    <row r="3269" spans="235:236">
      <c r="IA3269" s="73"/>
      <c r="IB3269" s="73"/>
    </row>
    <row r="3270" spans="235:236">
      <c r="IA3270" s="73"/>
      <c r="IB3270" s="73"/>
    </row>
    <row r="3271" spans="235:236">
      <c r="IA3271" s="73"/>
      <c r="IB3271" s="73"/>
    </row>
    <row r="3272" spans="235:236">
      <c r="IA3272" s="73"/>
      <c r="IB3272" s="73"/>
    </row>
    <row r="3273" spans="235:236">
      <c r="IA3273" s="73"/>
      <c r="IB3273" s="73"/>
    </row>
    <row r="3274" spans="235:236">
      <c r="IA3274" s="73"/>
      <c r="IB3274" s="73"/>
    </row>
    <row r="3275" spans="235:236">
      <c r="IA3275" s="73"/>
      <c r="IB3275" s="73"/>
    </row>
    <row r="3276" spans="235:236">
      <c r="IA3276" s="73"/>
      <c r="IB3276" s="73"/>
    </row>
    <row r="3277" spans="235:236">
      <c r="IA3277" s="73"/>
      <c r="IB3277" s="73"/>
    </row>
    <row r="3278" spans="235:236">
      <c r="IA3278" s="73"/>
      <c r="IB3278" s="73"/>
    </row>
    <row r="3279" spans="235:236">
      <c r="IA3279" s="73"/>
      <c r="IB3279" s="73"/>
    </row>
    <row r="3280" spans="235:236">
      <c r="IA3280" s="73"/>
      <c r="IB3280" s="73"/>
    </row>
    <row r="3281" spans="235:236">
      <c r="IA3281" s="73"/>
      <c r="IB3281" s="73"/>
    </row>
    <row r="3282" spans="235:236">
      <c r="IA3282" s="73"/>
      <c r="IB3282" s="73"/>
    </row>
    <row r="3283" spans="235:236">
      <c r="IA3283" s="73"/>
      <c r="IB3283" s="73"/>
    </row>
    <row r="3284" spans="235:236">
      <c r="IA3284" s="73"/>
      <c r="IB3284" s="73"/>
    </row>
    <row r="3285" spans="235:236">
      <c r="IA3285" s="73"/>
      <c r="IB3285" s="73"/>
    </row>
    <row r="3286" spans="235:236">
      <c r="IA3286" s="73"/>
      <c r="IB3286" s="73"/>
    </row>
    <row r="3287" spans="235:236">
      <c r="IA3287" s="73"/>
      <c r="IB3287" s="73"/>
    </row>
    <row r="3288" spans="235:236">
      <c r="IA3288" s="73"/>
      <c r="IB3288" s="73"/>
    </row>
    <row r="3289" spans="235:236">
      <c r="IA3289" s="73"/>
      <c r="IB3289" s="73"/>
    </row>
    <row r="3290" spans="235:236">
      <c r="IA3290" s="73"/>
      <c r="IB3290" s="73"/>
    </row>
    <row r="3291" spans="235:236">
      <c r="IA3291" s="73"/>
      <c r="IB3291" s="73"/>
    </row>
    <row r="3292" spans="235:236">
      <c r="IA3292" s="73"/>
      <c r="IB3292" s="73"/>
    </row>
    <row r="3293" spans="235:236">
      <c r="IA3293" s="73"/>
      <c r="IB3293" s="73"/>
    </row>
    <row r="3294" spans="235:236">
      <c r="IA3294" s="73"/>
      <c r="IB3294" s="73"/>
    </row>
    <row r="3295" spans="235:236">
      <c r="IA3295" s="73"/>
      <c r="IB3295" s="73"/>
    </row>
    <row r="3296" spans="235:236">
      <c r="IA3296" s="73"/>
      <c r="IB3296" s="73"/>
    </row>
    <row r="3297" spans="235:236">
      <c r="IA3297" s="73"/>
      <c r="IB3297" s="73"/>
    </row>
    <row r="3298" spans="235:236">
      <c r="IA3298" s="73"/>
      <c r="IB3298" s="73"/>
    </row>
    <row r="3299" spans="235:236">
      <c r="IA3299" s="73"/>
      <c r="IB3299" s="73"/>
    </row>
    <row r="3300" spans="235:236">
      <c r="IA3300" s="73"/>
      <c r="IB3300" s="73"/>
    </row>
    <row r="3301" spans="235:236">
      <c r="IA3301" s="73"/>
      <c r="IB3301" s="73"/>
    </row>
    <row r="3302" spans="235:236">
      <c r="IA3302" s="73"/>
      <c r="IB3302" s="73"/>
    </row>
    <row r="3303" spans="235:236">
      <c r="IA3303" s="73"/>
      <c r="IB3303" s="73"/>
    </row>
    <row r="3304" spans="235:236">
      <c r="IA3304" s="73"/>
      <c r="IB3304" s="73"/>
    </row>
    <row r="3305" spans="235:236">
      <c r="IA3305" s="73"/>
      <c r="IB3305" s="73"/>
    </row>
    <row r="3306" spans="235:236">
      <c r="IA3306" s="73"/>
      <c r="IB3306" s="73"/>
    </row>
    <row r="3307" spans="235:236">
      <c r="IA3307" s="73"/>
      <c r="IB3307" s="73"/>
    </row>
    <row r="3308" spans="235:236">
      <c r="IA3308" s="73"/>
      <c r="IB3308" s="73"/>
    </row>
    <row r="3309" spans="235:236">
      <c r="IA3309" s="73"/>
      <c r="IB3309" s="73"/>
    </row>
    <row r="3310" spans="235:236">
      <c r="IA3310" s="73"/>
      <c r="IB3310" s="73"/>
    </row>
    <row r="3311" spans="235:236">
      <c r="IA3311" s="73"/>
      <c r="IB3311" s="73"/>
    </row>
    <row r="3312" spans="235:236">
      <c r="IA3312" s="73"/>
      <c r="IB3312" s="73"/>
    </row>
    <row r="3313" spans="235:236">
      <c r="IA3313" s="73"/>
      <c r="IB3313" s="73"/>
    </row>
    <row r="3314" spans="235:236">
      <c r="IA3314" s="73"/>
      <c r="IB3314" s="73"/>
    </row>
    <row r="3315" spans="235:236">
      <c r="IA3315" s="73"/>
      <c r="IB3315" s="73"/>
    </row>
    <row r="3316" spans="235:236">
      <c r="IA3316" s="73"/>
      <c r="IB3316" s="73"/>
    </row>
    <row r="3317" spans="235:236">
      <c r="IA3317" s="73"/>
      <c r="IB3317" s="73"/>
    </row>
    <row r="3318" spans="235:236">
      <c r="IA3318" s="73"/>
      <c r="IB3318" s="73"/>
    </row>
    <row r="3319" spans="235:236">
      <c r="IA3319" s="73"/>
      <c r="IB3319" s="73"/>
    </row>
    <row r="3320" spans="235:236">
      <c r="IA3320" s="73"/>
      <c r="IB3320" s="73"/>
    </row>
    <row r="3321" spans="235:236">
      <c r="IA3321" s="73"/>
      <c r="IB3321" s="73"/>
    </row>
    <row r="3322" spans="235:236">
      <c r="IA3322" s="73"/>
      <c r="IB3322" s="73"/>
    </row>
    <row r="3323" spans="235:236">
      <c r="IA3323" s="73"/>
      <c r="IB3323" s="73"/>
    </row>
    <row r="3324" spans="235:236">
      <c r="IA3324" s="73"/>
      <c r="IB3324" s="73"/>
    </row>
    <row r="3325" spans="235:236">
      <c r="IA3325" s="73"/>
      <c r="IB3325" s="73"/>
    </row>
    <row r="3326" spans="235:236">
      <c r="IA3326" s="73"/>
      <c r="IB3326" s="73"/>
    </row>
    <row r="3327" spans="235:236">
      <c r="IA3327" s="73"/>
      <c r="IB3327" s="73"/>
    </row>
    <row r="3328" spans="235:236">
      <c r="IA3328" s="73"/>
      <c r="IB3328" s="73"/>
    </row>
    <row r="3329" spans="235:236">
      <c r="IA3329" s="73"/>
      <c r="IB3329" s="73"/>
    </row>
    <row r="3330" spans="235:236">
      <c r="IA3330" s="73"/>
      <c r="IB3330" s="73"/>
    </row>
    <row r="3331" spans="235:236">
      <c r="IA3331" s="73"/>
      <c r="IB3331" s="73"/>
    </row>
    <row r="3332" spans="235:236">
      <c r="IA3332" s="73"/>
      <c r="IB3332" s="73"/>
    </row>
    <row r="3333" spans="235:236">
      <c r="IA3333" s="73"/>
      <c r="IB3333" s="73"/>
    </row>
    <row r="3334" spans="235:236">
      <c r="IA3334" s="73"/>
      <c r="IB3334" s="73"/>
    </row>
    <row r="3335" spans="235:236">
      <c r="IA3335" s="73"/>
      <c r="IB3335" s="73"/>
    </row>
    <row r="3336" spans="235:236">
      <c r="IA3336" s="73"/>
      <c r="IB3336" s="73"/>
    </row>
    <row r="3337" spans="235:236">
      <c r="IA3337" s="73"/>
      <c r="IB3337" s="73"/>
    </row>
    <row r="3338" spans="235:236">
      <c r="IA3338" s="73"/>
      <c r="IB3338" s="73"/>
    </row>
    <row r="3339" spans="235:236">
      <c r="IA3339" s="73"/>
      <c r="IB3339" s="73"/>
    </row>
    <row r="3340" spans="235:236">
      <c r="IA3340" s="73"/>
      <c r="IB3340" s="73"/>
    </row>
    <row r="3341" spans="235:236">
      <c r="IA3341" s="73"/>
      <c r="IB3341" s="73"/>
    </row>
    <row r="3342" spans="235:236">
      <c r="IA3342" s="73"/>
      <c r="IB3342" s="73"/>
    </row>
    <row r="3343" spans="235:236">
      <c r="IA3343" s="73"/>
      <c r="IB3343" s="73"/>
    </row>
    <row r="3344" spans="235:236">
      <c r="IA3344" s="73"/>
      <c r="IB3344" s="73"/>
    </row>
    <row r="3345" spans="235:236">
      <c r="IA3345" s="73"/>
      <c r="IB3345" s="73"/>
    </row>
    <row r="3346" spans="235:236">
      <c r="IA3346" s="73"/>
      <c r="IB3346" s="73"/>
    </row>
    <row r="3347" spans="235:236">
      <c r="IA3347" s="73"/>
      <c r="IB3347" s="73"/>
    </row>
    <row r="3348" spans="235:236">
      <c r="IA3348" s="73"/>
      <c r="IB3348" s="73"/>
    </row>
    <row r="3349" spans="235:236">
      <c r="IA3349" s="73"/>
      <c r="IB3349" s="73"/>
    </row>
    <row r="3350" spans="235:236">
      <c r="IA3350" s="73"/>
      <c r="IB3350" s="73"/>
    </row>
    <row r="3351" spans="235:236">
      <c r="IA3351" s="73"/>
      <c r="IB3351" s="73"/>
    </row>
    <row r="3352" spans="235:236">
      <c r="IA3352" s="73"/>
      <c r="IB3352" s="73"/>
    </row>
    <row r="3353" spans="235:236">
      <c r="IA3353" s="73"/>
      <c r="IB3353" s="73"/>
    </row>
    <row r="3354" spans="235:236">
      <c r="IA3354" s="73"/>
      <c r="IB3354" s="73"/>
    </row>
    <row r="3355" spans="235:236">
      <c r="IA3355" s="73"/>
      <c r="IB3355" s="73"/>
    </row>
    <row r="3356" spans="235:236">
      <c r="IA3356" s="73"/>
      <c r="IB3356" s="73"/>
    </row>
    <row r="3357" spans="235:236">
      <c r="IA3357" s="73"/>
      <c r="IB3357" s="73"/>
    </row>
    <row r="3358" spans="235:236">
      <c r="IA3358" s="73"/>
      <c r="IB3358" s="73"/>
    </row>
    <row r="3359" spans="235:236">
      <c r="IA3359" s="73"/>
      <c r="IB3359" s="73"/>
    </row>
    <row r="3360" spans="235:236">
      <c r="IA3360" s="73"/>
      <c r="IB3360" s="73"/>
    </row>
    <row r="3361" spans="235:236">
      <c r="IA3361" s="73"/>
      <c r="IB3361" s="73"/>
    </row>
    <row r="3362" spans="235:236">
      <c r="IA3362" s="73"/>
      <c r="IB3362" s="73"/>
    </row>
    <row r="3363" spans="235:236">
      <c r="IA3363" s="73"/>
      <c r="IB3363" s="73"/>
    </row>
    <row r="3364" spans="235:236">
      <c r="IA3364" s="73"/>
      <c r="IB3364" s="73"/>
    </row>
    <row r="3365" spans="235:236">
      <c r="IA3365" s="73"/>
      <c r="IB3365" s="73"/>
    </row>
    <row r="3366" spans="235:236">
      <c r="IA3366" s="73"/>
      <c r="IB3366" s="73"/>
    </row>
    <row r="3367" spans="235:236">
      <c r="IA3367" s="73"/>
      <c r="IB3367" s="73"/>
    </row>
    <row r="3368" spans="235:236">
      <c r="IA3368" s="73"/>
      <c r="IB3368" s="73"/>
    </row>
    <row r="3369" spans="235:236">
      <c r="IA3369" s="73"/>
      <c r="IB3369" s="73"/>
    </row>
    <row r="3370" spans="235:236">
      <c r="IA3370" s="73"/>
      <c r="IB3370" s="73"/>
    </row>
    <row r="3371" spans="235:236">
      <c r="IA3371" s="73"/>
      <c r="IB3371" s="73"/>
    </row>
    <row r="3372" spans="235:236">
      <c r="IA3372" s="73"/>
      <c r="IB3372" s="73"/>
    </row>
    <row r="3373" spans="235:236">
      <c r="IA3373" s="73"/>
      <c r="IB3373" s="73"/>
    </row>
    <row r="3374" spans="235:236">
      <c r="IA3374" s="73"/>
      <c r="IB3374" s="73"/>
    </row>
    <row r="3375" spans="235:236">
      <c r="IA3375" s="73"/>
      <c r="IB3375" s="73"/>
    </row>
    <row r="3376" spans="235:236">
      <c r="IA3376" s="73"/>
      <c r="IB3376" s="73"/>
    </row>
    <row r="3377" spans="235:236">
      <c r="IA3377" s="73"/>
      <c r="IB3377" s="73"/>
    </row>
    <row r="3378" spans="235:236">
      <c r="IA3378" s="73"/>
      <c r="IB3378" s="73"/>
    </row>
    <row r="3379" spans="235:236">
      <c r="IA3379" s="73"/>
      <c r="IB3379" s="73"/>
    </row>
    <row r="3380" spans="235:236">
      <c r="IA3380" s="73"/>
      <c r="IB3380" s="73"/>
    </row>
    <row r="3381" spans="235:236">
      <c r="IA3381" s="73"/>
      <c r="IB3381" s="73"/>
    </row>
    <row r="3382" spans="235:236">
      <c r="IA3382" s="73"/>
      <c r="IB3382" s="73"/>
    </row>
    <row r="3383" spans="235:236">
      <c r="IA3383" s="73"/>
      <c r="IB3383" s="73"/>
    </row>
    <row r="3384" spans="235:236">
      <c r="IA3384" s="73"/>
      <c r="IB3384" s="73"/>
    </row>
    <row r="3385" spans="235:236">
      <c r="IA3385" s="73"/>
      <c r="IB3385" s="73"/>
    </row>
    <row r="3386" spans="235:236">
      <c r="IA3386" s="73"/>
      <c r="IB3386" s="73"/>
    </row>
    <row r="3387" spans="235:236">
      <c r="IA3387" s="73"/>
      <c r="IB3387" s="73"/>
    </row>
    <row r="3388" spans="235:236">
      <c r="IA3388" s="73"/>
      <c r="IB3388" s="73"/>
    </row>
    <row r="3389" spans="235:236">
      <c r="IA3389" s="73"/>
      <c r="IB3389" s="73"/>
    </row>
    <row r="3390" spans="235:236">
      <c r="IA3390" s="73"/>
      <c r="IB3390" s="73"/>
    </row>
    <row r="3391" spans="235:236">
      <c r="IA3391" s="73"/>
      <c r="IB3391" s="73"/>
    </row>
    <row r="3392" spans="235:236">
      <c r="IA3392" s="73"/>
      <c r="IB3392" s="73"/>
    </row>
    <row r="3393" spans="235:236">
      <c r="IA3393" s="73"/>
      <c r="IB3393" s="73"/>
    </row>
    <row r="3394" spans="235:236">
      <c r="IA3394" s="73"/>
      <c r="IB3394" s="73"/>
    </row>
    <row r="3395" spans="235:236">
      <c r="IA3395" s="73"/>
      <c r="IB3395" s="73"/>
    </row>
    <row r="3396" spans="235:236">
      <c r="IA3396" s="73"/>
      <c r="IB3396" s="73"/>
    </row>
    <row r="3397" spans="235:236">
      <c r="IA3397" s="73"/>
      <c r="IB3397" s="73"/>
    </row>
    <row r="3398" spans="235:236">
      <c r="IA3398" s="73"/>
      <c r="IB3398" s="73"/>
    </row>
    <row r="3399" spans="235:236">
      <c r="IA3399" s="73"/>
      <c r="IB3399" s="73"/>
    </row>
    <row r="3400" spans="235:236">
      <c r="IA3400" s="73"/>
      <c r="IB3400" s="73"/>
    </row>
    <row r="3401" spans="235:236">
      <c r="IA3401" s="73"/>
      <c r="IB3401" s="73"/>
    </row>
    <row r="3402" spans="235:236">
      <c r="IA3402" s="73"/>
      <c r="IB3402" s="73"/>
    </row>
    <row r="3403" spans="235:236">
      <c r="IA3403" s="73"/>
      <c r="IB3403" s="73"/>
    </row>
    <row r="3404" spans="235:236">
      <c r="IA3404" s="73"/>
      <c r="IB3404" s="73"/>
    </row>
    <row r="3405" spans="235:236">
      <c r="IA3405" s="73"/>
      <c r="IB3405" s="73"/>
    </row>
    <row r="3406" spans="235:236">
      <c r="IA3406" s="73"/>
      <c r="IB3406" s="73"/>
    </row>
    <row r="3407" spans="235:236">
      <c r="IA3407" s="73"/>
      <c r="IB3407" s="73"/>
    </row>
    <row r="3408" spans="235:236">
      <c r="IA3408" s="73"/>
      <c r="IB3408" s="73"/>
    </row>
    <row r="3409" spans="235:236">
      <c r="IA3409" s="73"/>
      <c r="IB3409" s="73"/>
    </row>
    <row r="3410" spans="235:236">
      <c r="IA3410" s="73"/>
      <c r="IB3410" s="73"/>
    </row>
    <row r="3411" spans="235:236">
      <c r="IA3411" s="73"/>
      <c r="IB3411" s="73"/>
    </row>
    <row r="3412" spans="235:236">
      <c r="IA3412" s="73"/>
      <c r="IB3412" s="73"/>
    </row>
    <row r="3413" spans="235:236">
      <c r="IA3413" s="73"/>
      <c r="IB3413" s="73"/>
    </row>
    <row r="3414" spans="235:236">
      <c r="IA3414" s="73"/>
      <c r="IB3414" s="73"/>
    </row>
    <row r="3415" spans="235:236">
      <c r="IA3415" s="73"/>
      <c r="IB3415" s="73"/>
    </row>
    <row r="3416" spans="235:236">
      <c r="IA3416" s="73"/>
      <c r="IB3416" s="73"/>
    </row>
    <row r="3417" spans="235:236">
      <c r="IA3417" s="73"/>
      <c r="IB3417" s="73"/>
    </row>
    <row r="3418" spans="235:236">
      <c r="IA3418" s="73"/>
      <c r="IB3418" s="73"/>
    </row>
    <row r="3419" spans="235:236">
      <c r="IA3419" s="73"/>
      <c r="IB3419" s="73"/>
    </row>
    <row r="3420" spans="235:236">
      <c r="IA3420" s="73"/>
      <c r="IB3420" s="73"/>
    </row>
    <row r="3421" spans="235:236">
      <c r="IA3421" s="73"/>
      <c r="IB3421" s="73"/>
    </row>
    <row r="3422" spans="235:236">
      <c r="IA3422" s="73"/>
      <c r="IB3422" s="73"/>
    </row>
    <row r="3423" spans="235:236">
      <c r="IA3423" s="73"/>
      <c r="IB3423" s="73"/>
    </row>
    <row r="3424" spans="235:236">
      <c r="IA3424" s="73"/>
      <c r="IB3424" s="73"/>
    </row>
    <row r="3425" spans="235:236">
      <c r="IA3425" s="73"/>
      <c r="IB3425" s="73"/>
    </row>
    <row r="3426" spans="235:236">
      <c r="IA3426" s="73"/>
      <c r="IB3426" s="73"/>
    </row>
    <row r="3427" spans="235:236">
      <c r="IA3427" s="73"/>
      <c r="IB3427" s="73"/>
    </row>
    <row r="3428" spans="235:236">
      <c r="IA3428" s="73"/>
      <c r="IB3428" s="73"/>
    </row>
    <row r="3429" spans="235:236">
      <c r="IA3429" s="73"/>
      <c r="IB3429" s="73"/>
    </row>
    <row r="3430" spans="235:236">
      <c r="IA3430" s="73"/>
      <c r="IB3430" s="73"/>
    </row>
    <row r="3431" spans="235:236">
      <c r="IA3431" s="73"/>
      <c r="IB3431" s="73"/>
    </row>
    <row r="3432" spans="235:236">
      <c r="IA3432" s="73"/>
      <c r="IB3432" s="73"/>
    </row>
    <row r="3433" spans="235:236">
      <c r="IA3433" s="73"/>
      <c r="IB3433" s="73"/>
    </row>
    <row r="3434" spans="235:236">
      <c r="IA3434" s="73"/>
      <c r="IB3434" s="73"/>
    </row>
    <row r="3435" spans="235:236">
      <c r="IA3435" s="73"/>
      <c r="IB3435" s="73"/>
    </row>
    <row r="3436" spans="235:236">
      <c r="IA3436" s="73"/>
      <c r="IB3436" s="73"/>
    </row>
    <row r="3437" spans="235:236">
      <c r="IA3437" s="73"/>
      <c r="IB3437" s="73"/>
    </row>
    <row r="3438" spans="235:236">
      <c r="IA3438" s="73"/>
      <c r="IB3438" s="73"/>
    </row>
    <row r="3439" spans="235:236">
      <c r="IA3439" s="73"/>
      <c r="IB3439" s="73"/>
    </row>
    <row r="3440" spans="235:236">
      <c r="IA3440" s="73"/>
      <c r="IB3440" s="73"/>
    </row>
    <row r="3441" spans="235:236">
      <c r="IA3441" s="73"/>
      <c r="IB3441" s="73"/>
    </row>
    <row r="3442" spans="235:236">
      <c r="IA3442" s="73"/>
      <c r="IB3442" s="73"/>
    </row>
    <row r="3443" spans="235:236">
      <c r="IA3443" s="73"/>
      <c r="IB3443" s="73"/>
    </row>
    <row r="3444" spans="235:236">
      <c r="IA3444" s="73"/>
      <c r="IB3444" s="73"/>
    </row>
    <row r="3445" spans="235:236">
      <c r="IA3445" s="73"/>
      <c r="IB3445" s="73"/>
    </row>
    <row r="3446" spans="235:236">
      <c r="IA3446" s="73"/>
      <c r="IB3446" s="73"/>
    </row>
    <row r="3447" spans="235:236">
      <c r="IA3447" s="73"/>
      <c r="IB3447" s="73"/>
    </row>
    <row r="3448" spans="235:236">
      <c r="IA3448" s="73"/>
      <c r="IB3448" s="73"/>
    </row>
    <row r="3449" spans="235:236">
      <c r="IA3449" s="73"/>
      <c r="IB3449" s="73"/>
    </row>
    <row r="3450" spans="235:236">
      <c r="IA3450" s="73"/>
      <c r="IB3450" s="73"/>
    </row>
    <row r="3451" spans="235:236">
      <c r="IA3451" s="73"/>
      <c r="IB3451" s="73"/>
    </row>
    <row r="3452" spans="235:236">
      <c r="IA3452" s="73"/>
      <c r="IB3452" s="73"/>
    </row>
    <row r="3453" spans="235:236">
      <c r="IA3453" s="73"/>
      <c r="IB3453" s="73"/>
    </row>
    <row r="3454" spans="235:236">
      <c r="IA3454" s="73"/>
      <c r="IB3454" s="73"/>
    </row>
    <row r="3455" spans="235:236">
      <c r="IA3455" s="73"/>
      <c r="IB3455" s="73"/>
    </row>
    <row r="3456" spans="235:236">
      <c r="IA3456" s="73"/>
      <c r="IB3456" s="73"/>
    </row>
    <row r="3457" spans="235:236">
      <c r="IA3457" s="73"/>
      <c r="IB3457" s="73"/>
    </row>
    <row r="3458" spans="235:236">
      <c r="IA3458" s="73"/>
      <c r="IB3458" s="73"/>
    </row>
    <row r="3459" spans="235:236">
      <c r="IA3459" s="73"/>
      <c r="IB3459" s="73"/>
    </row>
    <row r="3460" spans="235:236">
      <c r="IA3460" s="73"/>
      <c r="IB3460" s="73"/>
    </row>
    <row r="3461" spans="235:236">
      <c r="IA3461" s="73"/>
      <c r="IB3461" s="73"/>
    </row>
    <row r="3462" spans="235:236">
      <c r="IA3462" s="73"/>
      <c r="IB3462" s="73"/>
    </row>
    <row r="3463" spans="235:236">
      <c r="IA3463" s="73"/>
      <c r="IB3463" s="73"/>
    </row>
    <row r="3464" spans="235:236">
      <c r="IA3464" s="73"/>
      <c r="IB3464" s="73"/>
    </row>
    <row r="3465" spans="235:236">
      <c r="IA3465" s="73"/>
      <c r="IB3465" s="73"/>
    </row>
    <row r="3466" spans="235:236">
      <c r="IA3466" s="73"/>
      <c r="IB3466" s="73"/>
    </row>
    <row r="3467" spans="235:236">
      <c r="IA3467" s="73"/>
      <c r="IB3467" s="73"/>
    </row>
    <row r="3468" spans="235:236">
      <c r="IA3468" s="73"/>
      <c r="IB3468" s="73"/>
    </row>
    <row r="3469" spans="235:236">
      <c r="IA3469" s="73"/>
      <c r="IB3469" s="73"/>
    </row>
    <row r="3470" spans="235:236">
      <c r="IA3470" s="73"/>
      <c r="IB3470" s="73"/>
    </row>
    <row r="3471" spans="235:236">
      <c r="IA3471" s="73"/>
      <c r="IB3471" s="73"/>
    </row>
    <row r="3472" spans="235:236">
      <c r="IA3472" s="73"/>
      <c r="IB3472" s="73"/>
    </row>
    <row r="3473" spans="235:236">
      <c r="IA3473" s="73"/>
      <c r="IB3473" s="73"/>
    </row>
    <row r="3474" spans="235:236">
      <c r="IA3474" s="73"/>
      <c r="IB3474" s="73"/>
    </row>
    <row r="3475" spans="235:236">
      <c r="IA3475" s="73"/>
      <c r="IB3475" s="73"/>
    </row>
    <row r="3476" spans="235:236">
      <c r="IA3476" s="73"/>
      <c r="IB3476" s="73"/>
    </row>
    <row r="3477" spans="235:236">
      <c r="IA3477" s="73"/>
      <c r="IB3477" s="73"/>
    </row>
    <row r="3478" spans="235:236">
      <c r="IA3478" s="73"/>
      <c r="IB3478" s="73"/>
    </row>
    <row r="3479" spans="235:236">
      <c r="IA3479" s="73"/>
      <c r="IB3479" s="73"/>
    </row>
    <row r="3480" spans="235:236">
      <c r="IA3480" s="73"/>
      <c r="IB3480" s="73"/>
    </row>
    <row r="3481" spans="235:236">
      <c r="IA3481" s="73"/>
      <c r="IB3481" s="73"/>
    </row>
    <row r="3482" spans="235:236">
      <c r="IA3482" s="73"/>
      <c r="IB3482" s="73"/>
    </row>
    <row r="3483" spans="235:236">
      <c r="IA3483" s="73"/>
      <c r="IB3483" s="73"/>
    </row>
    <row r="3484" spans="235:236">
      <c r="IA3484" s="73"/>
      <c r="IB3484" s="73"/>
    </row>
    <row r="3485" spans="235:236">
      <c r="IA3485" s="73"/>
      <c r="IB3485" s="73"/>
    </row>
    <row r="3486" spans="235:236">
      <c r="IA3486" s="73"/>
      <c r="IB3486" s="73"/>
    </row>
    <row r="3487" spans="235:236">
      <c r="IA3487" s="73"/>
      <c r="IB3487" s="73"/>
    </row>
    <row r="3488" spans="235:236">
      <c r="IA3488" s="73"/>
      <c r="IB3488" s="73"/>
    </row>
    <row r="3489" spans="235:236">
      <c r="IA3489" s="73"/>
      <c r="IB3489" s="73"/>
    </row>
    <row r="3490" spans="235:236">
      <c r="IA3490" s="73"/>
      <c r="IB3490" s="73"/>
    </row>
    <row r="3491" spans="235:236">
      <c r="IA3491" s="73"/>
      <c r="IB3491" s="73"/>
    </row>
    <row r="3492" spans="235:236">
      <c r="IA3492" s="73"/>
      <c r="IB3492" s="73"/>
    </row>
    <row r="3493" spans="235:236">
      <c r="IA3493" s="73"/>
      <c r="IB3493" s="73"/>
    </row>
    <row r="3494" spans="235:236">
      <c r="IA3494" s="73"/>
      <c r="IB3494" s="73"/>
    </row>
    <row r="3495" spans="235:236">
      <c r="IA3495" s="73"/>
      <c r="IB3495" s="73"/>
    </row>
    <row r="3496" spans="235:236">
      <c r="IA3496" s="73"/>
      <c r="IB3496" s="73"/>
    </row>
    <row r="3497" spans="235:236">
      <c r="IA3497" s="73"/>
      <c r="IB3497" s="73"/>
    </row>
    <row r="3498" spans="235:236">
      <c r="IA3498" s="73"/>
      <c r="IB3498" s="73"/>
    </row>
    <row r="3499" spans="235:236">
      <c r="IA3499" s="73"/>
      <c r="IB3499" s="73"/>
    </row>
    <row r="3500" spans="235:236">
      <c r="IA3500" s="73"/>
      <c r="IB3500" s="73"/>
    </row>
    <row r="3501" spans="235:236">
      <c r="IA3501" s="73"/>
      <c r="IB3501" s="73"/>
    </row>
    <row r="3502" spans="235:236">
      <c r="IA3502" s="73"/>
      <c r="IB3502" s="73"/>
    </row>
    <row r="3503" spans="235:236">
      <c r="IA3503" s="73"/>
      <c r="IB3503" s="73"/>
    </row>
    <row r="3504" spans="235:236">
      <c r="IA3504" s="73"/>
      <c r="IB3504" s="73"/>
    </row>
    <row r="3505" spans="235:236">
      <c r="IA3505" s="73"/>
      <c r="IB3505" s="73"/>
    </row>
    <row r="3506" spans="235:236">
      <c r="IA3506" s="73"/>
      <c r="IB3506" s="73"/>
    </row>
    <row r="3507" spans="235:236">
      <c r="IA3507" s="73"/>
      <c r="IB3507" s="73"/>
    </row>
    <row r="3508" spans="235:236">
      <c r="IA3508" s="73"/>
      <c r="IB3508" s="73"/>
    </row>
    <row r="3509" spans="235:236">
      <c r="IA3509" s="73"/>
      <c r="IB3509" s="73"/>
    </row>
    <row r="3510" spans="235:236">
      <c r="IA3510" s="73"/>
      <c r="IB3510" s="73"/>
    </row>
    <row r="3511" spans="235:236">
      <c r="IA3511" s="73"/>
      <c r="IB3511" s="73"/>
    </row>
    <row r="3512" spans="235:236">
      <c r="IA3512" s="73"/>
      <c r="IB3512" s="73"/>
    </row>
    <row r="3513" spans="235:236">
      <c r="IA3513" s="73"/>
      <c r="IB3513" s="73"/>
    </row>
    <row r="3514" spans="235:236">
      <c r="IA3514" s="73"/>
      <c r="IB3514" s="73"/>
    </row>
    <row r="3515" spans="235:236">
      <c r="IA3515" s="73"/>
      <c r="IB3515" s="73"/>
    </row>
    <row r="3516" spans="235:236">
      <c r="IA3516" s="73"/>
      <c r="IB3516" s="73"/>
    </row>
    <row r="3517" spans="235:236">
      <c r="IA3517" s="73"/>
      <c r="IB3517" s="73"/>
    </row>
    <row r="3518" spans="235:236">
      <c r="IA3518" s="73"/>
      <c r="IB3518" s="73"/>
    </row>
    <row r="3519" spans="235:236">
      <c r="IA3519" s="73"/>
      <c r="IB3519" s="73"/>
    </row>
    <row r="3520" spans="235:236">
      <c r="IA3520" s="73"/>
      <c r="IB3520" s="73"/>
    </row>
    <row r="3521" spans="235:236">
      <c r="IA3521" s="73"/>
      <c r="IB3521" s="73"/>
    </row>
    <row r="3522" spans="235:236">
      <c r="IA3522" s="73"/>
      <c r="IB3522" s="73"/>
    </row>
    <row r="3523" spans="235:236">
      <c r="IA3523" s="73"/>
      <c r="IB3523" s="73"/>
    </row>
    <row r="3524" spans="235:236">
      <c r="IA3524" s="73"/>
      <c r="IB3524" s="73"/>
    </row>
    <row r="3525" spans="235:236">
      <c r="IA3525" s="73"/>
      <c r="IB3525" s="73"/>
    </row>
    <row r="3526" spans="235:236">
      <c r="IA3526" s="73"/>
      <c r="IB3526" s="73"/>
    </row>
    <row r="3527" spans="235:236">
      <c r="IA3527" s="73"/>
      <c r="IB3527" s="73"/>
    </row>
    <row r="3528" spans="235:236">
      <c r="IA3528" s="73"/>
      <c r="IB3528" s="73"/>
    </row>
    <row r="3529" spans="235:236">
      <c r="IA3529" s="73"/>
      <c r="IB3529" s="73"/>
    </row>
    <row r="3530" spans="235:236">
      <c r="IA3530" s="73"/>
      <c r="IB3530" s="73"/>
    </row>
    <row r="3531" spans="235:236">
      <c r="IA3531" s="73"/>
      <c r="IB3531" s="73"/>
    </row>
    <row r="3532" spans="235:236">
      <c r="IA3532" s="73"/>
      <c r="IB3532" s="73"/>
    </row>
    <row r="3533" spans="235:236">
      <c r="IA3533" s="73"/>
      <c r="IB3533" s="73"/>
    </row>
    <row r="3534" spans="235:236">
      <c r="IA3534" s="73"/>
      <c r="IB3534" s="73"/>
    </row>
    <row r="3535" spans="235:236">
      <c r="IA3535" s="73"/>
      <c r="IB3535" s="73"/>
    </row>
    <row r="3536" spans="235:236">
      <c r="IA3536" s="73"/>
      <c r="IB3536" s="73"/>
    </row>
    <row r="3537" spans="235:236">
      <c r="IA3537" s="73"/>
      <c r="IB3537" s="73"/>
    </row>
    <row r="3538" spans="235:236">
      <c r="IA3538" s="73"/>
      <c r="IB3538" s="73"/>
    </row>
    <row r="3539" spans="235:236">
      <c r="IA3539" s="73"/>
      <c r="IB3539" s="73"/>
    </row>
    <row r="3540" spans="235:236">
      <c r="IA3540" s="73"/>
      <c r="IB3540" s="73"/>
    </row>
    <row r="3541" spans="235:236">
      <c r="IA3541" s="73"/>
      <c r="IB3541" s="73"/>
    </row>
    <row r="3542" spans="235:236">
      <c r="IA3542" s="73"/>
      <c r="IB3542" s="73"/>
    </row>
    <row r="3543" spans="235:236">
      <c r="IA3543" s="73"/>
      <c r="IB3543" s="73"/>
    </row>
    <row r="3544" spans="235:236">
      <c r="IA3544" s="73"/>
      <c r="IB3544" s="73"/>
    </row>
    <row r="3545" spans="235:236">
      <c r="IA3545" s="73"/>
      <c r="IB3545" s="73"/>
    </row>
    <row r="3546" spans="235:236">
      <c r="IA3546" s="73"/>
      <c r="IB3546" s="73"/>
    </row>
    <row r="3547" spans="235:236">
      <c r="IA3547" s="73"/>
      <c r="IB3547" s="73"/>
    </row>
    <row r="3548" spans="235:236">
      <c r="IA3548" s="73"/>
      <c r="IB3548" s="73"/>
    </row>
    <row r="3549" spans="235:236">
      <c r="IA3549" s="73"/>
      <c r="IB3549" s="73"/>
    </row>
    <row r="3550" spans="235:236">
      <c r="IA3550" s="73"/>
      <c r="IB3550" s="73"/>
    </row>
    <row r="3551" spans="235:236">
      <c r="IA3551" s="73"/>
      <c r="IB3551" s="73"/>
    </row>
    <row r="3552" spans="235:236">
      <c r="IA3552" s="73"/>
      <c r="IB3552" s="73"/>
    </row>
    <row r="3553" spans="235:236">
      <c r="IA3553" s="73"/>
      <c r="IB3553" s="73"/>
    </row>
    <row r="3554" spans="235:236">
      <c r="IA3554" s="73"/>
      <c r="IB3554" s="73"/>
    </row>
    <row r="3555" spans="235:236">
      <c r="IA3555" s="73"/>
      <c r="IB3555" s="73"/>
    </row>
    <row r="3556" spans="235:236">
      <c r="IA3556" s="73"/>
      <c r="IB3556" s="73"/>
    </row>
    <row r="3557" spans="235:236">
      <c r="IA3557" s="73"/>
      <c r="IB3557" s="73"/>
    </row>
    <row r="3558" spans="235:236">
      <c r="IA3558" s="73"/>
      <c r="IB3558" s="73"/>
    </row>
    <row r="3559" spans="235:236">
      <c r="IA3559" s="73"/>
      <c r="IB3559" s="73"/>
    </row>
    <row r="3560" spans="235:236">
      <c r="IA3560" s="73"/>
      <c r="IB3560" s="73"/>
    </row>
    <row r="3561" spans="235:236">
      <c r="IA3561" s="73"/>
      <c r="IB3561" s="73"/>
    </row>
    <row r="3562" spans="235:236">
      <c r="IA3562" s="73"/>
      <c r="IB3562" s="73"/>
    </row>
    <row r="3563" spans="235:236">
      <c r="IA3563" s="73"/>
      <c r="IB3563" s="73"/>
    </row>
    <row r="3564" spans="235:236">
      <c r="IA3564" s="73"/>
      <c r="IB3564" s="73"/>
    </row>
    <row r="3565" spans="235:236">
      <c r="IA3565" s="73"/>
      <c r="IB3565" s="73"/>
    </row>
    <row r="3566" spans="235:236">
      <c r="IA3566" s="73"/>
      <c r="IB3566" s="73"/>
    </row>
    <row r="3567" spans="235:236">
      <c r="IA3567" s="73"/>
      <c r="IB3567" s="73"/>
    </row>
    <row r="3568" spans="235:236">
      <c r="IA3568" s="73"/>
      <c r="IB3568" s="73"/>
    </row>
    <row r="3569" spans="235:236">
      <c r="IA3569" s="73"/>
      <c r="IB3569" s="73"/>
    </row>
    <row r="3570" spans="235:236">
      <c r="IA3570" s="73"/>
      <c r="IB3570" s="73"/>
    </row>
    <row r="3571" spans="235:236">
      <c r="IA3571" s="73"/>
      <c r="IB3571" s="73"/>
    </row>
    <row r="3572" spans="235:236">
      <c r="IA3572" s="73"/>
      <c r="IB3572" s="73"/>
    </row>
    <row r="3573" spans="235:236">
      <c r="IA3573" s="73"/>
      <c r="IB3573" s="73"/>
    </row>
    <row r="3574" spans="235:236">
      <c r="IA3574" s="73"/>
      <c r="IB3574" s="73"/>
    </row>
    <row r="3575" spans="235:236">
      <c r="IA3575" s="73"/>
      <c r="IB3575" s="73"/>
    </row>
    <row r="3576" spans="235:236">
      <c r="IA3576" s="73"/>
      <c r="IB3576" s="73"/>
    </row>
    <row r="3577" spans="235:236">
      <c r="IA3577" s="73"/>
      <c r="IB3577" s="73"/>
    </row>
    <row r="3578" spans="235:236">
      <c r="IA3578" s="73"/>
      <c r="IB3578" s="73"/>
    </row>
    <row r="3579" spans="235:236">
      <c r="IA3579" s="73"/>
      <c r="IB3579" s="73"/>
    </row>
    <row r="3580" spans="235:236">
      <c r="IA3580" s="73"/>
      <c r="IB3580" s="73"/>
    </row>
    <row r="3581" spans="235:236">
      <c r="IA3581" s="73"/>
      <c r="IB3581" s="73"/>
    </row>
    <row r="3582" spans="235:236">
      <c r="IA3582" s="73"/>
      <c r="IB3582" s="73"/>
    </row>
    <row r="3583" spans="235:236">
      <c r="IA3583" s="73"/>
      <c r="IB3583" s="73"/>
    </row>
    <row r="3584" spans="235:236">
      <c r="IA3584" s="73"/>
      <c r="IB3584" s="73"/>
    </row>
    <row r="3585" spans="235:236">
      <c r="IA3585" s="73"/>
      <c r="IB3585" s="73"/>
    </row>
    <row r="3586" spans="235:236">
      <c r="IA3586" s="73"/>
      <c r="IB3586" s="73"/>
    </row>
    <row r="3587" spans="235:236">
      <c r="IA3587" s="73"/>
      <c r="IB3587" s="73"/>
    </row>
    <row r="3588" spans="235:236">
      <c r="IA3588" s="73"/>
      <c r="IB3588" s="73"/>
    </row>
    <row r="3589" spans="235:236">
      <c r="IA3589" s="73"/>
      <c r="IB3589" s="73"/>
    </row>
    <row r="3590" spans="235:236">
      <c r="IA3590" s="73"/>
      <c r="IB3590" s="73"/>
    </row>
    <row r="3591" spans="235:236">
      <c r="IA3591" s="73"/>
      <c r="IB3591" s="73"/>
    </row>
    <row r="3592" spans="235:236">
      <c r="IA3592" s="73"/>
      <c r="IB3592" s="73"/>
    </row>
    <row r="3593" spans="235:236">
      <c r="IA3593" s="73"/>
      <c r="IB3593" s="73"/>
    </row>
    <row r="3594" spans="235:236">
      <c r="IA3594" s="73"/>
      <c r="IB3594" s="73"/>
    </row>
    <row r="3595" spans="235:236">
      <c r="IA3595" s="73"/>
      <c r="IB3595" s="73"/>
    </row>
    <row r="3596" spans="235:236">
      <c r="IA3596" s="73"/>
      <c r="IB3596" s="73"/>
    </row>
    <row r="3597" spans="235:236">
      <c r="IA3597" s="73"/>
      <c r="IB3597" s="73"/>
    </row>
    <row r="3598" spans="235:236">
      <c r="IA3598" s="73"/>
      <c r="IB3598" s="73"/>
    </row>
    <row r="3599" spans="235:236">
      <c r="IA3599" s="73"/>
      <c r="IB3599" s="73"/>
    </row>
    <row r="3600" spans="235:236">
      <c r="IA3600" s="73"/>
      <c r="IB3600" s="73"/>
    </row>
    <row r="3601" spans="235:236">
      <c r="IA3601" s="73"/>
      <c r="IB3601" s="73"/>
    </row>
    <row r="3602" spans="235:236">
      <c r="IA3602" s="73"/>
      <c r="IB3602" s="73"/>
    </row>
    <row r="3603" spans="235:236">
      <c r="IA3603" s="73"/>
      <c r="IB3603" s="73"/>
    </row>
    <row r="3604" spans="235:236">
      <c r="IA3604" s="73"/>
      <c r="IB3604" s="73"/>
    </row>
    <row r="3605" spans="235:236">
      <c r="IA3605" s="73"/>
      <c r="IB3605" s="73"/>
    </row>
    <row r="3606" spans="235:236">
      <c r="IA3606" s="73"/>
      <c r="IB3606" s="73"/>
    </row>
    <row r="3607" spans="235:236">
      <c r="IA3607" s="73"/>
      <c r="IB3607" s="73"/>
    </row>
    <row r="3608" spans="235:236">
      <c r="IA3608" s="73"/>
      <c r="IB3608" s="73"/>
    </row>
    <row r="3609" spans="235:236">
      <c r="IA3609" s="73"/>
      <c r="IB3609" s="73"/>
    </row>
    <row r="3610" spans="235:236">
      <c r="IA3610" s="73"/>
      <c r="IB3610" s="73"/>
    </row>
    <row r="3611" spans="235:236">
      <c r="IA3611" s="73"/>
      <c r="IB3611" s="73"/>
    </row>
    <row r="3612" spans="235:236">
      <c r="IA3612" s="73"/>
      <c r="IB3612" s="73"/>
    </row>
    <row r="3613" spans="235:236">
      <c r="IA3613" s="73"/>
      <c r="IB3613" s="73"/>
    </row>
    <row r="3614" spans="235:236">
      <c r="IA3614" s="73"/>
      <c r="IB3614" s="73"/>
    </row>
    <row r="3615" spans="235:236">
      <c r="IA3615" s="73"/>
      <c r="IB3615" s="73"/>
    </row>
    <row r="3616" spans="235:236">
      <c r="IA3616" s="73"/>
      <c r="IB3616" s="73"/>
    </row>
    <row r="3617" spans="235:236">
      <c r="IA3617" s="73"/>
      <c r="IB3617" s="73"/>
    </row>
    <row r="3618" spans="235:236">
      <c r="IA3618" s="73"/>
      <c r="IB3618" s="73"/>
    </row>
    <row r="3619" spans="235:236">
      <c r="IA3619" s="73"/>
      <c r="IB3619" s="73"/>
    </row>
    <row r="3620" spans="235:236">
      <c r="IA3620" s="73"/>
      <c r="IB3620" s="73"/>
    </row>
    <row r="3621" spans="235:236">
      <c r="IA3621" s="73"/>
      <c r="IB3621" s="73"/>
    </row>
    <row r="3622" spans="235:236">
      <c r="IA3622" s="73"/>
      <c r="IB3622" s="73"/>
    </row>
    <row r="3623" spans="235:236">
      <c r="IA3623" s="73"/>
      <c r="IB3623" s="73"/>
    </row>
    <row r="3624" spans="235:236">
      <c r="IA3624" s="73"/>
      <c r="IB3624" s="73"/>
    </row>
    <row r="3625" spans="235:236">
      <c r="IA3625" s="73"/>
      <c r="IB3625" s="73"/>
    </row>
    <row r="3626" spans="235:236">
      <c r="IA3626" s="73"/>
      <c r="IB3626" s="73"/>
    </row>
    <row r="3627" spans="235:236">
      <c r="IA3627" s="73"/>
      <c r="IB3627" s="73"/>
    </row>
    <row r="3628" spans="235:236">
      <c r="IA3628" s="73"/>
      <c r="IB3628" s="73"/>
    </row>
    <row r="3629" spans="235:236">
      <c r="IA3629" s="73"/>
      <c r="IB3629" s="73"/>
    </row>
    <row r="3630" spans="235:236">
      <c r="IA3630" s="73"/>
      <c r="IB3630" s="73"/>
    </row>
    <row r="3631" spans="235:236">
      <c r="IA3631" s="73"/>
      <c r="IB3631" s="73"/>
    </row>
    <row r="3632" spans="235:236">
      <c r="IA3632" s="73"/>
      <c r="IB3632" s="73"/>
    </row>
    <row r="3633" spans="235:236">
      <c r="IA3633" s="73"/>
      <c r="IB3633" s="73"/>
    </row>
    <row r="3634" spans="235:236">
      <c r="IA3634" s="73"/>
      <c r="IB3634" s="73"/>
    </row>
    <row r="3635" spans="235:236">
      <c r="IA3635" s="73"/>
      <c r="IB3635" s="73"/>
    </row>
    <row r="3636" spans="235:236">
      <c r="IA3636" s="73"/>
      <c r="IB3636" s="73"/>
    </row>
    <row r="3637" spans="235:236">
      <c r="IA3637" s="73"/>
      <c r="IB3637" s="73"/>
    </row>
    <row r="3638" spans="235:236">
      <c r="IA3638" s="73"/>
      <c r="IB3638" s="73"/>
    </row>
    <row r="3639" spans="235:236">
      <c r="IA3639" s="73"/>
      <c r="IB3639" s="73"/>
    </row>
    <row r="3640" spans="235:236">
      <c r="IA3640" s="73"/>
      <c r="IB3640" s="73"/>
    </row>
    <row r="3641" spans="235:236">
      <c r="IA3641" s="73"/>
      <c r="IB3641" s="73"/>
    </row>
    <row r="3642" spans="235:236">
      <c r="IA3642" s="73"/>
      <c r="IB3642" s="73"/>
    </row>
    <row r="3643" spans="235:236">
      <c r="IA3643" s="73"/>
      <c r="IB3643" s="73"/>
    </row>
    <row r="3644" spans="235:236">
      <c r="IA3644" s="73"/>
      <c r="IB3644" s="73"/>
    </row>
    <row r="3645" spans="235:236">
      <c r="IA3645" s="73"/>
      <c r="IB3645" s="73"/>
    </row>
    <row r="3646" spans="235:236">
      <c r="IA3646" s="73"/>
      <c r="IB3646" s="73"/>
    </row>
    <row r="3647" spans="235:236">
      <c r="IA3647" s="73"/>
      <c r="IB3647" s="73"/>
    </row>
    <row r="3648" spans="235:236">
      <c r="IA3648" s="73"/>
      <c r="IB3648" s="73"/>
    </row>
    <row r="3649" spans="235:236">
      <c r="IA3649" s="73"/>
      <c r="IB3649" s="73"/>
    </row>
    <row r="3650" spans="235:236">
      <c r="IA3650" s="73"/>
      <c r="IB3650" s="73"/>
    </row>
    <row r="3651" spans="235:236">
      <c r="IA3651" s="73"/>
      <c r="IB3651" s="73"/>
    </row>
    <row r="3652" spans="235:236">
      <c r="IA3652" s="73"/>
      <c r="IB3652" s="73"/>
    </row>
    <row r="3653" spans="235:236">
      <c r="IA3653" s="73"/>
      <c r="IB3653" s="73"/>
    </row>
    <row r="3654" spans="235:236">
      <c r="IA3654" s="73"/>
      <c r="IB3654" s="73"/>
    </row>
    <row r="3655" spans="235:236">
      <c r="IA3655" s="73"/>
      <c r="IB3655" s="73"/>
    </row>
    <row r="3656" spans="235:236">
      <c r="IA3656" s="73"/>
      <c r="IB3656" s="73"/>
    </row>
    <row r="3657" spans="235:236">
      <c r="IA3657" s="73"/>
      <c r="IB3657" s="73"/>
    </row>
    <row r="3658" spans="235:236">
      <c r="IA3658" s="73"/>
      <c r="IB3658" s="73"/>
    </row>
    <row r="3659" spans="235:236">
      <c r="IA3659" s="73"/>
      <c r="IB3659" s="73"/>
    </row>
    <row r="3660" spans="235:236">
      <c r="IA3660" s="73"/>
      <c r="IB3660" s="73"/>
    </row>
    <row r="3661" spans="235:236">
      <c r="IA3661" s="73"/>
      <c r="IB3661" s="73"/>
    </row>
    <row r="3662" spans="235:236">
      <c r="IA3662" s="73"/>
      <c r="IB3662" s="73"/>
    </row>
    <row r="3663" spans="235:236">
      <c r="IA3663" s="73"/>
      <c r="IB3663" s="73"/>
    </row>
    <row r="3664" spans="235:236">
      <c r="IA3664" s="73"/>
      <c r="IB3664" s="73"/>
    </row>
    <row r="3665" spans="235:236">
      <c r="IA3665" s="73"/>
      <c r="IB3665" s="73"/>
    </row>
    <row r="3666" spans="235:236">
      <c r="IA3666" s="73"/>
      <c r="IB3666" s="73"/>
    </row>
    <row r="3667" spans="235:236">
      <c r="IA3667" s="73"/>
      <c r="IB3667" s="73"/>
    </row>
    <row r="3668" spans="235:236">
      <c r="IA3668" s="73"/>
      <c r="IB3668" s="73"/>
    </row>
    <row r="3669" spans="235:236">
      <c r="IA3669" s="73"/>
      <c r="IB3669" s="73"/>
    </row>
    <row r="3670" spans="235:236">
      <c r="IA3670" s="73"/>
      <c r="IB3670" s="73"/>
    </row>
    <row r="3671" spans="235:236">
      <c r="IA3671" s="73"/>
      <c r="IB3671" s="73"/>
    </row>
    <row r="3672" spans="235:236">
      <c r="IA3672" s="73"/>
      <c r="IB3672" s="73"/>
    </row>
    <row r="3673" spans="235:236">
      <c r="IA3673" s="73"/>
      <c r="IB3673" s="73"/>
    </row>
    <row r="3674" spans="235:236">
      <c r="IA3674" s="73"/>
      <c r="IB3674" s="73"/>
    </row>
    <row r="3675" spans="235:236">
      <c r="IA3675" s="73"/>
      <c r="IB3675" s="73"/>
    </row>
    <row r="3676" spans="235:236">
      <c r="IA3676" s="73"/>
      <c r="IB3676" s="73"/>
    </row>
    <row r="3677" spans="235:236">
      <c r="IA3677" s="73"/>
      <c r="IB3677" s="73"/>
    </row>
    <row r="3678" spans="235:236">
      <c r="IA3678" s="73"/>
      <c r="IB3678" s="73"/>
    </row>
    <row r="3679" spans="235:236">
      <c r="IA3679" s="73"/>
      <c r="IB3679" s="73"/>
    </row>
    <row r="3680" spans="235:236">
      <c r="IA3680" s="73"/>
      <c r="IB3680" s="73"/>
    </row>
    <row r="3681" spans="235:236">
      <c r="IA3681" s="73"/>
      <c r="IB3681" s="73"/>
    </row>
    <row r="3682" spans="235:236">
      <c r="IA3682" s="73"/>
      <c r="IB3682" s="73"/>
    </row>
    <row r="3683" spans="235:236">
      <c r="IA3683" s="73"/>
      <c r="IB3683" s="73"/>
    </row>
    <row r="3684" spans="235:236">
      <c r="IA3684" s="73"/>
      <c r="IB3684" s="73"/>
    </row>
    <row r="3685" spans="235:236">
      <c r="IA3685" s="73"/>
      <c r="IB3685" s="73"/>
    </row>
    <row r="3686" spans="235:236">
      <c r="IA3686" s="73"/>
      <c r="IB3686" s="73"/>
    </row>
    <row r="3687" spans="235:236">
      <c r="IA3687" s="73"/>
      <c r="IB3687" s="73"/>
    </row>
    <row r="3688" spans="235:236">
      <c r="IA3688" s="73"/>
      <c r="IB3688" s="73"/>
    </row>
    <row r="3689" spans="235:236">
      <c r="IA3689" s="73"/>
      <c r="IB3689" s="73"/>
    </row>
    <row r="3690" spans="235:236">
      <c r="IA3690" s="73"/>
      <c r="IB3690" s="73"/>
    </row>
    <row r="3691" spans="235:236">
      <c r="IA3691" s="73"/>
      <c r="IB3691" s="73"/>
    </row>
    <row r="3692" spans="235:236">
      <c r="IA3692" s="73"/>
      <c r="IB3692" s="73"/>
    </row>
    <row r="3693" spans="235:236">
      <c r="IA3693" s="73"/>
      <c r="IB3693" s="73"/>
    </row>
    <row r="3694" spans="235:236">
      <c r="IA3694" s="73"/>
      <c r="IB3694" s="73"/>
    </row>
    <row r="3695" spans="235:236">
      <c r="IA3695" s="73"/>
      <c r="IB3695" s="73"/>
    </row>
    <row r="3696" spans="235:236">
      <c r="IA3696" s="73"/>
      <c r="IB3696" s="73"/>
    </row>
    <row r="3697" spans="235:236">
      <c r="IA3697" s="73"/>
      <c r="IB3697" s="73"/>
    </row>
    <row r="3698" spans="235:236">
      <c r="IA3698" s="73"/>
      <c r="IB3698" s="73"/>
    </row>
    <row r="3699" spans="235:236">
      <c r="IA3699" s="73"/>
      <c r="IB3699" s="73"/>
    </row>
    <row r="3700" spans="235:236">
      <c r="IA3700" s="73"/>
      <c r="IB3700" s="73"/>
    </row>
    <row r="3701" spans="235:236">
      <c r="IA3701" s="73"/>
      <c r="IB3701" s="73"/>
    </row>
    <row r="3702" spans="235:236">
      <c r="IA3702" s="73"/>
      <c r="IB3702" s="73"/>
    </row>
    <row r="3703" spans="235:236">
      <c r="IA3703" s="73"/>
      <c r="IB3703" s="73"/>
    </row>
    <row r="3704" spans="235:236">
      <c r="IA3704" s="73"/>
      <c r="IB3704" s="73"/>
    </row>
    <row r="3705" spans="235:236">
      <c r="IA3705" s="73"/>
      <c r="IB3705" s="73"/>
    </row>
    <row r="3706" spans="235:236">
      <c r="IA3706" s="73"/>
      <c r="IB3706" s="73"/>
    </row>
    <row r="3707" spans="235:236">
      <c r="IA3707" s="73"/>
      <c r="IB3707" s="73"/>
    </row>
    <row r="3708" spans="235:236">
      <c r="IA3708" s="73"/>
      <c r="IB3708" s="73"/>
    </row>
    <row r="3709" spans="235:236">
      <c r="IA3709" s="73"/>
      <c r="IB3709" s="73"/>
    </row>
    <row r="3710" spans="235:236">
      <c r="IA3710" s="73"/>
      <c r="IB3710" s="73"/>
    </row>
    <row r="3711" spans="235:236">
      <c r="IA3711" s="73"/>
      <c r="IB3711" s="73"/>
    </row>
    <row r="3712" spans="235:236">
      <c r="IA3712" s="73"/>
      <c r="IB3712" s="73"/>
    </row>
    <row r="3713" spans="235:236">
      <c r="IA3713" s="73"/>
      <c r="IB3713" s="73"/>
    </row>
    <row r="3714" spans="235:236">
      <c r="IA3714" s="73"/>
      <c r="IB3714" s="73"/>
    </row>
    <row r="3715" spans="235:236">
      <c r="IA3715" s="73"/>
      <c r="IB3715" s="73"/>
    </row>
    <row r="3716" spans="235:236">
      <c r="IA3716" s="73"/>
      <c r="IB3716" s="73"/>
    </row>
    <row r="3717" spans="235:236">
      <c r="IA3717" s="73"/>
      <c r="IB3717" s="73"/>
    </row>
    <row r="3718" spans="235:236">
      <c r="IA3718" s="73"/>
      <c r="IB3718" s="73"/>
    </row>
    <row r="3719" spans="235:236">
      <c r="IA3719" s="73"/>
      <c r="IB3719" s="73"/>
    </row>
    <row r="3720" spans="235:236">
      <c r="IA3720" s="73"/>
      <c r="IB3720" s="73"/>
    </row>
    <row r="3721" spans="235:236">
      <c r="IA3721" s="73"/>
      <c r="IB3721" s="73"/>
    </row>
    <row r="3722" spans="235:236">
      <c r="IA3722" s="73"/>
      <c r="IB3722" s="73"/>
    </row>
    <row r="3723" spans="235:236">
      <c r="IA3723" s="73"/>
      <c r="IB3723" s="73"/>
    </row>
    <row r="3724" spans="235:236">
      <c r="IA3724" s="73"/>
      <c r="IB3724" s="73"/>
    </row>
    <row r="3725" spans="235:236">
      <c r="IA3725" s="73"/>
      <c r="IB3725" s="73"/>
    </row>
    <row r="3726" spans="235:236">
      <c r="IA3726" s="73"/>
      <c r="IB3726" s="73"/>
    </row>
    <row r="3727" spans="235:236">
      <c r="IA3727" s="73"/>
      <c r="IB3727" s="73"/>
    </row>
    <row r="3728" spans="235:236">
      <c r="IA3728" s="73"/>
      <c r="IB3728" s="73"/>
    </row>
    <row r="3729" spans="235:236">
      <c r="IA3729" s="73"/>
      <c r="IB3729" s="73"/>
    </row>
    <row r="3730" spans="235:236">
      <c r="IA3730" s="73"/>
      <c r="IB3730" s="73"/>
    </row>
    <row r="3731" spans="235:236">
      <c r="IA3731" s="73"/>
      <c r="IB3731" s="73"/>
    </row>
    <row r="3732" spans="235:236">
      <c r="IA3732" s="73"/>
      <c r="IB3732" s="73"/>
    </row>
    <row r="3733" spans="235:236">
      <c r="IA3733" s="73"/>
      <c r="IB3733" s="73"/>
    </row>
    <row r="3734" spans="235:236">
      <c r="IA3734" s="73"/>
      <c r="IB3734" s="73"/>
    </row>
    <row r="3735" spans="235:236">
      <c r="IA3735" s="73"/>
      <c r="IB3735" s="73"/>
    </row>
    <row r="3736" spans="235:236">
      <c r="IA3736" s="73"/>
      <c r="IB3736" s="73"/>
    </row>
    <row r="3737" spans="235:236">
      <c r="IA3737" s="73"/>
      <c r="IB3737" s="73"/>
    </row>
    <row r="3738" spans="235:236">
      <c r="IA3738" s="73"/>
      <c r="IB3738" s="73"/>
    </row>
    <row r="3739" spans="235:236">
      <c r="IA3739" s="73"/>
      <c r="IB3739" s="73"/>
    </row>
    <row r="3740" spans="235:236">
      <c r="IA3740" s="73"/>
      <c r="IB3740" s="73"/>
    </row>
    <row r="3741" spans="235:236">
      <c r="IA3741" s="73"/>
      <c r="IB3741" s="73"/>
    </row>
    <row r="3742" spans="235:236">
      <c r="IA3742" s="73"/>
      <c r="IB3742" s="73"/>
    </row>
    <row r="3743" spans="235:236">
      <c r="IA3743" s="73"/>
      <c r="IB3743" s="73"/>
    </row>
    <row r="3744" spans="235:236">
      <c r="IA3744" s="73"/>
      <c r="IB3744" s="73"/>
    </row>
    <row r="3745" spans="235:236">
      <c r="IA3745" s="73"/>
      <c r="IB3745" s="73"/>
    </row>
    <row r="3746" spans="235:236">
      <c r="IA3746" s="73"/>
      <c r="IB3746" s="73"/>
    </row>
    <row r="3747" spans="235:236">
      <c r="IA3747" s="73"/>
      <c r="IB3747" s="73"/>
    </row>
    <row r="3748" spans="235:236">
      <c r="IA3748" s="73"/>
      <c r="IB3748" s="73"/>
    </row>
    <row r="3749" spans="235:236">
      <c r="IA3749" s="73"/>
      <c r="IB3749" s="73"/>
    </row>
    <row r="3750" spans="235:236">
      <c r="IA3750" s="73"/>
      <c r="IB3750" s="73"/>
    </row>
    <row r="3751" spans="235:236">
      <c r="IA3751" s="73"/>
      <c r="IB3751" s="73"/>
    </row>
    <row r="3752" spans="235:236">
      <c r="IA3752" s="73"/>
      <c r="IB3752" s="73"/>
    </row>
    <row r="3753" spans="235:236">
      <c r="IA3753" s="73"/>
      <c r="IB3753" s="73"/>
    </row>
    <row r="3754" spans="235:236">
      <c r="IA3754" s="73"/>
      <c r="IB3754" s="73"/>
    </row>
    <row r="3755" spans="235:236">
      <c r="IA3755" s="73"/>
      <c r="IB3755" s="73"/>
    </row>
    <row r="3756" spans="235:236">
      <c r="IA3756" s="73"/>
      <c r="IB3756" s="73"/>
    </row>
    <row r="3757" spans="235:236">
      <c r="IA3757" s="73"/>
      <c r="IB3757" s="73"/>
    </row>
    <row r="3758" spans="235:236">
      <c r="IA3758" s="73"/>
      <c r="IB3758" s="73"/>
    </row>
    <row r="3759" spans="235:236">
      <c r="IA3759" s="73"/>
      <c r="IB3759" s="73"/>
    </row>
    <row r="3760" spans="235:236">
      <c r="IA3760" s="73"/>
      <c r="IB3760" s="73"/>
    </row>
    <row r="3761" spans="235:236">
      <c r="IA3761" s="73"/>
      <c r="IB3761" s="73"/>
    </row>
    <row r="3762" spans="235:236">
      <c r="IA3762" s="73"/>
      <c r="IB3762" s="73"/>
    </row>
    <row r="3763" spans="235:236">
      <c r="IA3763" s="73"/>
      <c r="IB3763" s="73"/>
    </row>
    <row r="3764" spans="235:236">
      <c r="IA3764" s="73"/>
      <c r="IB3764" s="73"/>
    </row>
    <row r="3765" spans="235:236">
      <c r="IA3765" s="73"/>
      <c r="IB3765" s="73"/>
    </row>
    <row r="3766" spans="235:236">
      <c r="IA3766" s="73"/>
      <c r="IB3766" s="73"/>
    </row>
    <row r="3767" spans="235:236">
      <c r="IA3767" s="73"/>
      <c r="IB3767" s="73"/>
    </row>
    <row r="3768" spans="235:236">
      <c r="IA3768" s="73"/>
      <c r="IB3768" s="73"/>
    </row>
    <row r="3769" spans="235:236">
      <c r="IA3769" s="73"/>
      <c r="IB3769" s="73"/>
    </row>
    <row r="3770" spans="235:236">
      <c r="IA3770" s="73"/>
      <c r="IB3770" s="73"/>
    </row>
    <row r="3771" spans="235:236">
      <c r="IA3771" s="73"/>
      <c r="IB3771" s="73"/>
    </row>
    <row r="3772" spans="235:236">
      <c r="IA3772" s="73"/>
      <c r="IB3772" s="73"/>
    </row>
    <row r="3773" spans="235:236">
      <c r="IA3773" s="73"/>
      <c r="IB3773" s="73"/>
    </row>
    <row r="3774" spans="235:236">
      <c r="IA3774" s="73"/>
      <c r="IB3774" s="73"/>
    </row>
    <row r="3775" spans="235:236">
      <c r="IA3775" s="73"/>
      <c r="IB3775" s="73"/>
    </row>
    <row r="3776" spans="235:236">
      <c r="IA3776" s="73"/>
      <c r="IB3776" s="73"/>
    </row>
    <row r="3777" spans="235:236">
      <c r="IA3777" s="73"/>
      <c r="IB3777" s="73"/>
    </row>
    <row r="3778" spans="235:236">
      <c r="IA3778" s="73"/>
      <c r="IB3778" s="73"/>
    </row>
    <row r="3779" spans="235:236">
      <c r="IA3779" s="73"/>
      <c r="IB3779" s="73"/>
    </row>
    <row r="3780" spans="235:236">
      <c r="IA3780" s="73"/>
      <c r="IB3780" s="73"/>
    </row>
    <row r="3781" spans="235:236">
      <c r="IA3781" s="73"/>
      <c r="IB3781" s="73"/>
    </row>
    <row r="3782" spans="235:236">
      <c r="IA3782" s="73"/>
      <c r="IB3782" s="73"/>
    </row>
    <row r="3783" spans="235:236">
      <c r="IA3783" s="73"/>
      <c r="IB3783" s="73"/>
    </row>
    <row r="3784" spans="235:236">
      <c r="IA3784" s="73"/>
      <c r="IB3784" s="73"/>
    </row>
    <row r="3785" spans="235:236">
      <c r="IA3785" s="73"/>
      <c r="IB3785" s="73"/>
    </row>
    <row r="3786" spans="235:236">
      <c r="IA3786" s="73"/>
      <c r="IB3786" s="73"/>
    </row>
    <row r="3787" spans="235:236">
      <c r="IA3787" s="73"/>
      <c r="IB3787" s="73"/>
    </row>
    <row r="3788" spans="235:236">
      <c r="IA3788" s="73"/>
      <c r="IB3788" s="73"/>
    </row>
    <row r="3789" spans="235:236">
      <c r="IA3789" s="73"/>
      <c r="IB3789" s="73"/>
    </row>
    <row r="3790" spans="235:236">
      <c r="IA3790" s="73"/>
      <c r="IB3790" s="73"/>
    </row>
    <row r="3791" spans="235:236">
      <c r="IA3791" s="73"/>
      <c r="IB3791" s="73"/>
    </row>
    <row r="3792" spans="235:236">
      <c r="IA3792" s="73"/>
      <c r="IB3792" s="73"/>
    </row>
    <row r="3793" spans="235:236">
      <c r="IA3793" s="73"/>
      <c r="IB3793" s="73"/>
    </row>
    <row r="3794" spans="235:236">
      <c r="IA3794" s="73"/>
      <c r="IB3794" s="73"/>
    </row>
    <row r="3795" spans="235:236">
      <c r="IA3795" s="73"/>
      <c r="IB3795" s="73"/>
    </row>
    <row r="3796" spans="235:236">
      <c r="IA3796" s="73"/>
      <c r="IB3796" s="73"/>
    </row>
    <row r="3797" spans="235:236">
      <c r="IA3797" s="73"/>
      <c r="IB3797" s="73"/>
    </row>
    <row r="3798" spans="235:236">
      <c r="IA3798" s="73"/>
      <c r="IB3798" s="73"/>
    </row>
    <row r="3799" spans="235:236">
      <c r="IA3799" s="73"/>
      <c r="IB3799" s="73"/>
    </row>
    <row r="3800" spans="235:236">
      <c r="IA3800" s="73"/>
      <c r="IB3800" s="73"/>
    </row>
    <row r="3801" spans="235:236">
      <c r="IA3801" s="73"/>
      <c r="IB3801" s="73"/>
    </row>
    <row r="3802" spans="235:236">
      <c r="IA3802" s="73"/>
      <c r="IB3802" s="73"/>
    </row>
    <row r="3803" spans="235:236">
      <c r="IA3803" s="73"/>
      <c r="IB3803" s="73"/>
    </row>
    <row r="3804" spans="235:236">
      <c r="IA3804" s="73"/>
      <c r="IB3804" s="73"/>
    </row>
    <row r="3805" spans="235:236">
      <c r="IA3805" s="73"/>
      <c r="IB3805" s="73"/>
    </row>
    <row r="3806" spans="235:236">
      <c r="IA3806" s="73"/>
      <c r="IB3806" s="73"/>
    </row>
    <row r="3807" spans="235:236">
      <c r="IA3807" s="73"/>
      <c r="IB3807" s="73"/>
    </row>
    <row r="3808" spans="235:236">
      <c r="IA3808" s="73"/>
      <c r="IB3808" s="73"/>
    </row>
    <row r="3809" spans="235:236">
      <c r="IA3809" s="73"/>
      <c r="IB3809" s="73"/>
    </row>
    <row r="3810" spans="235:236">
      <c r="IA3810" s="73"/>
      <c r="IB3810" s="73"/>
    </row>
    <row r="3811" spans="235:236">
      <c r="IA3811" s="73"/>
      <c r="IB3811" s="73"/>
    </row>
    <row r="3812" spans="235:236">
      <c r="IA3812" s="73"/>
      <c r="IB3812" s="73"/>
    </row>
    <row r="3813" spans="235:236">
      <c r="IA3813" s="73"/>
      <c r="IB3813" s="73"/>
    </row>
    <row r="3814" spans="235:236">
      <c r="IA3814" s="73"/>
      <c r="IB3814" s="73"/>
    </row>
    <row r="3815" spans="235:236">
      <c r="IA3815" s="73"/>
      <c r="IB3815" s="73"/>
    </row>
    <row r="3816" spans="235:236">
      <c r="IA3816" s="73"/>
      <c r="IB3816" s="73"/>
    </row>
    <row r="3817" spans="235:236">
      <c r="IA3817" s="73"/>
      <c r="IB3817" s="73"/>
    </row>
    <row r="3818" spans="235:236">
      <c r="IA3818" s="73"/>
      <c r="IB3818" s="73"/>
    </row>
    <row r="3819" spans="235:236">
      <c r="IA3819" s="73"/>
      <c r="IB3819" s="73"/>
    </row>
    <row r="3820" spans="235:236">
      <c r="IA3820" s="73"/>
      <c r="IB3820" s="73"/>
    </row>
    <row r="3821" spans="235:236">
      <c r="IA3821" s="73"/>
      <c r="IB3821" s="73"/>
    </row>
    <row r="3822" spans="235:236">
      <c r="IA3822" s="73"/>
      <c r="IB3822" s="73"/>
    </row>
    <row r="3823" spans="235:236">
      <c r="IA3823" s="73"/>
      <c r="IB3823" s="73"/>
    </row>
    <row r="3824" spans="235:236">
      <c r="IA3824" s="73"/>
      <c r="IB3824" s="73"/>
    </row>
    <row r="3825" spans="235:236">
      <c r="IA3825" s="73"/>
      <c r="IB3825" s="73"/>
    </row>
    <row r="3826" spans="235:236">
      <c r="IA3826" s="73"/>
      <c r="IB3826" s="73"/>
    </row>
    <row r="3827" spans="235:236">
      <c r="IA3827" s="73"/>
      <c r="IB3827" s="73"/>
    </row>
    <row r="3828" spans="235:236">
      <c r="IA3828" s="73"/>
      <c r="IB3828" s="73"/>
    </row>
    <row r="3829" spans="235:236">
      <c r="IA3829" s="73"/>
      <c r="IB3829" s="73"/>
    </row>
    <row r="3830" spans="235:236">
      <c r="IA3830" s="73"/>
      <c r="IB3830" s="73"/>
    </row>
    <row r="3831" spans="235:236">
      <c r="IA3831" s="73"/>
      <c r="IB3831" s="73"/>
    </row>
    <row r="3832" spans="235:236">
      <c r="IA3832" s="73"/>
      <c r="IB3832" s="73"/>
    </row>
    <row r="3833" spans="235:236">
      <c r="IA3833" s="73"/>
      <c r="IB3833" s="73"/>
    </row>
    <row r="3834" spans="235:236">
      <c r="IA3834" s="73"/>
      <c r="IB3834" s="73"/>
    </row>
    <row r="3835" spans="235:236">
      <c r="IA3835" s="73"/>
      <c r="IB3835" s="73"/>
    </row>
    <row r="3836" spans="235:236">
      <c r="IA3836" s="73"/>
      <c r="IB3836" s="73"/>
    </row>
    <row r="3837" spans="235:236">
      <c r="IA3837" s="73"/>
      <c r="IB3837" s="73"/>
    </row>
    <row r="3838" spans="235:236">
      <c r="IA3838" s="73"/>
      <c r="IB3838" s="73"/>
    </row>
    <row r="3839" spans="235:236">
      <c r="IA3839" s="73"/>
      <c r="IB3839" s="73"/>
    </row>
    <row r="3840" spans="235:236">
      <c r="IA3840" s="73"/>
      <c r="IB3840" s="73"/>
    </row>
    <row r="3841" spans="235:236">
      <c r="IA3841" s="73"/>
      <c r="IB3841" s="73"/>
    </row>
    <row r="3842" spans="235:236">
      <c r="IA3842" s="73"/>
      <c r="IB3842" s="73"/>
    </row>
    <row r="3843" spans="235:236">
      <c r="IA3843" s="73"/>
      <c r="IB3843" s="73"/>
    </row>
    <row r="3844" spans="235:236">
      <c r="IA3844" s="73"/>
      <c r="IB3844" s="73"/>
    </row>
    <row r="3845" spans="235:236">
      <c r="IA3845" s="73"/>
      <c r="IB3845" s="73"/>
    </row>
    <row r="3846" spans="235:236">
      <c r="IA3846" s="73"/>
      <c r="IB3846" s="73"/>
    </row>
    <row r="3847" spans="235:236">
      <c r="IA3847" s="73"/>
      <c r="IB3847" s="73"/>
    </row>
    <row r="3848" spans="235:236">
      <c r="IA3848" s="73"/>
      <c r="IB3848" s="73"/>
    </row>
    <row r="3849" spans="235:236">
      <c r="IA3849" s="73"/>
      <c r="IB3849" s="73"/>
    </row>
    <row r="3850" spans="235:236">
      <c r="IA3850" s="73"/>
      <c r="IB3850" s="73"/>
    </row>
    <row r="3851" spans="235:236">
      <c r="IA3851" s="73"/>
      <c r="IB3851" s="73"/>
    </row>
    <row r="3852" spans="235:236">
      <c r="IA3852" s="73"/>
      <c r="IB3852" s="73"/>
    </row>
    <row r="3853" spans="235:236">
      <c r="IA3853" s="73"/>
      <c r="IB3853" s="73"/>
    </row>
    <row r="3854" spans="235:236">
      <c r="IA3854" s="73"/>
      <c r="IB3854" s="73"/>
    </row>
    <row r="3855" spans="235:236">
      <c r="IA3855" s="73"/>
      <c r="IB3855" s="73"/>
    </row>
    <row r="3856" spans="235:236">
      <c r="IA3856" s="73"/>
      <c r="IB3856" s="73"/>
    </row>
    <row r="3857" spans="235:236">
      <c r="IA3857" s="73"/>
      <c r="IB3857" s="73"/>
    </row>
    <row r="3858" spans="235:236">
      <c r="IA3858" s="73"/>
      <c r="IB3858" s="73"/>
    </row>
    <row r="3859" spans="235:236">
      <c r="IA3859" s="73"/>
      <c r="IB3859" s="73"/>
    </row>
    <row r="3860" spans="235:236">
      <c r="IA3860" s="73"/>
      <c r="IB3860" s="73"/>
    </row>
    <row r="3861" spans="235:236">
      <c r="IA3861" s="73"/>
      <c r="IB3861" s="73"/>
    </row>
    <row r="3862" spans="235:236">
      <c r="IA3862" s="73"/>
      <c r="IB3862" s="73"/>
    </row>
    <row r="3863" spans="235:236">
      <c r="IA3863" s="73"/>
      <c r="IB3863" s="73"/>
    </row>
    <row r="3864" spans="235:236">
      <c r="IA3864" s="73"/>
      <c r="IB3864" s="73"/>
    </row>
    <row r="3865" spans="235:236">
      <c r="IA3865" s="73"/>
      <c r="IB3865" s="73"/>
    </row>
    <row r="3866" spans="235:236">
      <c r="IA3866" s="73"/>
      <c r="IB3866" s="73"/>
    </row>
    <row r="3867" spans="235:236">
      <c r="IA3867" s="73"/>
      <c r="IB3867" s="73"/>
    </row>
    <row r="3868" spans="235:236">
      <c r="IA3868" s="73"/>
      <c r="IB3868" s="73"/>
    </row>
    <row r="3869" spans="235:236">
      <c r="IA3869" s="73"/>
      <c r="IB3869" s="73"/>
    </row>
    <row r="3870" spans="235:236">
      <c r="IA3870" s="73"/>
      <c r="IB3870" s="73"/>
    </row>
    <row r="3871" spans="235:236">
      <c r="IA3871" s="73"/>
      <c r="IB3871" s="73"/>
    </row>
    <row r="3872" spans="235:236">
      <c r="IA3872" s="73"/>
      <c r="IB3872" s="73"/>
    </row>
    <row r="3873" spans="235:236">
      <c r="IA3873" s="73"/>
      <c r="IB3873" s="73"/>
    </row>
    <row r="3874" spans="235:236">
      <c r="IA3874" s="73"/>
      <c r="IB3874" s="73"/>
    </row>
    <row r="3875" spans="235:236">
      <c r="IA3875" s="73"/>
      <c r="IB3875" s="73"/>
    </row>
    <row r="3876" spans="235:236">
      <c r="IA3876" s="73"/>
      <c r="IB3876" s="73"/>
    </row>
    <row r="3877" spans="235:236">
      <c r="IA3877" s="73"/>
      <c r="IB3877" s="73"/>
    </row>
    <row r="3878" spans="235:236">
      <c r="IA3878" s="73"/>
      <c r="IB3878" s="73"/>
    </row>
    <row r="3879" spans="235:236">
      <c r="IA3879" s="73"/>
      <c r="IB3879" s="73"/>
    </row>
    <row r="3880" spans="235:236">
      <c r="IA3880" s="73"/>
      <c r="IB3880" s="73"/>
    </row>
    <row r="3881" spans="235:236">
      <c r="IA3881" s="73"/>
      <c r="IB3881" s="73"/>
    </row>
    <row r="3882" spans="235:236">
      <c r="IA3882" s="73"/>
      <c r="IB3882" s="73"/>
    </row>
    <row r="3883" spans="235:236">
      <c r="IA3883" s="73"/>
      <c r="IB3883" s="73"/>
    </row>
    <row r="3884" spans="235:236">
      <c r="IA3884" s="73"/>
      <c r="IB3884" s="73"/>
    </row>
    <row r="3885" spans="235:236">
      <c r="IA3885" s="73"/>
      <c r="IB3885" s="73"/>
    </row>
    <row r="3886" spans="235:236">
      <c r="IA3886" s="73"/>
      <c r="IB3886" s="73"/>
    </row>
    <row r="3887" spans="235:236">
      <c r="IA3887" s="73"/>
      <c r="IB3887" s="73"/>
    </row>
    <row r="3888" spans="235:236">
      <c r="IA3888" s="73"/>
      <c r="IB3888" s="73"/>
    </row>
    <row r="3889" spans="235:236">
      <c r="IA3889" s="73"/>
      <c r="IB3889" s="73"/>
    </row>
    <row r="3890" spans="235:236">
      <c r="IA3890" s="73"/>
      <c r="IB3890" s="73"/>
    </row>
    <row r="3891" spans="235:236">
      <c r="IA3891" s="73"/>
      <c r="IB3891" s="73"/>
    </row>
    <row r="3892" spans="235:236">
      <c r="IA3892" s="73"/>
      <c r="IB3892" s="73"/>
    </row>
    <row r="3893" spans="235:236">
      <c r="IA3893" s="73"/>
      <c r="IB3893" s="73"/>
    </row>
    <row r="3894" spans="235:236">
      <c r="IA3894" s="73"/>
      <c r="IB3894" s="73"/>
    </row>
    <row r="3895" spans="235:236">
      <c r="IA3895" s="73"/>
      <c r="IB3895" s="73"/>
    </row>
    <row r="3896" spans="235:236">
      <c r="IA3896" s="73"/>
      <c r="IB3896" s="73"/>
    </row>
    <row r="3897" spans="235:236">
      <c r="IA3897" s="73"/>
      <c r="IB3897" s="73"/>
    </row>
    <row r="3898" spans="235:236">
      <c r="IA3898" s="73"/>
      <c r="IB3898" s="73"/>
    </row>
    <row r="3899" spans="235:236">
      <c r="IA3899" s="73"/>
      <c r="IB3899" s="73"/>
    </row>
    <row r="3900" spans="235:236">
      <c r="IA3900" s="73"/>
      <c r="IB3900" s="73"/>
    </row>
    <row r="3901" spans="235:236">
      <c r="IA3901" s="73"/>
      <c r="IB3901" s="73"/>
    </row>
    <row r="3902" spans="235:236">
      <c r="IA3902" s="73"/>
      <c r="IB3902" s="73"/>
    </row>
    <row r="3903" spans="235:236">
      <c r="IA3903" s="73"/>
      <c r="IB3903" s="73"/>
    </row>
    <row r="3904" spans="235:236">
      <c r="IA3904" s="73"/>
      <c r="IB3904" s="73"/>
    </row>
    <row r="3905" spans="235:236">
      <c r="IA3905" s="73"/>
      <c r="IB3905" s="73"/>
    </row>
    <row r="3906" spans="235:236">
      <c r="IA3906" s="73"/>
      <c r="IB3906" s="73"/>
    </row>
    <row r="3907" spans="235:236">
      <c r="IA3907" s="73"/>
      <c r="IB3907" s="73"/>
    </row>
    <row r="3908" spans="235:236">
      <c r="IA3908" s="73"/>
      <c r="IB3908" s="73"/>
    </row>
    <row r="3909" spans="235:236">
      <c r="IA3909" s="73"/>
      <c r="IB3909" s="73"/>
    </row>
    <row r="3910" spans="235:236">
      <c r="IA3910" s="73"/>
      <c r="IB3910" s="73"/>
    </row>
    <row r="3911" spans="235:236">
      <c r="IA3911" s="73"/>
      <c r="IB3911" s="73"/>
    </row>
    <row r="3912" spans="235:236">
      <c r="IA3912" s="73"/>
      <c r="IB3912" s="73"/>
    </row>
    <row r="3913" spans="235:236">
      <c r="IA3913" s="73"/>
      <c r="IB3913" s="73"/>
    </row>
    <row r="3914" spans="235:236">
      <c r="IA3914" s="73"/>
      <c r="IB3914" s="73"/>
    </row>
    <row r="3915" spans="235:236">
      <c r="IA3915" s="73"/>
      <c r="IB3915" s="73"/>
    </row>
    <row r="3916" spans="235:236">
      <c r="IA3916" s="73"/>
      <c r="IB3916" s="73"/>
    </row>
    <row r="3917" spans="235:236">
      <c r="IA3917" s="73"/>
      <c r="IB3917" s="73"/>
    </row>
    <row r="3918" spans="235:236">
      <c r="IA3918" s="73"/>
      <c r="IB3918" s="73"/>
    </row>
    <row r="3919" spans="235:236">
      <c r="IA3919" s="73"/>
      <c r="IB3919" s="73"/>
    </row>
    <row r="3920" spans="235:236">
      <c r="IA3920" s="73"/>
      <c r="IB3920" s="73"/>
    </row>
    <row r="3921" spans="235:236">
      <c r="IA3921" s="73"/>
      <c r="IB3921" s="73"/>
    </row>
    <row r="3922" spans="235:236">
      <c r="IA3922" s="73"/>
      <c r="IB3922" s="73"/>
    </row>
    <row r="3923" spans="235:236">
      <c r="IA3923" s="73"/>
      <c r="IB3923" s="73"/>
    </row>
    <row r="3924" spans="235:236">
      <c r="IA3924" s="73"/>
      <c r="IB3924" s="73"/>
    </row>
    <row r="3925" spans="235:236">
      <c r="IA3925" s="73"/>
      <c r="IB3925" s="73"/>
    </row>
    <row r="3926" spans="235:236">
      <c r="IA3926" s="73"/>
      <c r="IB3926" s="73"/>
    </row>
    <row r="3927" spans="235:236">
      <c r="IA3927" s="73"/>
      <c r="IB3927" s="73"/>
    </row>
    <row r="3928" spans="235:236">
      <c r="IA3928" s="73"/>
      <c r="IB3928" s="73"/>
    </row>
    <row r="3929" spans="235:236">
      <c r="IA3929" s="73"/>
      <c r="IB3929" s="73"/>
    </row>
    <row r="3930" spans="235:236">
      <c r="IA3930" s="73"/>
      <c r="IB3930" s="73"/>
    </row>
    <row r="3931" spans="235:236">
      <c r="IA3931" s="73"/>
      <c r="IB3931" s="73"/>
    </row>
    <row r="3932" spans="235:236">
      <c r="IA3932" s="73"/>
      <c r="IB3932" s="73"/>
    </row>
    <row r="3933" spans="235:236">
      <c r="IA3933" s="73"/>
      <c r="IB3933" s="73"/>
    </row>
    <row r="3934" spans="235:236">
      <c r="IA3934" s="73"/>
      <c r="IB3934" s="73"/>
    </row>
    <row r="3935" spans="235:236">
      <c r="IA3935" s="73"/>
      <c r="IB3935" s="73"/>
    </row>
    <row r="3936" spans="235:236">
      <c r="IA3936" s="73"/>
      <c r="IB3936" s="73"/>
    </row>
    <row r="3937" spans="235:236">
      <c r="IA3937" s="73"/>
      <c r="IB3937" s="73"/>
    </row>
    <row r="3938" spans="235:236">
      <c r="IA3938" s="73"/>
      <c r="IB3938" s="73"/>
    </row>
    <row r="3939" spans="235:236">
      <c r="IA3939" s="73"/>
      <c r="IB3939" s="73"/>
    </row>
    <row r="3940" spans="235:236">
      <c r="IA3940" s="73"/>
      <c r="IB3940" s="73"/>
    </row>
    <row r="3941" spans="235:236">
      <c r="IA3941" s="73"/>
      <c r="IB3941" s="73"/>
    </row>
    <row r="3942" spans="235:236">
      <c r="IA3942" s="73"/>
      <c r="IB3942" s="73"/>
    </row>
    <row r="3943" spans="235:236">
      <c r="IA3943" s="73"/>
      <c r="IB3943" s="73"/>
    </row>
    <row r="3944" spans="235:236">
      <c r="IA3944" s="73"/>
      <c r="IB3944" s="73"/>
    </row>
    <row r="3945" spans="235:236">
      <c r="IA3945" s="73"/>
      <c r="IB3945" s="73"/>
    </row>
    <row r="3946" spans="235:236">
      <c r="IA3946" s="73"/>
      <c r="IB3946" s="73"/>
    </row>
    <row r="3947" spans="235:236">
      <c r="IA3947" s="73"/>
      <c r="IB3947" s="73"/>
    </row>
    <row r="3948" spans="235:236">
      <c r="IA3948" s="73"/>
      <c r="IB3948" s="73"/>
    </row>
    <row r="3949" spans="235:236">
      <c r="IA3949" s="73"/>
      <c r="IB3949" s="73"/>
    </row>
    <row r="3950" spans="235:236">
      <c r="IA3950" s="73"/>
      <c r="IB3950" s="73"/>
    </row>
    <row r="3951" spans="235:236">
      <c r="IA3951" s="73"/>
      <c r="IB3951" s="73"/>
    </row>
    <row r="3952" spans="235:236">
      <c r="IA3952" s="73"/>
      <c r="IB3952" s="73"/>
    </row>
    <row r="3953" spans="235:236">
      <c r="IA3953" s="73"/>
      <c r="IB3953" s="73"/>
    </row>
    <row r="3954" spans="235:236">
      <c r="IA3954" s="73"/>
      <c r="IB3954" s="73"/>
    </row>
    <row r="3955" spans="235:236">
      <c r="IA3955" s="73"/>
      <c r="IB3955" s="73"/>
    </row>
    <row r="3956" spans="235:236">
      <c r="IA3956" s="73"/>
      <c r="IB3956" s="73"/>
    </row>
    <row r="3957" spans="235:236">
      <c r="IA3957" s="73"/>
      <c r="IB3957" s="73"/>
    </row>
    <row r="3958" spans="235:236">
      <c r="IA3958" s="73"/>
      <c r="IB3958" s="73"/>
    </row>
    <row r="3959" spans="235:236">
      <c r="IA3959" s="73"/>
      <c r="IB3959" s="73"/>
    </row>
    <row r="3960" spans="235:236">
      <c r="IA3960" s="73"/>
      <c r="IB3960" s="73"/>
    </row>
    <row r="3961" spans="235:236">
      <c r="IA3961" s="73"/>
      <c r="IB3961" s="73"/>
    </row>
    <row r="3962" spans="235:236">
      <c r="IA3962" s="73"/>
      <c r="IB3962" s="73"/>
    </row>
    <row r="3963" spans="235:236">
      <c r="IA3963" s="73"/>
      <c r="IB3963" s="73"/>
    </row>
    <row r="3964" spans="235:236">
      <c r="IA3964" s="73"/>
      <c r="IB3964" s="73"/>
    </row>
    <row r="3965" spans="235:236">
      <c r="IA3965" s="73"/>
      <c r="IB3965" s="73"/>
    </row>
    <row r="3966" spans="235:236">
      <c r="IA3966" s="73"/>
      <c r="IB3966" s="73"/>
    </row>
    <row r="3967" spans="235:236">
      <c r="IA3967" s="73"/>
      <c r="IB3967" s="73"/>
    </row>
    <row r="3968" spans="235:236">
      <c r="IA3968" s="73"/>
      <c r="IB3968" s="73"/>
    </row>
    <row r="3969" spans="235:236">
      <c r="IA3969" s="73"/>
      <c r="IB3969" s="73"/>
    </row>
    <row r="3970" spans="235:236">
      <c r="IA3970" s="73"/>
      <c r="IB3970" s="73"/>
    </row>
    <row r="3971" spans="235:236">
      <c r="IA3971" s="73"/>
      <c r="IB3971" s="73"/>
    </row>
    <row r="3972" spans="235:236">
      <c r="IA3972" s="73"/>
      <c r="IB3972" s="73"/>
    </row>
    <row r="3973" spans="235:236">
      <c r="IA3973" s="73"/>
      <c r="IB3973" s="73"/>
    </row>
    <row r="3974" spans="235:236">
      <c r="IA3974" s="73"/>
      <c r="IB3974" s="73"/>
    </row>
    <row r="3975" spans="235:236">
      <c r="IA3975" s="73"/>
      <c r="IB3975" s="73"/>
    </row>
    <row r="3976" spans="235:236">
      <c r="IA3976" s="73"/>
      <c r="IB3976" s="73"/>
    </row>
    <row r="3977" spans="235:236">
      <c r="IA3977" s="73"/>
      <c r="IB3977" s="73"/>
    </row>
    <row r="3978" spans="235:236">
      <c r="IA3978" s="73"/>
      <c r="IB3978" s="73"/>
    </row>
    <row r="3979" spans="235:236">
      <c r="IA3979" s="73"/>
      <c r="IB3979" s="73"/>
    </row>
    <row r="3980" spans="235:236">
      <c r="IA3980" s="73"/>
      <c r="IB3980" s="73"/>
    </row>
    <row r="3981" spans="235:236">
      <c r="IA3981" s="73"/>
      <c r="IB3981" s="73"/>
    </row>
    <row r="3982" spans="235:236">
      <c r="IA3982" s="73"/>
      <c r="IB3982" s="73"/>
    </row>
    <row r="3983" spans="235:236">
      <c r="IA3983" s="73"/>
      <c r="IB3983" s="73"/>
    </row>
    <row r="3984" spans="235:236">
      <c r="IA3984" s="73"/>
      <c r="IB3984" s="73"/>
    </row>
    <row r="3985" spans="235:236">
      <c r="IA3985" s="73"/>
      <c r="IB3985" s="73"/>
    </row>
    <row r="3986" spans="235:236">
      <c r="IA3986" s="73"/>
      <c r="IB3986" s="73"/>
    </row>
    <row r="3987" spans="235:236">
      <c r="IA3987" s="73"/>
      <c r="IB3987" s="73"/>
    </row>
    <row r="3988" spans="235:236">
      <c r="IA3988" s="73"/>
      <c r="IB3988" s="73"/>
    </row>
    <row r="3989" spans="235:236">
      <c r="IA3989" s="73"/>
      <c r="IB3989" s="73"/>
    </row>
    <row r="3990" spans="235:236">
      <c r="IA3990" s="73"/>
      <c r="IB3990" s="73"/>
    </row>
    <row r="3991" spans="235:236">
      <c r="IA3991" s="73"/>
      <c r="IB3991" s="73"/>
    </row>
    <row r="3992" spans="235:236">
      <c r="IA3992" s="73"/>
      <c r="IB3992" s="73"/>
    </row>
    <row r="3993" spans="235:236">
      <c r="IA3993" s="73"/>
      <c r="IB3993" s="73"/>
    </row>
    <row r="3994" spans="235:236">
      <c r="IA3994" s="73"/>
      <c r="IB3994" s="73"/>
    </row>
    <row r="3995" spans="235:236">
      <c r="IA3995" s="73"/>
      <c r="IB3995" s="73"/>
    </row>
    <row r="3996" spans="235:236">
      <c r="IA3996" s="73"/>
      <c r="IB3996" s="73"/>
    </row>
    <row r="3997" spans="235:236">
      <c r="IA3997" s="73"/>
      <c r="IB3997" s="73"/>
    </row>
    <row r="3998" spans="235:236">
      <c r="IA3998" s="73"/>
      <c r="IB3998" s="73"/>
    </row>
    <row r="3999" spans="235:236">
      <c r="IA3999" s="73"/>
      <c r="IB3999" s="73"/>
    </row>
    <row r="4000" spans="235:236">
      <c r="IA4000" s="73"/>
      <c r="IB4000" s="73"/>
    </row>
    <row r="4001" spans="235:236">
      <c r="IA4001" s="73"/>
      <c r="IB4001" s="73"/>
    </row>
    <row r="4002" spans="235:236">
      <c r="IA4002" s="73"/>
      <c r="IB4002" s="73"/>
    </row>
    <row r="4003" spans="235:236">
      <c r="IA4003" s="73"/>
      <c r="IB4003" s="73"/>
    </row>
    <row r="4004" spans="235:236">
      <c r="IA4004" s="73"/>
      <c r="IB4004" s="73"/>
    </row>
    <row r="4005" spans="235:236">
      <c r="IA4005" s="73"/>
      <c r="IB4005" s="73"/>
    </row>
    <row r="4006" spans="235:236">
      <c r="IA4006" s="73"/>
      <c r="IB4006" s="73"/>
    </row>
    <row r="4007" spans="235:236">
      <c r="IA4007" s="73"/>
      <c r="IB4007" s="73"/>
    </row>
    <row r="4008" spans="235:236">
      <c r="IA4008" s="73"/>
      <c r="IB4008" s="73"/>
    </row>
    <row r="4009" spans="235:236">
      <c r="IA4009" s="73"/>
      <c r="IB4009" s="73"/>
    </row>
    <row r="4010" spans="235:236">
      <c r="IA4010" s="73"/>
      <c r="IB4010" s="73"/>
    </row>
    <row r="4011" spans="235:236">
      <c r="IA4011" s="73"/>
      <c r="IB4011" s="73"/>
    </row>
    <row r="4012" spans="235:236">
      <c r="IA4012" s="73"/>
      <c r="IB4012" s="73"/>
    </row>
    <row r="4013" spans="235:236">
      <c r="IA4013" s="73"/>
      <c r="IB4013" s="73"/>
    </row>
    <row r="4014" spans="235:236">
      <c r="IA4014" s="73"/>
      <c r="IB4014" s="73"/>
    </row>
    <row r="4015" spans="235:236">
      <c r="IA4015" s="73"/>
      <c r="IB4015" s="73"/>
    </row>
    <row r="4016" spans="235:236">
      <c r="IA4016" s="73"/>
      <c r="IB4016" s="73"/>
    </row>
    <row r="4017" spans="235:236">
      <c r="IA4017" s="73"/>
      <c r="IB4017" s="73"/>
    </row>
    <row r="4018" spans="235:236">
      <c r="IA4018" s="73"/>
      <c r="IB4018" s="73"/>
    </row>
    <row r="4019" spans="235:236">
      <c r="IA4019" s="73"/>
      <c r="IB4019" s="73"/>
    </row>
    <row r="4020" spans="235:236">
      <c r="IA4020" s="73"/>
      <c r="IB4020" s="73"/>
    </row>
    <row r="4021" spans="235:236">
      <c r="IA4021" s="73"/>
      <c r="IB4021" s="73"/>
    </row>
    <row r="4022" spans="235:236">
      <c r="IA4022" s="73"/>
      <c r="IB4022" s="73"/>
    </row>
    <row r="4023" spans="235:236">
      <c r="IA4023" s="73"/>
      <c r="IB4023" s="73"/>
    </row>
    <row r="4024" spans="235:236">
      <c r="IA4024" s="73"/>
      <c r="IB4024" s="73"/>
    </row>
    <row r="4025" spans="235:236">
      <c r="IA4025" s="73"/>
      <c r="IB4025" s="73"/>
    </row>
    <row r="4026" spans="235:236">
      <c r="IA4026" s="73"/>
      <c r="IB4026" s="73"/>
    </row>
    <row r="4027" spans="235:236">
      <c r="IA4027" s="73"/>
      <c r="IB4027" s="73"/>
    </row>
    <row r="4028" spans="235:236">
      <c r="IA4028" s="73"/>
      <c r="IB4028" s="73"/>
    </row>
    <row r="4029" spans="235:236">
      <c r="IA4029" s="73"/>
      <c r="IB4029" s="73"/>
    </row>
    <row r="4030" spans="235:236">
      <c r="IA4030" s="73"/>
      <c r="IB4030" s="73"/>
    </row>
    <row r="4031" spans="235:236">
      <c r="IA4031" s="73"/>
      <c r="IB4031" s="73"/>
    </row>
    <row r="4032" spans="235:236">
      <c r="IA4032" s="73"/>
      <c r="IB4032" s="73"/>
    </row>
    <row r="4033" spans="235:236">
      <c r="IA4033" s="73"/>
      <c r="IB4033" s="73"/>
    </row>
    <row r="4034" spans="235:236">
      <c r="IA4034" s="73"/>
      <c r="IB4034" s="73"/>
    </row>
    <row r="4035" spans="235:236">
      <c r="IA4035" s="73"/>
      <c r="IB4035" s="73"/>
    </row>
    <row r="4036" spans="235:236">
      <c r="IA4036" s="73"/>
      <c r="IB4036" s="73"/>
    </row>
    <row r="4037" spans="235:236">
      <c r="IA4037" s="73"/>
      <c r="IB4037" s="73"/>
    </row>
    <row r="4038" spans="235:236">
      <c r="IA4038" s="73"/>
      <c r="IB4038" s="73"/>
    </row>
    <row r="4039" spans="235:236">
      <c r="IA4039" s="73"/>
      <c r="IB4039" s="73"/>
    </row>
    <row r="4040" spans="235:236">
      <c r="IA4040" s="73"/>
      <c r="IB4040" s="73"/>
    </row>
    <row r="4041" spans="235:236">
      <c r="IA4041" s="73"/>
      <c r="IB4041" s="73"/>
    </row>
    <row r="4042" spans="235:236">
      <c r="IA4042" s="73"/>
      <c r="IB4042" s="73"/>
    </row>
    <row r="4043" spans="235:236">
      <c r="IA4043" s="73"/>
      <c r="IB4043" s="73"/>
    </row>
    <row r="4044" spans="235:236">
      <c r="IA4044" s="73"/>
      <c r="IB4044" s="73"/>
    </row>
    <row r="4045" spans="235:236">
      <c r="IA4045" s="73"/>
      <c r="IB4045" s="73"/>
    </row>
    <row r="4046" spans="235:236">
      <c r="IA4046" s="73"/>
      <c r="IB4046" s="73"/>
    </row>
    <row r="4047" spans="235:236">
      <c r="IA4047" s="73"/>
      <c r="IB4047" s="73"/>
    </row>
    <row r="4048" spans="235:236">
      <c r="IA4048" s="73"/>
      <c r="IB4048" s="73"/>
    </row>
    <row r="4049" spans="235:236">
      <c r="IA4049" s="73"/>
      <c r="IB4049" s="73"/>
    </row>
    <row r="4050" spans="235:236">
      <c r="IA4050" s="73"/>
      <c r="IB4050" s="73"/>
    </row>
    <row r="4051" spans="235:236">
      <c r="IA4051" s="73"/>
      <c r="IB4051" s="73"/>
    </row>
    <row r="4052" spans="235:236">
      <c r="IA4052" s="73"/>
      <c r="IB4052" s="73"/>
    </row>
    <row r="4053" spans="235:236">
      <c r="IA4053" s="73"/>
      <c r="IB4053" s="73"/>
    </row>
    <row r="4054" spans="235:236">
      <c r="IA4054" s="73"/>
      <c r="IB4054" s="73"/>
    </row>
    <row r="4055" spans="235:236">
      <c r="IA4055" s="73"/>
      <c r="IB4055" s="73"/>
    </row>
    <row r="4056" spans="235:236">
      <c r="IA4056" s="73"/>
      <c r="IB4056" s="73"/>
    </row>
    <row r="4057" spans="235:236">
      <c r="IA4057" s="73"/>
      <c r="IB4057" s="73"/>
    </row>
    <row r="4058" spans="235:236">
      <c r="IA4058" s="73"/>
      <c r="IB4058" s="73"/>
    </row>
    <row r="4059" spans="235:236">
      <c r="IA4059" s="73"/>
      <c r="IB4059" s="73"/>
    </row>
    <row r="4060" spans="235:236">
      <c r="IA4060" s="73"/>
      <c r="IB4060" s="73"/>
    </row>
    <row r="4061" spans="235:236">
      <c r="IA4061" s="73"/>
      <c r="IB4061" s="73"/>
    </row>
    <row r="4062" spans="235:236">
      <c r="IA4062" s="73"/>
      <c r="IB4062" s="73"/>
    </row>
    <row r="4063" spans="235:236">
      <c r="IA4063" s="73"/>
      <c r="IB4063" s="73"/>
    </row>
    <row r="4064" spans="235:236">
      <c r="IA4064" s="73"/>
      <c r="IB4064" s="73"/>
    </row>
    <row r="4065" spans="235:236">
      <c r="IA4065" s="73"/>
      <c r="IB4065" s="73"/>
    </row>
    <row r="4066" spans="235:236">
      <c r="IA4066" s="73"/>
      <c r="IB4066" s="73"/>
    </row>
    <row r="4067" spans="235:236">
      <c r="IA4067" s="73"/>
      <c r="IB4067" s="73"/>
    </row>
    <row r="4068" spans="235:236">
      <c r="IA4068" s="73"/>
      <c r="IB4068" s="73"/>
    </row>
    <row r="4069" spans="235:236">
      <c r="IA4069" s="73"/>
      <c r="IB4069" s="73"/>
    </row>
    <row r="4070" spans="235:236">
      <c r="IA4070" s="73"/>
      <c r="IB4070" s="73"/>
    </row>
    <row r="4071" spans="235:236">
      <c r="IA4071" s="73"/>
      <c r="IB4071" s="73"/>
    </row>
    <row r="4072" spans="235:236">
      <c r="IA4072" s="73"/>
      <c r="IB4072" s="73"/>
    </row>
    <row r="4073" spans="235:236">
      <c r="IA4073" s="73"/>
      <c r="IB4073" s="73"/>
    </row>
    <row r="4074" spans="235:236">
      <c r="IA4074" s="73"/>
      <c r="IB4074" s="73"/>
    </row>
    <row r="4075" spans="235:236">
      <c r="IA4075" s="73"/>
      <c r="IB4075" s="73"/>
    </row>
    <row r="4076" spans="235:236">
      <c r="IA4076" s="73"/>
      <c r="IB4076" s="73"/>
    </row>
    <row r="4077" spans="235:236">
      <c r="IA4077" s="73"/>
      <c r="IB4077" s="73"/>
    </row>
    <row r="4078" spans="235:236">
      <c r="IA4078" s="73"/>
      <c r="IB4078" s="73"/>
    </row>
    <row r="4079" spans="235:236">
      <c r="IA4079" s="73"/>
      <c r="IB4079" s="73"/>
    </row>
    <row r="4080" spans="235:236">
      <c r="IA4080" s="73"/>
      <c r="IB4080" s="73"/>
    </row>
    <row r="4081" spans="235:236">
      <c r="IA4081" s="73"/>
      <c r="IB4081" s="73"/>
    </row>
    <row r="4082" spans="235:236">
      <c r="IA4082" s="73"/>
      <c r="IB4082" s="73"/>
    </row>
    <row r="4083" spans="235:236">
      <c r="IA4083" s="73"/>
      <c r="IB4083" s="73"/>
    </row>
    <row r="4084" spans="235:236">
      <c r="IA4084" s="73"/>
      <c r="IB4084" s="73"/>
    </row>
    <row r="4085" spans="235:236">
      <c r="IA4085" s="73"/>
      <c r="IB4085" s="73"/>
    </row>
    <row r="4086" spans="235:236">
      <c r="IA4086" s="73"/>
      <c r="IB4086" s="73"/>
    </row>
    <row r="4087" spans="235:236">
      <c r="IA4087" s="73"/>
      <c r="IB4087" s="73"/>
    </row>
    <row r="4088" spans="235:236">
      <c r="IA4088" s="73"/>
      <c r="IB4088" s="73"/>
    </row>
    <row r="4089" spans="235:236">
      <c r="IA4089" s="73"/>
      <c r="IB4089" s="73"/>
    </row>
    <row r="4090" spans="235:236">
      <c r="IA4090" s="73"/>
      <c r="IB4090" s="73"/>
    </row>
    <row r="4091" spans="235:236">
      <c r="IA4091" s="73"/>
      <c r="IB4091" s="73"/>
    </row>
    <row r="4092" spans="235:236">
      <c r="IA4092" s="73"/>
      <c r="IB4092" s="73"/>
    </row>
    <row r="4093" spans="235:236">
      <c r="IA4093" s="73"/>
      <c r="IB4093" s="73"/>
    </row>
    <row r="4094" spans="235:236">
      <c r="IA4094" s="73"/>
      <c r="IB4094" s="73"/>
    </row>
    <row r="4095" spans="235:236">
      <c r="IA4095" s="73"/>
      <c r="IB4095" s="73"/>
    </row>
    <row r="4096" spans="235:236">
      <c r="IA4096" s="73"/>
      <c r="IB4096" s="73"/>
    </row>
    <row r="4097" spans="235:236">
      <c r="IA4097" s="73"/>
      <c r="IB4097" s="73"/>
    </row>
    <row r="4098" spans="235:236">
      <c r="IA4098" s="73"/>
      <c r="IB4098" s="73"/>
    </row>
    <row r="4099" spans="235:236">
      <c r="IA4099" s="73"/>
      <c r="IB4099" s="73"/>
    </row>
    <row r="4100" spans="235:236">
      <c r="IA4100" s="73"/>
      <c r="IB4100" s="73"/>
    </row>
    <row r="4101" spans="235:236">
      <c r="IA4101" s="73"/>
      <c r="IB4101" s="73"/>
    </row>
    <row r="4102" spans="235:236">
      <c r="IA4102" s="73"/>
      <c r="IB4102" s="73"/>
    </row>
    <row r="4103" spans="235:236">
      <c r="IA4103" s="73"/>
      <c r="IB4103" s="73"/>
    </row>
    <row r="4104" spans="235:236">
      <c r="IA4104" s="73"/>
      <c r="IB4104" s="73"/>
    </row>
    <row r="4105" spans="235:236">
      <c r="IA4105" s="73"/>
      <c r="IB4105" s="73"/>
    </row>
    <row r="4106" spans="235:236">
      <c r="IA4106" s="73"/>
      <c r="IB4106" s="73"/>
    </row>
    <row r="4107" spans="235:236">
      <c r="IA4107" s="73"/>
      <c r="IB4107" s="73"/>
    </row>
    <row r="4108" spans="235:236">
      <c r="IA4108" s="73"/>
      <c r="IB4108" s="73"/>
    </row>
    <row r="4109" spans="235:236">
      <c r="IA4109" s="73"/>
      <c r="IB4109" s="73"/>
    </row>
    <row r="4110" spans="235:236">
      <c r="IA4110" s="73"/>
      <c r="IB4110" s="73"/>
    </row>
    <row r="4111" spans="235:236">
      <c r="IA4111" s="73"/>
      <c r="IB4111" s="73"/>
    </row>
    <row r="4112" spans="235:236">
      <c r="IA4112" s="73"/>
      <c r="IB4112" s="73"/>
    </row>
    <row r="4113" spans="235:236">
      <c r="IA4113" s="73"/>
      <c r="IB4113" s="73"/>
    </row>
    <row r="4114" spans="235:236">
      <c r="IA4114" s="73"/>
      <c r="IB4114" s="73"/>
    </row>
    <row r="4115" spans="235:236">
      <c r="IA4115" s="73"/>
      <c r="IB4115" s="73"/>
    </row>
    <row r="4116" spans="235:236">
      <c r="IA4116" s="73"/>
      <c r="IB4116" s="73"/>
    </row>
    <row r="4117" spans="235:236">
      <c r="IA4117" s="73"/>
      <c r="IB4117" s="73"/>
    </row>
    <row r="4118" spans="235:236">
      <c r="IA4118" s="73"/>
      <c r="IB4118" s="73"/>
    </row>
    <row r="4119" spans="235:236">
      <c r="IA4119" s="73"/>
      <c r="IB4119" s="73"/>
    </row>
    <row r="4120" spans="235:236">
      <c r="IA4120" s="73"/>
      <c r="IB4120" s="73"/>
    </row>
    <row r="4121" spans="235:236">
      <c r="IA4121" s="73"/>
      <c r="IB4121" s="73"/>
    </row>
    <row r="4122" spans="235:236">
      <c r="IA4122" s="73"/>
      <c r="IB4122" s="73"/>
    </row>
    <row r="4123" spans="235:236">
      <c r="IA4123" s="73"/>
      <c r="IB4123" s="73"/>
    </row>
    <row r="4124" spans="235:236">
      <c r="IA4124" s="73"/>
      <c r="IB4124" s="73"/>
    </row>
    <row r="4125" spans="235:236">
      <c r="IA4125" s="73"/>
      <c r="IB4125" s="73"/>
    </row>
    <row r="4126" spans="235:236">
      <c r="IA4126" s="73"/>
      <c r="IB4126" s="73"/>
    </row>
    <row r="4127" spans="235:236">
      <c r="IA4127" s="73"/>
      <c r="IB4127" s="73"/>
    </row>
    <row r="4128" spans="235:236">
      <c r="IA4128" s="73"/>
      <c r="IB4128" s="73"/>
    </row>
    <row r="4129" spans="235:236">
      <c r="IA4129" s="73"/>
      <c r="IB4129" s="73"/>
    </row>
    <row r="4130" spans="235:236">
      <c r="IA4130" s="73"/>
      <c r="IB4130" s="73"/>
    </row>
    <row r="4131" spans="235:236">
      <c r="IA4131" s="73"/>
      <c r="IB4131" s="73"/>
    </row>
    <row r="4132" spans="235:236">
      <c r="IA4132" s="73"/>
      <c r="IB4132" s="73"/>
    </row>
    <row r="4133" spans="235:236">
      <c r="IA4133" s="73"/>
      <c r="IB4133" s="73"/>
    </row>
    <row r="4134" spans="235:236">
      <c r="IA4134" s="73"/>
      <c r="IB4134" s="73"/>
    </row>
    <row r="4135" spans="235:236">
      <c r="IA4135" s="73"/>
      <c r="IB4135" s="73"/>
    </row>
    <row r="4136" spans="235:236">
      <c r="IA4136" s="73"/>
      <c r="IB4136" s="73"/>
    </row>
    <row r="4137" spans="235:236">
      <c r="IA4137" s="73"/>
      <c r="IB4137" s="73"/>
    </row>
    <row r="4138" spans="235:236">
      <c r="IA4138" s="73"/>
      <c r="IB4138" s="73"/>
    </row>
    <row r="4139" spans="235:236">
      <c r="IA4139" s="73"/>
      <c r="IB4139" s="73"/>
    </row>
    <row r="4140" spans="235:236">
      <c r="IA4140" s="73"/>
      <c r="IB4140" s="73"/>
    </row>
    <row r="4141" spans="235:236">
      <c r="IA4141" s="73"/>
      <c r="IB4141" s="73"/>
    </row>
    <row r="4142" spans="235:236">
      <c r="IA4142" s="73"/>
      <c r="IB4142" s="73"/>
    </row>
    <row r="4143" spans="235:236">
      <c r="IA4143" s="73"/>
      <c r="IB4143" s="73"/>
    </row>
    <row r="4144" spans="235:236">
      <c r="IA4144" s="73"/>
      <c r="IB4144" s="73"/>
    </row>
    <row r="4145" spans="235:236">
      <c r="IA4145" s="73"/>
      <c r="IB4145" s="73"/>
    </row>
    <row r="4146" spans="235:236">
      <c r="IA4146" s="73"/>
      <c r="IB4146" s="73"/>
    </row>
    <row r="4147" spans="235:236">
      <c r="IA4147" s="73"/>
      <c r="IB4147" s="73"/>
    </row>
    <row r="4148" spans="235:236">
      <c r="IA4148" s="73"/>
      <c r="IB4148" s="73"/>
    </row>
    <row r="4149" spans="235:236">
      <c r="IA4149" s="73"/>
      <c r="IB4149" s="73"/>
    </row>
    <row r="4150" spans="235:236">
      <c r="IA4150" s="73"/>
      <c r="IB4150" s="73"/>
    </row>
    <row r="4151" spans="235:236">
      <c r="IA4151" s="73"/>
      <c r="IB4151" s="73"/>
    </row>
    <row r="4152" spans="235:236">
      <c r="IA4152" s="73"/>
      <c r="IB4152" s="73"/>
    </row>
    <row r="4153" spans="235:236">
      <c r="IA4153" s="73"/>
      <c r="IB4153" s="73"/>
    </row>
    <row r="4154" spans="235:236">
      <c r="IA4154" s="73"/>
      <c r="IB4154" s="73"/>
    </row>
    <row r="4155" spans="235:236">
      <c r="IA4155" s="73"/>
      <c r="IB4155" s="73"/>
    </row>
    <row r="4156" spans="235:236">
      <c r="IA4156" s="73"/>
      <c r="IB4156" s="73"/>
    </row>
    <row r="4157" spans="235:236">
      <c r="IA4157" s="73"/>
      <c r="IB4157" s="73"/>
    </row>
    <row r="4158" spans="235:236">
      <c r="IA4158" s="73"/>
      <c r="IB4158" s="73"/>
    </row>
    <row r="4159" spans="235:236">
      <c r="IA4159" s="73"/>
      <c r="IB4159" s="73"/>
    </row>
    <row r="4160" spans="235:236">
      <c r="IA4160" s="73"/>
      <c r="IB4160" s="73"/>
    </row>
    <row r="4161" spans="235:236">
      <c r="IA4161" s="73"/>
      <c r="IB4161" s="73"/>
    </row>
    <row r="4162" spans="235:236">
      <c r="IA4162" s="73"/>
      <c r="IB4162" s="73"/>
    </row>
    <row r="4163" spans="235:236">
      <c r="IA4163" s="73"/>
      <c r="IB4163" s="73"/>
    </row>
    <row r="4164" spans="235:236">
      <c r="IA4164" s="73"/>
      <c r="IB4164" s="73"/>
    </row>
    <row r="4165" spans="235:236">
      <c r="IA4165" s="73"/>
      <c r="IB4165" s="73"/>
    </row>
    <row r="4166" spans="235:236">
      <c r="IA4166" s="73"/>
      <c r="IB4166" s="73"/>
    </row>
    <row r="4167" spans="235:236">
      <c r="IA4167" s="73"/>
      <c r="IB4167" s="73"/>
    </row>
    <row r="4168" spans="235:236">
      <c r="IA4168" s="73"/>
      <c r="IB4168" s="73"/>
    </row>
    <row r="4169" spans="235:236">
      <c r="IA4169" s="73"/>
      <c r="IB4169" s="73"/>
    </row>
    <row r="4170" spans="235:236">
      <c r="IA4170" s="73"/>
      <c r="IB4170" s="73"/>
    </row>
    <row r="4171" spans="235:236">
      <c r="IA4171" s="73"/>
      <c r="IB4171" s="73"/>
    </row>
    <row r="4172" spans="235:236">
      <c r="IA4172" s="73"/>
      <c r="IB4172" s="73"/>
    </row>
    <row r="4173" spans="235:236">
      <c r="IA4173" s="73"/>
      <c r="IB4173" s="73"/>
    </row>
    <row r="4174" spans="235:236">
      <c r="IA4174" s="73"/>
      <c r="IB4174" s="73"/>
    </row>
    <row r="4175" spans="235:236">
      <c r="IA4175" s="73"/>
      <c r="IB4175" s="73"/>
    </row>
    <row r="4176" spans="235:236">
      <c r="IA4176" s="73"/>
      <c r="IB4176" s="73"/>
    </row>
    <row r="4177" spans="235:236">
      <c r="IA4177" s="73"/>
      <c r="IB4177" s="73"/>
    </row>
    <row r="4178" spans="235:236">
      <c r="IA4178" s="73"/>
      <c r="IB4178" s="73"/>
    </row>
    <row r="4179" spans="235:236">
      <c r="IA4179" s="73"/>
      <c r="IB4179" s="73"/>
    </row>
    <row r="4180" spans="235:236">
      <c r="IA4180" s="73"/>
      <c r="IB4180" s="73"/>
    </row>
    <row r="4181" spans="235:236">
      <c r="IA4181" s="73"/>
      <c r="IB4181" s="73"/>
    </row>
    <row r="4182" spans="235:236">
      <c r="IA4182" s="73"/>
      <c r="IB4182" s="73"/>
    </row>
    <row r="4183" spans="235:236">
      <c r="IA4183" s="73"/>
      <c r="IB4183" s="73"/>
    </row>
    <row r="4184" spans="235:236">
      <c r="IA4184" s="73"/>
      <c r="IB4184" s="73"/>
    </row>
    <row r="4185" spans="235:236">
      <c r="IA4185" s="73"/>
      <c r="IB4185" s="73"/>
    </row>
    <row r="4186" spans="235:236">
      <c r="IA4186" s="73"/>
      <c r="IB4186" s="73"/>
    </row>
    <row r="4187" spans="235:236">
      <c r="IA4187" s="73"/>
      <c r="IB4187" s="73"/>
    </row>
    <row r="4188" spans="235:236">
      <c r="IA4188" s="73"/>
      <c r="IB4188" s="73"/>
    </row>
    <row r="4189" spans="235:236">
      <c r="IA4189" s="73"/>
      <c r="IB4189" s="73"/>
    </row>
    <row r="4190" spans="235:236">
      <c r="IA4190" s="73"/>
      <c r="IB4190" s="73"/>
    </row>
    <row r="4191" spans="235:236">
      <c r="IA4191" s="73"/>
      <c r="IB4191" s="73"/>
    </row>
    <row r="4192" spans="235:236">
      <c r="IA4192" s="73"/>
      <c r="IB4192" s="73"/>
    </row>
    <row r="4193" spans="235:236">
      <c r="IA4193" s="73"/>
      <c r="IB4193" s="73"/>
    </row>
    <row r="4194" spans="235:236">
      <c r="IA4194" s="73"/>
      <c r="IB4194" s="73"/>
    </row>
    <row r="4195" spans="235:236">
      <c r="IA4195" s="73"/>
      <c r="IB4195" s="73"/>
    </row>
    <row r="4196" spans="235:236">
      <c r="IA4196" s="73"/>
      <c r="IB4196" s="73"/>
    </row>
    <row r="4197" spans="235:236">
      <c r="IA4197" s="73"/>
      <c r="IB4197" s="73"/>
    </row>
    <row r="4198" spans="235:236">
      <c r="IA4198" s="73"/>
      <c r="IB4198" s="73"/>
    </row>
    <row r="4199" spans="235:236">
      <c r="IA4199" s="73"/>
      <c r="IB4199" s="73"/>
    </row>
    <row r="4200" spans="235:236">
      <c r="IA4200" s="73"/>
      <c r="IB4200" s="73"/>
    </row>
    <row r="4201" spans="235:236">
      <c r="IA4201" s="73"/>
      <c r="IB4201" s="73"/>
    </row>
    <row r="4202" spans="235:236">
      <c r="IA4202" s="73"/>
      <c r="IB4202" s="73"/>
    </row>
    <row r="4203" spans="235:236">
      <c r="IA4203" s="73"/>
      <c r="IB4203" s="73"/>
    </row>
    <row r="4204" spans="235:236">
      <c r="IA4204" s="73"/>
      <c r="IB4204" s="73"/>
    </row>
    <row r="4205" spans="235:236">
      <c r="IA4205" s="73"/>
      <c r="IB4205" s="73"/>
    </row>
    <row r="4206" spans="235:236">
      <c r="IA4206" s="73"/>
      <c r="IB4206" s="73"/>
    </row>
    <row r="4207" spans="235:236">
      <c r="IA4207" s="73"/>
      <c r="IB4207" s="73"/>
    </row>
    <row r="4208" spans="235:236">
      <c r="IA4208" s="73"/>
      <c r="IB4208" s="73"/>
    </row>
    <row r="4209" spans="235:236">
      <c r="IA4209" s="73"/>
      <c r="IB4209" s="73"/>
    </row>
    <row r="4210" spans="235:236">
      <c r="IA4210" s="73"/>
      <c r="IB4210" s="73"/>
    </row>
    <row r="4211" spans="235:236">
      <c r="IA4211" s="73"/>
      <c r="IB4211" s="73"/>
    </row>
    <row r="4212" spans="235:236">
      <c r="IA4212" s="73"/>
      <c r="IB4212" s="73"/>
    </row>
    <row r="4213" spans="235:236">
      <c r="IA4213" s="73"/>
      <c r="IB4213" s="73"/>
    </row>
    <row r="4214" spans="235:236">
      <c r="IA4214" s="73"/>
      <c r="IB4214" s="73"/>
    </row>
    <row r="4215" spans="235:236">
      <c r="IA4215" s="73"/>
      <c r="IB4215" s="73"/>
    </row>
    <row r="4216" spans="235:236">
      <c r="IA4216" s="73"/>
      <c r="IB4216" s="73"/>
    </row>
    <row r="4217" spans="235:236">
      <c r="IA4217" s="73"/>
      <c r="IB4217" s="73"/>
    </row>
    <row r="4218" spans="235:236">
      <c r="IA4218" s="73"/>
      <c r="IB4218" s="73"/>
    </row>
    <row r="4219" spans="235:236">
      <c r="IA4219" s="73"/>
      <c r="IB4219" s="73"/>
    </row>
    <row r="4220" spans="235:236">
      <c r="IA4220" s="73"/>
      <c r="IB4220" s="73"/>
    </row>
    <row r="4221" spans="235:236">
      <c r="IA4221" s="73"/>
      <c r="IB4221" s="73"/>
    </row>
    <row r="4222" spans="235:236">
      <c r="IA4222" s="73"/>
      <c r="IB4222" s="73"/>
    </row>
    <row r="4223" spans="235:236">
      <c r="IA4223" s="73"/>
      <c r="IB4223" s="73"/>
    </row>
    <row r="4224" spans="235:236">
      <c r="IA4224" s="73"/>
      <c r="IB4224" s="73"/>
    </row>
    <row r="4225" spans="235:236">
      <c r="IA4225" s="73"/>
      <c r="IB4225" s="73"/>
    </row>
    <row r="4226" spans="235:236">
      <c r="IA4226" s="73"/>
      <c r="IB4226" s="73"/>
    </row>
    <row r="4227" spans="235:236">
      <c r="IA4227" s="73"/>
      <c r="IB4227" s="73"/>
    </row>
    <row r="4228" spans="235:236">
      <c r="IA4228" s="73"/>
      <c r="IB4228" s="73"/>
    </row>
    <row r="4229" spans="235:236">
      <c r="IA4229" s="73"/>
      <c r="IB4229" s="73"/>
    </row>
    <row r="4230" spans="235:236">
      <c r="IA4230" s="73"/>
      <c r="IB4230" s="73"/>
    </row>
    <row r="4231" spans="235:236">
      <c r="IA4231" s="73"/>
      <c r="IB4231" s="73"/>
    </row>
    <row r="4232" spans="235:236">
      <c r="IA4232" s="73"/>
      <c r="IB4232" s="73"/>
    </row>
    <row r="4233" spans="235:236">
      <c r="IA4233" s="73"/>
      <c r="IB4233" s="73"/>
    </row>
    <row r="4234" spans="235:236">
      <c r="IA4234" s="73"/>
      <c r="IB4234" s="73"/>
    </row>
    <row r="4235" spans="235:236">
      <c r="IA4235" s="73"/>
      <c r="IB4235" s="73"/>
    </row>
    <row r="4236" spans="235:236">
      <c r="IA4236" s="73"/>
      <c r="IB4236" s="73"/>
    </row>
    <row r="4237" spans="235:236">
      <c r="IA4237" s="73"/>
      <c r="IB4237" s="73"/>
    </row>
    <row r="4238" spans="235:236">
      <c r="IA4238" s="73"/>
      <c r="IB4238" s="73"/>
    </row>
    <row r="4239" spans="235:236">
      <c r="IA4239" s="73"/>
      <c r="IB4239" s="73"/>
    </row>
    <row r="4240" spans="235:236">
      <c r="IA4240" s="73"/>
      <c r="IB4240" s="73"/>
    </row>
    <row r="4241" spans="235:236">
      <c r="IA4241" s="73"/>
      <c r="IB4241" s="73"/>
    </row>
    <row r="4242" spans="235:236">
      <c r="IA4242" s="73"/>
      <c r="IB4242" s="73"/>
    </row>
    <row r="4243" spans="235:236">
      <c r="IA4243" s="73"/>
      <c r="IB4243" s="73"/>
    </row>
    <row r="4244" spans="235:236">
      <c r="IA4244" s="73"/>
      <c r="IB4244" s="73"/>
    </row>
    <row r="4245" spans="235:236">
      <c r="IA4245" s="73"/>
      <c r="IB4245" s="73"/>
    </row>
    <row r="4246" spans="235:236">
      <c r="IA4246" s="73"/>
      <c r="IB4246" s="73"/>
    </row>
    <row r="4247" spans="235:236">
      <c r="IA4247" s="73"/>
      <c r="IB4247" s="73"/>
    </row>
    <row r="4248" spans="235:236">
      <c r="IA4248" s="73"/>
      <c r="IB4248" s="73"/>
    </row>
    <row r="4249" spans="235:236">
      <c r="IA4249" s="73"/>
      <c r="IB4249" s="73"/>
    </row>
    <row r="4250" spans="235:236">
      <c r="IA4250" s="73"/>
      <c r="IB4250" s="73"/>
    </row>
    <row r="4251" spans="235:236">
      <c r="IA4251" s="73"/>
      <c r="IB4251" s="73"/>
    </row>
    <row r="4252" spans="235:236">
      <c r="IA4252" s="73"/>
      <c r="IB4252" s="73"/>
    </row>
    <row r="4253" spans="235:236">
      <c r="IA4253" s="73"/>
      <c r="IB4253" s="73"/>
    </row>
    <row r="4254" spans="235:236">
      <c r="IA4254" s="73"/>
      <c r="IB4254" s="73"/>
    </row>
    <row r="4255" spans="235:236">
      <c r="IA4255" s="73"/>
      <c r="IB4255" s="73"/>
    </row>
    <row r="4256" spans="235:236">
      <c r="IA4256" s="73"/>
      <c r="IB4256" s="73"/>
    </row>
    <row r="4257" spans="235:236">
      <c r="IA4257" s="73"/>
      <c r="IB4257" s="73"/>
    </row>
    <row r="4258" spans="235:236">
      <c r="IA4258" s="73"/>
      <c r="IB4258" s="73"/>
    </row>
    <row r="4259" spans="235:236">
      <c r="IA4259" s="73"/>
      <c r="IB4259" s="73"/>
    </row>
    <row r="4260" spans="235:236">
      <c r="IA4260" s="73"/>
      <c r="IB4260" s="73"/>
    </row>
    <row r="4261" spans="235:236">
      <c r="IA4261" s="73"/>
      <c r="IB4261" s="73"/>
    </row>
    <row r="4262" spans="235:236">
      <c r="IA4262" s="73"/>
      <c r="IB4262" s="73"/>
    </row>
    <row r="4263" spans="235:236">
      <c r="IA4263" s="73"/>
      <c r="IB4263" s="73"/>
    </row>
    <row r="4264" spans="235:236">
      <c r="IA4264" s="73"/>
      <c r="IB4264" s="73"/>
    </row>
    <row r="4265" spans="235:236">
      <c r="IA4265" s="73"/>
      <c r="IB4265" s="73"/>
    </row>
    <row r="4266" spans="235:236">
      <c r="IA4266" s="73"/>
      <c r="IB4266" s="73"/>
    </row>
    <row r="4267" spans="235:236">
      <c r="IA4267" s="73"/>
      <c r="IB4267" s="73"/>
    </row>
    <row r="4268" spans="235:236">
      <c r="IA4268" s="73"/>
      <c r="IB4268" s="73"/>
    </row>
    <row r="4269" spans="235:236">
      <c r="IA4269" s="73"/>
      <c r="IB4269" s="73"/>
    </row>
    <row r="4270" spans="235:236">
      <c r="IA4270" s="73"/>
      <c r="IB4270" s="73"/>
    </row>
    <row r="4271" spans="235:236">
      <c r="IA4271" s="73"/>
      <c r="IB4271" s="73"/>
    </row>
    <row r="4272" spans="235:236">
      <c r="IA4272" s="73"/>
      <c r="IB4272" s="73"/>
    </row>
    <row r="4273" spans="235:236">
      <c r="IA4273" s="73"/>
      <c r="IB4273" s="73"/>
    </row>
    <row r="4274" spans="235:236">
      <c r="IA4274" s="73"/>
      <c r="IB4274" s="73"/>
    </row>
    <row r="4275" spans="235:236">
      <c r="IA4275" s="73"/>
      <c r="IB4275" s="73"/>
    </row>
    <row r="4276" spans="235:236">
      <c r="IA4276" s="73"/>
      <c r="IB4276" s="73"/>
    </row>
    <row r="4277" spans="235:236">
      <c r="IA4277" s="73"/>
      <c r="IB4277" s="73"/>
    </row>
    <row r="4278" spans="235:236">
      <c r="IA4278" s="73"/>
      <c r="IB4278" s="73"/>
    </row>
    <row r="4279" spans="235:236">
      <c r="IA4279" s="73"/>
      <c r="IB4279" s="73"/>
    </row>
    <row r="4280" spans="235:236">
      <c r="IA4280" s="73"/>
      <c r="IB4280" s="73"/>
    </row>
    <row r="4281" spans="235:236">
      <c r="IA4281" s="73"/>
      <c r="IB4281" s="73"/>
    </row>
    <row r="4282" spans="235:236">
      <c r="IA4282" s="73"/>
      <c r="IB4282" s="73"/>
    </row>
    <row r="4283" spans="235:236">
      <c r="IA4283" s="73"/>
      <c r="IB4283" s="73"/>
    </row>
    <row r="4284" spans="235:236">
      <c r="IA4284" s="73"/>
      <c r="IB4284" s="73"/>
    </row>
    <row r="4285" spans="235:236">
      <c r="IA4285" s="73"/>
      <c r="IB4285" s="73"/>
    </row>
    <row r="4286" spans="235:236">
      <c r="IA4286" s="73"/>
      <c r="IB4286" s="73"/>
    </row>
    <row r="4287" spans="235:236">
      <c r="IA4287" s="73"/>
      <c r="IB4287" s="73"/>
    </row>
    <row r="4288" spans="235:236">
      <c r="IA4288" s="73"/>
      <c r="IB4288" s="73"/>
    </row>
    <row r="4289" spans="235:236">
      <c r="IA4289" s="73"/>
      <c r="IB4289" s="73"/>
    </row>
    <row r="4290" spans="235:236">
      <c r="IA4290" s="73"/>
      <c r="IB4290" s="73"/>
    </row>
    <row r="4291" spans="235:236">
      <c r="IA4291" s="73"/>
      <c r="IB4291" s="73"/>
    </row>
    <row r="4292" spans="235:236">
      <c r="IA4292" s="73"/>
      <c r="IB4292" s="73"/>
    </row>
    <row r="4293" spans="235:236">
      <c r="IA4293" s="73"/>
      <c r="IB4293" s="73"/>
    </row>
    <row r="4294" spans="235:236">
      <c r="IA4294" s="73"/>
      <c r="IB4294" s="73"/>
    </row>
    <row r="4295" spans="235:236">
      <c r="IA4295" s="73"/>
      <c r="IB4295" s="73"/>
    </row>
    <row r="4296" spans="235:236">
      <c r="IA4296" s="73"/>
      <c r="IB4296" s="73"/>
    </row>
    <row r="4297" spans="235:236">
      <c r="IA4297" s="73"/>
      <c r="IB4297" s="73"/>
    </row>
    <row r="4298" spans="235:236">
      <c r="IA4298" s="73"/>
      <c r="IB4298" s="73"/>
    </row>
    <row r="4299" spans="235:236">
      <c r="IA4299" s="73"/>
      <c r="IB4299" s="73"/>
    </row>
    <row r="4300" spans="235:236">
      <c r="IA4300" s="73"/>
      <c r="IB4300" s="73"/>
    </row>
    <row r="4301" spans="235:236">
      <c r="IA4301" s="73"/>
      <c r="IB4301" s="73"/>
    </row>
    <row r="4302" spans="235:236">
      <c r="IA4302" s="73"/>
      <c r="IB4302" s="73"/>
    </row>
    <row r="4303" spans="235:236">
      <c r="IA4303" s="73"/>
      <c r="IB4303" s="73"/>
    </row>
    <row r="4304" spans="235:236">
      <c r="IA4304" s="73"/>
      <c r="IB4304" s="73"/>
    </row>
    <row r="4305" spans="235:236">
      <c r="IA4305" s="73"/>
      <c r="IB4305" s="73"/>
    </row>
    <row r="4306" spans="235:236">
      <c r="IA4306" s="73"/>
      <c r="IB4306" s="73"/>
    </row>
    <row r="4307" spans="235:236">
      <c r="IA4307" s="73"/>
      <c r="IB4307" s="73"/>
    </row>
    <row r="4308" spans="235:236">
      <c r="IA4308" s="73"/>
      <c r="IB4308" s="73"/>
    </row>
    <row r="4309" spans="235:236">
      <c r="IA4309" s="73"/>
      <c r="IB4309" s="73"/>
    </row>
    <row r="4310" spans="235:236">
      <c r="IA4310" s="73"/>
      <c r="IB4310" s="73"/>
    </row>
    <row r="4311" spans="235:236">
      <c r="IA4311" s="73"/>
      <c r="IB4311" s="73"/>
    </row>
    <row r="4312" spans="235:236">
      <c r="IA4312" s="73"/>
      <c r="IB4312" s="73"/>
    </row>
    <row r="4313" spans="235:236">
      <c r="IA4313" s="73"/>
      <c r="IB4313" s="73"/>
    </row>
    <row r="4314" spans="235:236">
      <c r="IA4314" s="73"/>
      <c r="IB4314" s="73"/>
    </row>
    <row r="4315" spans="235:236">
      <c r="IA4315" s="73"/>
      <c r="IB4315" s="73"/>
    </row>
    <row r="4316" spans="235:236">
      <c r="IA4316" s="73"/>
      <c r="IB4316" s="73"/>
    </row>
    <row r="4317" spans="235:236">
      <c r="IA4317" s="73"/>
      <c r="IB4317" s="73"/>
    </row>
    <row r="4318" spans="235:236">
      <c r="IA4318" s="73"/>
      <c r="IB4318" s="73"/>
    </row>
    <row r="4319" spans="235:236">
      <c r="IA4319" s="73"/>
      <c r="IB4319" s="73"/>
    </row>
    <row r="4320" spans="235:236">
      <c r="IA4320" s="73"/>
      <c r="IB4320" s="73"/>
    </row>
    <row r="4321" spans="235:236">
      <c r="IA4321" s="73"/>
      <c r="IB4321" s="73"/>
    </row>
    <row r="4322" spans="235:236">
      <c r="IA4322" s="73"/>
      <c r="IB4322" s="73"/>
    </row>
    <row r="4323" spans="235:236">
      <c r="IA4323" s="73"/>
      <c r="IB4323" s="73"/>
    </row>
    <row r="4324" spans="235:236">
      <c r="IA4324" s="73"/>
      <c r="IB4324" s="73"/>
    </row>
    <row r="4325" spans="235:236">
      <c r="IA4325" s="73"/>
      <c r="IB4325" s="73"/>
    </row>
    <row r="4326" spans="235:236">
      <c r="IA4326" s="73"/>
      <c r="IB4326" s="73"/>
    </row>
    <row r="4327" spans="235:236">
      <c r="IA4327" s="73"/>
      <c r="IB4327" s="73"/>
    </row>
    <row r="4328" spans="235:236">
      <c r="IA4328" s="73"/>
      <c r="IB4328" s="73"/>
    </row>
    <row r="4329" spans="235:236">
      <c r="IA4329" s="73"/>
      <c r="IB4329" s="73"/>
    </row>
    <row r="4330" spans="235:236">
      <c r="IA4330" s="73"/>
      <c r="IB4330" s="73"/>
    </row>
    <row r="4331" spans="235:236">
      <c r="IA4331" s="73"/>
      <c r="IB4331" s="73"/>
    </row>
    <row r="4332" spans="235:236">
      <c r="IA4332" s="73"/>
      <c r="IB4332" s="73"/>
    </row>
    <row r="4333" spans="235:236">
      <c r="IA4333" s="73"/>
      <c r="IB4333" s="73"/>
    </row>
    <row r="4334" spans="235:236">
      <c r="IA4334" s="73"/>
      <c r="IB4334" s="73"/>
    </row>
    <row r="4335" spans="235:236">
      <c r="IA4335" s="73"/>
      <c r="IB4335" s="73"/>
    </row>
    <row r="4336" spans="235:236">
      <c r="IA4336" s="73"/>
      <c r="IB4336" s="73"/>
    </row>
    <row r="4337" spans="235:236">
      <c r="IA4337" s="73"/>
      <c r="IB4337" s="73"/>
    </row>
    <row r="4338" spans="235:236">
      <c r="IA4338" s="73"/>
      <c r="IB4338" s="73"/>
    </row>
    <row r="4339" spans="235:236">
      <c r="IA4339" s="73"/>
      <c r="IB4339" s="73"/>
    </row>
    <row r="4340" spans="235:236">
      <c r="IA4340" s="73"/>
      <c r="IB4340" s="73"/>
    </row>
    <row r="4341" spans="235:236">
      <c r="IA4341" s="73"/>
      <c r="IB4341" s="73"/>
    </row>
    <row r="4342" spans="235:236">
      <c r="IA4342" s="73"/>
      <c r="IB4342" s="73"/>
    </row>
    <row r="4343" spans="235:236">
      <c r="IA4343" s="73"/>
      <c r="IB4343" s="73"/>
    </row>
    <row r="4344" spans="235:236">
      <c r="IA4344" s="73"/>
      <c r="IB4344" s="73"/>
    </row>
    <row r="4345" spans="235:236">
      <c r="IA4345" s="73"/>
      <c r="IB4345" s="73"/>
    </row>
    <row r="4346" spans="235:236">
      <c r="IA4346" s="73"/>
      <c r="IB4346" s="73"/>
    </row>
    <row r="4347" spans="235:236">
      <c r="IA4347" s="73"/>
      <c r="IB4347" s="73"/>
    </row>
    <row r="4348" spans="235:236">
      <c r="IA4348" s="73"/>
      <c r="IB4348" s="73"/>
    </row>
    <row r="4349" spans="235:236">
      <c r="IA4349" s="73"/>
      <c r="IB4349" s="73"/>
    </row>
    <row r="4350" spans="235:236">
      <c r="IA4350" s="73"/>
      <c r="IB4350" s="73"/>
    </row>
    <row r="4351" spans="235:236">
      <c r="IA4351" s="73"/>
      <c r="IB4351" s="73"/>
    </row>
    <row r="4352" spans="235:236">
      <c r="IA4352" s="73"/>
      <c r="IB4352" s="73"/>
    </row>
    <row r="4353" spans="235:236">
      <c r="IA4353" s="73"/>
      <c r="IB4353" s="73"/>
    </row>
    <row r="4354" spans="235:236">
      <c r="IA4354" s="73"/>
      <c r="IB4354" s="73"/>
    </row>
    <row r="4355" spans="235:236">
      <c r="IA4355" s="73"/>
      <c r="IB4355" s="73"/>
    </row>
    <row r="4356" spans="235:236">
      <c r="IA4356" s="73"/>
      <c r="IB4356" s="73"/>
    </row>
    <row r="4357" spans="235:236">
      <c r="IA4357" s="73"/>
      <c r="IB4357" s="73"/>
    </row>
    <row r="4358" spans="235:236">
      <c r="IA4358" s="73"/>
      <c r="IB4358" s="73"/>
    </row>
    <row r="4359" spans="235:236">
      <c r="IA4359" s="73"/>
      <c r="IB4359" s="73"/>
    </row>
    <row r="4360" spans="235:236">
      <c r="IA4360" s="73"/>
      <c r="IB4360" s="73"/>
    </row>
    <row r="4361" spans="235:236">
      <c r="IA4361" s="73"/>
      <c r="IB4361" s="73"/>
    </row>
    <row r="4362" spans="235:236">
      <c r="IA4362" s="73"/>
      <c r="IB4362" s="73"/>
    </row>
    <row r="4363" spans="235:236">
      <c r="IA4363" s="73"/>
      <c r="IB4363" s="73"/>
    </row>
    <row r="4364" spans="235:236">
      <c r="IA4364" s="73"/>
      <c r="IB4364" s="73"/>
    </row>
    <row r="4365" spans="235:236">
      <c r="IA4365" s="73"/>
      <c r="IB4365" s="73"/>
    </row>
    <row r="4366" spans="235:236">
      <c r="IA4366" s="73"/>
      <c r="IB4366" s="73"/>
    </row>
    <row r="4367" spans="235:236">
      <c r="IA4367" s="73"/>
      <c r="IB4367" s="73"/>
    </row>
    <row r="4368" spans="235:236">
      <c r="IA4368" s="73"/>
      <c r="IB4368" s="73"/>
    </row>
    <row r="4369" spans="235:236">
      <c r="IA4369" s="73"/>
      <c r="IB4369" s="73"/>
    </row>
    <row r="4370" spans="235:236">
      <c r="IA4370" s="73"/>
      <c r="IB4370" s="73"/>
    </row>
    <row r="4371" spans="235:236">
      <c r="IA4371" s="73"/>
      <c r="IB4371" s="73"/>
    </row>
    <row r="4372" spans="235:236">
      <c r="IA4372" s="73"/>
      <c r="IB4372" s="73"/>
    </row>
    <row r="4373" spans="235:236">
      <c r="IA4373" s="73"/>
      <c r="IB4373" s="73"/>
    </row>
    <row r="4374" spans="235:236">
      <c r="IA4374" s="73"/>
      <c r="IB4374" s="73"/>
    </row>
    <row r="4375" spans="235:236">
      <c r="IA4375" s="73"/>
      <c r="IB4375" s="73"/>
    </row>
    <row r="4376" spans="235:236">
      <c r="IA4376" s="73"/>
      <c r="IB4376" s="73"/>
    </row>
    <row r="4377" spans="235:236">
      <c r="IA4377" s="73"/>
      <c r="IB4377" s="73"/>
    </row>
    <row r="4378" spans="235:236">
      <c r="IA4378" s="73"/>
      <c r="IB4378" s="73"/>
    </row>
    <row r="4379" spans="235:236">
      <c r="IA4379" s="73"/>
      <c r="IB4379" s="73"/>
    </row>
    <row r="4380" spans="235:236">
      <c r="IA4380" s="73"/>
      <c r="IB4380" s="73"/>
    </row>
    <row r="4381" spans="235:236">
      <c r="IA4381" s="73"/>
      <c r="IB4381" s="73"/>
    </row>
    <row r="4382" spans="235:236">
      <c r="IA4382" s="73"/>
      <c r="IB4382" s="73"/>
    </row>
    <row r="4383" spans="235:236">
      <c r="IA4383" s="73"/>
      <c r="IB4383" s="73"/>
    </row>
    <row r="4384" spans="235:236">
      <c r="IA4384" s="73"/>
      <c r="IB4384" s="73"/>
    </row>
    <row r="4385" spans="235:236">
      <c r="IA4385" s="73"/>
      <c r="IB4385" s="73"/>
    </row>
    <row r="4386" spans="235:236">
      <c r="IA4386" s="73"/>
      <c r="IB4386" s="73"/>
    </row>
    <row r="4387" spans="235:236">
      <c r="IA4387" s="73"/>
      <c r="IB4387" s="73"/>
    </row>
    <row r="4388" spans="235:236">
      <c r="IA4388" s="73"/>
      <c r="IB4388" s="73"/>
    </row>
    <row r="4389" spans="235:236">
      <c r="IA4389" s="73"/>
      <c r="IB4389" s="73"/>
    </row>
    <row r="4390" spans="235:236">
      <c r="IA4390" s="73"/>
      <c r="IB4390" s="73"/>
    </row>
    <row r="4391" spans="235:236">
      <c r="IA4391" s="73"/>
      <c r="IB4391" s="73"/>
    </row>
    <row r="4392" spans="235:236">
      <c r="IA4392" s="73"/>
      <c r="IB4392" s="73"/>
    </row>
    <row r="4393" spans="235:236">
      <c r="IA4393" s="73"/>
      <c r="IB4393" s="73"/>
    </row>
    <row r="4394" spans="235:236">
      <c r="IA4394" s="73"/>
      <c r="IB4394" s="73"/>
    </row>
    <row r="4395" spans="235:236">
      <c r="IA4395" s="73"/>
      <c r="IB4395" s="73"/>
    </row>
    <row r="4396" spans="235:236">
      <c r="IA4396" s="73"/>
      <c r="IB4396" s="73"/>
    </row>
    <row r="4397" spans="235:236">
      <c r="IA4397" s="73"/>
      <c r="IB4397" s="73"/>
    </row>
    <row r="4398" spans="235:236">
      <c r="IA4398" s="73"/>
      <c r="IB4398" s="73"/>
    </row>
    <row r="4399" spans="235:236">
      <c r="IA4399" s="73"/>
      <c r="IB4399" s="73"/>
    </row>
    <row r="4400" spans="235:236">
      <c r="IA4400" s="73"/>
      <c r="IB4400" s="73"/>
    </row>
    <row r="4401" spans="235:236">
      <c r="IA4401" s="73"/>
      <c r="IB4401" s="73"/>
    </row>
    <row r="4402" spans="235:236">
      <c r="IA4402" s="73"/>
      <c r="IB4402" s="73"/>
    </row>
    <row r="4403" spans="235:236">
      <c r="IA4403" s="73"/>
      <c r="IB4403" s="73"/>
    </row>
    <row r="4404" spans="235:236">
      <c r="IA4404" s="73"/>
      <c r="IB4404" s="73"/>
    </row>
    <row r="4405" spans="235:236">
      <c r="IA4405" s="73"/>
      <c r="IB4405" s="73"/>
    </row>
    <row r="4406" spans="235:236">
      <c r="IA4406" s="73"/>
      <c r="IB4406" s="73"/>
    </row>
    <row r="4407" spans="235:236">
      <c r="IA4407" s="73"/>
      <c r="IB4407" s="73"/>
    </row>
    <row r="4408" spans="235:236">
      <c r="IA4408" s="73"/>
      <c r="IB4408" s="73"/>
    </row>
    <row r="4409" spans="235:236">
      <c r="IA4409" s="73"/>
      <c r="IB4409" s="73"/>
    </row>
    <row r="4410" spans="235:236">
      <c r="IA4410" s="73"/>
      <c r="IB4410" s="73"/>
    </row>
    <row r="4411" spans="235:236">
      <c r="IA4411" s="73"/>
      <c r="IB4411" s="73"/>
    </row>
    <row r="4412" spans="235:236">
      <c r="IA4412" s="73"/>
      <c r="IB4412" s="73"/>
    </row>
    <row r="4413" spans="235:236">
      <c r="IA4413" s="73"/>
      <c r="IB4413" s="73"/>
    </row>
    <row r="4414" spans="235:236">
      <c r="IA4414" s="73"/>
      <c r="IB4414" s="73"/>
    </row>
    <row r="4415" spans="235:236">
      <c r="IA4415" s="73"/>
      <c r="IB4415" s="73"/>
    </row>
    <row r="4416" spans="235:236">
      <c r="IA4416" s="73"/>
      <c r="IB4416" s="73"/>
    </row>
    <row r="4417" spans="235:236">
      <c r="IA4417" s="73"/>
      <c r="IB4417" s="73"/>
    </row>
    <row r="4418" spans="235:236">
      <c r="IA4418" s="73"/>
      <c r="IB4418" s="73"/>
    </row>
    <row r="4419" spans="235:236">
      <c r="IA4419" s="73"/>
      <c r="IB4419" s="73"/>
    </row>
    <row r="4420" spans="235:236">
      <c r="IA4420" s="73"/>
      <c r="IB4420" s="73"/>
    </row>
    <row r="4421" spans="235:236">
      <c r="IA4421" s="73"/>
      <c r="IB4421" s="73"/>
    </row>
    <row r="4422" spans="235:236">
      <c r="IA4422" s="73"/>
      <c r="IB4422" s="73"/>
    </row>
    <row r="4423" spans="235:236">
      <c r="IA4423" s="73"/>
      <c r="IB4423" s="73"/>
    </row>
    <row r="4424" spans="235:236">
      <c r="IA4424" s="73"/>
      <c r="IB4424" s="73"/>
    </row>
    <row r="4425" spans="235:236">
      <c r="IA4425" s="73"/>
      <c r="IB4425" s="73"/>
    </row>
    <row r="4426" spans="235:236">
      <c r="IA4426" s="73"/>
      <c r="IB4426" s="73"/>
    </row>
    <row r="4427" spans="235:236">
      <c r="IA4427" s="73"/>
      <c r="IB4427" s="73"/>
    </row>
    <row r="4428" spans="235:236">
      <c r="IA4428" s="73"/>
      <c r="IB4428" s="73"/>
    </row>
    <row r="4429" spans="235:236">
      <c r="IA4429" s="73"/>
      <c r="IB4429" s="73"/>
    </row>
    <row r="4430" spans="235:236">
      <c r="IA4430" s="73"/>
      <c r="IB4430" s="73"/>
    </row>
    <row r="4431" spans="235:236">
      <c r="IA4431" s="73"/>
      <c r="IB4431" s="73"/>
    </row>
    <row r="4432" spans="235:236">
      <c r="IA4432" s="73"/>
      <c r="IB4432" s="73"/>
    </row>
    <row r="4433" spans="235:236">
      <c r="IA4433" s="73"/>
      <c r="IB4433" s="73"/>
    </row>
    <row r="4434" spans="235:236">
      <c r="IA4434" s="73"/>
      <c r="IB4434" s="73"/>
    </row>
    <row r="4435" spans="235:236">
      <c r="IA4435" s="73"/>
      <c r="IB4435" s="73"/>
    </row>
    <row r="4436" spans="235:236">
      <c r="IA4436" s="73"/>
      <c r="IB4436" s="73"/>
    </row>
    <row r="4437" spans="235:236">
      <c r="IA4437" s="73"/>
      <c r="IB4437" s="73"/>
    </row>
    <row r="4438" spans="235:236">
      <c r="IA4438" s="73"/>
      <c r="IB4438" s="73"/>
    </row>
    <row r="4439" spans="235:236">
      <c r="IA4439" s="73"/>
      <c r="IB4439" s="73"/>
    </row>
    <row r="4440" spans="235:236">
      <c r="IA4440" s="73"/>
      <c r="IB4440" s="73"/>
    </row>
    <row r="4441" spans="235:236">
      <c r="IA4441" s="73"/>
      <c r="IB4441" s="73"/>
    </row>
    <row r="4442" spans="235:236">
      <c r="IA4442" s="73"/>
      <c r="IB4442" s="73"/>
    </row>
    <row r="4443" spans="235:236">
      <c r="IA4443" s="73"/>
      <c r="IB4443" s="73"/>
    </row>
    <row r="4444" spans="235:236">
      <c r="IA4444" s="73"/>
      <c r="IB4444" s="73"/>
    </row>
    <row r="4445" spans="235:236">
      <c r="IA4445" s="73"/>
      <c r="IB4445" s="73"/>
    </row>
    <row r="4446" spans="235:236">
      <c r="IA4446" s="73"/>
      <c r="IB4446" s="73"/>
    </row>
    <row r="4447" spans="235:236">
      <c r="IA4447" s="73"/>
      <c r="IB4447" s="73"/>
    </row>
    <row r="4448" spans="235:236">
      <c r="IA4448" s="73"/>
      <c r="IB4448" s="73"/>
    </row>
    <row r="4449" spans="235:236">
      <c r="IA4449" s="73"/>
      <c r="IB4449" s="73"/>
    </row>
    <row r="4450" spans="235:236">
      <c r="IA4450" s="73"/>
      <c r="IB4450" s="73"/>
    </row>
    <row r="4451" spans="235:236">
      <c r="IA4451" s="73"/>
      <c r="IB4451" s="73"/>
    </row>
    <row r="4452" spans="235:236">
      <c r="IA4452" s="73"/>
      <c r="IB4452" s="73"/>
    </row>
    <row r="4453" spans="235:236">
      <c r="IA4453" s="73"/>
      <c r="IB4453" s="73"/>
    </row>
    <row r="4454" spans="235:236">
      <c r="IA4454" s="73"/>
      <c r="IB4454" s="73"/>
    </row>
    <row r="4455" spans="235:236">
      <c r="IA4455" s="73"/>
      <c r="IB4455" s="73"/>
    </row>
    <row r="4456" spans="235:236">
      <c r="IA4456" s="73"/>
      <c r="IB4456" s="73"/>
    </row>
    <row r="4457" spans="235:236">
      <c r="IA4457" s="73"/>
      <c r="IB4457" s="73"/>
    </row>
    <row r="4458" spans="235:236">
      <c r="IA4458" s="73"/>
      <c r="IB4458" s="73"/>
    </row>
    <row r="4459" spans="235:236">
      <c r="IA4459" s="73"/>
      <c r="IB4459" s="73"/>
    </row>
    <row r="4460" spans="235:236">
      <c r="IA4460" s="73"/>
      <c r="IB4460" s="73"/>
    </row>
    <row r="4461" spans="235:236">
      <c r="IA4461" s="73"/>
      <c r="IB4461" s="73"/>
    </row>
    <row r="4462" spans="235:236">
      <c r="IA4462" s="73"/>
      <c r="IB4462" s="73"/>
    </row>
    <row r="4463" spans="235:236">
      <c r="IA4463" s="73"/>
      <c r="IB4463" s="73"/>
    </row>
    <row r="4464" spans="235:236">
      <c r="IA4464" s="73"/>
      <c r="IB4464" s="73"/>
    </row>
    <row r="4465" spans="235:236">
      <c r="IA4465" s="73"/>
      <c r="IB4465" s="73"/>
    </row>
    <row r="4466" spans="235:236">
      <c r="IA4466" s="73"/>
      <c r="IB4466" s="73"/>
    </row>
    <row r="4467" spans="235:236">
      <c r="IA4467" s="73"/>
      <c r="IB4467" s="73"/>
    </row>
    <row r="4468" spans="235:236">
      <c r="IA4468" s="73"/>
      <c r="IB4468" s="73"/>
    </row>
    <row r="4469" spans="235:236">
      <c r="IA4469" s="73"/>
      <c r="IB4469" s="73"/>
    </row>
    <row r="4470" spans="235:236">
      <c r="IA4470" s="73"/>
      <c r="IB4470" s="73"/>
    </row>
    <row r="4471" spans="235:236">
      <c r="IA4471" s="73"/>
      <c r="IB4471" s="73"/>
    </row>
    <row r="4472" spans="235:236">
      <c r="IA4472" s="73"/>
      <c r="IB4472" s="73"/>
    </row>
    <row r="4473" spans="235:236">
      <c r="IA4473" s="73"/>
      <c r="IB4473" s="73"/>
    </row>
    <row r="4474" spans="235:236">
      <c r="IA4474" s="73"/>
      <c r="IB4474" s="73"/>
    </row>
    <row r="4475" spans="235:236">
      <c r="IA4475" s="73"/>
      <c r="IB4475" s="73"/>
    </row>
    <row r="4476" spans="235:236">
      <c r="IA4476" s="73"/>
      <c r="IB4476" s="73"/>
    </row>
    <row r="4477" spans="235:236">
      <c r="IA4477" s="73"/>
      <c r="IB4477" s="73"/>
    </row>
    <row r="4478" spans="235:236">
      <c r="IA4478" s="73"/>
      <c r="IB4478" s="73"/>
    </row>
    <row r="4479" spans="235:236">
      <c r="IA4479" s="73"/>
      <c r="IB4479" s="73"/>
    </row>
    <row r="4480" spans="235:236">
      <c r="IA4480" s="73"/>
      <c r="IB4480" s="73"/>
    </row>
    <row r="4481" spans="235:236">
      <c r="IA4481" s="73"/>
      <c r="IB4481" s="73"/>
    </row>
    <row r="4482" spans="235:236">
      <c r="IA4482" s="73"/>
      <c r="IB4482" s="73"/>
    </row>
    <row r="4483" spans="235:236">
      <c r="IA4483" s="73"/>
      <c r="IB4483" s="73"/>
    </row>
    <row r="4484" spans="235:236">
      <c r="IA4484" s="73"/>
      <c r="IB4484" s="73"/>
    </row>
    <row r="4485" spans="235:236">
      <c r="IA4485" s="73"/>
      <c r="IB4485" s="73"/>
    </row>
    <row r="4486" spans="235:236">
      <c r="IA4486" s="73"/>
      <c r="IB4486" s="73"/>
    </row>
    <row r="4487" spans="235:236">
      <c r="IA4487" s="73"/>
      <c r="IB4487" s="73"/>
    </row>
    <row r="4488" spans="235:236">
      <c r="IA4488" s="73"/>
      <c r="IB4488" s="73"/>
    </row>
    <row r="4489" spans="235:236">
      <c r="IA4489" s="73"/>
      <c r="IB4489" s="73"/>
    </row>
    <row r="4490" spans="235:236">
      <c r="IA4490" s="73"/>
      <c r="IB4490" s="73"/>
    </row>
    <row r="4491" spans="235:236">
      <c r="IA4491" s="73"/>
      <c r="IB4491" s="73"/>
    </row>
    <row r="4492" spans="235:236">
      <c r="IA4492" s="73"/>
      <c r="IB4492" s="73"/>
    </row>
    <row r="4493" spans="235:236">
      <c r="IA4493" s="73"/>
      <c r="IB4493" s="73"/>
    </row>
    <row r="4494" spans="235:236">
      <c r="IA4494" s="73"/>
      <c r="IB4494" s="73"/>
    </row>
    <row r="4495" spans="235:236">
      <c r="IA4495" s="73"/>
      <c r="IB4495" s="73"/>
    </row>
    <row r="4496" spans="235:236">
      <c r="IA4496" s="73"/>
      <c r="IB4496" s="73"/>
    </row>
    <row r="4497" spans="235:236">
      <c r="IA4497" s="73"/>
      <c r="IB4497" s="73"/>
    </row>
    <row r="4498" spans="235:236">
      <c r="IA4498" s="73"/>
      <c r="IB4498" s="73"/>
    </row>
    <row r="4499" spans="235:236">
      <c r="IA4499" s="73"/>
      <c r="IB4499" s="73"/>
    </row>
    <row r="4500" spans="235:236">
      <c r="IA4500" s="73"/>
      <c r="IB4500" s="73"/>
    </row>
    <row r="4501" spans="235:236">
      <c r="IA4501" s="73"/>
      <c r="IB4501" s="73"/>
    </row>
    <row r="4502" spans="235:236">
      <c r="IA4502" s="73"/>
      <c r="IB4502" s="73"/>
    </row>
    <row r="4503" spans="235:236">
      <c r="IA4503" s="73"/>
      <c r="IB4503" s="73"/>
    </row>
    <row r="4504" spans="235:236">
      <c r="IA4504" s="73"/>
      <c r="IB4504" s="73"/>
    </row>
    <row r="4505" spans="235:236">
      <c r="IA4505" s="73"/>
      <c r="IB4505" s="73"/>
    </row>
    <row r="4506" spans="235:236">
      <c r="IA4506" s="73"/>
      <c r="IB4506" s="73"/>
    </row>
    <row r="4507" spans="235:236">
      <c r="IA4507" s="73"/>
      <c r="IB4507" s="73"/>
    </row>
    <row r="4508" spans="235:236">
      <c r="IA4508" s="73"/>
      <c r="IB4508" s="73"/>
    </row>
    <row r="4509" spans="235:236">
      <c r="IA4509" s="73"/>
      <c r="IB4509" s="73"/>
    </row>
    <row r="4510" spans="235:236">
      <c r="IA4510" s="73"/>
      <c r="IB4510" s="73"/>
    </row>
    <row r="4511" spans="235:236">
      <c r="IA4511" s="73"/>
      <c r="IB4511" s="73"/>
    </row>
    <row r="4512" spans="235:236">
      <c r="IA4512" s="73"/>
      <c r="IB4512" s="73"/>
    </row>
    <row r="4513" spans="235:236">
      <c r="IA4513" s="73"/>
      <c r="IB4513" s="73"/>
    </row>
    <row r="4514" spans="235:236">
      <c r="IA4514" s="73"/>
      <c r="IB4514" s="73"/>
    </row>
    <row r="4515" spans="235:236">
      <c r="IA4515" s="73"/>
      <c r="IB4515" s="73"/>
    </row>
    <row r="4516" spans="235:236">
      <c r="IA4516" s="73"/>
      <c r="IB4516" s="73"/>
    </row>
    <row r="4517" spans="235:236">
      <c r="IA4517" s="73"/>
      <c r="IB4517" s="73"/>
    </row>
    <row r="4518" spans="235:236">
      <c r="IA4518" s="73"/>
      <c r="IB4518" s="73"/>
    </row>
    <row r="4519" spans="235:236">
      <c r="IA4519" s="73"/>
      <c r="IB4519" s="73"/>
    </row>
    <row r="4520" spans="235:236">
      <c r="IA4520" s="73"/>
      <c r="IB4520" s="73"/>
    </row>
    <row r="4521" spans="235:236">
      <c r="IA4521" s="73"/>
      <c r="IB4521" s="73"/>
    </row>
    <row r="4522" spans="235:236">
      <c r="IA4522" s="73"/>
      <c r="IB4522" s="73"/>
    </row>
    <row r="4523" spans="235:236">
      <c r="IA4523" s="73"/>
      <c r="IB4523" s="73"/>
    </row>
    <row r="4524" spans="235:236">
      <c r="IA4524" s="73"/>
      <c r="IB4524" s="73"/>
    </row>
    <row r="4525" spans="235:236">
      <c r="IA4525" s="73"/>
      <c r="IB4525" s="73"/>
    </row>
    <row r="4526" spans="235:236">
      <c r="IA4526" s="73"/>
      <c r="IB4526" s="73"/>
    </row>
    <row r="4527" spans="235:236">
      <c r="IA4527" s="73"/>
      <c r="IB4527" s="73"/>
    </row>
    <row r="4528" spans="235:236">
      <c r="IA4528" s="73"/>
      <c r="IB4528" s="73"/>
    </row>
    <row r="4529" spans="235:236">
      <c r="IA4529" s="73"/>
      <c r="IB4529" s="73"/>
    </row>
    <row r="4530" spans="235:236">
      <c r="IA4530" s="73"/>
      <c r="IB4530" s="73"/>
    </row>
    <row r="4531" spans="235:236">
      <c r="IA4531" s="73"/>
      <c r="IB4531" s="73"/>
    </row>
    <row r="4532" spans="235:236">
      <c r="IA4532" s="73"/>
      <c r="IB4532" s="73"/>
    </row>
    <row r="4533" spans="235:236">
      <c r="IA4533" s="73"/>
      <c r="IB4533" s="73"/>
    </row>
    <row r="4534" spans="235:236">
      <c r="IA4534" s="73"/>
      <c r="IB4534" s="73"/>
    </row>
    <row r="4535" spans="235:236">
      <c r="IA4535" s="73"/>
      <c r="IB4535" s="73"/>
    </row>
    <row r="4536" spans="235:236">
      <c r="IA4536" s="73"/>
      <c r="IB4536" s="73"/>
    </row>
    <row r="4537" spans="235:236">
      <c r="IA4537" s="73"/>
      <c r="IB4537" s="73"/>
    </row>
    <row r="4538" spans="235:236">
      <c r="IA4538" s="73"/>
      <c r="IB4538" s="73"/>
    </row>
    <row r="4539" spans="235:236">
      <c r="IA4539" s="73"/>
      <c r="IB4539" s="73"/>
    </row>
    <row r="4540" spans="235:236">
      <c r="IA4540" s="73"/>
      <c r="IB4540" s="73"/>
    </row>
    <row r="4541" spans="235:236">
      <c r="IA4541" s="73"/>
      <c r="IB4541" s="73"/>
    </row>
    <row r="4542" spans="235:236">
      <c r="IA4542" s="73"/>
      <c r="IB4542" s="73"/>
    </row>
    <row r="4543" spans="235:236">
      <c r="IA4543" s="73"/>
      <c r="IB4543" s="73"/>
    </row>
    <row r="4544" spans="235:236">
      <c r="IA4544" s="73"/>
      <c r="IB4544" s="73"/>
    </row>
    <row r="4545" spans="235:236">
      <c r="IA4545" s="73"/>
      <c r="IB4545" s="73"/>
    </row>
    <row r="4546" spans="235:236">
      <c r="IA4546" s="73"/>
      <c r="IB4546" s="73"/>
    </row>
    <row r="4547" spans="235:236">
      <c r="IA4547" s="73"/>
      <c r="IB4547" s="73"/>
    </row>
    <row r="4548" spans="235:236">
      <c r="IA4548" s="73"/>
      <c r="IB4548" s="73"/>
    </row>
    <row r="4549" spans="235:236">
      <c r="IA4549" s="73"/>
      <c r="IB4549" s="73"/>
    </row>
    <row r="4550" spans="235:236">
      <c r="IA4550" s="73"/>
      <c r="IB4550" s="73"/>
    </row>
    <row r="4551" spans="235:236">
      <c r="IA4551" s="73"/>
      <c r="IB4551" s="73"/>
    </row>
    <row r="4552" spans="235:236">
      <c r="IA4552" s="73"/>
      <c r="IB4552" s="73"/>
    </row>
    <row r="4553" spans="235:236">
      <c r="IA4553" s="73"/>
      <c r="IB4553" s="73"/>
    </row>
    <row r="4554" spans="235:236">
      <c r="IA4554" s="73"/>
      <c r="IB4554" s="73"/>
    </row>
    <row r="4555" spans="235:236">
      <c r="IA4555" s="73"/>
      <c r="IB4555" s="73"/>
    </row>
    <row r="4556" spans="235:236">
      <c r="IA4556" s="73"/>
      <c r="IB4556" s="73"/>
    </row>
    <row r="4557" spans="235:236">
      <c r="IA4557" s="73"/>
      <c r="IB4557" s="73"/>
    </row>
    <row r="4558" spans="235:236">
      <c r="IA4558" s="73"/>
      <c r="IB4558" s="73"/>
    </row>
    <row r="4559" spans="235:236">
      <c r="IA4559" s="73"/>
      <c r="IB4559" s="73"/>
    </row>
    <row r="4560" spans="235:236">
      <c r="IA4560" s="73"/>
      <c r="IB4560" s="73"/>
    </row>
    <row r="4561" spans="235:236">
      <c r="IA4561" s="73"/>
      <c r="IB4561" s="73"/>
    </row>
    <row r="4562" spans="235:236">
      <c r="IA4562" s="73"/>
      <c r="IB4562" s="73"/>
    </row>
    <row r="4563" spans="235:236">
      <c r="IA4563" s="73"/>
      <c r="IB4563" s="73"/>
    </row>
    <row r="4564" spans="235:236">
      <c r="IA4564" s="73"/>
      <c r="IB4564" s="73"/>
    </row>
    <row r="4565" spans="235:236">
      <c r="IA4565" s="73"/>
      <c r="IB4565" s="73"/>
    </row>
    <row r="4566" spans="235:236">
      <c r="IA4566" s="73"/>
      <c r="IB4566" s="73"/>
    </row>
    <row r="4567" spans="235:236">
      <c r="IA4567" s="73"/>
      <c r="IB4567" s="73"/>
    </row>
    <row r="4568" spans="235:236">
      <c r="IA4568" s="73"/>
      <c r="IB4568" s="73"/>
    </row>
    <row r="4569" spans="235:236">
      <c r="IA4569" s="73"/>
      <c r="IB4569" s="73"/>
    </row>
    <row r="4570" spans="235:236">
      <c r="IA4570" s="73"/>
      <c r="IB4570" s="73"/>
    </row>
    <row r="4571" spans="235:236">
      <c r="IA4571" s="73"/>
      <c r="IB4571" s="73"/>
    </row>
    <row r="4572" spans="235:236">
      <c r="IA4572" s="73"/>
      <c r="IB4572" s="73"/>
    </row>
    <row r="4573" spans="235:236">
      <c r="IA4573" s="73"/>
      <c r="IB4573" s="73"/>
    </row>
    <row r="4574" spans="235:236">
      <c r="IA4574" s="73"/>
      <c r="IB4574" s="73"/>
    </row>
    <row r="4575" spans="235:236">
      <c r="IA4575" s="73"/>
      <c r="IB4575" s="73"/>
    </row>
    <row r="4576" spans="235:236">
      <c r="IA4576" s="73"/>
      <c r="IB4576" s="73"/>
    </row>
    <row r="4577" spans="235:236">
      <c r="IA4577" s="73"/>
      <c r="IB4577" s="73"/>
    </row>
    <row r="4578" spans="235:236">
      <c r="IA4578" s="73"/>
      <c r="IB4578" s="73"/>
    </row>
    <row r="4579" spans="235:236">
      <c r="IA4579" s="73"/>
      <c r="IB4579" s="73"/>
    </row>
    <row r="4580" spans="235:236">
      <c r="IA4580" s="73"/>
      <c r="IB4580" s="73"/>
    </row>
    <row r="4581" spans="235:236">
      <c r="IA4581" s="73"/>
      <c r="IB4581" s="73"/>
    </row>
    <row r="4582" spans="235:236">
      <c r="IA4582" s="73"/>
      <c r="IB4582" s="73"/>
    </row>
    <row r="4583" spans="235:236">
      <c r="IA4583" s="73"/>
      <c r="IB4583" s="73"/>
    </row>
    <row r="4584" spans="235:236">
      <c r="IA4584" s="73"/>
      <c r="IB4584" s="73"/>
    </row>
    <row r="4585" spans="235:236">
      <c r="IA4585" s="73"/>
      <c r="IB4585" s="73"/>
    </row>
    <row r="4586" spans="235:236">
      <c r="IA4586" s="73"/>
      <c r="IB4586" s="73"/>
    </row>
    <row r="4587" spans="235:236">
      <c r="IA4587" s="73"/>
      <c r="IB4587" s="73"/>
    </row>
    <row r="4588" spans="235:236">
      <c r="IA4588" s="73"/>
      <c r="IB4588" s="73"/>
    </row>
    <row r="4589" spans="235:236">
      <c r="IA4589" s="73"/>
      <c r="IB4589" s="73"/>
    </row>
    <row r="4590" spans="235:236">
      <c r="IA4590" s="73"/>
      <c r="IB4590" s="73"/>
    </row>
    <row r="4591" spans="235:236">
      <c r="IA4591" s="73"/>
      <c r="IB4591" s="73"/>
    </row>
    <row r="4592" spans="235:236">
      <c r="IA4592" s="73"/>
      <c r="IB4592" s="73"/>
    </row>
    <row r="4593" spans="235:236">
      <c r="IA4593" s="73"/>
      <c r="IB4593" s="73"/>
    </row>
    <row r="4594" spans="235:236">
      <c r="IA4594" s="73"/>
      <c r="IB4594" s="73"/>
    </row>
    <row r="4595" spans="235:236">
      <c r="IA4595" s="73"/>
      <c r="IB4595" s="73"/>
    </row>
    <row r="4596" spans="235:236">
      <c r="IA4596" s="73"/>
      <c r="IB4596" s="73"/>
    </row>
    <row r="4597" spans="235:236">
      <c r="IA4597" s="73"/>
      <c r="IB4597" s="73"/>
    </row>
    <row r="4598" spans="235:236">
      <c r="IA4598" s="73"/>
      <c r="IB4598" s="73"/>
    </row>
    <row r="4599" spans="235:236">
      <c r="IA4599" s="73"/>
      <c r="IB4599" s="73"/>
    </row>
    <row r="4600" spans="235:236">
      <c r="IA4600" s="73"/>
      <c r="IB4600" s="73"/>
    </row>
    <row r="4601" spans="235:236">
      <c r="IA4601" s="73"/>
      <c r="IB4601" s="73"/>
    </row>
    <row r="4602" spans="235:236">
      <c r="IA4602" s="73"/>
      <c r="IB4602" s="73"/>
    </row>
    <row r="4603" spans="235:236">
      <c r="IA4603" s="73"/>
      <c r="IB4603" s="73"/>
    </row>
    <row r="4604" spans="235:236">
      <c r="IA4604" s="73"/>
      <c r="IB4604" s="73"/>
    </row>
    <row r="4605" spans="235:236">
      <c r="IA4605" s="73"/>
      <c r="IB4605" s="73"/>
    </row>
    <row r="4606" spans="235:236">
      <c r="IA4606" s="73"/>
      <c r="IB4606" s="73"/>
    </row>
    <row r="4607" spans="235:236">
      <c r="IA4607" s="73"/>
      <c r="IB4607" s="73"/>
    </row>
    <row r="4608" spans="235:236">
      <c r="IA4608" s="73"/>
      <c r="IB4608" s="73"/>
    </row>
    <row r="4609" spans="235:236">
      <c r="IA4609" s="73"/>
      <c r="IB4609" s="73"/>
    </row>
    <row r="4610" spans="235:236">
      <c r="IA4610" s="73"/>
      <c r="IB4610" s="73"/>
    </row>
    <row r="4611" spans="235:236">
      <c r="IA4611" s="73"/>
      <c r="IB4611" s="73"/>
    </row>
    <row r="4612" spans="235:236">
      <c r="IA4612" s="73"/>
      <c r="IB4612" s="73"/>
    </row>
    <row r="4613" spans="235:236">
      <c r="IA4613" s="73"/>
      <c r="IB4613" s="73"/>
    </row>
    <row r="4614" spans="235:236">
      <c r="IA4614" s="73"/>
      <c r="IB4614" s="73"/>
    </row>
    <row r="4615" spans="235:236">
      <c r="IA4615" s="73"/>
      <c r="IB4615" s="73"/>
    </row>
    <row r="4616" spans="235:236">
      <c r="IA4616" s="73"/>
      <c r="IB4616" s="73"/>
    </row>
    <row r="4617" spans="235:236">
      <c r="IA4617" s="73"/>
      <c r="IB4617" s="73"/>
    </row>
    <row r="4618" spans="235:236">
      <c r="IA4618" s="73"/>
      <c r="IB4618" s="73"/>
    </row>
    <row r="4619" spans="235:236">
      <c r="IA4619" s="73"/>
      <c r="IB4619" s="73"/>
    </row>
    <row r="4620" spans="235:236">
      <c r="IA4620" s="73"/>
      <c r="IB4620" s="73"/>
    </row>
    <row r="4621" spans="235:236">
      <c r="IA4621" s="73"/>
      <c r="IB4621" s="73"/>
    </row>
    <row r="4622" spans="235:236">
      <c r="IA4622" s="73"/>
      <c r="IB4622" s="73"/>
    </row>
    <row r="4623" spans="235:236">
      <c r="IA4623" s="73"/>
      <c r="IB4623" s="73"/>
    </row>
    <row r="4624" spans="235:236">
      <c r="IA4624" s="73"/>
      <c r="IB4624" s="73"/>
    </row>
    <row r="4625" spans="235:236">
      <c r="IA4625" s="73"/>
      <c r="IB4625" s="73"/>
    </row>
    <row r="4626" spans="235:236">
      <c r="IA4626" s="73"/>
      <c r="IB4626" s="73"/>
    </row>
    <row r="4627" spans="235:236">
      <c r="IA4627" s="73"/>
      <c r="IB4627" s="73"/>
    </row>
    <row r="4628" spans="235:236">
      <c r="IA4628" s="73"/>
      <c r="IB4628" s="73"/>
    </row>
    <row r="4629" spans="235:236">
      <c r="IA4629" s="73"/>
      <c r="IB4629" s="73"/>
    </row>
    <row r="4630" spans="235:236">
      <c r="IA4630" s="73"/>
      <c r="IB4630" s="73"/>
    </row>
    <row r="4631" spans="235:236">
      <c r="IA4631" s="73"/>
      <c r="IB4631" s="73"/>
    </row>
    <row r="4632" spans="235:236">
      <c r="IA4632" s="73"/>
      <c r="IB4632" s="73"/>
    </row>
    <row r="4633" spans="235:236">
      <c r="IA4633" s="73"/>
      <c r="IB4633" s="73"/>
    </row>
    <row r="4634" spans="235:236">
      <c r="IA4634" s="73"/>
      <c r="IB4634" s="73"/>
    </row>
    <row r="4635" spans="235:236">
      <c r="IA4635" s="73"/>
      <c r="IB4635" s="73"/>
    </row>
    <row r="4636" spans="235:236">
      <c r="IA4636" s="73"/>
      <c r="IB4636" s="73"/>
    </row>
    <row r="4637" spans="235:236">
      <c r="IA4637" s="73"/>
      <c r="IB4637" s="73"/>
    </row>
    <row r="4638" spans="235:236">
      <c r="IA4638" s="73"/>
      <c r="IB4638" s="73"/>
    </row>
    <row r="4639" spans="235:236">
      <c r="IA4639" s="73"/>
      <c r="IB4639" s="73"/>
    </row>
    <row r="4640" spans="235:236">
      <c r="IA4640" s="73"/>
      <c r="IB4640" s="73"/>
    </row>
    <row r="4641" spans="235:236">
      <c r="IA4641" s="73"/>
      <c r="IB4641" s="73"/>
    </row>
    <row r="4642" spans="235:236">
      <c r="IA4642" s="73"/>
      <c r="IB4642" s="73"/>
    </row>
    <row r="4643" spans="235:236">
      <c r="IA4643" s="73"/>
      <c r="IB4643" s="73"/>
    </row>
    <row r="4644" spans="235:236">
      <c r="IA4644" s="73"/>
      <c r="IB4644" s="73"/>
    </row>
    <row r="4645" spans="235:236">
      <c r="IA4645" s="73"/>
      <c r="IB4645" s="73"/>
    </row>
    <row r="4646" spans="235:236">
      <c r="IA4646" s="73"/>
      <c r="IB4646" s="73"/>
    </row>
    <row r="4647" spans="235:236">
      <c r="IA4647" s="73"/>
      <c r="IB4647" s="73"/>
    </row>
    <row r="4648" spans="235:236">
      <c r="IA4648" s="73"/>
      <c r="IB4648" s="73"/>
    </row>
    <row r="4649" spans="235:236">
      <c r="IA4649" s="73"/>
      <c r="IB4649" s="73"/>
    </row>
    <row r="4650" spans="235:236">
      <c r="IA4650" s="73"/>
      <c r="IB4650" s="73"/>
    </row>
    <row r="4651" spans="235:236">
      <c r="IA4651" s="73"/>
      <c r="IB4651" s="73"/>
    </row>
    <row r="4652" spans="235:236">
      <c r="IA4652" s="73"/>
      <c r="IB4652" s="73"/>
    </row>
    <row r="4653" spans="235:236">
      <c r="IA4653" s="73"/>
      <c r="IB4653" s="73"/>
    </row>
    <row r="4654" spans="235:236">
      <c r="IA4654" s="73"/>
      <c r="IB4654" s="73"/>
    </row>
    <row r="4655" spans="235:236">
      <c r="IA4655" s="73"/>
      <c r="IB4655" s="73"/>
    </row>
    <row r="4656" spans="235:236">
      <c r="IA4656" s="73"/>
      <c r="IB4656" s="73"/>
    </row>
    <row r="4657" spans="235:236">
      <c r="IA4657" s="73"/>
      <c r="IB4657" s="73"/>
    </row>
    <row r="4658" spans="235:236">
      <c r="IA4658" s="73"/>
      <c r="IB4658" s="73"/>
    </row>
    <row r="4659" spans="235:236">
      <c r="IA4659" s="73"/>
      <c r="IB4659" s="73"/>
    </row>
    <row r="4660" spans="235:236">
      <c r="IA4660" s="73"/>
      <c r="IB4660" s="73"/>
    </row>
    <row r="4661" spans="235:236">
      <c r="IA4661" s="73"/>
      <c r="IB4661" s="73"/>
    </row>
    <row r="4662" spans="235:236">
      <c r="IA4662" s="73"/>
      <c r="IB4662" s="73"/>
    </row>
    <row r="4663" spans="235:236">
      <c r="IA4663" s="73"/>
      <c r="IB4663" s="73"/>
    </row>
    <row r="4664" spans="235:236">
      <c r="IA4664" s="73"/>
      <c r="IB4664" s="73"/>
    </row>
    <row r="4665" spans="235:236">
      <c r="IA4665" s="73"/>
      <c r="IB4665" s="73"/>
    </row>
    <row r="4666" spans="235:236">
      <c r="IA4666" s="73"/>
      <c r="IB4666" s="73"/>
    </row>
    <row r="4667" spans="235:236">
      <c r="IA4667" s="73"/>
      <c r="IB4667" s="73"/>
    </row>
    <row r="4668" spans="235:236">
      <c r="IA4668" s="73"/>
      <c r="IB4668" s="73"/>
    </row>
    <row r="4669" spans="235:236">
      <c r="IA4669" s="73"/>
      <c r="IB4669" s="73"/>
    </row>
    <row r="4670" spans="235:236">
      <c r="IA4670" s="73"/>
      <c r="IB4670" s="73"/>
    </row>
    <row r="4671" spans="235:236">
      <c r="IA4671" s="73"/>
      <c r="IB4671" s="73"/>
    </row>
    <row r="4672" spans="235:236">
      <c r="IA4672" s="73"/>
      <c r="IB4672" s="73"/>
    </row>
    <row r="4673" spans="235:236">
      <c r="IA4673" s="73"/>
      <c r="IB4673" s="73"/>
    </row>
    <row r="4674" spans="235:236">
      <c r="IA4674" s="73"/>
      <c r="IB4674" s="73"/>
    </row>
    <row r="4675" spans="235:236">
      <c r="IA4675" s="73"/>
      <c r="IB4675" s="73"/>
    </row>
    <row r="4676" spans="235:236">
      <c r="IA4676" s="73"/>
      <c r="IB4676" s="73"/>
    </row>
    <row r="4677" spans="235:236">
      <c r="IA4677" s="73"/>
      <c r="IB4677" s="73"/>
    </row>
    <row r="4678" spans="235:236">
      <c r="IA4678" s="73"/>
      <c r="IB4678" s="73"/>
    </row>
    <row r="4679" spans="235:236">
      <c r="IA4679" s="73"/>
      <c r="IB4679" s="73"/>
    </row>
    <row r="4680" spans="235:236">
      <c r="IA4680" s="73"/>
      <c r="IB4680" s="73"/>
    </row>
    <row r="4681" spans="235:236">
      <c r="IA4681" s="73"/>
      <c r="IB4681" s="73"/>
    </row>
    <row r="4682" spans="235:236">
      <c r="IA4682" s="73"/>
      <c r="IB4682" s="73"/>
    </row>
    <row r="4683" spans="235:236">
      <c r="IA4683" s="73"/>
      <c r="IB4683" s="73"/>
    </row>
    <row r="4684" spans="235:236">
      <c r="IA4684" s="73"/>
      <c r="IB4684" s="73"/>
    </row>
    <row r="4685" spans="235:236">
      <c r="IA4685" s="73"/>
      <c r="IB4685" s="73"/>
    </row>
    <row r="4686" spans="235:236">
      <c r="IA4686" s="73"/>
      <c r="IB4686" s="73"/>
    </row>
    <row r="4687" spans="235:236">
      <c r="IA4687" s="73"/>
      <c r="IB4687" s="73"/>
    </row>
    <row r="4688" spans="235:236">
      <c r="IA4688" s="73"/>
      <c r="IB4688" s="73"/>
    </row>
    <row r="4689" spans="235:236">
      <c r="IA4689" s="73"/>
      <c r="IB4689" s="73"/>
    </row>
    <row r="4690" spans="235:236">
      <c r="IA4690" s="73"/>
      <c r="IB4690" s="73"/>
    </row>
    <row r="4691" spans="235:236">
      <c r="IA4691" s="73"/>
      <c r="IB4691" s="73"/>
    </row>
    <row r="4692" spans="235:236">
      <c r="IA4692" s="73"/>
      <c r="IB4692" s="73"/>
    </row>
    <row r="4693" spans="235:236">
      <c r="IA4693" s="73"/>
      <c r="IB4693" s="73"/>
    </row>
    <row r="4694" spans="235:236">
      <c r="IA4694" s="73"/>
      <c r="IB4694" s="73"/>
    </row>
    <row r="4695" spans="235:236">
      <c r="IA4695" s="73"/>
      <c r="IB4695" s="73"/>
    </row>
    <row r="4696" spans="235:236">
      <c r="IA4696" s="73"/>
      <c r="IB4696" s="73"/>
    </row>
    <row r="4697" spans="235:236">
      <c r="IA4697" s="73"/>
      <c r="IB4697" s="73"/>
    </row>
    <row r="4698" spans="235:236">
      <c r="IA4698" s="73"/>
      <c r="IB4698" s="73"/>
    </row>
    <row r="4699" spans="235:236">
      <c r="IA4699" s="73"/>
      <c r="IB4699" s="73"/>
    </row>
    <row r="4700" spans="235:236">
      <c r="IA4700" s="73"/>
      <c r="IB4700" s="73"/>
    </row>
    <row r="4701" spans="235:236">
      <c r="IA4701" s="73"/>
      <c r="IB4701" s="73"/>
    </row>
    <row r="4702" spans="235:236">
      <c r="IA4702" s="73"/>
      <c r="IB4702" s="73"/>
    </row>
    <row r="4703" spans="235:236">
      <c r="IA4703" s="73"/>
      <c r="IB4703" s="73"/>
    </row>
    <row r="4704" spans="235:236">
      <c r="IA4704" s="73"/>
      <c r="IB4704" s="73"/>
    </row>
    <row r="4705" spans="235:236">
      <c r="IA4705" s="73"/>
      <c r="IB4705" s="73"/>
    </row>
    <row r="4706" spans="235:236">
      <c r="IA4706" s="73"/>
      <c r="IB4706" s="73"/>
    </row>
    <row r="4707" spans="235:236">
      <c r="IA4707" s="73"/>
      <c r="IB4707" s="73"/>
    </row>
    <row r="4708" spans="235:236">
      <c r="IA4708" s="73"/>
      <c r="IB4708" s="73"/>
    </row>
    <row r="4709" spans="235:236">
      <c r="IA4709" s="73"/>
      <c r="IB4709" s="73"/>
    </row>
    <row r="4710" spans="235:236">
      <c r="IA4710" s="73"/>
      <c r="IB4710" s="73"/>
    </row>
    <row r="4711" spans="235:236">
      <c r="IA4711" s="73"/>
      <c r="IB4711" s="73"/>
    </row>
    <row r="4712" spans="235:236">
      <c r="IA4712" s="73"/>
      <c r="IB4712" s="73"/>
    </row>
  </sheetData>
  <mergeCells count="37">
    <mergeCell ref="GB1:GM1"/>
    <mergeCell ref="IV137:JG137"/>
    <mergeCell ref="ER137:FC137"/>
    <mergeCell ref="FD137:FO137"/>
    <mergeCell ref="FP137:GA137"/>
    <mergeCell ref="FD1:FO1"/>
    <mergeCell ref="FP1:GA1"/>
    <mergeCell ref="GB137:GM137"/>
    <mergeCell ref="GN137:GY137"/>
    <mergeCell ref="HX1:II1"/>
    <mergeCell ref="IJ1:IU1"/>
    <mergeCell ref="GZ1:HK1"/>
    <mergeCell ref="IJ137:IU137"/>
    <mergeCell ref="HL137:HW137"/>
    <mergeCell ref="HX137:II137"/>
    <mergeCell ref="HL1:HW1"/>
    <mergeCell ref="D1:O1"/>
    <mergeCell ref="P1:AA1"/>
    <mergeCell ref="AB1:AM1"/>
    <mergeCell ref="AN1:AY1"/>
    <mergeCell ref="AZ1:BK1"/>
    <mergeCell ref="JI1:JK1"/>
    <mergeCell ref="AN137:AY137"/>
    <mergeCell ref="AZ137:BK137"/>
    <mergeCell ref="BL137:BW137"/>
    <mergeCell ref="DH137:DS137"/>
    <mergeCell ref="BL1:BW1"/>
    <mergeCell ref="BX1:CI1"/>
    <mergeCell ref="CJ1:CU1"/>
    <mergeCell ref="CV1:DG1"/>
    <mergeCell ref="DH1:DS1"/>
    <mergeCell ref="GZ137:HK137"/>
    <mergeCell ref="IV1:JG1"/>
    <mergeCell ref="DT1:EE1"/>
    <mergeCell ref="ER1:FC1"/>
    <mergeCell ref="EF1:EQ1"/>
    <mergeCell ref="GN1:GY1"/>
  </mergeCells>
  <phoneticPr fontId="4" type="noConversion"/>
  <hyperlinks>
    <hyperlink ref="B134" r:id="rId1" display="* Link of outstanding balance for drafts  including weekly &amp; monthly balance.(cbi.iq/news/view/380)" xr:uid="{5DB7882C-1C3D-4081-BF56-529005DA3E6B}"/>
  </hyperlinks>
  <pageMargins left="0" right="0" top="0.74803149606299213" bottom="0.74803149606299213" header="0.31496062992125984" footer="0.31496062992125984"/>
  <pageSetup scale="10" orientation="portrait" horizontalDpi="300"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cbi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nbs</dc:creator>
  <cp:keywords/>
  <dc:description/>
  <cp:lastModifiedBy>Amel Hussein</cp:lastModifiedBy>
  <cp:revision/>
  <cp:lastPrinted>2024-11-12T10:05:08Z</cp:lastPrinted>
  <dcterms:created xsi:type="dcterms:W3CDTF">2004-08-24T09:12:12Z</dcterms:created>
  <dcterms:modified xsi:type="dcterms:W3CDTF">2026-03-12T06:43:09Z</dcterms:modified>
  <cp:category/>
  <cp:contentStatus/>
</cp:coreProperties>
</file>