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hammed.nawaf\Desktop\"/>
    </mc:Choice>
  </mc:AlternateContent>
  <xr:revisionPtr revIDLastSave="0" documentId="13_ncr:1_{CEDA82CD-A7EA-40B3-B1D4-07FE6537E7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مليون دولار" sheetId="1" r:id="rId1"/>
  </sheets>
  <definedNames>
    <definedName name="_xlnm.Print_Area" localSheetId="0">'مليون دولار'!$B$2:$W$92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3" i="1" l="1"/>
  <c r="V10" i="1"/>
  <c r="V11" i="1"/>
  <c r="V12" i="1"/>
  <c r="V16" i="1"/>
  <c r="V17" i="1"/>
  <c r="V18" i="1"/>
  <c r="V21" i="1"/>
  <c r="V22" i="1"/>
  <c r="V23" i="1"/>
  <c r="V24" i="1"/>
  <c r="V25" i="1"/>
  <c r="V28" i="1"/>
  <c r="V29" i="1"/>
  <c r="V30" i="1"/>
  <c r="V31" i="1"/>
  <c r="V33" i="1"/>
  <c r="V35" i="1"/>
  <c r="V37" i="1"/>
  <c r="V38" i="1"/>
  <c r="V42" i="1"/>
  <c r="V43" i="1"/>
  <c r="V44" i="1"/>
  <c r="V49" i="1"/>
  <c r="V50" i="1"/>
  <c r="V55" i="1"/>
  <c r="V56" i="1"/>
  <c r="V61" i="1"/>
  <c r="V62" i="1"/>
  <c r="V66" i="1"/>
  <c r="V67" i="1"/>
  <c r="V68" i="1"/>
  <c r="V73" i="1"/>
  <c r="V74" i="1"/>
  <c r="V75" i="1"/>
  <c r="V78" i="1"/>
  <c r="V79" i="1"/>
  <c r="V80" i="1"/>
  <c r="V87" i="1"/>
  <c r="V88" i="1"/>
  <c r="V89" i="1"/>
  <c r="V90" i="1"/>
  <c r="L38" i="1"/>
  <c r="L37" i="1"/>
  <c r="U9" i="1"/>
  <c r="U15" i="1"/>
  <c r="U20" i="1"/>
  <c r="U27" i="1"/>
  <c r="U36" i="1"/>
  <c r="U34" i="1" s="1"/>
  <c r="U32" i="1" s="1"/>
  <c r="U41" i="1"/>
  <c r="U40" i="1" s="1"/>
  <c r="U48" i="1"/>
  <c r="U54" i="1"/>
  <c r="U60" i="1"/>
  <c r="U59" i="1" s="1"/>
  <c r="U65" i="1"/>
  <c r="U64" i="1" s="1"/>
  <c r="U72" i="1"/>
  <c r="U71" i="1" s="1"/>
  <c r="U77" i="1"/>
  <c r="U76" i="1" s="1"/>
  <c r="U86" i="1"/>
  <c r="U14" i="1" l="1"/>
  <c r="U70" i="1"/>
  <c r="U58" i="1"/>
  <c r="T9" i="1"/>
  <c r="T15" i="1"/>
  <c r="T20" i="1"/>
  <c r="T27" i="1"/>
  <c r="T36" i="1"/>
  <c r="T34" i="1" s="1"/>
  <c r="T32" i="1" s="1"/>
  <c r="T41" i="1"/>
  <c r="T40" i="1" s="1"/>
  <c r="T48" i="1"/>
  <c r="T54" i="1"/>
  <c r="T60" i="1"/>
  <c r="T59" i="1" s="1"/>
  <c r="T65" i="1"/>
  <c r="T64" i="1" s="1"/>
  <c r="T72" i="1"/>
  <c r="T71" i="1" s="1"/>
  <c r="T77" i="1"/>
  <c r="T76" i="1" s="1"/>
  <c r="T86" i="1"/>
  <c r="U7" i="1" l="1"/>
  <c r="U46" i="1" s="1"/>
  <c r="U52" i="1"/>
  <c r="T14" i="1"/>
  <c r="T7" i="1" s="1"/>
  <c r="T46" i="1" s="1"/>
  <c r="T70" i="1"/>
  <c r="T58" i="1"/>
  <c r="S9" i="1"/>
  <c r="S15" i="1"/>
  <c r="S20" i="1"/>
  <c r="S27" i="1"/>
  <c r="S36" i="1"/>
  <c r="S34" i="1" s="1"/>
  <c r="S32" i="1" s="1"/>
  <c r="S41" i="1"/>
  <c r="S48" i="1"/>
  <c r="S54" i="1"/>
  <c r="S60" i="1"/>
  <c r="S59" i="1" s="1"/>
  <c r="S65" i="1"/>
  <c r="S64" i="1" s="1"/>
  <c r="S72" i="1"/>
  <c r="S71" i="1" s="1"/>
  <c r="S77" i="1"/>
  <c r="S76" i="1" s="1"/>
  <c r="S86" i="1"/>
  <c r="R65" i="1"/>
  <c r="N65" i="1"/>
  <c r="N64" i="1" s="1"/>
  <c r="O65" i="1"/>
  <c r="O64" i="1" s="1"/>
  <c r="P65" i="1"/>
  <c r="P64" i="1" s="1"/>
  <c r="N15" i="1"/>
  <c r="O15" i="1"/>
  <c r="P15" i="1"/>
  <c r="M15" i="1"/>
  <c r="V65" i="1" l="1"/>
  <c r="S40" i="1"/>
  <c r="V60" i="1"/>
  <c r="U82" i="1"/>
  <c r="U84" i="1" s="1"/>
  <c r="T52" i="1"/>
  <c r="T82" i="1" s="1"/>
  <c r="T84" i="1" s="1"/>
  <c r="S14" i="1"/>
  <c r="S7" i="1" s="1"/>
  <c r="S46" i="1" s="1"/>
  <c r="S70" i="1"/>
  <c r="S58" i="1"/>
  <c r="R86" i="1"/>
  <c r="V86" i="1" s="1"/>
  <c r="R77" i="1"/>
  <c r="R72" i="1"/>
  <c r="R64" i="1"/>
  <c r="V64" i="1" s="1"/>
  <c r="R60" i="1"/>
  <c r="R59" i="1" s="1"/>
  <c r="V59" i="1" s="1"/>
  <c r="R54" i="1"/>
  <c r="V54" i="1" s="1"/>
  <c r="R48" i="1"/>
  <c r="V48" i="1" s="1"/>
  <c r="R41" i="1"/>
  <c r="R40" i="1" s="1"/>
  <c r="R36" i="1"/>
  <c r="R27" i="1"/>
  <c r="V27" i="1" s="1"/>
  <c r="R20" i="1"/>
  <c r="V20" i="1" s="1"/>
  <c r="R15" i="1"/>
  <c r="V15" i="1" s="1"/>
  <c r="R9" i="1"/>
  <c r="V9" i="1" s="1"/>
  <c r="Q10" i="1"/>
  <c r="Q11" i="1"/>
  <c r="Q12" i="1"/>
  <c r="Q16" i="1"/>
  <c r="Q17" i="1"/>
  <c r="Q18" i="1"/>
  <c r="Q21" i="1"/>
  <c r="Q22" i="1"/>
  <c r="Q23" i="1"/>
  <c r="Q24" i="1"/>
  <c r="Q25" i="1"/>
  <c r="Q28" i="1"/>
  <c r="Q29" i="1"/>
  <c r="Q30" i="1"/>
  <c r="Q31" i="1"/>
  <c r="Q33" i="1"/>
  <c r="Q35" i="1"/>
  <c r="Q37" i="1"/>
  <c r="Q38" i="1"/>
  <c r="Q42" i="1"/>
  <c r="Q43" i="1"/>
  <c r="Q44" i="1"/>
  <c r="Q49" i="1"/>
  <c r="Q50" i="1"/>
  <c r="Q55" i="1"/>
  <c r="Q56" i="1"/>
  <c r="Q61" i="1"/>
  <c r="Q62" i="1"/>
  <c r="Q63" i="1"/>
  <c r="Q66" i="1"/>
  <c r="Q67" i="1"/>
  <c r="Q68" i="1"/>
  <c r="Q73" i="1"/>
  <c r="Q74" i="1"/>
  <c r="Q75" i="1"/>
  <c r="Q78" i="1"/>
  <c r="Q79" i="1"/>
  <c r="Q80" i="1"/>
  <c r="Q87" i="1"/>
  <c r="Q88" i="1"/>
  <c r="Q89" i="1"/>
  <c r="Q90" i="1"/>
  <c r="P9" i="1"/>
  <c r="P20" i="1"/>
  <c r="P27" i="1"/>
  <c r="P36" i="1"/>
  <c r="P34" i="1" s="1"/>
  <c r="P32" i="1" s="1"/>
  <c r="P41" i="1"/>
  <c r="P40" i="1" s="1"/>
  <c r="P48" i="1"/>
  <c r="P54" i="1"/>
  <c r="P60" i="1"/>
  <c r="P59" i="1" s="1"/>
  <c r="P72" i="1"/>
  <c r="P71" i="1" s="1"/>
  <c r="P77" i="1"/>
  <c r="P76" i="1" s="1"/>
  <c r="P86" i="1"/>
  <c r="V41" i="1" l="1"/>
  <c r="V40" i="1"/>
  <c r="R76" i="1"/>
  <c r="V76" i="1" s="1"/>
  <c r="V77" i="1"/>
  <c r="R71" i="1"/>
  <c r="V71" i="1" s="1"/>
  <c r="V72" i="1"/>
  <c r="R34" i="1"/>
  <c r="V36" i="1"/>
  <c r="S52" i="1"/>
  <c r="S82" i="1" s="1"/>
  <c r="S84" i="1" s="1"/>
  <c r="R14" i="1"/>
  <c r="R70" i="1"/>
  <c r="V70" i="1" s="1"/>
  <c r="R58" i="1"/>
  <c r="V58" i="1" s="1"/>
  <c r="P70" i="1"/>
  <c r="P58" i="1"/>
  <c r="P14" i="1"/>
  <c r="L31" i="1"/>
  <c r="L29" i="1"/>
  <c r="G31" i="1"/>
  <c r="G29" i="1"/>
  <c r="R32" i="1" l="1"/>
  <c r="V32" i="1" s="1"/>
  <c r="V34" i="1"/>
  <c r="R7" i="1"/>
  <c r="V14" i="1"/>
  <c r="R52" i="1"/>
  <c r="V52" i="1" s="1"/>
  <c r="P52" i="1"/>
  <c r="P7" i="1"/>
  <c r="P46" i="1" s="1"/>
  <c r="O9" i="1"/>
  <c r="O20" i="1"/>
  <c r="O27" i="1"/>
  <c r="O36" i="1"/>
  <c r="O41" i="1"/>
  <c r="O48" i="1"/>
  <c r="O54" i="1"/>
  <c r="O60" i="1"/>
  <c r="O72" i="1"/>
  <c r="O77" i="1"/>
  <c r="O86" i="1"/>
  <c r="R46" i="1" l="1"/>
  <c r="V46" i="1" s="1"/>
  <c r="V7" i="1"/>
  <c r="O40" i="1"/>
  <c r="O34" i="1"/>
  <c r="O76" i="1"/>
  <c r="O71" i="1"/>
  <c r="O59" i="1"/>
  <c r="P82" i="1"/>
  <c r="O58" i="1"/>
  <c r="O14" i="1"/>
  <c r="I27" i="1"/>
  <c r="J27" i="1"/>
  <c r="K27" i="1"/>
  <c r="H27" i="1"/>
  <c r="I9" i="1"/>
  <c r="J9" i="1"/>
  <c r="K9" i="1"/>
  <c r="H9" i="1"/>
  <c r="R82" i="1" l="1"/>
  <c r="R84" i="1" s="1"/>
  <c r="V84" i="1" s="1"/>
  <c r="O7" i="1"/>
  <c r="O32" i="1"/>
  <c r="O70" i="1"/>
  <c r="P84" i="1"/>
  <c r="F9" i="1"/>
  <c r="E9" i="1"/>
  <c r="E27" i="1"/>
  <c r="F27" i="1"/>
  <c r="D27" i="1"/>
  <c r="D9" i="1"/>
  <c r="C27" i="1"/>
  <c r="C9" i="1"/>
  <c r="V82" i="1" l="1"/>
  <c r="O46" i="1"/>
  <c r="O52" i="1"/>
  <c r="G28" i="1"/>
  <c r="F20" i="1"/>
  <c r="E20" i="1"/>
  <c r="D20" i="1"/>
  <c r="C20" i="1"/>
  <c r="F15" i="1"/>
  <c r="E15" i="1"/>
  <c r="D15" i="1"/>
  <c r="C15" i="1"/>
  <c r="C36" i="1"/>
  <c r="C34" i="1" s="1"/>
  <c r="C32" i="1" s="1"/>
  <c r="D36" i="1"/>
  <c r="D34" i="1" s="1"/>
  <c r="D32" i="1" s="1"/>
  <c r="E36" i="1"/>
  <c r="E34" i="1" s="1"/>
  <c r="E32" i="1" s="1"/>
  <c r="F36" i="1"/>
  <c r="F34" i="1" s="1"/>
  <c r="F32" i="1" s="1"/>
  <c r="H36" i="1"/>
  <c r="H34" i="1" s="1"/>
  <c r="H32" i="1" s="1"/>
  <c r="I36" i="1"/>
  <c r="I34" i="1" s="1"/>
  <c r="I32" i="1" s="1"/>
  <c r="J36" i="1"/>
  <c r="J34" i="1" s="1"/>
  <c r="J32" i="1" s="1"/>
  <c r="K36" i="1"/>
  <c r="K34" i="1" s="1"/>
  <c r="K32" i="1" s="1"/>
  <c r="K20" i="1"/>
  <c r="J20" i="1"/>
  <c r="I20" i="1"/>
  <c r="H20" i="1"/>
  <c r="K15" i="1"/>
  <c r="J15" i="1"/>
  <c r="I15" i="1"/>
  <c r="H15" i="1"/>
  <c r="G12" i="1"/>
  <c r="D14" i="1" l="1"/>
  <c r="D7" i="1" s="1"/>
  <c r="E14" i="1"/>
  <c r="E7" i="1" s="1"/>
  <c r="H14" i="1"/>
  <c r="H7" i="1" s="1"/>
  <c r="O82" i="1"/>
  <c r="I14" i="1"/>
  <c r="I7" i="1" s="1"/>
  <c r="J14" i="1"/>
  <c r="J7" i="1" s="1"/>
  <c r="F14" i="1"/>
  <c r="F7" i="1" s="1"/>
  <c r="K14" i="1"/>
  <c r="K7" i="1" s="1"/>
  <c r="G20" i="1"/>
  <c r="G27" i="1"/>
  <c r="C14" i="1"/>
  <c r="C7" i="1" s="1"/>
  <c r="K86" i="1"/>
  <c r="J86" i="1"/>
  <c r="I86" i="1"/>
  <c r="H86" i="1"/>
  <c r="K77" i="1"/>
  <c r="K76" i="1" s="1"/>
  <c r="J77" i="1"/>
  <c r="J76" i="1" s="1"/>
  <c r="I77" i="1"/>
  <c r="I76" i="1" s="1"/>
  <c r="H77" i="1"/>
  <c r="H76" i="1" s="1"/>
  <c r="K72" i="1"/>
  <c r="K71" i="1" s="1"/>
  <c r="J72" i="1"/>
  <c r="J71" i="1" s="1"/>
  <c r="I72" i="1"/>
  <c r="I71" i="1" s="1"/>
  <c r="H72" i="1"/>
  <c r="H71" i="1" s="1"/>
  <c r="K65" i="1"/>
  <c r="K64" i="1" s="1"/>
  <c r="J65" i="1"/>
  <c r="J64" i="1" s="1"/>
  <c r="I65" i="1"/>
  <c r="I64" i="1" s="1"/>
  <c r="H65" i="1"/>
  <c r="H64" i="1" s="1"/>
  <c r="K60" i="1"/>
  <c r="K59" i="1" s="1"/>
  <c r="J60" i="1"/>
  <c r="J59" i="1" s="1"/>
  <c r="I60" i="1"/>
  <c r="I59" i="1" s="1"/>
  <c r="H60" i="1"/>
  <c r="H59" i="1" s="1"/>
  <c r="K54" i="1"/>
  <c r="J54" i="1"/>
  <c r="I54" i="1"/>
  <c r="H54" i="1"/>
  <c r="K48" i="1"/>
  <c r="J48" i="1"/>
  <c r="I48" i="1"/>
  <c r="H48" i="1"/>
  <c r="K41" i="1"/>
  <c r="K40" i="1" s="1"/>
  <c r="J41" i="1"/>
  <c r="J40" i="1" s="1"/>
  <c r="I41" i="1"/>
  <c r="I40" i="1" s="1"/>
  <c r="I46" i="1" s="1"/>
  <c r="H41" i="1"/>
  <c r="H40" i="1" s="1"/>
  <c r="G10" i="1"/>
  <c r="G11" i="1"/>
  <c r="G17" i="1"/>
  <c r="G18" i="1"/>
  <c r="G22" i="1"/>
  <c r="G23" i="1"/>
  <c r="G24" i="1"/>
  <c r="G25" i="1"/>
  <c r="G30" i="1"/>
  <c r="G33" i="1"/>
  <c r="G35" i="1"/>
  <c r="G37" i="1"/>
  <c r="G38" i="1"/>
  <c r="G42" i="1"/>
  <c r="G43" i="1"/>
  <c r="G44" i="1"/>
  <c r="G49" i="1"/>
  <c r="G50" i="1"/>
  <c r="G55" i="1"/>
  <c r="G56" i="1"/>
  <c r="G61" i="1"/>
  <c r="G62" i="1"/>
  <c r="G63" i="1"/>
  <c r="G66" i="1"/>
  <c r="G67" i="1"/>
  <c r="G68" i="1"/>
  <c r="G73" i="1"/>
  <c r="G74" i="1"/>
  <c r="G75" i="1"/>
  <c r="G78" i="1"/>
  <c r="G79" i="1"/>
  <c r="G80" i="1"/>
  <c r="G87" i="1"/>
  <c r="G88" i="1"/>
  <c r="G89" i="1"/>
  <c r="G90" i="1"/>
  <c r="F86" i="1"/>
  <c r="E86" i="1"/>
  <c r="D86" i="1"/>
  <c r="C86" i="1"/>
  <c r="F77" i="1"/>
  <c r="F76" i="1" s="1"/>
  <c r="E77" i="1"/>
  <c r="E76" i="1" s="1"/>
  <c r="D77" i="1"/>
  <c r="D76" i="1" s="1"/>
  <c r="C77" i="1"/>
  <c r="C76" i="1" s="1"/>
  <c r="F72" i="1"/>
  <c r="F71" i="1" s="1"/>
  <c r="E72" i="1"/>
  <c r="E71" i="1" s="1"/>
  <c r="D72" i="1"/>
  <c r="D71" i="1" s="1"/>
  <c r="C72" i="1"/>
  <c r="C71" i="1" s="1"/>
  <c r="F65" i="1"/>
  <c r="F64" i="1" s="1"/>
  <c r="E65" i="1"/>
  <c r="E64" i="1" s="1"/>
  <c r="D65" i="1"/>
  <c r="D64" i="1" s="1"/>
  <c r="C65" i="1"/>
  <c r="C64" i="1" s="1"/>
  <c r="F60" i="1"/>
  <c r="F59" i="1" s="1"/>
  <c r="E60" i="1"/>
  <c r="E59" i="1" s="1"/>
  <c r="D60" i="1"/>
  <c r="D59" i="1" s="1"/>
  <c r="C60" i="1"/>
  <c r="C59" i="1" s="1"/>
  <c r="F54" i="1"/>
  <c r="E54" i="1"/>
  <c r="D54" i="1"/>
  <c r="C54" i="1"/>
  <c r="F48" i="1"/>
  <c r="E48" i="1"/>
  <c r="D48" i="1"/>
  <c r="C48" i="1"/>
  <c r="F41" i="1"/>
  <c r="F40" i="1" s="1"/>
  <c r="E41" i="1"/>
  <c r="E40" i="1" s="1"/>
  <c r="D41" i="1"/>
  <c r="D40" i="1" s="1"/>
  <c r="C41" i="1"/>
  <c r="C40" i="1" s="1"/>
  <c r="E46" i="1" l="1"/>
  <c r="D46" i="1"/>
  <c r="H46" i="1"/>
  <c r="F46" i="1"/>
  <c r="O84" i="1"/>
  <c r="J46" i="1"/>
  <c r="D70" i="1"/>
  <c r="K46" i="1"/>
  <c r="H58" i="1"/>
  <c r="G14" i="1"/>
  <c r="J70" i="1"/>
  <c r="E70" i="1"/>
  <c r="G76" i="1"/>
  <c r="G77" i="1"/>
  <c r="G86" i="1"/>
  <c r="C46" i="1"/>
  <c r="G16" i="1"/>
  <c r="G21" i="1"/>
  <c r="G32" i="1"/>
  <c r="G36" i="1"/>
  <c r="G41" i="1"/>
  <c r="G48" i="1"/>
  <c r="G54" i="1"/>
  <c r="G60" i="1"/>
  <c r="G9" i="1"/>
  <c r="G40" i="1"/>
  <c r="D58" i="1"/>
  <c r="G64" i="1"/>
  <c r="G65" i="1"/>
  <c r="J58" i="1"/>
  <c r="K70" i="1"/>
  <c r="C58" i="1"/>
  <c r="I58" i="1"/>
  <c r="K58" i="1"/>
  <c r="G71" i="1"/>
  <c r="F70" i="1"/>
  <c r="C70" i="1"/>
  <c r="G34" i="1"/>
  <c r="F58" i="1"/>
  <c r="G72" i="1"/>
  <c r="G59" i="1"/>
  <c r="I70" i="1"/>
  <c r="H70" i="1"/>
  <c r="E58" i="1"/>
  <c r="N9" i="1"/>
  <c r="N20" i="1"/>
  <c r="Q20" i="1" s="1"/>
  <c r="N27" i="1"/>
  <c r="Q27" i="1" s="1"/>
  <c r="N36" i="1"/>
  <c r="N41" i="1"/>
  <c r="N48" i="1"/>
  <c r="N54" i="1"/>
  <c r="N60" i="1"/>
  <c r="N72" i="1"/>
  <c r="N77" i="1"/>
  <c r="N86" i="1"/>
  <c r="M86" i="1"/>
  <c r="M77" i="1"/>
  <c r="M76" i="1" s="1"/>
  <c r="M72" i="1"/>
  <c r="M71" i="1" s="1"/>
  <c r="M65" i="1"/>
  <c r="M64" i="1" s="1"/>
  <c r="M60" i="1"/>
  <c r="M59" i="1" s="1"/>
  <c r="M54" i="1"/>
  <c r="M48" i="1"/>
  <c r="M41" i="1"/>
  <c r="M40" i="1" s="1"/>
  <c r="M36" i="1"/>
  <c r="M34" i="1" s="1"/>
  <c r="M32" i="1" s="1"/>
  <c r="M27" i="1"/>
  <c r="M20" i="1"/>
  <c r="M9" i="1"/>
  <c r="Q15" i="1" l="1"/>
  <c r="Q54" i="1"/>
  <c r="N40" i="1"/>
  <c r="Q40" i="1" s="1"/>
  <c r="Q41" i="1"/>
  <c r="N34" i="1"/>
  <c r="Q36" i="1"/>
  <c r="Q9" i="1"/>
  <c r="N71" i="1"/>
  <c r="Q71" i="1" s="1"/>
  <c r="Q72" i="1"/>
  <c r="Q86" i="1"/>
  <c r="N76" i="1"/>
  <c r="Q76" i="1" s="1"/>
  <c r="Q77" i="1"/>
  <c r="Q64" i="1"/>
  <c r="Q65" i="1"/>
  <c r="J52" i="1"/>
  <c r="J82" i="1" s="1"/>
  <c r="J84" i="1" s="1"/>
  <c r="N59" i="1"/>
  <c r="Q59" i="1" s="1"/>
  <c r="Q60" i="1"/>
  <c r="Q48" i="1"/>
  <c r="D52" i="1"/>
  <c r="D82" i="1" s="1"/>
  <c r="D84" i="1" s="1"/>
  <c r="E52" i="1"/>
  <c r="E82" i="1" s="1"/>
  <c r="E84" i="1" s="1"/>
  <c r="H52" i="1"/>
  <c r="H82" i="1" s="1"/>
  <c r="H84" i="1" s="1"/>
  <c r="K52" i="1"/>
  <c r="K82" i="1" s="1"/>
  <c r="K84" i="1" s="1"/>
  <c r="I52" i="1"/>
  <c r="I82" i="1" s="1"/>
  <c r="I84" i="1" s="1"/>
  <c r="C52" i="1"/>
  <c r="C82" i="1" s="1"/>
  <c r="C84" i="1" s="1"/>
  <c r="M14" i="1"/>
  <c r="M7" i="1" s="1"/>
  <c r="M46" i="1" s="1"/>
  <c r="M58" i="1"/>
  <c r="G15" i="1"/>
  <c r="F52" i="1"/>
  <c r="F82" i="1" s="1"/>
  <c r="G58" i="1"/>
  <c r="G70" i="1"/>
  <c r="M70" i="1"/>
  <c r="N14" i="1"/>
  <c r="N70" i="1" l="1"/>
  <c r="Q70" i="1" s="1"/>
  <c r="N32" i="1"/>
  <c r="Q32" i="1" s="1"/>
  <c r="Q34" i="1"/>
  <c r="N58" i="1"/>
  <c r="Q58" i="1" s="1"/>
  <c r="N7" i="1"/>
  <c r="Q14" i="1"/>
  <c r="M52" i="1"/>
  <c r="M82" i="1" s="1"/>
  <c r="M84" i="1" s="1"/>
  <c r="G7" i="1"/>
  <c r="G46" i="1"/>
  <c r="G52" i="1"/>
  <c r="F84" i="1"/>
  <c r="G84" i="1" s="1"/>
  <c r="N52" i="1" l="1"/>
  <c r="Q52" i="1" s="1"/>
  <c r="N46" i="1"/>
  <c r="Q46" i="1" s="1"/>
  <c r="Q7" i="1"/>
  <c r="G82" i="1"/>
  <c r="L36" i="1"/>
  <c r="L34" i="1" s="1"/>
  <c r="L32" i="1" s="1"/>
  <c r="L9" i="1"/>
  <c r="L15" i="1"/>
  <c r="L20" i="1"/>
  <c r="L27" i="1"/>
  <c r="L41" i="1"/>
  <c r="L40" i="1" s="1"/>
  <c r="L48" i="1"/>
  <c r="L54" i="1"/>
  <c r="L60" i="1"/>
  <c r="L59" i="1" s="1"/>
  <c r="L65" i="1"/>
  <c r="L64" i="1" s="1"/>
  <c r="L72" i="1"/>
  <c r="L71" i="1" s="1"/>
  <c r="L77" i="1"/>
  <c r="L76" i="1" s="1"/>
  <c r="L86" i="1"/>
  <c r="N82" i="1" l="1"/>
  <c r="L58" i="1"/>
  <c r="L14" i="1"/>
  <c r="L7" i="1" s="1"/>
  <c r="L46" i="1" s="1"/>
  <c r="L70" i="1"/>
  <c r="N84" i="1" l="1"/>
  <c r="Q84" i="1" s="1"/>
  <c r="Q82" i="1"/>
  <c r="L52" i="1"/>
  <c r="L82" i="1" s="1"/>
  <c r="L84" i="1" s="1"/>
</calcChain>
</file>

<file path=xl/sharedStrings.xml><?xml version="1.0" encoding="utf-8"?>
<sst xmlns="http://schemas.openxmlformats.org/spreadsheetml/2006/main" count="166" uniqueCount="119">
  <si>
    <t>Trade balance</t>
  </si>
  <si>
    <t>الميزان التجاري</t>
  </si>
  <si>
    <r>
      <t xml:space="preserve">Exports </t>
    </r>
    <r>
      <rPr>
        <b/>
        <sz val="8"/>
        <rFont val="Segoe UI"/>
        <family val="2"/>
      </rPr>
      <t>(FOB)</t>
    </r>
  </si>
  <si>
    <t>الصادرات (فوب)</t>
  </si>
  <si>
    <t xml:space="preserve">Crude oil </t>
  </si>
  <si>
    <t>النفط الخام</t>
  </si>
  <si>
    <t>Oil products</t>
  </si>
  <si>
    <t>المنتجات النفطية</t>
  </si>
  <si>
    <t>Other exports</t>
  </si>
  <si>
    <t>صادرات أخرى</t>
  </si>
  <si>
    <r>
      <t xml:space="preserve">Imports </t>
    </r>
    <r>
      <rPr>
        <b/>
        <sz val="8"/>
        <rFont val="Segoe UI"/>
        <family val="2"/>
      </rPr>
      <t>(FOB)</t>
    </r>
  </si>
  <si>
    <t>الواردات (فوب)</t>
  </si>
  <si>
    <t>Private sector imports</t>
  </si>
  <si>
    <t>واردات القطاع الخاص</t>
  </si>
  <si>
    <t>Consumption imports</t>
  </si>
  <si>
    <t>واردات استهلاكية</t>
  </si>
  <si>
    <t>Capital imports</t>
  </si>
  <si>
    <t>واردات رأسمالية</t>
  </si>
  <si>
    <t>Oil products (private)</t>
  </si>
  <si>
    <t>منتجات نفطية (خاص)</t>
  </si>
  <si>
    <t>Government imports</t>
  </si>
  <si>
    <t>واردات حكومية</t>
  </si>
  <si>
    <t>Refined oil imports</t>
  </si>
  <si>
    <t>واردات النفط المكرر</t>
  </si>
  <si>
    <t>Other gov. imports</t>
  </si>
  <si>
    <t>واردات حكومية أخرى</t>
  </si>
  <si>
    <t>Currency printing</t>
  </si>
  <si>
    <t>سك العملة</t>
  </si>
  <si>
    <t>Services, net</t>
  </si>
  <si>
    <t>الخدمات، صاف</t>
  </si>
  <si>
    <t>Receipts</t>
  </si>
  <si>
    <t>مقبوضات</t>
  </si>
  <si>
    <t>Payments</t>
  </si>
  <si>
    <t>مدفوعات</t>
  </si>
  <si>
    <t>Primary income account</t>
  </si>
  <si>
    <t>حساب الدخل الأولي</t>
  </si>
  <si>
    <t>Compensation of employees</t>
  </si>
  <si>
    <t>تعويضات العاملين</t>
  </si>
  <si>
    <t>Investment income</t>
  </si>
  <si>
    <t>دخل الاستثمار</t>
  </si>
  <si>
    <t>Interest</t>
  </si>
  <si>
    <t>فوائد</t>
  </si>
  <si>
    <t xml:space="preserve">Other </t>
  </si>
  <si>
    <t>أخرى</t>
  </si>
  <si>
    <t>Secondary income account</t>
  </si>
  <si>
    <t>حساب الدخل الثانوي</t>
  </si>
  <si>
    <t>Official, net</t>
  </si>
  <si>
    <t>الرسمي، صاف</t>
  </si>
  <si>
    <t>Private, net</t>
  </si>
  <si>
    <t>الخاص، صاف</t>
  </si>
  <si>
    <t xml:space="preserve">Current account </t>
  </si>
  <si>
    <t>الحساب الجاري</t>
  </si>
  <si>
    <t xml:space="preserve">Capital account </t>
  </si>
  <si>
    <t>الحساب الرأسمالي</t>
  </si>
  <si>
    <t>Credit</t>
  </si>
  <si>
    <t>دائن</t>
  </si>
  <si>
    <t>Debit</t>
  </si>
  <si>
    <t>مدين</t>
  </si>
  <si>
    <t>Financial account</t>
  </si>
  <si>
    <t>الحساب المالي</t>
  </si>
  <si>
    <t>Direct investment, net</t>
  </si>
  <si>
    <t>الاستثمار المباشر، صاف</t>
  </si>
  <si>
    <t>Net acquisition of assets</t>
  </si>
  <si>
    <t>صافي اقتناء الأصول</t>
  </si>
  <si>
    <t>Net incurrence of liabilities</t>
  </si>
  <si>
    <t>صافي تحمل الخصوم</t>
  </si>
  <si>
    <t>Portfolio investment, net</t>
  </si>
  <si>
    <t>استثمار الحافظة، صاف</t>
  </si>
  <si>
    <t>Government</t>
  </si>
  <si>
    <t>الحكومة</t>
  </si>
  <si>
    <t>DFI</t>
  </si>
  <si>
    <t>صندوق تنمية العراق</t>
  </si>
  <si>
    <t>Other</t>
  </si>
  <si>
    <t>Private sector</t>
  </si>
  <si>
    <t>القطاع الخاص</t>
  </si>
  <si>
    <t>Other investment, net</t>
  </si>
  <si>
    <t>استثمارات أخرى، صاف</t>
  </si>
  <si>
    <t xml:space="preserve">Errors and omissions </t>
  </si>
  <si>
    <t>السهو والخطأ</t>
  </si>
  <si>
    <t xml:space="preserve">Overall balance </t>
  </si>
  <si>
    <t>الرصيد الكلي</t>
  </si>
  <si>
    <t>Monetary gold</t>
  </si>
  <si>
    <t>الذهب النقدي</t>
  </si>
  <si>
    <t>SDR</t>
  </si>
  <si>
    <t>حقوق السحب الخاصة</t>
  </si>
  <si>
    <t>Position at the Fund</t>
  </si>
  <si>
    <t>المركز لدى الصندوق</t>
  </si>
  <si>
    <t>Foreign assets</t>
  </si>
  <si>
    <t>الأصول الأجنبية</t>
  </si>
  <si>
    <t>of which: travel</t>
  </si>
  <si>
    <t>Q1-2023</t>
  </si>
  <si>
    <t>Q2-2023</t>
  </si>
  <si>
    <t>Q3-2023</t>
  </si>
  <si>
    <t>Q1-2022</t>
  </si>
  <si>
    <t>Q2-2022</t>
  </si>
  <si>
    <t>Q1-2021</t>
  </si>
  <si>
    <t>Q2-2021</t>
  </si>
  <si>
    <t>Q4-2021</t>
  </si>
  <si>
    <t>Q3-2021</t>
  </si>
  <si>
    <t>Q4-2022</t>
  </si>
  <si>
    <t>Q3-2022</t>
  </si>
  <si>
    <t>Q4-2023</t>
  </si>
  <si>
    <t>Q1-2024</t>
  </si>
  <si>
    <t>Q2-2024</t>
  </si>
  <si>
    <t>ومنها السفر:</t>
  </si>
  <si>
    <t>Q3-2024</t>
  </si>
  <si>
    <t>المصدر: البنك المركزي العراقي /دائرة الاحصاء والابحاث/  قسم  ميزان  المدفوعات والتجارة الخارجية</t>
  </si>
  <si>
    <t xml:space="preserve">Source : Central Bank Of Iraq \ Statistical and Research Department \ Balance Of Payments  and  External Trade Division.                </t>
  </si>
  <si>
    <t>Million US$</t>
  </si>
  <si>
    <t xml:space="preserve">مليون دولار </t>
  </si>
  <si>
    <t>yearly 2022</t>
  </si>
  <si>
    <t>yearly 2023</t>
  </si>
  <si>
    <t>yearly 2021</t>
  </si>
  <si>
    <t>Q4-2024</t>
  </si>
  <si>
    <t>yearly 2024</t>
  </si>
  <si>
    <t>Quarterly data for the external sector 2021-2024</t>
  </si>
  <si>
    <t xml:space="preserve">                       البيانات ربع السنوية للقطاع الخارجي 2021 -2024 </t>
  </si>
  <si>
    <t>الاحتياطيات (تغير)</t>
  </si>
  <si>
    <t>Reserves(   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</si>
</sst>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_-* #,##0.00\-;_-* &quot;-&quot;??_-;_-@_-"/>
    <numFmt numFmtId="165" formatCode="[$$-409]#,##0.000_ ;\-[$$-409]#,##0.000\ 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#,##0.0"/>
    <numFmt numFmtId="171" formatCode="[$$-409]#,##0.00_ ;\-[$$-409]#,##0.00\ "/>
    <numFmt numFmtId="172" formatCode="0.0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rgb="FF4B82AD"/>
      <name val="Segoe UI"/>
      <family val="2"/>
    </font>
    <font>
      <sz val="10"/>
      <name val="Arial"/>
      <family val="2"/>
    </font>
    <font>
      <b/>
      <sz val="10"/>
      <color rgb="FFC00000"/>
      <name val="Arial"/>
      <family val="2"/>
    </font>
    <font>
      <b/>
      <sz val="10"/>
      <name val="Arial"/>
      <family val="2"/>
    </font>
    <font>
      <sz val="10"/>
      <name val="Segoe UI"/>
      <family val="2"/>
    </font>
    <font>
      <i/>
      <sz val="10"/>
      <name val="Segoe UI"/>
      <family val="2"/>
    </font>
    <font>
      <b/>
      <sz val="8"/>
      <name val="Segoe UI"/>
      <family val="2"/>
    </font>
    <font>
      <sz val="11"/>
      <color theme="1"/>
      <name val="Calibri"/>
      <family val="2"/>
      <charset val="178"/>
      <scheme val="minor"/>
    </font>
    <font>
      <sz val="12"/>
      <name val="Times New Roman"/>
      <family val="1"/>
    </font>
    <font>
      <b/>
      <sz val="10"/>
      <name val="Segoe UI"/>
      <family val="2"/>
    </font>
    <font>
      <sz val="12"/>
      <name val="Arial"/>
      <family val="2"/>
    </font>
    <font>
      <sz val="8"/>
      <name val="Arial"/>
      <family val="2"/>
    </font>
    <font>
      <b/>
      <i/>
      <sz val="10"/>
      <name val="Segoe UI"/>
      <family val="2"/>
    </font>
    <font>
      <b/>
      <sz val="11"/>
      <color rgb="FFC00000"/>
      <name val="Arial"/>
      <family val="2"/>
    </font>
    <font>
      <b/>
      <sz val="14"/>
      <color rgb="FF4B82AD"/>
      <name val="Segoe UI"/>
      <family val="2"/>
    </font>
    <font>
      <sz val="14"/>
      <name val="Arial"/>
      <family val="2"/>
    </font>
    <font>
      <b/>
      <sz val="11"/>
      <color rgb="FFFF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165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6" fillId="0" borderId="0"/>
    <xf numFmtId="0" fontId="4" fillId="0" borderId="0">
      <alignment vertical="top"/>
    </xf>
    <xf numFmtId="171" fontId="3" fillId="0" borderId="0"/>
    <xf numFmtId="171" fontId="6" fillId="0" borderId="0"/>
    <xf numFmtId="0" fontId="3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vertical="center"/>
    </xf>
    <xf numFmtId="0" fontId="0" fillId="0" borderId="0" xfId="0" applyAlignment="1">
      <alignment horizontal="right"/>
    </xf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/>
    </xf>
    <xf numFmtId="49" fontId="0" fillId="0" borderId="0" xfId="0" applyNumberFormat="1"/>
    <xf numFmtId="172" fontId="0" fillId="0" borderId="0" xfId="0" applyNumberFormat="1"/>
    <xf numFmtId="171" fontId="8" fillId="2" borderId="1" xfId="19" applyFont="1" applyFill="1" applyBorder="1" applyAlignment="1">
      <alignment wrapText="1"/>
    </xf>
    <xf numFmtId="171" fontId="8" fillId="2" borderId="0" xfId="19" applyFont="1" applyFill="1" applyAlignment="1">
      <alignment wrapText="1"/>
    </xf>
    <xf numFmtId="165" fontId="5" fillId="2" borderId="0" xfId="1" applyFont="1" applyFill="1"/>
    <xf numFmtId="0" fontId="18" fillId="2" borderId="0" xfId="0" applyFont="1" applyFill="1" applyAlignment="1">
      <alignment horizontal="right" vertical="center"/>
    </xf>
    <xf numFmtId="0" fontId="20" fillId="2" borderId="0" xfId="0" applyFont="1" applyFill="1"/>
    <xf numFmtId="172" fontId="10" fillId="2" borderId="0" xfId="2" applyNumberFormat="1" applyFont="1" applyFill="1" applyAlignment="1">
      <alignment horizontal="center"/>
    </xf>
    <xf numFmtId="0" fontId="14" fillId="2" borderId="0" xfId="2" applyFont="1" applyFill="1"/>
    <xf numFmtId="0" fontId="14" fillId="2" borderId="0" xfId="2" applyFont="1" applyFill="1" applyAlignment="1">
      <alignment horizontal="right"/>
    </xf>
    <xf numFmtId="3" fontId="17" fillId="2" borderId="0" xfId="2" applyNumberFormat="1" applyFont="1" applyFill="1" applyAlignment="1">
      <alignment horizontal="left" indent="1"/>
    </xf>
    <xf numFmtId="172" fontId="15" fillId="2" borderId="0" xfId="0" applyNumberFormat="1" applyFont="1" applyFill="1" applyAlignment="1">
      <alignment horizontal="center"/>
    </xf>
    <xf numFmtId="172" fontId="9" fillId="2" borderId="0" xfId="2" applyNumberFormat="1" applyFont="1" applyFill="1" applyAlignment="1">
      <alignment horizontal="center"/>
    </xf>
    <xf numFmtId="3" fontId="17" fillId="2" borderId="0" xfId="2" applyNumberFormat="1" applyFont="1" applyFill="1" applyAlignment="1">
      <alignment horizontal="right" indent="1"/>
    </xf>
    <xf numFmtId="3" fontId="14" fillId="2" borderId="0" xfId="2" applyNumberFormat="1" applyFont="1" applyFill="1" applyAlignment="1">
      <alignment horizontal="left"/>
    </xf>
    <xf numFmtId="3" fontId="14" fillId="2" borderId="0" xfId="2" applyNumberFormat="1" applyFont="1" applyFill="1" applyAlignment="1">
      <alignment horizontal="right"/>
    </xf>
    <xf numFmtId="3" fontId="14" fillId="2" borderId="0" xfId="2" applyNumberFormat="1" applyFont="1" applyFill="1" applyAlignment="1">
      <alignment horizontal="left" indent="1"/>
    </xf>
    <xf numFmtId="3" fontId="14" fillId="2" borderId="0" xfId="2" applyNumberFormat="1" applyFont="1" applyFill="1" applyAlignment="1">
      <alignment horizontal="right" indent="1"/>
    </xf>
    <xf numFmtId="3" fontId="14" fillId="2" borderId="0" xfId="2" applyNumberFormat="1" applyFont="1" applyFill="1" applyAlignment="1">
      <alignment horizontal="left" indent="3"/>
    </xf>
    <xf numFmtId="3" fontId="14" fillId="2" borderId="0" xfId="2" applyNumberFormat="1" applyFont="1" applyFill="1" applyAlignment="1">
      <alignment horizontal="right" indent="3"/>
    </xf>
    <xf numFmtId="0" fontId="14" fillId="2" borderId="0" xfId="2" applyFont="1" applyFill="1" applyAlignment="1">
      <alignment horizontal="left" indent="3"/>
    </xf>
    <xf numFmtId="0" fontId="14" fillId="2" borderId="0" xfId="2" applyFont="1" applyFill="1" applyAlignment="1">
      <alignment horizontal="right" indent="3"/>
    </xf>
    <xf numFmtId="3" fontId="14" fillId="2" borderId="0" xfId="2" applyNumberFormat="1" applyFont="1" applyFill="1"/>
    <xf numFmtId="0" fontId="14" fillId="2" borderId="0" xfId="2" applyFont="1" applyFill="1" applyAlignment="1">
      <alignment horizontal="left" indent="1"/>
    </xf>
    <xf numFmtId="0" fontId="14" fillId="2" borderId="0" xfId="2" applyFont="1" applyFill="1" applyAlignment="1">
      <alignment horizontal="right" indent="1"/>
    </xf>
    <xf numFmtId="0" fontId="14" fillId="2" borderId="0" xfId="2" applyFont="1" applyFill="1" applyAlignment="1">
      <alignment horizontal="left" indent="4"/>
    </xf>
    <xf numFmtId="0" fontId="14" fillId="2" borderId="0" xfId="2" applyFont="1" applyFill="1" applyAlignment="1">
      <alignment horizontal="right" indent="4"/>
    </xf>
    <xf numFmtId="3" fontId="14" fillId="2" borderId="0" xfId="2" applyNumberFormat="1" applyFont="1" applyFill="1" applyAlignment="1">
      <alignment horizontal="left" indent="4"/>
    </xf>
    <xf numFmtId="3" fontId="14" fillId="2" borderId="0" xfId="2" applyNumberFormat="1" applyFont="1" applyFill="1" applyAlignment="1">
      <alignment horizontal="right" indent="4"/>
    </xf>
    <xf numFmtId="3" fontId="14" fillId="2" borderId="0" xfId="2" applyNumberFormat="1" applyFont="1" applyFill="1" applyAlignment="1">
      <alignment horizontal="left" indent="2"/>
    </xf>
    <xf numFmtId="3" fontId="14" fillId="2" borderId="0" xfId="2" applyNumberFormat="1" applyFont="1" applyFill="1" applyAlignment="1">
      <alignment horizontal="right" indent="2"/>
    </xf>
    <xf numFmtId="3" fontId="14" fillId="2" borderId="0" xfId="2" applyNumberFormat="1" applyFont="1" applyFill="1" applyAlignment="1">
      <alignment horizontal="left" indent="5"/>
    </xf>
    <xf numFmtId="3" fontId="14" fillId="2" borderId="0" xfId="2" applyNumberFormat="1" applyFont="1" applyFill="1" applyAlignment="1">
      <alignment horizontal="right" indent="5"/>
    </xf>
    <xf numFmtId="3" fontId="14" fillId="2" borderId="0" xfId="0" applyNumberFormat="1" applyFont="1" applyFill="1" applyAlignment="1">
      <alignment horizontal="left" indent="2"/>
    </xf>
    <xf numFmtId="172" fontId="9" fillId="2" borderId="0" xfId="19" applyNumberFormat="1" applyFont="1" applyFill="1" applyAlignment="1">
      <alignment horizontal="center"/>
    </xf>
    <xf numFmtId="3" fontId="14" fillId="2" borderId="0" xfId="0" applyNumberFormat="1" applyFont="1" applyFill="1" applyAlignment="1">
      <alignment horizontal="right" indent="2"/>
    </xf>
    <xf numFmtId="0" fontId="8" fillId="3" borderId="2" xfId="0" applyFont="1" applyFill="1" applyBorder="1" applyAlignment="1">
      <alignment vertical="center"/>
    </xf>
    <xf numFmtId="1" fontId="14" fillId="3" borderId="2" xfId="2" applyNumberFormat="1" applyFont="1" applyFill="1" applyBorder="1" applyAlignment="1">
      <alignment horizontal="center"/>
    </xf>
    <xf numFmtId="1" fontId="21" fillId="3" borderId="2" xfId="2" applyNumberFormat="1" applyFont="1" applyFill="1" applyBorder="1" applyAlignment="1">
      <alignment horizontal="center" wrapText="1"/>
    </xf>
    <xf numFmtId="172" fontId="14" fillId="2" borderId="0" xfId="2" applyNumberFormat="1" applyFont="1" applyFill="1" applyAlignment="1">
      <alignment horizontal="center"/>
    </xf>
    <xf numFmtId="2" fontId="14" fillId="2" borderId="0" xfId="2" applyNumberFormat="1" applyFont="1" applyFill="1" applyAlignment="1">
      <alignment horizontal="center"/>
    </xf>
    <xf numFmtId="172" fontId="10" fillId="3" borderId="0" xfId="2" applyNumberFormat="1" applyFont="1" applyFill="1" applyAlignment="1">
      <alignment horizontal="center"/>
    </xf>
    <xf numFmtId="172" fontId="14" fillId="3" borderId="0" xfId="2" applyNumberFormat="1" applyFont="1" applyFill="1" applyAlignment="1">
      <alignment horizontal="center"/>
    </xf>
    <xf numFmtId="172" fontId="9" fillId="3" borderId="0" xfId="2" applyNumberFormat="1" applyFont="1" applyFill="1" applyAlignment="1">
      <alignment horizontal="center"/>
    </xf>
    <xf numFmtId="172" fontId="9" fillId="3" borderId="0" xfId="19" applyNumberFormat="1" applyFont="1" applyFill="1" applyAlignment="1">
      <alignment horizontal="center"/>
    </xf>
    <xf numFmtId="172" fontId="9" fillId="3" borderId="0" xfId="2" applyNumberFormat="1" applyFont="1" applyFill="1" applyAlignment="1">
      <alignment horizontal="center" wrapText="1"/>
    </xf>
    <xf numFmtId="3" fontId="9" fillId="2" borderId="1" xfId="2" applyNumberFormat="1" applyFont="1" applyFill="1" applyBorder="1" applyAlignment="1">
      <alignment horizontal="left" indent="2"/>
    </xf>
    <xf numFmtId="172" fontId="9" fillId="3" borderId="1" xfId="2" applyNumberFormat="1" applyFont="1" applyFill="1" applyBorder="1" applyAlignment="1">
      <alignment horizontal="center"/>
    </xf>
    <xf numFmtId="0" fontId="0" fillId="2" borderId="1" xfId="0" applyFill="1" applyBorder="1"/>
    <xf numFmtId="172" fontId="0" fillId="2" borderId="1" xfId="0" applyNumberFormat="1" applyFill="1" applyBorder="1"/>
    <xf numFmtId="3" fontId="9" fillId="2" borderId="1" xfId="2" applyNumberFormat="1" applyFont="1" applyFill="1" applyBorder="1" applyAlignment="1">
      <alignment horizontal="right" indent="2"/>
    </xf>
    <xf numFmtId="165" fontId="19" fillId="2" borderId="0" xfId="1" applyFont="1" applyFill="1" applyAlignment="1">
      <alignment horizontal="right"/>
    </xf>
    <xf numFmtId="165" fontId="19" fillId="2" borderId="0" xfId="1" applyFont="1" applyFill="1" applyAlignment="1">
      <alignment horizontal="center"/>
    </xf>
  </cellXfs>
  <cellStyles count="36">
    <cellStyle name="1 indent" xfId="3" xr:uid="{00000000-0005-0000-0000-000000000000}"/>
    <cellStyle name="1 indent 2 2" xfId="4" xr:uid="{00000000-0005-0000-0000-000001000000}"/>
    <cellStyle name="2 indents" xfId="5" xr:uid="{00000000-0005-0000-0000-000002000000}"/>
    <cellStyle name="2 indents 2 2" xfId="6" xr:uid="{00000000-0005-0000-0000-000003000000}"/>
    <cellStyle name="3 indents" xfId="7" xr:uid="{00000000-0005-0000-0000-000004000000}"/>
    <cellStyle name="4 indents" xfId="8" xr:uid="{00000000-0005-0000-0000-000005000000}"/>
    <cellStyle name="Comma 11" xfId="9" xr:uid="{00000000-0005-0000-0000-000006000000}"/>
    <cellStyle name="Comma 2" xfId="10" xr:uid="{00000000-0005-0000-0000-000007000000}"/>
    <cellStyle name="Comma 3" xfId="33" xr:uid="{FCFBFFFC-5774-4936-87EC-4D5DEFA1D17F}"/>
    <cellStyle name="Comma 4" xfId="35" xr:uid="{CF10858C-84B9-483C-A72A-6E44B4C273FD}"/>
    <cellStyle name="Comma 6" xfId="11" xr:uid="{00000000-0005-0000-0000-000008000000}"/>
    <cellStyle name="imf-one decimal" xfId="12" xr:uid="{00000000-0005-0000-0000-000009000000}"/>
    <cellStyle name="imf-zero decimal" xfId="13" xr:uid="{00000000-0005-0000-0000-00000A000000}"/>
    <cellStyle name="imf-zero decimal 2 2" xfId="14" xr:uid="{00000000-0005-0000-0000-00000B000000}"/>
    <cellStyle name="imf-zero decimal 3" xfId="15" xr:uid="{00000000-0005-0000-0000-00000C000000}"/>
    <cellStyle name="imf-zero decimal 5" xfId="16" xr:uid="{00000000-0005-0000-0000-00000D000000}"/>
    <cellStyle name="Normal" xfId="0" builtinId="0"/>
    <cellStyle name="Normal 10" xfId="17" xr:uid="{00000000-0005-0000-0000-00000F000000}"/>
    <cellStyle name="Normal 16" xfId="18" xr:uid="{00000000-0005-0000-0000-000010000000}"/>
    <cellStyle name="Normal 2" xfId="19" xr:uid="{00000000-0005-0000-0000-000011000000}"/>
    <cellStyle name="Normal 2 2" xfId="20" xr:uid="{00000000-0005-0000-0000-000012000000}"/>
    <cellStyle name="Normal 2 6 2" xfId="21" xr:uid="{00000000-0005-0000-0000-000013000000}"/>
    <cellStyle name="Normal 205" xfId="1" xr:uid="{00000000-0005-0000-0000-000014000000}"/>
    <cellStyle name="Normal 205 2" xfId="22" xr:uid="{00000000-0005-0000-0000-000015000000}"/>
    <cellStyle name="Normal 277" xfId="23" xr:uid="{00000000-0005-0000-0000-000016000000}"/>
    <cellStyle name="Normal 3" xfId="24" xr:uid="{00000000-0005-0000-0000-000017000000}"/>
    <cellStyle name="Normal 4" xfId="25" xr:uid="{00000000-0005-0000-0000-000018000000}"/>
    <cellStyle name="Normal 5" xfId="26" xr:uid="{00000000-0005-0000-0000-000019000000}"/>
    <cellStyle name="Normal 5 5 3" xfId="27" xr:uid="{00000000-0005-0000-0000-00001A000000}"/>
    <cellStyle name="Normal 6" xfId="28" xr:uid="{00000000-0005-0000-0000-00001B000000}"/>
    <cellStyle name="Normal 6 2" xfId="29" xr:uid="{00000000-0005-0000-0000-00001C000000}"/>
    <cellStyle name="Normal 7" xfId="30" xr:uid="{00000000-0005-0000-0000-00001D000000}"/>
    <cellStyle name="Normal 8" xfId="32" xr:uid="{C658050D-F523-4CA9-A608-BBA97EE12BF9}"/>
    <cellStyle name="Normal 9" xfId="34" xr:uid="{621FA2A3-805D-4516-B88B-1AFAD07DB9C9}"/>
    <cellStyle name="Normal_DMSDR1S-1962146-v1-IRAQ  Analysis of Balance of Payment for the Years (1988-2001) 2" xfId="2" xr:uid="{00000000-0005-0000-0000-00001E000000}"/>
    <cellStyle name="Percent 12 2" xfId="31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84</xdr:row>
      <xdr:rowOff>171450</xdr:rowOff>
    </xdr:from>
    <xdr:to>
      <xdr:col>1</xdr:col>
      <xdr:colOff>714375</xdr:colOff>
      <xdr:row>85</xdr:row>
      <xdr:rowOff>123825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ABD10C24-A074-54BA-D242-A0724105E184}"/>
            </a:ext>
          </a:extLst>
        </xdr:cNvPr>
        <xdr:cNvSpPr/>
      </xdr:nvSpPr>
      <xdr:spPr>
        <a:xfrm>
          <a:off x="1219200" y="15821025"/>
          <a:ext cx="104775" cy="133350"/>
        </a:xfrm>
        <a:prstGeom prst="triangl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Y189"/>
  <sheetViews>
    <sheetView tabSelected="1" workbookViewId="0">
      <selection activeCell="W2" sqref="B2:W92"/>
    </sheetView>
  </sheetViews>
  <sheetFormatPr defaultRowHeight="12.75" x14ac:dyDescent="0.2"/>
  <cols>
    <col min="2" max="2" width="41.42578125" customWidth="1"/>
    <col min="3" max="6" width="8.140625" hidden="1" customWidth="1"/>
    <col min="7" max="7" width="13" bestFit="1" customWidth="1"/>
    <col min="8" max="10" width="8.140625" bestFit="1" customWidth="1"/>
    <col min="11" max="11" width="8.28515625" bestFit="1" customWidth="1"/>
    <col min="12" max="12" width="13" bestFit="1" customWidth="1"/>
    <col min="13" max="14" width="8.5703125" bestFit="1" customWidth="1"/>
    <col min="15" max="15" width="8.140625" bestFit="1" customWidth="1"/>
    <col min="16" max="16" width="8.28515625" bestFit="1" customWidth="1"/>
    <col min="17" max="17" width="12.85546875" customWidth="1"/>
    <col min="18" max="21" width="8.140625" bestFit="1" customWidth="1"/>
    <col min="22" max="22" width="13.140625" customWidth="1"/>
    <col min="23" max="23" width="26.85546875" customWidth="1"/>
  </cols>
  <sheetData>
    <row r="2" spans="1:23" ht="20.25" x14ac:dyDescent="0.35">
      <c r="A2" s="15"/>
      <c r="B2" s="15"/>
      <c r="C2" s="15"/>
      <c r="D2" s="15"/>
      <c r="E2" s="15"/>
      <c r="F2" s="62" t="s">
        <v>116</v>
      </c>
      <c r="G2" s="62"/>
      <c r="H2" s="62"/>
      <c r="I2" s="62"/>
      <c r="J2" s="62"/>
      <c r="K2" s="62"/>
      <c r="L2" s="62"/>
      <c r="M2" s="62"/>
      <c r="N2" s="62"/>
      <c r="O2" s="62"/>
      <c r="P2" s="62"/>
      <c r="Q2" s="15"/>
      <c r="R2" s="15"/>
      <c r="S2" s="15"/>
      <c r="T2" s="15"/>
      <c r="U2" s="15"/>
      <c r="V2" s="15"/>
      <c r="W2" s="15"/>
    </row>
    <row r="3" spans="1:23" ht="20.25" x14ac:dyDescent="0.35">
      <c r="B3" s="1"/>
      <c r="C3" s="1"/>
      <c r="D3" s="1"/>
      <c r="E3" s="1"/>
      <c r="F3" s="17"/>
      <c r="G3" s="17"/>
      <c r="H3" s="63" t="s">
        <v>115</v>
      </c>
      <c r="I3" s="63"/>
      <c r="J3" s="63"/>
      <c r="K3" s="63"/>
      <c r="L3" s="63"/>
      <c r="M3" s="63"/>
      <c r="N3" s="63"/>
      <c r="O3" s="63"/>
      <c r="P3" s="17"/>
      <c r="Q3" s="1"/>
      <c r="R3" s="1"/>
      <c r="S3" s="1"/>
      <c r="T3" s="1"/>
      <c r="U3" s="1"/>
      <c r="V3" s="1"/>
    </row>
    <row r="4" spans="1:23" ht="19.5" customHeight="1" x14ac:dyDescent="0.2">
      <c r="B4" s="2"/>
      <c r="C4" s="2"/>
      <c r="D4" s="2"/>
      <c r="E4" s="2"/>
      <c r="F4" s="2"/>
      <c r="G4" s="13"/>
      <c r="H4" s="2"/>
      <c r="I4" s="2"/>
      <c r="J4" s="2"/>
      <c r="K4" s="2"/>
      <c r="L4" s="13"/>
      <c r="M4" s="13"/>
      <c r="N4" s="13"/>
      <c r="O4" s="13"/>
      <c r="P4" s="14"/>
      <c r="Q4" s="13"/>
      <c r="R4" s="14"/>
      <c r="S4" s="14"/>
      <c r="T4" s="14"/>
      <c r="U4" s="14"/>
      <c r="V4" s="14"/>
      <c r="W4" s="16"/>
    </row>
    <row r="5" spans="1:23" ht="30" customHeight="1" x14ac:dyDescent="0.3">
      <c r="B5" s="47" t="s">
        <v>108</v>
      </c>
      <c r="C5" s="48" t="s">
        <v>95</v>
      </c>
      <c r="D5" s="48" t="s">
        <v>96</v>
      </c>
      <c r="E5" s="48" t="s">
        <v>98</v>
      </c>
      <c r="F5" s="48" t="s">
        <v>97</v>
      </c>
      <c r="G5" s="49" t="s">
        <v>112</v>
      </c>
      <c r="H5" s="48" t="s">
        <v>93</v>
      </c>
      <c r="I5" s="48" t="s">
        <v>94</v>
      </c>
      <c r="J5" s="48" t="s">
        <v>100</v>
      </c>
      <c r="K5" s="48" t="s">
        <v>99</v>
      </c>
      <c r="L5" s="49" t="s">
        <v>110</v>
      </c>
      <c r="M5" s="48" t="s">
        <v>90</v>
      </c>
      <c r="N5" s="48" t="s">
        <v>91</v>
      </c>
      <c r="O5" s="48" t="s">
        <v>92</v>
      </c>
      <c r="P5" s="48" t="s">
        <v>101</v>
      </c>
      <c r="Q5" s="49" t="s">
        <v>111</v>
      </c>
      <c r="R5" s="48" t="s">
        <v>102</v>
      </c>
      <c r="S5" s="48" t="s">
        <v>103</v>
      </c>
      <c r="T5" s="48" t="s">
        <v>105</v>
      </c>
      <c r="U5" s="48" t="s">
        <v>113</v>
      </c>
      <c r="V5" s="49" t="s">
        <v>114</v>
      </c>
      <c r="W5" s="47" t="s">
        <v>109</v>
      </c>
    </row>
    <row r="6" spans="1:23" ht="14.25" x14ac:dyDescent="0.25">
      <c r="C6" s="1"/>
      <c r="D6" s="1"/>
      <c r="E6" s="1"/>
      <c r="F6" s="1"/>
      <c r="G6" s="54"/>
      <c r="H6" s="1"/>
      <c r="I6" s="1"/>
      <c r="J6" s="1"/>
      <c r="K6" s="1"/>
      <c r="L6" s="52"/>
      <c r="M6" s="18"/>
      <c r="N6" s="18"/>
      <c r="O6" s="18"/>
      <c r="P6" s="18"/>
      <c r="Q6" s="52"/>
      <c r="R6" s="18"/>
      <c r="S6" s="18"/>
      <c r="T6" s="18"/>
      <c r="U6" s="18"/>
      <c r="V6" s="54"/>
      <c r="W6" s="3"/>
    </row>
    <row r="7" spans="1:23" ht="14.25" x14ac:dyDescent="0.25">
      <c r="B7" s="19" t="s">
        <v>0</v>
      </c>
      <c r="C7" s="50">
        <f>(C9-C14)</f>
        <v>10051.599999999999</v>
      </c>
      <c r="D7" s="50">
        <f t="shared" ref="D7:F7" si="0">(D9-D14)</f>
        <v>8980.7000000000025</v>
      </c>
      <c r="E7" s="50">
        <f t="shared" si="0"/>
        <v>9299.3999999999978</v>
      </c>
      <c r="F7" s="50">
        <f t="shared" si="0"/>
        <v>10031.000000000002</v>
      </c>
      <c r="G7" s="53">
        <f>F7+E7+D7+C7</f>
        <v>38362.700000000004</v>
      </c>
      <c r="H7" s="50">
        <f>(H9-H14)</f>
        <v>14406.2</v>
      </c>
      <c r="I7" s="50">
        <f t="shared" ref="I7:K7" si="1">(I9-I14)</f>
        <v>18541.199999999997</v>
      </c>
      <c r="J7" s="50">
        <f t="shared" si="1"/>
        <v>20412.499999999996</v>
      </c>
      <c r="K7" s="50">
        <f t="shared" si="1"/>
        <v>17770.100000000002</v>
      </c>
      <c r="L7" s="53">
        <f t="shared" ref="L7:M7" si="2">L9-L14</f>
        <v>71129.999999999985</v>
      </c>
      <c r="M7" s="51">
        <f t="shared" si="2"/>
        <v>15891.2</v>
      </c>
      <c r="N7" s="51">
        <f t="shared" ref="N7:O7" si="3">N9-N14</f>
        <v>10405.5</v>
      </c>
      <c r="O7" s="51">
        <f t="shared" si="3"/>
        <v>9267.0000000000018</v>
      </c>
      <c r="P7" s="50">
        <f t="shared" ref="P7:R7" si="4">P9-P14</f>
        <v>7633</v>
      </c>
      <c r="Q7" s="53">
        <f>P7+O7+N7+M7</f>
        <v>43196.7</v>
      </c>
      <c r="R7" s="50">
        <f t="shared" si="4"/>
        <v>5940.2999999999956</v>
      </c>
      <c r="S7" s="50">
        <f t="shared" ref="S7:T7" si="5">S9-S14</f>
        <v>11670.7</v>
      </c>
      <c r="T7" s="50">
        <f t="shared" si="5"/>
        <v>8433.8999999999978</v>
      </c>
      <c r="U7" s="50">
        <f t="shared" ref="U7" si="6">U9-U14</f>
        <v>646.5</v>
      </c>
      <c r="V7" s="53">
        <f>U7+T7+S7+R7</f>
        <v>26691.399999999994</v>
      </c>
      <c r="W7" s="20" t="s">
        <v>1</v>
      </c>
    </row>
    <row r="8" spans="1:23" ht="15.75" x14ac:dyDescent="0.25">
      <c r="B8" s="21"/>
      <c r="C8" s="22"/>
      <c r="D8" s="22"/>
      <c r="E8" s="22"/>
      <c r="F8" s="22"/>
      <c r="G8" s="54"/>
      <c r="H8" s="22"/>
      <c r="I8" s="22"/>
      <c r="J8" s="22"/>
      <c r="K8" s="22"/>
      <c r="L8" s="54"/>
      <c r="M8" s="23"/>
      <c r="N8" s="23"/>
      <c r="O8" s="23"/>
      <c r="P8" s="23"/>
      <c r="Q8" s="54"/>
      <c r="R8" s="23"/>
      <c r="S8" s="23"/>
      <c r="T8" s="23"/>
      <c r="U8" s="23"/>
      <c r="V8" s="54"/>
      <c r="W8" s="24"/>
    </row>
    <row r="9" spans="1:23" ht="14.25" x14ac:dyDescent="0.25">
      <c r="B9" s="25" t="s">
        <v>2</v>
      </c>
      <c r="C9" s="23">
        <f>C10+C11+C12</f>
        <v>14272.9</v>
      </c>
      <c r="D9" s="23">
        <f>D10+D11+D12</f>
        <v>18146.100000000002</v>
      </c>
      <c r="E9" s="23">
        <f>E10+E11+E12</f>
        <v>19985.399999999998</v>
      </c>
      <c r="F9" s="23">
        <f>F10+F11+F12</f>
        <v>20679.400000000001</v>
      </c>
      <c r="G9" s="54">
        <f t="shared" ref="G9:G71" si="7">F9+E9+D9+C9</f>
        <v>73083.8</v>
      </c>
      <c r="H9" s="23">
        <f>H10+H11+H12</f>
        <v>26691.7</v>
      </c>
      <c r="I9" s="23">
        <f t="shared" ref="I9:K9" si="8">I10+I11+I12</f>
        <v>31283.499999999996</v>
      </c>
      <c r="J9" s="23">
        <f t="shared" si="8"/>
        <v>33134.699999999997</v>
      </c>
      <c r="K9" s="23">
        <f t="shared" si="8"/>
        <v>26934.9</v>
      </c>
      <c r="L9" s="54">
        <f t="shared" ref="L9:M9" si="9">L10+L11+L12</f>
        <v>118044.79999999999</v>
      </c>
      <c r="M9" s="23">
        <f t="shared" si="9"/>
        <v>23109</v>
      </c>
      <c r="N9" s="23">
        <f t="shared" ref="N9:O9" si="10">N10+N11+N12</f>
        <v>23001.8</v>
      </c>
      <c r="O9" s="23">
        <f t="shared" si="10"/>
        <v>25190.7</v>
      </c>
      <c r="P9" s="23">
        <f t="shared" ref="P9:R9" si="11">P10+P11+P12</f>
        <v>27847.699999999997</v>
      </c>
      <c r="Q9" s="54">
        <f t="shared" ref="Q9:Q71" si="12">P9+O9+N9+M9</f>
        <v>99149.2</v>
      </c>
      <c r="R9" s="23">
        <f t="shared" si="11"/>
        <v>24599.199999999997</v>
      </c>
      <c r="S9" s="23">
        <f t="shared" ref="S9:T9" si="13">S10+S11+S12</f>
        <v>26371.5</v>
      </c>
      <c r="T9" s="23">
        <f t="shared" si="13"/>
        <v>26886.3</v>
      </c>
      <c r="U9" s="23">
        <f t="shared" ref="U9" si="14">U10+U11+U12</f>
        <v>23132.9</v>
      </c>
      <c r="V9" s="54">
        <f t="shared" ref="V9:V71" si="15">U9+T9+S9+R9</f>
        <v>100989.9</v>
      </c>
      <c r="W9" s="26" t="s">
        <v>3</v>
      </c>
    </row>
    <row r="10" spans="1:23" ht="14.25" x14ac:dyDescent="0.25">
      <c r="B10" s="27" t="s">
        <v>4</v>
      </c>
      <c r="C10" s="23">
        <v>13161</v>
      </c>
      <c r="D10" s="23">
        <v>17130.900000000001</v>
      </c>
      <c r="E10" s="23">
        <v>18933.3</v>
      </c>
      <c r="F10" s="23">
        <v>19578.5</v>
      </c>
      <c r="G10" s="54">
        <f t="shared" si="7"/>
        <v>68803.700000000012</v>
      </c>
      <c r="H10" s="23">
        <v>25600.9</v>
      </c>
      <c r="I10" s="23">
        <v>29613.8</v>
      </c>
      <c r="J10" s="23">
        <v>31947.1</v>
      </c>
      <c r="K10" s="23">
        <v>25935.4</v>
      </c>
      <c r="L10" s="54">
        <v>113097.2</v>
      </c>
      <c r="M10" s="23">
        <v>22048.3</v>
      </c>
      <c r="N10" s="23">
        <v>21734.799999999999</v>
      </c>
      <c r="O10" s="23">
        <v>24127.3</v>
      </c>
      <c r="P10" s="23">
        <v>26578.1</v>
      </c>
      <c r="Q10" s="54">
        <f t="shared" si="12"/>
        <v>94488.5</v>
      </c>
      <c r="R10" s="23">
        <v>23399.1</v>
      </c>
      <c r="S10" s="23">
        <v>25279.4</v>
      </c>
      <c r="T10" s="23">
        <v>25868.1</v>
      </c>
      <c r="U10" s="23">
        <v>21643.3</v>
      </c>
      <c r="V10" s="54">
        <f t="shared" si="15"/>
        <v>96189.9</v>
      </c>
      <c r="W10" s="28" t="s">
        <v>5</v>
      </c>
    </row>
    <row r="11" spans="1:23" ht="14.25" x14ac:dyDescent="0.25">
      <c r="B11" s="27" t="s">
        <v>6</v>
      </c>
      <c r="C11" s="23">
        <v>1065.5999999999999</v>
      </c>
      <c r="D11" s="23">
        <v>960</v>
      </c>
      <c r="E11" s="23">
        <v>968.5</v>
      </c>
      <c r="F11" s="23">
        <v>1027.4000000000001</v>
      </c>
      <c r="G11" s="54">
        <f t="shared" si="7"/>
        <v>4021.5</v>
      </c>
      <c r="H11" s="23">
        <v>1087.0999999999999</v>
      </c>
      <c r="I11" s="23">
        <v>1552.1</v>
      </c>
      <c r="J11" s="23">
        <v>1160.9000000000001</v>
      </c>
      <c r="K11" s="23">
        <v>966.3</v>
      </c>
      <c r="L11" s="54">
        <v>4766.3999999999996</v>
      </c>
      <c r="M11" s="23">
        <v>1035.5</v>
      </c>
      <c r="N11" s="23">
        <v>1176.2</v>
      </c>
      <c r="O11" s="23">
        <v>1012.4</v>
      </c>
      <c r="P11" s="23">
        <v>1008.6</v>
      </c>
      <c r="Q11" s="54">
        <f t="shared" si="12"/>
        <v>4232.7</v>
      </c>
      <c r="R11" s="23">
        <v>635.79999999999995</v>
      </c>
      <c r="S11" s="23">
        <v>515.5</v>
      </c>
      <c r="T11" s="23">
        <v>509.2</v>
      </c>
      <c r="U11" s="23">
        <v>1247.1999999999998</v>
      </c>
      <c r="V11" s="54">
        <f t="shared" si="15"/>
        <v>2907.7</v>
      </c>
      <c r="W11" s="28" t="s">
        <v>7</v>
      </c>
    </row>
    <row r="12" spans="1:23" ht="14.25" x14ac:dyDescent="0.25">
      <c r="B12" s="27" t="s">
        <v>8</v>
      </c>
      <c r="C12" s="23">
        <v>46.3</v>
      </c>
      <c r="D12" s="23">
        <v>55.2</v>
      </c>
      <c r="E12" s="23">
        <v>83.6</v>
      </c>
      <c r="F12" s="23">
        <v>73.5</v>
      </c>
      <c r="G12" s="54">
        <f t="shared" si="7"/>
        <v>258.60000000000002</v>
      </c>
      <c r="H12" s="23">
        <v>3.7</v>
      </c>
      <c r="I12" s="23">
        <v>117.6</v>
      </c>
      <c r="J12" s="23">
        <v>26.7</v>
      </c>
      <c r="K12" s="23">
        <v>33.200000000000003</v>
      </c>
      <c r="L12" s="54">
        <v>181.2</v>
      </c>
      <c r="M12" s="23">
        <v>25.2</v>
      </c>
      <c r="N12" s="23">
        <v>90.8</v>
      </c>
      <c r="O12" s="23">
        <v>51</v>
      </c>
      <c r="P12" s="23">
        <v>261</v>
      </c>
      <c r="Q12" s="54">
        <f t="shared" si="12"/>
        <v>428</v>
      </c>
      <c r="R12" s="23">
        <v>564.29999999999995</v>
      </c>
      <c r="S12" s="23">
        <v>576.6</v>
      </c>
      <c r="T12" s="23">
        <v>509</v>
      </c>
      <c r="U12" s="23">
        <v>242.4</v>
      </c>
      <c r="V12" s="54">
        <f t="shared" si="15"/>
        <v>1892.3</v>
      </c>
      <c r="W12" s="28" t="s">
        <v>9</v>
      </c>
    </row>
    <row r="13" spans="1:23" ht="14.25" x14ac:dyDescent="0.25">
      <c r="B13" s="25"/>
      <c r="C13" s="23"/>
      <c r="D13" s="23"/>
      <c r="E13" s="23"/>
      <c r="F13" s="23"/>
      <c r="G13" s="54"/>
      <c r="H13" s="23"/>
      <c r="I13" s="23"/>
      <c r="J13" s="23"/>
      <c r="K13" s="23"/>
      <c r="L13" s="54"/>
      <c r="M13" s="23"/>
      <c r="N13" s="23"/>
      <c r="O13" s="23"/>
      <c r="P13" s="23"/>
      <c r="Q13" s="54"/>
      <c r="R13" s="23"/>
      <c r="S13" s="23"/>
      <c r="T13" s="23"/>
      <c r="U13" s="23"/>
      <c r="V13" s="54"/>
      <c r="W13" s="26"/>
    </row>
    <row r="14" spans="1:23" ht="14.25" x14ac:dyDescent="0.25">
      <c r="B14" s="25" t="s">
        <v>10</v>
      </c>
      <c r="C14" s="23">
        <f>(C15+C20)</f>
        <v>4221.3</v>
      </c>
      <c r="D14" s="23">
        <f>(D15+D20)</f>
        <v>9165.4</v>
      </c>
      <c r="E14" s="23">
        <f>(E15+E20)</f>
        <v>10686</v>
      </c>
      <c r="F14" s="23">
        <f>(F15+F20)</f>
        <v>10648.4</v>
      </c>
      <c r="G14" s="54">
        <f t="shared" si="7"/>
        <v>34721.100000000006</v>
      </c>
      <c r="H14" s="23">
        <f>(H15+H20)</f>
        <v>12285.5</v>
      </c>
      <c r="I14" s="23">
        <f t="shared" ref="I14:K14" si="16">(I15+I20)</f>
        <v>12742.300000000001</v>
      </c>
      <c r="J14" s="23">
        <f t="shared" si="16"/>
        <v>12722.2</v>
      </c>
      <c r="K14" s="23">
        <f t="shared" si="16"/>
        <v>9164.7999999999993</v>
      </c>
      <c r="L14" s="54">
        <f t="shared" ref="L14:M14" si="17">L15+L20</f>
        <v>46914.8</v>
      </c>
      <c r="M14" s="23">
        <f t="shared" si="17"/>
        <v>7217.7999999999993</v>
      </c>
      <c r="N14" s="23">
        <f t="shared" ref="N14:O14" si="18">N15+N20</f>
        <v>12596.3</v>
      </c>
      <c r="O14" s="23">
        <f t="shared" si="18"/>
        <v>15923.699999999999</v>
      </c>
      <c r="P14" s="23">
        <f t="shared" ref="P14:R14" si="19">P15+P20</f>
        <v>20214.699999999997</v>
      </c>
      <c r="Q14" s="54">
        <f t="shared" si="12"/>
        <v>55952.5</v>
      </c>
      <c r="R14" s="23">
        <f t="shared" si="19"/>
        <v>18658.900000000001</v>
      </c>
      <c r="S14" s="23">
        <f t="shared" ref="S14:T14" si="20">S15+S20</f>
        <v>14700.8</v>
      </c>
      <c r="T14" s="23">
        <f t="shared" si="20"/>
        <v>18452.400000000001</v>
      </c>
      <c r="U14" s="23">
        <f t="shared" ref="U14" si="21">U15+U20</f>
        <v>22486.400000000001</v>
      </c>
      <c r="V14" s="54">
        <f t="shared" si="15"/>
        <v>74298.5</v>
      </c>
      <c r="W14" s="26" t="s">
        <v>11</v>
      </c>
    </row>
    <row r="15" spans="1:23" ht="14.25" x14ac:dyDescent="0.25">
      <c r="B15" s="27" t="s">
        <v>12</v>
      </c>
      <c r="C15" s="23">
        <f>(C16+C17+C18)</f>
        <v>2639.9</v>
      </c>
      <c r="D15" s="23">
        <f>(D16+D17+D18)</f>
        <v>7623</v>
      </c>
      <c r="E15" s="23">
        <f>(E16+E17+E18)</f>
        <v>8163</v>
      </c>
      <c r="F15" s="23">
        <f>(F16+F17+F18)</f>
        <v>7357.3</v>
      </c>
      <c r="G15" s="54">
        <f t="shared" si="7"/>
        <v>25783.200000000001</v>
      </c>
      <c r="H15" s="23">
        <f>(H16+H17+H18)</f>
        <v>7758.7</v>
      </c>
      <c r="I15" s="23">
        <f t="shared" ref="I15:K15" si="22">(I16+I17+I18)</f>
        <v>9029</v>
      </c>
      <c r="J15" s="23">
        <f t="shared" si="22"/>
        <v>10282.1</v>
      </c>
      <c r="K15" s="23">
        <f t="shared" si="22"/>
        <v>5005.1000000000004</v>
      </c>
      <c r="L15" s="54">
        <f t="shared" ref="L15" si="23">L16+L17+L18</f>
        <v>32074.9</v>
      </c>
      <c r="M15" s="23">
        <f>M16+M17+M18</f>
        <v>3525</v>
      </c>
      <c r="N15" s="23">
        <f t="shared" ref="N15:P15" si="24">N16+N17+N18</f>
        <v>8988</v>
      </c>
      <c r="O15" s="23">
        <f t="shared" si="24"/>
        <v>13102.8</v>
      </c>
      <c r="P15" s="23">
        <f t="shared" si="24"/>
        <v>14947.099999999999</v>
      </c>
      <c r="Q15" s="54">
        <f t="shared" si="12"/>
        <v>40562.899999999994</v>
      </c>
      <c r="R15" s="23">
        <f t="shared" ref="R15:S15" si="25">R16+R17+R18</f>
        <v>16012.900000000001</v>
      </c>
      <c r="S15" s="23">
        <f t="shared" si="25"/>
        <v>11323.3</v>
      </c>
      <c r="T15" s="23">
        <f t="shared" ref="T15:U15" si="26">T16+T17+T18</f>
        <v>16176.300000000001</v>
      </c>
      <c r="U15" s="23">
        <f t="shared" si="26"/>
        <v>19100.400000000001</v>
      </c>
      <c r="V15" s="54">
        <f t="shared" si="15"/>
        <v>62612.9</v>
      </c>
      <c r="W15" s="28" t="s">
        <v>13</v>
      </c>
    </row>
    <row r="16" spans="1:23" ht="14.25" x14ac:dyDescent="0.25">
      <c r="B16" s="29" t="s">
        <v>14</v>
      </c>
      <c r="C16" s="23">
        <v>660</v>
      </c>
      <c r="D16" s="23">
        <v>1905.8</v>
      </c>
      <c r="E16" s="23">
        <v>2040.8</v>
      </c>
      <c r="F16" s="23">
        <v>1839.3</v>
      </c>
      <c r="G16" s="54">
        <f t="shared" si="7"/>
        <v>6445.9</v>
      </c>
      <c r="H16" s="23">
        <v>1939.7</v>
      </c>
      <c r="I16" s="23">
        <v>2257.3000000000002</v>
      </c>
      <c r="J16" s="23">
        <v>2570.6</v>
      </c>
      <c r="K16" s="23">
        <v>1251.3</v>
      </c>
      <c r="L16" s="54">
        <v>8018.9</v>
      </c>
      <c r="M16" s="23">
        <v>881.3</v>
      </c>
      <c r="N16" s="23">
        <v>2247</v>
      </c>
      <c r="O16" s="23">
        <v>3275.7</v>
      </c>
      <c r="P16" s="23">
        <v>3736.8</v>
      </c>
      <c r="Q16" s="54">
        <f t="shared" si="12"/>
        <v>10140.799999999999</v>
      </c>
      <c r="R16" s="23">
        <v>4003.2</v>
      </c>
      <c r="S16" s="23">
        <v>2830.9</v>
      </c>
      <c r="T16" s="23">
        <v>4044.1</v>
      </c>
      <c r="U16" s="23">
        <v>4775.1000000000004</v>
      </c>
      <c r="V16" s="54">
        <f t="shared" si="15"/>
        <v>15653.3</v>
      </c>
      <c r="W16" s="30" t="s">
        <v>15</v>
      </c>
    </row>
    <row r="17" spans="2:23" ht="14.25" x14ac:dyDescent="0.25">
      <c r="B17" s="29" t="s">
        <v>16</v>
      </c>
      <c r="C17" s="23">
        <v>1979.9</v>
      </c>
      <c r="D17" s="23">
        <v>5717.2</v>
      </c>
      <c r="E17" s="23">
        <v>6122.2</v>
      </c>
      <c r="F17" s="23">
        <v>5518</v>
      </c>
      <c r="G17" s="54">
        <f t="shared" si="7"/>
        <v>19337.300000000003</v>
      </c>
      <c r="H17" s="23">
        <v>5819</v>
      </c>
      <c r="I17" s="23">
        <v>6771.7</v>
      </c>
      <c r="J17" s="23">
        <v>7711.5</v>
      </c>
      <c r="K17" s="23">
        <v>3753.8</v>
      </c>
      <c r="L17" s="54">
        <v>24056</v>
      </c>
      <c r="M17" s="23">
        <v>2643.7</v>
      </c>
      <c r="N17" s="23">
        <v>6741</v>
      </c>
      <c r="O17" s="23">
        <v>9827.1</v>
      </c>
      <c r="P17" s="23">
        <v>11210.3</v>
      </c>
      <c r="Q17" s="54">
        <f t="shared" si="12"/>
        <v>30422.100000000002</v>
      </c>
      <c r="R17" s="23">
        <v>12009.7</v>
      </c>
      <c r="S17" s="23">
        <v>8492.4</v>
      </c>
      <c r="T17" s="23">
        <v>12132.2</v>
      </c>
      <c r="U17" s="23">
        <v>14325.3</v>
      </c>
      <c r="V17" s="54">
        <f t="shared" si="15"/>
        <v>46959.600000000006</v>
      </c>
      <c r="W17" s="30" t="s">
        <v>17</v>
      </c>
    </row>
    <row r="18" spans="2:23" ht="14.25" x14ac:dyDescent="0.25">
      <c r="B18" s="29" t="s">
        <v>18</v>
      </c>
      <c r="C18" s="23">
        <v>0</v>
      </c>
      <c r="D18" s="23">
        <v>0</v>
      </c>
      <c r="E18" s="23">
        <v>0</v>
      </c>
      <c r="F18" s="23">
        <v>0</v>
      </c>
      <c r="G18" s="56">
        <f t="shared" si="7"/>
        <v>0</v>
      </c>
      <c r="H18" s="23">
        <v>0</v>
      </c>
      <c r="I18" s="23">
        <v>0</v>
      </c>
      <c r="J18" s="23">
        <v>0</v>
      </c>
      <c r="K18" s="23">
        <v>0</v>
      </c>
      <c r="L18" s="54">
        <v>0</v>
      </c>
      <c r="M18" s="23">
        <v>0</v>
      </c>
      <c r="N18" s="23">
        <v>0</v>
      </c>
      <c r="O18" s="23">
        <v>0</v>
      </c>
      <c r="P18" s="23">
        <v>0</v>
      </c>
      <c r="Q18" s="54">
        <f t="shared" si="12"/>
        <v>0</v>
      </c>
      <c r="R18" s="23">
        <v>0</v>
      </c>
      <c r="S18" s="23">
        <v>0</v>
      </c>
      <c r="T18" s="23">
        <v>0</v>
      </c>
      <c r="U18" s="23">
        <v>0</v>
      </c>
      <c r="V18" s="54">
        <f t="shared" si="15"/>
        <v>0</v>
      </c>
      <c r="W18" s="30" t="s">
        <v>19</v>
      </c>
    </row>
    <row r="19" spans="2:23" ht="14.25" x14ac:dyDescent="0.25">
      <c r="B19" s="27"/>
      <c r="C19" s="23"/>
      <c r="D19" s="23"/>
      <c r="E19" s="23"/>
      <c r="F19" s="23"/>
      <c r="G19" s="54"/>
      <c r="H19" s="23"/>
      <c r="I19" s="23"/>
      <c r="J19" s="23"/>
      <c r="K19" s="23"/>
      <c r="L19" s="54"/>
      <c r="M19" s="23"/>
      <c r="N19" s="23"/>
      <c r="O19" s="23"/>
      <c r="P19" s="23"/>
      <c r="Q19" s="54"/>
      <c r="R19" s="23"/>
      <c r="S19" s="23"/>
      <c r="T19" s="23"/>
      <c r="U19" s="23"/>
      <c r="V19" s="54"/>
      <c r="W19" s="28"/>
    </row>
    <row r="20" spans="2:23" ht="14.25" x14ac:dyDescent="0.25">
      <c r="B20" s="27" t="s">
        <v>20</v>
      </c>
      <c r="C20" s="23">
        <f>(C21+C22+C23+C24+C25)</f>
        <v>1581.4</v>
      </c>
      <c r="D20" s="23">
        <f>(D21+D22+D23+D24+D25)</f>
        <v>1542.3999999999999</v>
      </c>
      <c r="E20" s="23">
        <f>(E21+E22+E23+E24+E25)</f>
        <v>2522.9999999999995</v>
      </c>
      <c r="F20" s="23">
        <f>(F21+F22+F23+F24+F25)</f>
        <v>3291.1</v>
      </c>
      <c r="G20" s="54">
        <f t="shared" si="7"/>
        <v>8937.9</v>
      </c>
      <c r="H20" s="23">
        <f>(H21+H22+H23+H24+H25)</f>
        <v>4526.8</v>
      </c>
      <c r="I20" s="23">
        <f t="shared" ref="I20:K20" si="27">(I21+I22+I23+I24+I25)</f>
        <v>3713.3000000000006</v>
      </c>
      <c r="J20" s="23">
        <f t="shared" si="27"/>
        <v>2440.0999999999995</v>
      </c>
      <c r="K20" s="23">
        <f t="shared" si="27"/>
        <v>4159.7</v>
      </c>
      <c r="L20" s="54">
        <f t="shared" ref="L20:M20" si="28">L21+L22+L23+L24+L25</f>
        <v>14839.9</v>
      </c>
      <c r="M20" s="23">
        <f t="shared" si="28"/>
        <v>3692.7999999999997</v>
      </c>
      <c r="N20" s="23">
        <f t="shared" ref="N20:O20" si="29">N21+N22+N23+N24+N25</f>
        <v>3608.2999999999997</v>
      </c>
      <c r="O20" s="23">
        <f t="shared" si="29"/>
        <v>2820.9</v>
      </c>
      <c r="P20" s="23">
        <f t="shared" ref="P20:R20" si="30">P21+P22+P23+P24+P25</f>
        <v>5267.6</v>
      </c>
      <c r="Q20" s="54">
        <f t="shared" si="12"/>
        <v>15389.599999999999</v>
      </c>
      <c r="R20" s="23">
        <f t="shared" si="30"/>
        <v>2646</v>
      </c>
      <c r="S20" s="23">
        <f t="shared" ref="S20:T20" si="31">S21+S22+S23+S24+S25</f>
        <v>3377.5</v>
      </c>
      <c r="T20" s="23">
        <f t="shared" si="31"/>
        <v>2276.1</v>
      </c>
      <c r="U20" s="23">
        <f t="shared" ref="U20" si="32">U21+U22+U23+U24+U25</f>
        <v>3386.0000000000005</v>
      </c>
      <c r="V20" s="54">
        <f t="shared" si="15"/>
        <v>11685.6</v>
      </c>
      <c r="W20" s="28" t="s">
        <v>21</v>
      </c>
    </row>
    <row r="21" spans="2:23" ht="14.25" x14ac:dyDescent="0.25">
      <c r="B21" s="29" t="s">
        <v>14</v>
      </c>
      <c r="C21" s="23">
        <v>483.7</v>
      </c>
      <c r="D21" s="23">
        <v>406.8</v>
      </c>
      <c r="E21" s="23">
        <v>656.3</v>
      </c>
      <c r="F21" s="23">
        <v>1312.1</v>
      </c>
      <c r="G21" s="54">
        <f t="shared" si="7"/>
        <v>2858.8999999999996</v>
      </c>
      <c r="H21" s="23">
        <v>2232.1999999999998</v>
      </c>
      <c r="I21" s="23">
        <v>1509.4</v>
      </c>
      <c r="J21" s="23">
        <v>741.8</v>
      </c>
      <c r="K21" s="23">
        <v>1042.9000000000001</v>
      </c>
      <c r="L21" s="54">
        <v>5526.3</v>
      </c>
      <c r="M21" s="23">
        <v>1424.4</v>
      </c>
      <c r="N21" s="23">
        <v>1911.3</v>
      </c>
      <c r="O21" s="23">
        <v>1617.2</v>
      </c>
      <c r="P21" s="23">
        <v>2087.1999999999998</v>
      </c>
      <c r="Q21" s="54">
        <f t="shared" si="12"/>
        <v>7040.1</v>
      </c>
      <c r="R21" s="23">
        <v>445.8</v>
      </c>
      <c r="S21" s="23">
        <v>2350.1999999999998</v>
      </c>
      <c r="T21" s="23">
        <v>474.5</v>
      </c>
      <c r="U21" s="23">
        <v>1283.2</v>
      </c>
      <c r="V21" s="54">
        <f t="shared" si="15"/>
        <v>4553.7</v>
      </c>
      <c r="W21" s="30" t="s">
        <v>15</v>
      </c>
    </row>
    <row r="22" spans="2:23" ht="14.25" x14ac:dyDescent="0.25">
      <c r="B22" s="29" t="s">
        <v>16</v>
      </c>
      <c r="C22" s="23">
        <v>367.1</v>
      </c>
      <c r="D22" s="23">
        <v>210.6</v>
      </c>
      <c r="E22" s="23">
        <v>571.79999999999995</v>
      </c>
      <c r="F22" s="23">
        <v>305.89999999999998</v>
      </c>
      <c r="G22" s="54">
        <f t="shared" si="7"/>
        <v>1455.4</v>
      </c>
      <c r="H22" s="23">
        <v>296.2</v>
      </c>
      <c r="I22" s="23">
        <v>431.9</v>
      </c>
      <c r="J22" s="23">
        <v>491</v>
      </c>
      <c r="K22" s="23">
        <v>1449.6</v>
      </c>
      <c r="L22" s="54">
        <v>2668.7</v>
      </c>
      <c r="M22" s="23">
        <v>596</v>
      </c>
      <c r="N22" s="23">
        <v>82.4</v>
      </c>
      <c r="O22" s="23">
        <v>52.5</v>
      </c>
      <c r="P22" s="23">
        <v>1549.1</v>
      </c>
      <c r="Q22" s="54">
        <f t="shared" si="12"/>
        <v>2280</v>
      </c>
      <c r="R22" s="23">
        <v>776.2</v>
      </c>
      <c r="S22" s="23">
        <v>204</v>
      </c>
      <c r="T22" s="23">
        <v>998.3</v>
      </c>
      <c r="U22" s="23">
        <v>1527.6</v>
      </c>
      <c r="V22" s="54">
        <f t="shared" si="15"/>
        <v>3506.0999999999995</v>
      </c>
      <c r="W22" s="30" t="s">
        <v>17</v>
      </c>
    </row>
    <row r="23" spans="2:23" ht="14.25" x14ac:dyDescent="0.25">
      <c r="B23" s="29" t="s">
        <v>22</v>
      </c>
      <c r="C23" s="23">
        <v>598.70000000000005</v>
      </c>
      <c r="D23" s="23">
        <v>800.3</v>
      </c>
      <c r="E23" s="23">
        <v>1158.3</v>
      </c>
      <c r="F23" s="23">
        <v>1175.4000000000001</v>
      </c>
      <c r="G23" s="54">
        <f t="shared" si="7"/>
        <v>3732.7</v>
      </c>
      <c r="H23" s="23">
        <v>1750.5</v>
      </c>
      <c r="I23" s="23">
        <v>1636.3</v>
      </c>
      <c r="J23" s="23">
        <v>1203.0999999999999</v>
      </c>
      <c r="K23" s="23">
        <v>1589.2</v>
      </c>
      <c r="L23" s="54">
        <v>6179.1</v>
      </c>
      <c r="M23" s="23">
        <v>1506.6</v>
      </c>
      <c r="N23" s="23">
        <v>1326.8</v>
      </c>
      <c r="O23" s="23">
        <v>1138.2</v>
      </c>
      <c r="P23" s="23">
        <v>1598.2</v>
      </c>
      <c r="Q23" s="54">
        <f t="shared" si="12"/>
        <v>5569.7999999999993</v>
      </c>
      <c r="R23" s="23">
        <v>1412.3</v>
      </c>
      <c r="S23" s="23">
        <v>792.5</v>
      </c>
      <c r="T23" s="23">
        <v>695.1</v>
      </c>
      <c r="U23" s="23">
        <v>518.4</v>
      </c>
      <c r="V23" s="54">
        <f t="shared" si="15"/>
        <v>3418.3</v>
      </c>
      <c r="W23" s="30" t="s">
        <v>23</v>
      </c>
    </row>
    <row r="24" spans="2:23" ht="14.25" x14ac:dyDescent="0.25">
      <c r="B24" s="29" t="s">
        <v>24</v>
      </c>
      <c r="C24" s="23">
        <v>129.9</v>
      </c>
      <c r="D24" s="23">
        <v>122.8</v>
      </c>
      <c r="E24" s="23">
        <v>135.1</v>
      </c>
      <c r="F24" s="23">
        <v>490.7</v>
      </c>
      <c r="G24" s="54">
        <f t="shared" si="7"/>
        <v>878.49999999999989</v>
      </c>
      <c r="H24" s="23">
        <v>245.1</v>
      </c>
      <c r="I24" s="23">
        <v>134.30000000000001</v>
      </c>
      <c r="J24" s="23">
        <v>4.2</v>
      </c>
      <c r="K24" s="23">
        <v>72.8</v>
      </c>
      <c r="L24" s="54">
        <v>456.4</v>
      </c>
      <c r="M24" s="23">
        <v>156.69999999999999</v>
      </c>
      <c r="N24" s="23">
        <v>281.7</v>
      </c>
      <c r="O24" s="23">
        <v>10.6</v>
      </c>
      <c r="P24" s="23">
        <v>22.1</v>
      </c>
      <c r="Q24" s="54">
        <f t="shared" si="12"/>
        <v>471.09999999999997</v>
      </c>
      <c r="R24" s="23">
        <v>10</v>
      </c>
      <c r="S24" s="23">
        <v>26.3</v>
      </c>
      <c r="T24" s="23">
        <v>100</v>
      </c>
      <c r="U24" s="23">
        <v>55.3</v>
      </c>
      <c r="V24" s="54">
        <f t="shared" si="15"/>
        <v>191.60000000000002</v>
      </c>
      <c r="W24" s="30" t="s">
        <v>25</v>
      </c>
    </row>
    <row r="25" spans="2:23" ht="14.25" x14ac:dyDescent="0.25">
      <c r="B25" s="31" t="s">
        <v>26</v>
      </c>
      <c r="C25" s="23">
        <v>2</v>
      </c>
      <c r="D25" s="23">
        <v>1.9</v>
      </c>
      <c r="E25" s="23">
        <v>1.5</v>
      </c>
      <c r="F25" s="23">
        <v>7</v>
      </c>
      <c r="G25" s="54">
        <f t="shared" si="7"/>
        <v>12.4</v>
      </c>
      <c r="H25" s="23">
        <v>2.8</v>
      </c>
      <c r="I25" s="23">
        <v>1.4</v>
      </c>
      <c r="J25" s="23">
        <v>0</v>
      </c>
      <c r="K25" s="23">
        <v>5.2</v>
      </c>
      <c r="L25" s="54">
        <v>9.4</v>
      </c>
      <c r="M25" s="23">
        <v>9.1</v>
      </c>
      <c r="N25" s="23">
        <v>6.1</v>
      </c>
      <c r="O25" s="23">
        <v>2.4</v>
      </c>
      <c r="P25" s="23">
        <v>11</v>
      </c>
      <c r="Q25" s="54">
        <f t="shared" si="12"/>
        <v>28.6</v>
      </c>
      <c r="R25" s="23">
        <v>1.7</v>
      </c>
      <c r="S25" s="23">
        <v>4.5</v>
      </c>
      <c r="T25" s="23">
        <v>8.1999999999999993</v>
      </c>
      <c r="U25" s="23">
        <v>1.5</v>
      </c>
      <c r="V25" s="54">
        <f t="shared" si="15"/>
        <v>15.899999999999999</v>
      </c>
      <c r="W25" s="32" t="s">
        <v>27</v>
      </c>
    </row>
    <row r="26" spans="2:23" ht="14.25" x14ac:dyDescent="0.25">
      <c r="B26" s="31"/>
      <c r="C26" s="23"/>
      <c r="D26" s="23"/>
      <c r="E26" s="23"/>
      <c r="F26" s="23"/>
      <c r="G26" s="54"/>
      <c r="H26" s="23"/>
      <c r="I26" s="23"/>
      <c r="J26" s="23"/>
      <c r="K26" s="23"/>
      <c r="L26" s="54"/>
      <c r="M26" s="23"/>
      <c r="N26" s="23"/>
      <c r="O26" s="23"/>
      <c r="P26" s="23"/>
      <c r="Q26" s="54"/>
      <c r="R26" s="23"/>
      <c r="S26" s="23"/>
      <c r="T26" s="23"/>
      <c r="U26" s="23"/>
      <c r="V26" s="54"/>
      <c r="W26" s="32"/>
    </row>
    <row r="27" spans="2:23" ht="14.25" x14ac:dyDescent="0.25">
      <c r="B27" s="33" t="s">
        <v>28</v>
      </c>
      <c r="C27" s="50">
        <f>(C28-C30)</f>
        <v>-735.2</v>
      </c>
      <c r="D27" s="50">
        <f>(D28-D30)</f>
        <v>-2414.3000000000002</v>
      </c>
      <c r="E27" s="50">
        <f t="shared" ref="E27:F27" si="33">(E28-E30)</f>
        <v>-3798.7999999999997</v>
      </c>
      <c r="F27" s="50">
        <f t="shared" si="33"/>
        <v>-3860.8</v>
      </c>
      <c r="G27" s="53">
        <f>F27+E27+D27+C27</f>
        <v>-10809.100000000002</v>
      </c>
      <c r="H27" s="50">
        <f>(H28-H30)</f>
        <v>-4559.4000000000005</v>
      </c>
      <c r="I27" s="50">
        <f t="shared" ref="I27:K27" si="34">(I28-I30)</f>
        <v>-3497.7999999999997</v>
      </c>
      <c r="J27" s="50">
        <f t="shared" si="34"/>
        <v>-3300.9000000000005</v>
      </c>
      <c r="K27" s="50">
        <f t="shared" si="34"/>
        <v>-1854.6000000000004</v>
      </c>
      <c r="L27" s="53">
        <f t="shared" ref="L27:M27" si="35">L28-L30</f>
        <v>-13212.7</v>
      </c>
      <c r="M27" s="50">
        <f t="shared" si="35"/>
        <v>-2364.8000000000002</v>
      </c>
      <c r="N27" s="50">
        <f t="shared" ref="N27:O27" si="36">N28-N30</f>
        <v>-5316.1</v>
      </c>
      <c r="O27" s="50">
        <f t="shared" si="36"/>
        <v>-4407.8999999999996</v>
      </c>
      <c r="P27" s="50">
        <f t="shared" ref="P27:R27" si="37">P28-P30</f>
        <v>-4435.2000000000007</v>
      </c>
      <c r="Q27" s="53">
        <f t="shared" si="12"/>
        <v>-16524</v>
      </c>
      <c r="R27" s="50">
        <f t="shared" si="37"/>
        <v>-5687.5</v>
      </c>
      <c r="S27" s="50">
        <f t="shared" ref="S27:T27" si="38">S28-S30</f>
        <v>-4715.3</v>
      </c>
      <c r="T27" s="50">
        <f t="shared" si="38"/>
        <v>-4729.2</v>
      </c>
      <c r="U27" s="50">
        <f t="shared" ref="U27" si="39">U28-U30</f>
        <v>-4881.2999999999993</v>
      </c>
      <c r="V27" s="53">
        <f t="shared" si="15"/>
        <v>-20013.3</v>
      </c>
      <c r="W27" s="26" t="s">
        <v>29</v>
      </c>
    </row>
    <row r="28" spans="2:23" ht="14.25" x14ac:dyDescent="0.25">
      <c r="B28" s="27" t="s">
        <v>30</v>
      </c>
      <c r="C28" s="23">
        <v>1237.0999999999999</v>
      </c>
      <c r="D28" s="23">
        <v>1133.5</v>
      </c>
      <c r="E28" s="23">
        <v>1386.1</v>
      </c>
      <c r="F28" s="23">
        <v>1420</v>
      </c>
      <c r="G28" s="54">
        <f>F28+E28+D28+C28</f>
        <v>5176.7</v>
      </c>
      <c r="H28" s="23">
        <v>1771.7</v>
      </c>
      <c r="I28" s="23">
        <v>1843.6</v>
      </c>
      <c r="J28" s="23">
        <v>3094.7</v>
      </c>
      <c r="K28" s="23">
        <v>2324</v>
      </c>
      <c r="L28" s="54">
        <v>9034</v>
      </c>
      <c r="M28" s="23">
        <v>2515.3000000000002</v>
      </c>
      <c r="N28" s="23">
        <v>2444.1999999999998</v>
      </c>
      <c r="O28" s="23">
        <v>1617.1</v>
      </c>
      <c r="P28" s="23">
        <v>2126.1</v>
      </c>
      <c r="Q28" s="54">
        <f t="shared" si="12"/>
        <v>8702.7000000000007</v>
      </c>
      <c r="R28" s="23">
        <v>2190.6</v>
      </c>
      <c r="S28" s="23">
        <v>2336.1999999999998</v>
      </c>
      <c r="T28" s="23">
        <v>3306.6000000000004</v>
      </c>
      <c r="U28" s="23">
        <v>2371.9000000000005</v>
      </c>
      <c r="V28" s="54">
        <f t="shared" si="15"/>
        <v>10205.300000000001</v>
      </c>
      <c r="W28" s="28" t="s">
        <v>31</v>
      </c>
    </row>
    <row r="29" spans="2:23" ht="14.25" x14ac:dyDescent="0.25">
      <c r="B29" s="27" t="s">
        <v>89</v>
      </c>
      <c r="C29" s="23">
        <v>265.8</v>
      </c>
      <c r="D29" s="23">
        <v>348.3</v>
      </c>
      <c r="E29" s="23">
        <v>709.8</v>
      </c>
      <c r="F29" s="23">
        <v>639.29999999999995</v>
      </c>
      <c r="G29" s="54">
        <f>F29+E29+D29+C29</f>
        <v>1963.1999999999998</v>
      </c>
      <c r="H29" s="23">
        <v>862.3</v>
      </c>
      <c r="I29" s="23">
        <v>838.7</v>
      </c>
      <c r="J29" s="23">
        <v>1938.3</v>
      </c>
      <c r="K29" s="23">
        <v>1099.2</v>
      </c>
      <c r="L29" s="54">
        <f>H29+I29+J29+K29</f>
        <v>4738.5</v>
      </c>
      <c r="M29" s="23">
        <v>1415.4</v>
      </c>
      <c r="N29" s="23">
        <v>1388.4</v>
      </c>
      <c r="O29" s="23">
        <v>618.6</v>
      </c>
      <c r="P29" s="23">
        <v>1147.9000000000001</v>
      </c>
      <c r="Q29" s="54">
        <f t="shared" si="12"/>
        <v>4570.3</v>
      </c>
      <c r="R29" s="23">
        <v>0</v>
      </c>
      <c r="S29" s="23">
        <v>0</v>
      </c>
      <c r="T29" s="23">
        <v>0</v>
      </c>
      <c r="U29" s="23">
        <v>0</v>
      </c>
      <c r="V29" s="54">
        <f t="shared" si="15"/>
        <v>0</v>
      </c>
      <c r="W29" s="28" t="s">
        <v>104</v>
      </c>
    </row>
    <row r="30" spans="2:23" ht="14.25" x14ac:dyDescent="0.25">
      <c r="B30" s="27" t="s">
        <v>32</v>
      </c>
      <c r="C30" s="23">
        <v>1972.3</v>
      </c>
      <c r="D30" s="23">
        <v>3547.8</v>
      </c>
      <c r="E30" s="23">
        <v>5184.8999999999996</v>
      </c>
      <c r="F30" s="23">
        <v>5280.8</v>
      </c>
      <c r="G30" s="54">
        <f t="shared" si="7"/>
        <v>15985.8</v>
      </c>
      <c r="H30" s="23">
        <v>6331.1</v>
      </c>
      <c r="I30" s="23">
        <v>5341.4</v>
      </c>
      <c r="J30" s="23">
        <v>6395.6</v>
      </c>
      <c r="K30" s="23">
        <v>4178.6000000000004</v>
      </c>
      <c r="L30" s="54">
        <v>22246.7</v>
      </c>
      <c r="M30" s="23">
        <v>4880.1000000000004</v>
      </c>
      <c r="N30" s="23">
        <v>7760.3</v>
      </c>
      <c r="O30" s="23">
        <v>6025</v>
      </c>
      <c r="P30" s="23">
        <v>6561.3</v>
      </c>
      <c r="Q30" s="54">
        <f t="shared" si="12"/>
        <v>25226.699999999997</v>
      </c>
      <c r="R30" s="23">
        <v>7878.1</v>
      </c>
      <c r="S30" s="23">
        <v>7051.5</v>
      </c>
      <c r="T30" s="23">
        <v>8035.8</v>
      </c>
      <c r="U30" s="23">
        <v>7253.2</v>
      </c>
      <c r="V30" s="54">
        <f t="shared" si="15"/>
        <v>30218.6</v>
      </c>
      <c r="W30" s="28" t="s">
        <v>33</v>
      </c>
    </row>
    <row r="31" spans="2:23" ht="14.25" x14ac:dyDescent="0.25">
      <c r="B31" s="27" t="s">
        <v>89</v>
      </c>
      <c r="C31" s="23">
        <v>881.1</v>
      </c>
      <c r="D31" s="23">
        <v>1372.3</v>
      </c>
      <c r="E31" s="23">
        <v>2569.9</v>
      </c>
      <c r="F31" s="23">
        <v>2629.5</v>
      </c>
      <c r="G31" s="54">
        <f t="shared" si="7"/>
        <v>7452.8</v>
      </c>
      <c r="H31" s="23">
        <v>3406.6</v>
      </c>
      <c r="I31" s="23">
        <v>2387.4</v>
      </c>
      <c r="J31" s="23">
        <v>3259.2</v>
      </c>
      <c r="K31" s="23">
        <v>1770.8</v>
      </c>
      <c r="L31" s="54">
        <f>H31+I31+J31+K31</f>
        <v>10824</v>
      </c>
      <c r="M31" s="23">
        <v>2616.1999999999998</v>
      </c>
      <c r="N31" s="23">
        <v>4407.5</v>
      </c>
      <c r="O31" s="23">
        <v>1922.6</v>
      </c>
      <c r="P31" s="23">
        <v>1616.3</v>
      </c>
      <c r="Q31" s="54">
        <f t="shared" si="12"/>
        <v>10562.599999999999</v>
      </c>
      <c r="R31" s="23">
        <v>0</v>
      </c>
      <c r="S31" s="23">
        <v>0</v>
      </c>
      <c r="T31" s="23">
        <v>0</v>
      </c>
      <c r="U31" s="23">
        <v>0</v>
      </c>
      <c r="V31" s="54">
        <f t="shared" si="15"/>
        <v>0</v>
      </c>
      <c r="W31" s="28" t="s">
        <v>104</v>
      </c>
    </row>
    <row r="32" spans="2:23" ht="14.25" x14ac:dyDescent="0.25">
      <c r="B32" s="19" t="s">
        <v>34</v>
      </c>
      <c r="C32" s="50">
        <f>(C33+C34)</f>
        <v>-569.80000000000007</v>
      </c>
      <c r="D32" s="50">
        <f>(D33+D34)</f>
        <v>-428.20000000000005</v>
      </c>
      <c r="E32" s="50">
        <f>(E33+E34)</f>
        <v>-725.69999999999993</v>
      </c>
      <c r="F32" s="50">
        <f>(F33+F34)</f>
        <v>-340.5</v>
      </c>
      <c r="G32" s="53">
        <f t="shared" si="7"/>
        <v>-2064.1999999999998</v>
      </c>
      <c r="H32" s="50">
        <f>(H33+H34)</f>
        <v>-550.29999999999995</v>
      </c>
      <c r="I32" s="50">
        <f t="shared" ref="I32:K32" si="40">(I33+I34)</f>
        <v>-327.5</v>
      </c>
      <c r="J32" s="50">
        <f t="shared" si="40"/>
        <v>-289.90000000000003</v>
      </c>
      <c r="K32" s="50">
        <f t="shared" si="40"/>
        <v>221.49999999999994</v>
      </c>
      <c r="L32" s="53">
        <f t="shared" ref="L32:M32" si="41">L33+L34</f>
        <v>-946.20000000000016</v>
      </c>
      <c r="M32" s="50">
        <f t="shared" si="41"/>
        <v>-5.1000000000000227</v>
      </c>
      <c r="N32" s="50">
        <f t="shared" ref="N32:O32" si="42">N33+N34</f>
        <v>790.8</v>
      </c>
      <c r="O32" s="50">
        <f t="shared" si="42"/>
        <v>72.700000000000074</v>
      </c>
      <c r="P32" s="50">
        <f t="shared" ref="P32:R32" si="43">P33+P34</f>
        <v>114.89999999999995</v>
      </c>
      <c r="Q32" s="53">
        <f t="shared" si="12"/>
        <v>973.3</v>
      </c>
      <c r="R32" s="50">
        <f t="shared" si="43"/>
        <v>328.6</v>
      </c>
      <c r="S32" s="50">
        <f t="shared" ref="S32:T32" si="44">S33+S34</f>
        <v>489.40000000000009</v>
      </c>
      <c r="T32" s="50">
        <f t="shared" si="44"/>
        <v>358.3</v>
      </c>
      <c r="U32" s="50">
        <f t="shared" ref="U32" si="45">U33+U34</f>
        <v>154.70000000000013</v>
      </c>
      <c r="V32" s="53">
        <f t="shared" si="15"/>
        <v>1331.0000000000002</v>
      </c>
      <c r="W32" s="20" t="s">
        <v>35</v>
      </c>
    </row>
    <row r="33" spans="2:23" ht="14.25" x14ac:dyDescent="0.25">
      <c r="B33" s="34" t="s">
        <v>36</v>
      </c>
      <c r="C33" s="23">
        <v>3.4</v>
      </c>
      <c r="D33" s="23">
        <v>9.5</v>
      </c>
      <c r="E33" s="23">
        <v>4.7</v>
      </c>
      <c r="F33" s="23">
        <v>3.5</v>
      </c>
      <c r="G33" s="54">
        <f t="shared" si="7"/>
        <v>21.099999999999998</v>
      </c>
      <c r="H33" s="23">
        <v>13.6</v>
      </c>
      <c r="I33" s="23">
        <v>18.100000000000001</v>
      </c>
      <c r="J33" s="23">
        <v>10.7</v>
      </c>
      <c r="K33" s="23">
        <v>21</v>
      </c>
      <c r="L33" s="54">
        <v>63.4</v>
      </c>
      <c r="M33" s="23">
        <v>21</v>
      </c>
      <c r="N33" s="23">
        <v>10.8</v>
      </c>
      <c r="O33" s="23">
        <v>25.9</v>
      </c>
      <c r="P33" s="23">
        <v>13.6</v>
      </c>
      <c r="Q33" s="54">
        <f t="shared" si="12"/>
        <v>71.3</v>
      </c>
      <c r="R33" s="23">
        <v>9.6</v>
      </c>
      <c r="S33" s="23">
        <v>14</v>
      </c>
      <c r="T33" s="23">
        <v>9.6999999999999993</v>
      </c>
      <c r="U33" s="23">
        <v>9.1</v>
      </c>
      <c r="V33" s="54">
        <f t="shared" si="15"/>
        <v>42.4</v>
      </c>
      <c r="W33" s="35" t="s">
        <v>37</v>
      </c>
    </row>
    <row r="34" spans="2:23" ht="14.25" x14ac:dyDescent="0.25">
      <c r="B34" s="34" t="s">
        <v>38</v>
      </c>
      <c r="C34" s="23">
        <f>(C35-C36)</f>
        <v>-573.20000000000005</v>
      </c>
      <c r="D34" s="23">
        <f>(D35-D36)</f>
        <v>-437.70000000000005</v>
      </c>
      <c r="E34" s="23">
        <f>(E35-E36)</f>
        <v>-730.4</v>
      </c>
      <c r="F34" s="23">
        <f>(F35-F36)</f>
        <v>-344</v>
      </c>
      <c r="G34" s="54">
        <f t="shared" si="7"/>
        <v>-2085.3000000000002</v>
      </c>
      <c r="H34" s="23">
        <f>(H35-H36)</f>
        <v>-563.9</v>
      </c>
      <c r="I34" s="23">
        <f t="shared" ref="I34:K34" si="46">(I35-I36)</f>
        <v>-345.6</v>
      </c>
      <c r="J34" s="23">
        <f t="shared" si="46"/>
        <v>-300.60000000000002</v>
      </c>
      <c r="K34" s="23">
        <f t="shared" si="46"/>
        <v>200.49999999999994</v>
      </c>
      <c r="L34" s="54">
        <f t="shared" ref="L34:M34" si="47">L35-L36</f>
        <v>-1009.6000000000001</v>
      </c>
      <c r="M34" s="23">
        <f t="shared" si="47"/>
        <v>-26.100000000000023</v>
      </c>
      <c r="N34" s="23">
        <f t="shared" ref="N34:O34" si="48">N35-N36</f>
        <v>780</v>
      </c>
      <c r="O34" s="23">
        <f t="shared" si="48"/>
        <v>46.800000000000068</v>
      </c>
      <c r="P34" s="23">
        <f t="shared" ref="P34:R34" si="49">P35-P36</f>
        <v>101.29999999999995</v>
      </c>
      <c r="Q34" s="54">
        <f t="shared" si="12"/>
        <v>902</v>
      </c>
      <c r="R34" s="23">
        <f t="shared" si="49"/>
        <v>319</v>
      </c>
      <c r="S34" s="23">
        <f t="shared" ref="S34:T34" si="50">S35-S36</f>
        <v>475.40000000000009</v>
      </c>
      <c r="T34" s="23">
        <f t="shared" si="50"/>
        <v>348.6</v>
      </c>
      <c r="U34" s="23">
        <f t="shared" ref="U34" si="51">U35-U36</f>
        <v>145.60000000000014</v>
      </c>
      <c r="V34" s="54">
        <f t="shared" si="15"/>
        <v>1288.6000000000004</v>
      </c>
      <c r="W34" s="35" t="s">
        <v>39</v>
      </c>
    </row>
    <row r="35" spans="2:23" ht="14.25" x14ac:dyDescent="0.25">
      <c r="B35" s="31" t="s">
        <v>30</v>
      </c>
      <c r="C35" s="23">
        <v>130.30000000000001</v>
      </c>
      <c r="D35" s="23">
        <v>89.4</v>
      </c>
      <c r="E35" s="23">
        <v>90.6</v>
      </c>
      <c r="F35" s="23">
        <v>141.19999999999999</v>
      </c>
      <c r="G35" s="54">
        <f t="shared" si="7"/>
        <v>451.5</v>
      </c>
      <c r="H35" s="23">
        <v>88.4</v>
      </c>
      <c r="I35" s="23">
        <v>192</v>
      </c>
      <c r="J35" s="23">
        <v>409</v>
      </c>
      <c r="K35" s="23">
        <v>690.3</v>
      </c>
      <c r="L35" s="54">
        <v>1379.7</v>
      </c>
      <c r="M35" s="23">
        <v>701.9</v>
      </c>
      <c r="N35" s="23">
        <v>1446.8</v>
      </c>
      <c r="O35" s="23">
        <v>990.1</v>
      </c>
      <c r="P35" s="23">
        <v>1409.2</v>
      </c>
      <c r="Q35" s="54">
        <f t="shared" si="12"/>
        <v>4548</v>
      </c>
      <c r="R35" s="23">
        <v>972.8</v>
      </c>
      <c r="S35" s="23">
        <v>1258.9000000000001</v>
      </c>
      <c r="T35" s="23">
        <v>1262</v>
      </c>
      <c r="U35" s="23">
        <v>1069.4000000000001</v>
      </c>
      <c r="V35" s="54">
        <f t="shared" si="15"/>
        <v>4563.1000000000004</v>
      </c>
      <c r="W35" s="32" t="s">
        <v>31</v>
      </c>
    </row>
    <row r="36" spans="2:23" ht="14.25" x14ac:dyDescent="0.25">
      <c r="B36" s="31" t="s">
        <v>32</v>
      </c>
      <c r="C36" s="23">
        <f>(C37+C38)</f>
        <v>703.5</v>
      </c>
      <c r="D36" s="23">
        <f>(D37+D38)</f>
        <v>527.1</v>
      </c>
      <c r="E36" s="23">
        <f>(E37+E38)</f>
        <v>821</v>
      </c>
      <c r="F36" s="23">
        <f>(F37+F38)</f>
        <v>485.2</v>
      </c>
      <c r="G36" s="54">
        <f t="shared" si="7"/>
        <v>2536.8000000000002</v>
      </c>
      <c r="H36" s="23">
        <f>(H37+H38)</f>
        <v>652.29999999999995</v>
      </c>
      <c r="I36" s="23">
        <f t="shared" ref="I36:K36" si="52">(I37+I38)</f>
        <v>537.6</v>
      </c>
      <c r="J36" s="23">
        <f t="shared" si="52"/>
        <v>709.6</v>
      </c>
      <c r="K36" s="23">
        <f t="shared" si="52"/>
        <v>489.8</v>
      </c>
      <c r="L36" s="54">
        <f>L37+L38</f>
        <v>2389.3000000000002</v>
      </c>
      <c r="M36" s="23">
        <f>M37+M38</f>
        <v>728</v>
      </c>
      <c r="N36" s="23">
        <f>N37+N38</f>
        <v>666.8</v>
      </c>
      <c r="O36" s="23">
        <f>O37+O38</f>
        <v>943.3</v>
      </c>
      <c r="P36" s="23">
        <f>P37+P38</f>
        <v>1307.9000000000001</v>
      </c>
      <c r="Q36" s="54">
        <f t="shared" si="12"/>
        <v>3646</v>
      </c>
      <c r="R36" s="23">
        <f>R37+R38</f>
        <v>653.79999999999995</v>
      </c>
      <c r="S36" s="23">
        <f>S37+S38</f>
        <v>783.5</v>
      </c>
      <c r="T36" s="23">
        <f>T37+T38</f>
        <v>913.4</v>
      </c>
      <c r="U36" s="23">
        <f>U37+U38</f>
        <v>923.8</v>
      </c>
      <c r="V36" s="54">
        <f t="shared" si="15"/>
        <v>3274.5</v>
      </c>
      <c r="W36" s="32" t="s">
        <v>33</v>
      </c>
    </row>
    <row r="37" spans="2:23" ht="14.25" x14ac:dyDescent="0.25">
      <c r="B37" s="36" t="s">
        <v>40</v>
      </c>
      <c r="C37" s="23">
        <v>328.3</v>
      </c>
      <c r="D37" s="23">
        <v>32.200000000000003</v>
      </c>
      <c r="E37" s="23">
        <v>296.8</v>
      </c>
      <c r="F37" s="23">
        <v>28.3</v>
      </c>
      <c r="G37" s="54">
        <f t="shared" si="7"/>
        <v>685.6</v>
      </c>
      <c r="H37" s="23">
        <v>220</v>
      </c>
      <c r="I37" s="23">
        <v>31.7</v>
      </c>
      <c r="J37" s="23">
        <v>234.4</v>
      </c>
      <c r="K37" s="23">
        <v>55.1</v>
      </c>
      <c r="L37" s="54">
        <f>K37+J37+I37+H37</f>
        <v>541.20000000000005</v>
      </c>
      <c r="M37" s="23">
        <v>234.7</v>
      </c>
      <c r="N37" s="23">
        <v>92.9</v>
      </c>
      <c r="O37" s="23">
        <v>197</v>
      </c>
      <c r="P37" s="23">
        <v>110</v>
      </c>
      <c r="Q37" s="54">
        <f t="shared" si="12"/>
        <v>634.59999999999991</v>
      </c>
      <c r="R37" s="23">
        <v>170</v>
      </c>
      <c r="S37" s="23">
        <v>61</v>
      </c>
      <c r="T37" s="23">
        <v>59</v>
      </c>
      <c r="U37" s="23">
        <v>147</v>
      </c>
      <c r="V37" s="54">
        <f t="shared" si="15"/>
        <v>437</v>
      </c>
      <c r="W37" s="37" t="s">
        <v>41</v>
      </c>
    </row>
    <row r="38" spans="2:23" ht="14.25" x14ac:dyDescent="0.25">
      <c r="B38" s="38" t="s">
        <v>42</v>
      </c>
      <c r="C38" s="23">
        <v>375.2</v>
      </c>
      <c r="D38" s="23">
        <v>494.9</v>
      </c>
      <c r="E38" s="23">
        <v>524.20000000000005</v>
      </c>
      <c r="F38" s="23">
        <v>456.9</v>
      </c>
      <c r="G38" s="54">
        <f t="shared" si="7"/>
        <v>1851.2</v>
      </c>
      <c r="H38" s="23">
        <v>432.3</v>
      </c>
      <c r="I38" s="23">
        <v>505.9</v>
      </c>
      <c r="J38" s="23">
        <v>475.2</v>
      </c>
      <c r="K38" s="23">
        <v>434.7</v>
      </c>
      <c r="L38" s="54">
        <f>K38+J38+I38+H38</f>
        <v>1848.1</v>
      </c>
      <c r="M38" s="23">
        <v>493.3</v>
      </c>
      <c r="N38" s="23">
        <v>573.9</v>
      </c>
      <c r="O38" s="23">
        <v>746.3</v>
      </c>
      <c r="P38" s="23">
        <v>1197.9000000000001</v>
      </c>
      <c r="Q38" s="54">
        <f t="shared" si="12"/>
        <v>3011.4</v>
      </c>
      <c r="R38" s="23">
        <v>483.8</v>
      </c>
      <c r="S38" s="23">
        <v>722.5</v>
      </c>
      <c r="T38" s="23">
        <v>854.4</v>
      </c>
      <c r="U38" s="23">
        <v>776.8</v>
      </c>
      <c r="V38" s="54">
        <f t="shared" si="15"/>
        <v>2837.5</v>
      </c>
      <c r="W38" s="39" t="s">
        <v>43</v>
      </c>
    </row>
    <row r="39" spans="2:23" ht="14.25" x14ac:dyDescent="0.25">
      <c r="B39" s="29"/>
      <c r="C39" s="23"/>
      <c r="D39" s="23"/>
      <c r="E39" s="23"/>
      <c r="F39" s="23"/>
      <c r="G39" s="54"/>
      <c r="H39" s="23"/>
      <c r="I39" s="23"/>
      <c r="J39" s="23"/>
      <c r="K39" s="23"/>
      <c r="L39" s="54"/>
      <c r="M39" s="23"/>
      <c r="N39" s="23"/>
      <c r="O39" s="23"/>
      <c r="P39" s="23"/>
      <c r="Q39" s="54"/>
      <c r="R39" s="23"/>
      <c r="S39" s="23"/>
      <c r="T39" s="23"/>
      <c r="U39" s="23"/>
      <c r="V39" s="54"/>
      <c r="W39" s="30"/>
    </row>
    <row r="40" spans="2:23" ht="14.25" x14ac:dyDescent="0.25">
      <c r="B40" s="33" t="s">
        <v>44</v>
      </c>
      <c r="C40" s="50">
        <f>(C41+C44)</f>
        <v>-218</v>
      </c>
      <c r="D40" s="50">
        <f>(D41+D44)</f>
        <v>-195.09999999999997</v>
      </c>
      <c r="E40" s="50">
        <f>(E41+E44)</f>
        <v>-303.2</v>
      </c>
      <c r="F40" s="50">
        <f>(F41+F44)</f>
        <v>-208.1</v>
      </c>
      <c r="G40" s="53">
        <f t="shared" si="7"/>
        <v>-924.39999999999986</v>
      </c>
      <c r="H40" s="50">
        <f>(H41+H44)</f>
        <v>259.5</v>
      </c>
      <c r="I40" s="50">
        <f t="shared" ref="I40:K40" si="53">(I41+I44)</f>
        <v>322.89999999999998</v>
      </c>
      <c r="J40" s="50">
        <f t="shared" si="53"/>
        <v>175.9</v>
      </c>
      <c r="K40" s="50">
        <f t="shared" si="53"/>
        <v>280.10000000000002</v>
      </c>
      <c r="L40" s="53">
        <f t="shared" ref="L40:M40" si="54">L41+L44</f>
        <v>1038.4000000000001</v>
      </c>
      <c r="M40" s="50">
        <f t="shared" si="54"/>
        <v>244.3</v>
      </c>
      <c r="N40" s="50">
        <f t="shared" ref="N40:O40" si="55">N41+N44</f>
        <v>207.8</v>
      </c>
      <c r="O40" s="50">
        <f t="shared" si="55"/>
        <v>194.7</v>
      </c>
      <c r="P40" s="50">
        <f t="shared" ref="P40:R40" si="56">P41+P44</f>
        <v>81.8</v>
      </c>
      <c r="Q40" s="53">
        <f t="shared" si="12"/>
        <v>728.6</v>
      </c>
      <c r="R40" s="50">
        <f t="shared" si="56"/>
        <v>-14</v>
      </c>
      <c r="S40" s="50">
        <f t="shared" ref="S40:T40" si="57">S41+S44</f>
        <v>138.30000000000001</v>
      </c>
      <c r="T40" s="50">
        <f t="shared" si="57"/>
        <v>48.800000000000004</v>
      </c>
      <c r="U40" s="50">
        <f t="shared" ref="U40" si="58">U41+U44</f>
        <v>184.3</v>
      </c>
      <c r="V40" s="53">
        <f t="shared" si="15"/>
        <v>357.40000000000003</v>
      </c>
      <c r="W40" s="26" t="s">
        <v>45</v>
      </c>
    </row>
    <row r="41" spans="2:23" ht="14.25" x14ac:dyDescent="0.25">
      <c r="B41" s="27" t="s">
        <v>46</v>
      </c>
      <c r="C41" s="23">
        <f>(C42-C43)</f>
        <v>-188.8</v>
      </c>
      <c r="D41" s="23">
        <f>(D42-D43)</f>
        <v>-241.89999999999998</v>
      </c>
      <c r="E41" s="23">
        <f>(E42-E43)</f>
        <v>-284.5</v>
      </c>
      <c r="F41" s="23">
        <f>(F42-F43)</f>
        <v>-143.6</v>
      </c>
      <c r="G41" s="54">
        <f t="shared" si="7"/>
        <v>-858.8</v>
      </c>
      <c r="H41" s="23">
        <f t="shared" ref="H41:K41" si="59">(H42-H43)</f>
        <v>185.20000000000002</v>
      </c>
      <c r="I41" s="23">
        <f t="shared" si="59"/>
        <v>169.8</v>
      </c>
      <c r="J41" s="23">
        <f t="shared" si="59"/>
        <v>140.9</v>
      </c>
      <c r="K41" s="23">
        <f t="shared" si="59"/>
        <v>174.70000000000002</v>
      </c>
      <c r="L41" s="54">
        <f t="shared" ref="L41:M41" si="60">L42-L43</f>
        <v>670.6</v>
      </c>
      <c r="M41" s="23">
        <f t="shared" si="60"/>
        <v>149.9</v>
      </c>
      <c r="N41" s="23">
        <f t="shared" ref="N41:O41" si="61">N42-N43</f>
        <v>227.20000000000002</v>
      </c>
      <c r="O41" s="23">
        <f t="shared" si="61"/>
        <v>98.199999999999989</v>
      </c>
      <c r="P41" s="23">
        <f t="shared" ref="P41:R41" si="62">P42-P43</f>
        <v>76.2</v>
      </c>
      <c r="Q41" s="54">
        <f t="shared" si="12"/>
        <v>551.5</v>
      </c>
      <c r="R41" s="23">
        <f t="shared" si="62"/>
        <v>91.4</v>
      </c>
      <c r="S41" s="23">
        <f t="shared" ref="S41:T41" si="63">S42-S43</f>
        <v>111</v>
      </c>
      <c r="T41" s="23">
        <f t="shared" si="63"/>
        <v>61.7</v>
      </c>
      <c r="U41" s="23">
        <f t="shared" ref="U41" si="64">U42-U43</f>
        <v>218</v>
      </c>
      <c r="V41" s="54">
        <f t="shared" si="15"/>
        <v>482.1</v>
      </c>
      <c r="W41" s="28" t="s">
        <v>47</v>
      </c>
    </row>
    <row r="42" spans="2:23" ht="14.25" x14ac:dyDescent="0.25">
      <c r="B42" s="40" t="s">
        <v>30</v>
      </c>
      <c r="C42" s="23">
        <v>146.30000000000001</v>
      </c>
      <c r="D42" s="23">
        <v>193.5</v>
      </c>
      <c r="E42" s="23">
        <v>196.1</v>
      </c>
      <c r="F42" s="23">
        <v>246.1</v>
      </c>
      <c r="G42" s="54">
        <f t="shared" si="7"/>
        <v>782</v>
      </c>
      <c r="H42" s="23">
        <v>190.4</v>
      </c>
      <c r="I42" s="23">
        <v>171.9</v>
      </c>
      <c r="J42" s="23">
        <v>153.80000000000001</v>
      </c>
      <c r="K42" s="23">
        <v>180.3</v>
      </c>
      <c r="L42" s="54">
        <v>696.4</v>
      </c>
      <c r="M42" s="23">
        <v>165.5</v>
      </c>
      <c r="N42" s="23">
        <v>236.3</v>
      </c>
      <c r="O42" s="23">
        <v>115.8</v>
      </c>
      <c r="P42" s="23">
        <v>97</v>
      </c>
      <c r="Q42" s="54">
        <f t="shared" si="12"/>
        <v>614.6</v>
      </c>
      <c r="R42" s="23">
        <v>103.5</v>
      </c>
      <c r="S42" s="23">
        <v>121.2</v>
      </c>
      <c r="T42" s="23">
        <v>103.4</v>
      </c>
      <c r="U42" s="23">
        <v>238.4</v>
      </c>
      <c r="V42" s="54">
        <f t="shared" si="15"/>
        <v>566.5</v>
      </c>
      <c r="W42" s="32" t="s">
        <v>31</v>
      </c>
    </row>
    <row r="43" spans="2:23" ht="14.25" x14ac:dyDescent="0.25">
      <c r="B43" s="40" t="s">
        <v>32</v>
      </c>
      <c r="C43" s="23">
        <v>335.1</v>
      </c>
      <c r="D43" s="23">
        <v>435.4</v>
      </c>
      <c r="E43" s="23">
        <v>480.6</v>
      </c>
      <c r="F43" s="23">
        <v>389.7</v>
      </c>
      <c r="G43" s="54">
        <f t="shared" si="7"/>
        <v>1640.7999999999997</v>
      </c>
      <c r="H43" s="23">
        <v>5.2</v>
      </c>
      <c r="I43" s="23">
        <v>2.1</v>
      </c>
      <c r="J43" s="23">
        <v>12.9</v>
      </c>
      <c r="K43" s="23">
        <v>5.6</v>
      </c>
      <c r="L43" s="54">
        <v>25.8</v>
      </c>
      <c r="M43" s="23">
        <v>15.6</v>
      </c>
      <c r="N43" s="23">
        <v>9.1</v>
      </c>
      <c r="O43" s="23">
        <v>17.600000000000001</v>
      </c>
      <c r="P43" s="23">
        <v>20.8</v>
      </c>
      <c r="Q43" s="54">
        <f t="shared" si="12"/>
        <v>63.100000000000009</v>
      </c>
      <c r="R43" s="23">
        <v>12.1</v>
      </c>
      <c r="S43" s="23">
        <v>10.199999999999999</v>
      </c>
      <c r="T43" s="23">
        <v>41.7</v>
      </c>
      <c r="U43" s="23">
        <v>20.399999999999999</v>
      </c>
      <c r="V43" s="54">
        <f t="shared" si="15"/>
        <v>84.399999999999991</v>
      </c>
      <c r="W43" s="32" t="s">
        <v>33</v>
      </c>
    </row>
    <row r="44" spans="2:23" ht="14.25" x14ac:dyDescent="0.25">
      <c r="B44" s="27" t="s">
        <v>48</v>
      </c>
      <c r="C44" s="23">
        <v>-29.2</v>
      </c>
      <c r="D44" s="23">
        <v>46.8</v>
      </c>
      <c r="E44" s="23">
        <v>-18.7</v>
      </c>
      <c r="F44" s="23">
        <v>-64.5</v>
      </c>
      <c r="G44" s="54">
        <f t="shared" si="7"/>
        <v>-65.600000000000009</v>
      </c>
      <c r="H44" s="23">
        <v>74.3</v>
      </c>
      <c r="I44" s="23">
        <v>153.1</v>
      </c>
      <c r="J44" s="23">
        <v>35</v>
      </c>
      <c r="K44" s="23">
        <v>105.4</v>
      </c>
      <c r="L44" s="54">
        <v>367.8</v>
      </c>
      <c r="M44" s="23">
        <v>94.4</v>
      </c>
      <c r="N44" s="23">
        <v>-19.399999999999999</v>
      </c>
      <c r="O44" s="23">
        <v>96.5</v>
      </c>
      <c r="P44" s="23">
        <v>5.6</v>
      </c>
      <c r="Q44" s="54">
        <f t="shared" si="12"/>
        <v>177.1</v>
      </c>
      <c r="R44" s="23">
        <v>-105.4</v>
      </c>
      <c r="S44" s="23">
        <v>27.3</v>
      </c>
      <c r="T44" s="23">
        <v>-12.9</v>
      </c>
      <c r="U44" s="23">
        <v>-33.700000000000003</v>
      </c>
      <c r="V44" s="54">
        <f t="shared" si="15"/>
        <v>-124.7</v>
      </c>
      <c r="W44" s="28" t="s">
        <v>49</v>
      </c>
    </row>
    <row r="45" spans="2:23" ht="14.25" x14ac:dyDescent="0.25">
      <c r="B45" s="33"/>
      <c r="C45" s="23"/>
      <c r="D45" s="23"/>
      <c r="E45" s="23"/>
      <c r="F45" s="23"/>
      <c r="G45" s="54"/>
      <c r="H45" s="23"/>
      <c r="I45" s="23"/>
      <c r="J45" s="23"/>
      <c r="K45" s="23"/>
      <c r="L45" s="54"/>
      <c r="M45" s="23"/>
      <c r="N45" s="23"/>
      <c r="O45" s="23"/>
      <c r="P45" s="23"/>
      <c r="Q45" s="54"/>
      <c r="R45" s="23"/>
      <c r="S45" s="23"/>
      <c r="T45" s="23"/>
      <c r="U45" s="23"/>
      <c r="V45" s="54"/>
      <c r="W45" s="26"/>
    </row>
    <row r="46" spans="2:23" ht="14.25" x14ac:dyDescent="0.25">
      <c r="B46" s="33" t="s">
        <v>50</v>
      </c>
      <c r="C46" s="50">
        <f>C7+C27+C32+C40</f>
        <v>8528.5999999999985</v>
      </c>
      <c r="D46" s="50">
        <f t="shared" ref="D46:F46" si="65">D7+D27+D32+D40</f>
        <v>5943.1000000000022</v>
      </c>
      <c r="E46" s="50">
        <f t="shared" si="65"/>
        <v>4471.6999999999989</v>
      </c>
      <c r="F46" s="50">
        <f t="shared" si="65"/>
        <v>5621.6000000000013</v>
      </c>
      <c r="G46" s="53">
        <f t="shared" si="7"/>
        <v>24565</v>
      </c>
      <c r="H46" s="50">
        <f>H7+H27+H32+H40</f>
        <v>9556</v>
      </c>
      <c r="I46" s="50">
        <f t="shared" ref="I46:K46" si="66">I7+I27+I32+I40</f>
        <v>15038.799999999997</v>
      </c>
      <c r="J46" s="50">
        <f t="shared" si="66"/>
        <v>16997.599999999995</v>
      </c>
      <c r="K46" s="50">
        <f t="shared" si="66"/>
        <v>16417.100000000002</v>
      </c>
      <c r="L46" s="53">
        <f t="shared" ref="L46:M46" si="67">L7+L27+L32+L40</f>
        <v>58009.499999999993</v>
      </c>
      <c r="M46" s="50">
        <f t="shared" si="67"/>
        <v>13765.6</v>
      </c>
      <c r="N46" s="50">
        <f t="shared" ref="N46:O46" si="68">N7+N27+N32+N40</f>
        <v>6088</v>
      </c>
      <c r="O46" s="50">
        <f t="shared" si="68"/>
        <v>5126.5000000000018</v>
      </c>
      <c r="P46" s="50">
        <f t="shared" ref="P46:R46" si="69">P7+P27+P32+P40</f>
        <v>3394.4999999999995</v>
      </c>
      <c r="Q46" s="53">
        <f t="shared" si="12"/>
        <v>28374.600000000002</v>
      </c>
      <c r="R46" s="50">
        <f t="shared" si="69"/>
        <v>567.39999999999566</v>
      </c>
      <c r="S46" s="50">
        <f t="shared" ref="S46:T46" si="70">S7+S27+S32+S40</f>
        <v>7583.1000000000013</v>
      </c>
      <c r="T46" s="50">
        <f t="shared" si="70"/>
        <v>4111.7999999999984</v>
      </c>
      <c r="U46" s="50">
        <f t="shared" ref="U46" si="71">U7+U27+U32+U40</f>
        <v>-3895.7999999999988</v>
      </c>
      <c r="V46" s="53">
        <f t="shared" si="15"/>
        <v>8366.4999999999964</v>
      </c>
      <c r="W46" s="26" t="s">
        <v>51</v>
      </c>
    </row>
    <row r="47" spans="2:23" ht="14.25" x14ac:dyDescent="0.25">
      <c r="B47" s="33"/>
      <c r="C47" s="23"/>
      <c r="D47" s="23"/>
      <c r="E47" s="23"/>
      <c r="F47" s="23"/>
      <c r="G47" s="54"/>
      <c r="H47" s="23"/>
      <c r="I47" s="23"/>
      <c r="J47" s="23"/>
      <c r="K47" s="23"/>
      <c r="L47" s="54"/>
      <c r="M47" s="23"/>
      <c r="N47" s="23"/>
      <c r="O47" s="23"/>
      <c r="P47" s="23"/>
      <c r="Q47" s="54"/>
      <c r="R47" s="50"/>
      <c r="S47" s="50"/>
      <c r="T47" s="50"/>
      <c r="U47" s="50"/>
      <c r="V47" s="54"/>
      <c r="W47" s="26"/>
    </row>
    <row r="48" spans="2:23" ht="14.25" x14ac:dyDescent="0.25">
      <c r="B48" s="33" t="s">
        <v>52</v>
      </c>
      <c r="C48" s="50">
        <f>C49-C50</f>
        <v>-1.0999999999999999</v>
      </c>
      <c r="D48" s="50">
        <f>D49-D50</f>
        <v>-3.2</v>
      </c>
      <c r="E48" s="50">
        <f>E49-E50</f>
        <v>-3.2</v>
      </c>
      <c r="F48" s="50">
        <f>F49-F50</f>
        <v>-10</v>
      </c>
      <c r="G48" s="53">
        <f t="shared" si="7"/>
        <v>-17.5</v>
      </c>
      <c r="H48" s="50">
        <f t="shared" ref="H48:K48" si="72">H49-H50</f>
        <v>-11.7</v>
      </c>
      <c r="I48" s="50">
        <f t="shared" si="72"/>
        <v>-9.5</v>
      </c>
      <c r="J48" s="50">
        <f t="shared" si="72"/>
        <v>-4.7</v>
      </c>
      <c r="K48" s="50">
        <f t="shared" si="72"/>
        <v>-1.1000000000000001</v>
      </c>
      <c r="L48" s="53">
        <f t="shared" ref="L48:M48" si="73">L49-L50</f>
        <v>-27</v>
      </c>
      <c r="M48" s="50">
        <f t="shared" si="73"/>
        <v>-1.6</v>
      </c>
      <c r="N48" s="50">
        <f t="shared" ref="N48:O48" si="74">N49-N50</f>
        <v>-8.1999999999999993</v>
      </c>
      <c r="O48" s="50">
        <f t="shared" si="74"/>
        <v>-11.7</v>
      </c>
      <c r="P48" s="50">
        <f t="shared" ref="P48:R48" si="75">P49-P50</f>
        <v>-19.7</v>
      </c>
      <c r="Q48" s="53">
        <f t="shared" si="12"/>
        <v>-41.199999999999996</v>
      </c>
      <c r="R48" s="50">
        <f t="shared" si="75"/>
        <v>-10.9</v>
      </c>
      <c r="S48" s="50">
        <f t="shared" ref="S48:T48" si="76">S49-S50</f>
        <v>0</v>
      </c>
      <c r="T48" s="50">
        <f t="shared" si="76"/>
        <v>-0.1</v>
      </c>
      <c r="U48" s="50">
        <f t="shared" ref="U48" si="77">U49-U50</f>
        <v>0</v>
      </c>
      <c r="V48" s="53">
        <f t="shared" si="15"/>
        <v>-11</v>
      </c>
      <c r="W48" s="26" t="s">
        <v>53</v>
      </c>
    </row>
    <row r="49" spans="2:25" ht="14.25" x14ac:dyDescent="0.25">
      <c r="B49" s="40" t="s">
        <v>54</v>
      </c>
      <c r="C49" s="23">
        <v>0.1</v>
      </c>
      <c r="D49" s="23">
        <v>0</v>
      </c>
      <c r="E49" s="23">
        <v>0</v>
      </c>
      <c r="F49" s="23">
        <v>0.1</v>
      </c>
      <c r="G49" s="54">
        <f t="shared" si="7"/>
        <v>0.2</v>
      </c>
      <c r="H49" s="23">
        <v>0</v>
      </c>
      <c r="I49" s="23">
        <v>0.1</v>
      </c>
      <c r="J49" s="23">
        <v>0.1</v>
      </c>
      <c r="K49" s="23">
        <v>0.4</v>
      </c>
      <c r="L49" s="54">
        <v>0.6</v>
      </c>
      <c r="M49" s="23">
        <v>0.2</v>
      </c>
      <c r="N49" s="23">
        <v>0</v>
      </c>
      <c r="O49" s="23">
        <v>0</v>
      </c>
      <c r="P49" s="23">
        <v>0</v>
      </c>
      <c r="Q49" s="54">
        <f t="shared" si="12"/>
        <v>0.2</v>
      </c>
      <c r="R49" s="23">
        <v>0.6</v>
      </c>
      <c r="S49" s="23">
        <v>0</v>
      </c>
      <c r="T49" s="23">
        <v>0</v>
      </c>
      <c r="U49" s="23">
        <v>0</v>
      </c>
      <c r="V49" s="54">
        <f t="shared" si="15"/>
        <v>0.6</v>
      </c>
      <c r="W49" s="41" t="s">
        <v>55</v>
      </c>
    </row>
    <row r="50" spans="2:25" ht="14.25" x14ac:dyDescent="0.25">
      <c r="B50" s="40" t="s">
        <v>56</v>
      </c>
      <c r="C50" s="23">
        <v>1.2</v>
      </c>
      <c r="D50" s="23">
        <v>3.2</v>
      </c>
      <c r="E50" s="23">
        <v>3.2</v>
      </c>
      <c r="F50" s="23">
        <v>10.1</v>
      </c>
      <c r="G50" s="54">
        <f t="shared" si="7"/>
        <v>17.7</v>
      </c>
      <c r="H50" s="23">
        <v>11.7</v>
      </c>
      <c r="I50" s="23">
        <v>9.6</v>
      </c>
      <c r="J50" s="23">
        <v>4.8</v>
      </c>
      <c r="K50" s="23">
        <v>1.5</v>
      </c>
      <c r="L50" s="54">
        <v>27.6</v>
      </c>
      <c r="M50" s="23">
        <v>1.8</v>
      </c>
      <c r="N50" s="23">
        <v>8.1999999999999993</v>
      </c>
      <c r="O50" s="23">
        <v>11.7</v>
      </c>
      <c r="P50" s="23">
        <v>19.7</v>
      </c>
      <c r="Q50" s="54">
        <f t="shared" si="12"/>
        <v>41.399999999999991</v>
      </c>
      <c r="R50" s="23">
        <v>11.5</v>
      </c>
      <c r="S50" s="23">
        <v>0</v>
      </c>
      <c r="T50" s="23">
        <v>0.1</v>
      </c>
      <c r="U50" s="23">
        <v>0</v>
      </c>
      <c r="V50" s="54">
        <f t="shared" si="15"/>
        <v>11.6</v>
      </c>
      <c r="W50" s="41" t="s">
        <v>57</v>
      </c>
    </row>
    <row r="51" spans="2:25" ht="14.25" x14ac:dyDescent="0.25">
      <c r="B51" s="33"/>
      <c r="C51" s="23"/>
      <c r="D51" s="23"/>
      <c r="E51" s="23"/>
      <c r="F51" s="23"/>
      <c r="G51" s="54"/>
      <c r="H51" s="23"/>
      <c r="I51" s="23"/>
      <c r="J51" s="23"/>
      <c r="K51" s="23"/>
      <c r="L51" s="54"/>
      <c r="M51" s="23"/>
      <c r="N51" s="23"/>
      <c r="O51" s="23"/>
      <c r="P51" s="23"/>
      <c r="Q51" s="54"/>
      <c r="R51" s="23"/>
      <c r="S51" s="23"/>
      <c r="T51" s="23"/>
      <c r="U51" s="23"/>
      <c r="V51" s="54"/>
      <c r="W51" s="26"/>
    </row>
    <row r="52" spans="2:25" ht="14.25" x14ac:dyDescent="0.25">
      <c r="B52" s="33" t="s">
        <v>58</v>
      </c>
      <c r="C52" s="50">
        <f>C54+C58+C70</f>
        <v>2305.2999999999997</v>
      </c>
      <c r="D52" s="50">
        <f>D54+D58+D70</f>
        <v>4617.5</v>
      </c>
      <c r="E52" s="50">
        <f>E54+E58+E70</f>
        <v>2308.1999999999998</v>
      </c>
      <c r="F52" s="50">
        <f>F54+F58+F70</f>
        <v>4970.3999999999996</v>
      </c>
      <c r="G52" s="53">
        <f t="shared" si="7"/>
        <v>14201.399999999998</v>
      </c>
      <c r="H52" s="50">
        <f t="shared" ref="H52:K52" si="78">H54+H58+H70</f>
        <v>12208.199999999999</v>
      </c>
      <c r="I52" s="50">
        <f t="shared" si="78"/>
        <v>8846.2000000000007</v>
      </c>
      <c r="J52" s="50">
        <f t="shared" si="78"/>
        <v>9638.6999999999989</v>
      </c>
      <c r="K52" s="50">
        <f t="shared" si="78"/>
        <v>664.30000000000018</v>
      </c>
      <c r="L52" s="53">
        <f t="shared" ref="L52:M52" si="79">L54+L58+L70</f>
        <v>31357.4</v>
      </c>
      <c r="M52" s="50">
        <f t="shared" si="79"/>
        <v>7416.7000000000007</v>
      </c>
      <c r="N52" s="50">
        <f t="shared" ref="N52:O52" si="80">N54+N58+N70</f>
        <v>-2422.9</v>
      </c>
      <c r="O52" s="50">
        <f t="shared" si="80"/>
        <v>3819.2999999999993</v>
      </c>
      <c r="P52" s="50">
        <f t="shared" ref="P52:R52" si="81">P54+P58+P70</f>
        <v>-2903.5999999999995</v>
      </c>
      <c r="Q52" s="53">
        <f t="shared" si="12"/>
        <v>5909.5</v>
      </c>
      <c r="R52" s="50">
        <f t="shared" si="81"/>
        <v>7641.3</v>
      </c>
      <c r="S52" s="50">
        <f t="shared" ref="S52:T52" si="82">S54+S58+S70</f>
        <v>4141</v>
      </c>
      <c r="T52" s="50">
        <f t="shared" si="82"/>
        <v>-534.20000000000073</v>
      </c>
      <c r="U52" s="50">
        <f t="shared" ref="U52" si="83">U54+U58+U70</f>
        <v>1840.3999999999999</v>
      </c>
      <c r="V52" s="53">
        <f t="shared" si="15"/>
        <v>13088.5</v>
      </c>
      <c r="W52" s="26" t="s">
        <v>59</v>
      </c>
      <c r="Y52" s="12"/>
    </row>
    <row r="53" spans="2:25" ht="14.25" x14ac:dyDescent="0.25">
      <c r="B53" s="27"/>
      <c r="C53" s="23"/>
      <c r="D53" s="23"/>
      <c r="E53" s="23"/>
      <c r="F53" s="23"/>
      <c r="G53" s="54"/>
      <c r="H53" s="23"/>
      <c r="I53" s="23"/>
      <c r="J53" s="23"/>
      <c r="K53" s="23"/>
      <c r="L53" s="54"/>
      <c r="M53" s="23"/>
      <c r="N53" s="23"/>
      <c r="O53" s="23"/>
      <c r="P53" s="23"/>
      <c r="Q53" s="54"/>
      <c r="R53" s="23"/>
      <c r="S53" s="23"/>
      <c r="T53" s="23"/>
      <c r="U53" s="23"/>
      <c r="V53" s="54"/>
      <c r="W53" s="28"/>
    </row>
    <row r="54" spans="2:25" ht="14.25" x14ac:dyDescent="0.25">
      <c r="B54" s="27" t="s">
        <v>60</v>
      </c>
      <c r="C54" s="23">
        <f>C55-C56</f>
        <v>1043.0999999999999</v>
      </c>
      <c r="D54" s="23">
        <f>D55-D56</f>
        <v>588.4</v>
      </c>
      <c r="E54" s="23">
        <f>E55-E56</f>
        <v>350.09999999999997</v>
      </c>
      <c r="F54" s="23">
        <f>F55-F56</f>
        <v>790.3</v>
      </c>
      <c r="G54" s="54">
        <f t="shared" si="7"/>
        <v>2771.8999999999996</v>
      </c>
      <c r="H54" s="23">
        <f t="shared" ref="H54:K54" si="84">H55-H56</f>
        <v>405.8</v>
      </c>
      <c r="I54" s="23">
        <f t="shared" si="84"/>
        <v>634.5</v>
      </c>
      <c r="J54" s="23">
        <f t="shared" si="84"/>
        <v>787.5</v>
      </c>
      <c r="K54" s="23">
        <f t="shared" si="84"/>
        <v>498.7</v>
      </c>
      <c r="L54" s="54">
        <f t="shared" ref="L54:M54" si="85">L55-L56</f>
        <v>2326.5</v>
      </c>
      <c r="M54" s="23">
        <f t="shared" si="85"/>
        <v>1142.5999999999999</v>
      </c>
      <c r="N54" s="23">
        <f t="shared" ref="N54:O54" si="86">N55-N56</f>
        <v>1125</v>
      </c>
      <c r="O54" s="23">
        <f t="shared" si="86"/>
        <v>1525.3999999999999</v>
      </c>
      <c r="P54" s="23">
        <f t="shared" ref="P54:R54" si="87">P55-P56</f>
        <v>1856.7</v>
      </c>
      <c r="Q54" s="54">
        <f t="shared" si="12"/>
        <v>5649.7000000000007</v>
      </c>
      <c r="R54" s="23">
        <f t="shared" si="87"/>
        <v>1409.8999999999999</v>
      </c>
      <c r="S54" s="23">
        <f t="shared" ref="S54:T54" si="88">S55-S56</f>
        <v>3198.5</v>
      </c>
      <c r="T54" s="23">
        <f t="shared" si="88"/>
        <v>1800.5</v>
      </c>
      <c r="U54" s="23">
        <f t="shared" ref="U54" si="89">U55-U56</f>
        <v>1678.7</v>
      </c>
      <c r="V54" s="54">
        <f t="shared" si="15"/>
        <v>8087.5999999999995</v>
      </c>
      <c r="W54" s="28" t="s">
        <v>61</v>
      </c>
    </row>
    <row r="55" spans="2:25" ht="14.25" x14ac:dyDescent="0.25">
      <c r="B55" s="40" t="s">
        <v>62</v>
      </c>
      <c r="C55" s="23">
        <v>33.1</v>
      </c>
      <c r="D55" s="23">
        <v>40.799999999999997</v>
      </c>
      <c r="E55" s="23">
        <v>36.4</v>
      </c>
      <c r="F55" s="23">
        <v>24.3</v>
      </c>
      <c r="G55" s="54">
        <f t="shared" si="7"/>
        <v>134.6</v>
      </c>
      <c r="H55" s="23">
        <v>49.2</v>
      </c>
      <c r="I55" s="23">
        <v>82</v>
      </c>
      <c r="J55" s="23">
        <v>46.4</v>
      </c>
      <c r="K55" s="23">
        <v>60.7</v>
      </c>
      <c r="L55" s="54">
        <v>238.3</v>
      </c>
      <c r="M55" s="23">
        <v>90.8</v>
      </c>
      <c r="N55" s="23">
        <v>58.6</v>
      </c>
      <c r="O55" s="23">
        <v>59.3</v>
      </c>
      <c r="P55" s="23">
        <v>77.5</v>
      </c>
      <c r="Q55" s="54">
        <f t="shared" si="12"/>
        <v>286.2</v>
      </c>
      <c r="R55" s="23">
        <v>154.6</v>
      </c>
      <c r="S55" s="23">
        <v>93.1</v>
      </c>
      <c r="T55" s="23">
        <v>81.3</v>
      </c>
      <c r="U55" s="23">
        <v>109.7</v>
      </c>
      <c r="V55" s="54">
        <f t="shared" si="15"/>
        <v>438.70000000000005</v>
      </c>
      <c r="W55" s="41" t="s">
        <v>63</v>
      </c>
    </row>
    <row r="56" spans="2:25" ht="14.25" x14ac:dyDescent="0.25">
      <c r="B56" s="40" t="s">
        <v>64</v>
      </c>
      <c r="C56" s="23">
        <v>-1010</v>
      </c>
      <c r="D56" s="23">
        <v>-547.6</v>
      </c>
      <c r="E56" s="23">
        <v>-313.7</v>
      </c>
      <c r="F56" s="23">
        <v>-766</v>
      </c>
      <c r="G56" s="54">
        <f t="shared" si="7"/>
        <v>-2637.3</v>
      </c>
      <c r="H56" s="23">
        <v>-356.6</v>
      </c>
      <c r="I56" s="23">
        <v>-552.5</v>
      </c>
      <c r="J56" s="23">
        <v>-741.1</v>
      </c>
      <c r="K56" s="23">
        <v>-438</v>
      </c>
      <c r="L56" s="54">
        <v>-2088.1999999999998</v>
      </c>
      <c r="M56" s="23">
        <v>-1051.8</v>
      </c>
      <c r="N56" s="23">
        <v>-1066.4000000000001</v>
      </c>
      <c r="O56" s="23">
        <v>-1466.1</v>
      </c>
      <c r="P56" s="23">
        <v>-1779.2</v>
      </c>
      <c r="Q56" s="54">
        <f t="shared" si="12"/>
        <v>-5363.5000000000009</v>
      </c>
      <c r="R56" s="23">
        <v>-1255.3</v>
      </c>
      <c r="S56" s="23">
        <v>-3105.4</v>
      </c>
      <c r="T56" s="23">
        <v>-1719.2</v>
      </c>
      <c r="U56" s="23">
        <v>-1569</v>
      </c>
      <c r="V56" s="54">
        <f t="shared" si="15"/>
        <v>-7648.9000000000005</v>
      </c>
      <c r="W56" s="41" t="s">
        <v>65</v>
      </c>
    </row>
    <row r="57" spans="2:25" ht="14.25" x14ac:dyDescent="0.25">
      <c r="B57" s="27"/>
      <c r="C57" s="23"/>
      <c r="D57" s="23"/>
      <c r="E57" s="23"/>
      <c r="F57" s="23"/>
      <c r="G57" s="54"/>
      <c r="H57" s="23"/>
      <c r="I57" s="23"/>
      <c r="J57" s="23"/>
      <c r="K57" s="23"/>
      <c r="L57" s="54"/>
      <c r="M57" s="23"/>
      <c r="N57" s="23"/>
      <c r="O57" s="23"/>
      <c r="P57" s="23"/>
      <c r="Q57" s="54"/>
      <c r="R57" s="23"/>
      <c r="S57" s="23"/>
      <c r="T57" s="23"/>
      <c r="U57" s="23"/>
      <c r="V57" s="54"/>
      <c r="W57" s="28"/>
    </row>
    <row r="58" spans="2:25" ht="14.25" x14ac:dyDescent="0.25">
      <c r="B58" s="27" t="s">
        <v>66</v>
      </c>
      <c r="C58" s="23">
        <f>C59-C64</f>
        <v>163.69999999999999</v>
      </c>
      <c r="D58" s="23">
        <f>D59-D64</f>
        <v>-260.39999999999998</v>
      </c>
      <c r="E58" s="23">
        <f>E59-E64</f>
        <v>-1475.5</v>
      </c>
      <c r="F58" s="23">
        <f>F59-F64</f>
        <v>1302.0999999999999</v>
      </c>
      <c r="G58" s="54">
        <f t="shared" si="7"/>
        <v>-270.10000000000008</v>
      </c>
      <c r="H58" s="23">
        <f t="shared" ref="H58:K58" si="90">H59-H64</f>
        <v>258.10000000000002</v>
      </c>
      <c r="I58" s="23">
        <f t="shared" si="90"/>
        <v>-549.4</v>
      </c>
      <c r="J58" s="23">
        <f t="shared" si="90"/>
        <v>374.40000000000003</v>
      </c>
      <c r="K58" s="23">
        <f t="shared" si="90"/>
        <v>-134.6</v>
      </c>
      <c r="L58" s="54">
        <f t="shared" ref="L58:M58" si="91">L59-L64</f>
        <v>-51.500000000000057</v>
      </c>
      <c r="M58" s="23">
        <f t="shared" si="91"/>
        <v>272.5</v>
      </c>
      <c r="N58" s="23">
        <f t="shared" ref="N58:O58" si="92">N59-N64</f>
        <v>394.59999999999997</v>
      </c>
      <c r="O58" s="23">
        <f t="shared" si="92"/>
        <v>158.19999999999999</v>
      </c>
      <c r="P58" s="23">
        <f t="shared" ref="P58:R58" si="93">P59-P64</f>
        <v>-582.20000000000005</v>
      </c>
      <c r="Q58" s="54">
        <f t="shared" si="12"/>
        <v>243.09999999999991</v>
      </c>
      <c r="R58" s="23">
        <f t="shared" si="93"/>
        <v>-1497.6</v>
      </c>
      <c r="S58" s="23">
        <f t="shared" ref="S58:T58" si="94">S59-S64</f>
        <v>0</v>
      </c>
      <c r="T58" s="23">
        <f t="shared" si="94"/>
        <v>1</v>
      </c>
      <c r="U58" s="23">
        <f t="shared" ref="U58" si="95">U59-U64</f>
        <v>174.1</v>
      </c>
      <c r="V58" s="54">
        <f t="shared" si="15"/>
        <v>-1322.5</v>
      </c>
      <c r="W58" s="28" t="s">
        <v>67</v>
      </c>
    </row>
    <row r="59" spans="2:25" ht="14.25" x14ac:dyDescent="0.25">
      <c r="B59" s="40" t="s">
        <v>62</v>
      </c>
      <c r="C59" s="23">
        <f>C60+C63</f>
        <v>-9.8000000000000007</v>
      </c>
      <c r="D59" s="23">
        <f>D60+D63</f>
        <v>-256.7</v>
      </c>
      <c r="E59" s="23">
        <f>E60+E63</f>
        <v>-1650.8</v>
      </c>
      <c r="F59" s="23">
        <f>F60+F63</f>
        <v>1298.5999999999999</v>
      </c>
      <c r="G59" s="54">
        <f t="shared" si="7"/>
        <v>-618.70000000000005</v>
      </c>
      <c r="H59" s="23">
        <f t="shared" ref="H59:K59" si="96">H60+H63</f>
        <v>83.7</v>
      </c>
      <c r="I59" s="23">
        <f t="shared" si="96"/>
        <v>-549.5</v>
      </c>
      <c r="J59" s="23">
        <f t="shared" si="96"/>
        <v>200.3</v>
      </c>
      <c r="K59" s="23">
        <f t="shared" si="96"/>
        <v>-134.6</v>
      </c>
      <c r="L59" s="54">
        <f t="shared" ref="L59:M59" si="97">L60+L63</f>
        <v>-400.1</v>
      </c>
      <c r="M59" s="23">
        <f t="shared" si="97"/>
        <v>98.2</v>
      </c>
      <c r="N59" s="23">
        <f t="shared" ref="N59:O59" si="98">N60+N63</f>
        <v>388.59999999999997</v>
      </c>
      <c r="O59" s="23">
        <f t="shared" si="98"/>
        <v>-15.9</v>
      </c>
      <c r="P59" s="23">
        <f t="shared" ref="P59:R59" si="99">P60+P63</f>
        <v>-582.20000000000005</v>
      </c>
      <c r="Q59" s="54">
        <f t="shared" si="12"/>
        <v>-111.30000000000005</v>
      </c>
      <c r="R59" s="23">
        <f t="shared" si="99"/>
        <v>-1671.3</v>
      </c>
      <c r="S59" s="23">
        <f t="shared" ref="S59:T59" si="100">S60+S63</f>
        <v>0</v>
      </c>
      <c r="T59" s="23">
        <f t="shared" si="100"/>
        <v>1</v>
      </c>
      <c r="U59" s="23">
        <f t="shared" ref="U59" si="101">U60+U63</f>
        <v>0</v>
      </c>
      <c r="V59" s="54">
        <f t="shared" si="15"/>
        <v>-1670.3</v>
      </c>
      <c r="W59" s="41" t="s">
        <v>63</v>
      </c>
    </row>
    <row r="60" spans="2:25" ht="14.25" x14ac:dyDescent="0.25">
      <c r="B60" s="29" t="s">
        <v>68</v>
      </c>
      <c r="C60" s="23">
        <f>C61+C62</f>
        <v>-9.8000000000000007</v>
      </c>
      <c r="D60" s="23">
        <f>D61+D62</f>
        <v>-256.7</v>
      </c>
      <c r="E60" s="23">
        <f>E61+E62</f>
        <v>-1650.8</v>
      </c>
      <c r="F60" s="23">
        <f>F61+F62</f>
        <v>1298.5999999999999</v>
      </c>
      <c r="G60" s="54">
        <f t="shared" si="7"/>
        <v>-618.70000000000005</v>
      </c>
      <c r="H60" s="23">
        <f t="shared" ref="H60:K60" si="102">H61+H62</f>
        <v>83.7</v>
      </c>
      <c r="I60" s="23">
        <f t="shared" si="102"/>
        <v>-549.5</v>
      </c>
      <c r="J60" s="23">
        <f t="shared" si="102"/>
        <v>200.3</v>
      </c>
      <c r="K60" s="23">
        <f t="shared" si="102"/>
        <v>-137.6</v>
      </c>
      <c r="L60" s="54">
        <f t="shared" ref="L60:M60" si="103">L61+L62</f>
        <v>-403.1</v>
      </c>
      <c r="M60" s="23">
        <f t="shared" si="103"/>
        <v>100.3</v>
      </c>
      <c r="N60" s="23">
        <f t="shared" ref="N60:O60" si="104">N61+N62</f>
        <v>376.9</v>
      </c>
      <c r="O60" s="23">
        <f t="shared" si="104"/>
        <v>-17.8</v>
      </c>
      <c r="P60" s="23">
        <f t="shared" ref="P60:R60" si="105">P61+P62</f>
        <v>-583.20000000000005</v>
      </c>
      <c r="Q60" s="54">
        <f t="shared" si="12"/>
        <v>-123.80000000000003</v>
      </c>
      <c r="R60" s="23">
        <f t="shared" si="105"/>
        <v>-1671.3</v>
      </c>
      <c r="S60" s="23">
        <f t="shared" ref="S60:T60" si="106">S61+S62</f>
        <v>0</v>
      </c>
      <c r="T60" s="23">
        <f t="shared" si="106"/>
        <v>1</v>
      </c>
      <c r="U60" s="23">
        <f t="shared" ref="U60" si="107">U61+U62</f>
        <v>0</v>
      </c>
      <c r="V60" s="54">
        <f t="shared" si="15"/>
        <v>-1670.3</v>
      </c>
      <c r="W60" s="30" t="s">
        <v>69</v>
      </c>
    </row>
    <row r="61" spans="2:25" ht="14.25" x14ac:dyDescent="0.25">
      <c r="B61" s="42" t="s">
        <v>70</v>
      </c>
      <c r="C61" s="23">
        <v>0</v>
      </c>
      <c r="D61" s="23">
        <v>0</v>
      </c>
      <c r="E61" s="23">
        <v>0</v>
      </c>
      <c r="F61" s="23">
        <v>0</v>
      </c>
      <c r="G61" s="54">
        <f t="shared" si="7"/>
        <v>0</v>
      </c>
      <c r="H61" s="23">
        <v>0</v>
      </c>
      <c r="I61" s="23">
        <v>0</v>
      </c>
      <c r="J61" s="23">
        <v>0</v>
      </c>
      <c r="K61" s="23">
        <v>0</v>
      </c>
      <c r="L61" s="54">
        <v>0</v>
      </c>
      <c r="M61" s="23">
        <v>0</v>
      </c>
      <c r="N61" s="23">
        <v>0</v>
      </c>
      <c r="O61" s="23">
        <v>0</v>
      </c>
      <c r="P61" s="23">
        <v>0</v>
      </c>
      <c r="Q61" s="54">
        <f t="shared" si="12"/>
        <v>0</v>
      </c>
      <c r="R61" s="23">
        <v>0</v>
      </c>
      <c r="S61" s="23">
        <v>0</v>
      </c>
      <c r="T61" s="23">
        <v>0</v>
      </c>
      <c r="U61" s="23">
        <v>0</v>
      </c>
      <c r="V61" s="54">
        <f t="shared" si="15"/>
        <v>0</v>
      </c>
      <c r="W61" s="43" t="s">
        <v>71</v>
      </c>
    </row>
    <row r="62" spans="2:25" ht="14.25" x14ac:dyDescent="0.25">
      <c r="B62" s="42" t="s">
        <v>72</v>
      </c>
      <c r="C62" s="23">
        <v>-9.8000000000000007</v>
      </c>
      <c r="D62" s="23">
        <v>-256.7</v>
      </c>
      <c r="E62" s="23">
        <v>-1650.8</v>
      </c>
      <c r="F62" s="23">
        <v>1298.5999999999999</v>
      </c>
      <c r="G62" s="54">
        <f t="shared" si="7"/>
        <v>-618.70000000000005</v>
      </c>
      <c r="H62" s="23">
        <v>83.7</v>
      </c>
      <c r="I62" s="23">
        <v>-549.5</v>
      </c>
      <c r="J62" s="23">
        <v>200.3</v>
      </c>
      <c r="K62" s="23">
        <v>-137.6</v>
      </c>
      <c r="L62" s="54">
        <v>-403.1</v>
      </c>
      <c r="M62" s="23">
        <v>100.3</v>
      </c>
      <c r="N62" s="23">
        <v>376.9</v>
      </c>
      <c r="O62" s="23">
        <v>-17.8</v>
      </c>
      <c r="P62" s="23">
        <v>-583.20000000000005</v>
      </c>
      <c r="Q62" s="54">
        <f t="shared" si="12"/>
        <v>-123.80000000000003</v>
      </c>
      <c r="R62" s="23">
        <v>-1671.3</v>
      </c>
      <c r="S62" s="23">
        <v>0</v>
      </c>
      <c r="T62" s="23">
        <v>1</v>
      </c>
      <c r="U62" s="23">
        <v>0</v>
      </c>
      <c r="V62" s="54">
        <f t="shared" si="15"/>
        <v>-1670.3</v>
      </c>
      <c r="W62" s="43" t="s">
        <v>43</v>
      </c>
    </row>
    <row r="63" spans="2:25" ht="14.25" x14ac:dyDescent="0.25">
      <c r="B63" s="29" t="s">
        <v>73</v>
      </c>
      <c r="C63" s="23">
        <v>0</v>
      </c>
      <c r="D63" s="23">
        <v>0</v>
      </c>
      <c r="E63" s="23">
        <v>0</v>
      </c>
      <c r="F63" s="23">
        <v>0</v>
      </c>
      <c r="G63" s="54">
        <f t="shared" si="7"/>
        <v>0</v>
      </c>
      <c r="H63" s="23">
        <v>0</v>
      </c>
      <c r="I63" s="23">
        <v>0</v>
      </c>
      <c r="J63" s="23">
        <v>0</v>
      </c>
      <c r="K63" s="23">
        <v>3</v>
      </c>
      <c r="L63" s="54">
        <v>3</v>
      </c>
      <c r="M63" s="23">
        <v>-2.1</v>
      </c>
      <c r="N63" s="23">
        <v>11.7</v>
      </c>
      <c r="O63" s="23">
        <v>1.9</v>
      </c>
      <c r="P63" s="23">
        <v>1</v>
      </c>
      <c r="Q63" s="54">
        <f t="shared" si="12"/>
        <v>12.5</v>
      </c>
      <c r="R63" s="23">
        <v>0</v>
      </c>
      <c r="S63" s="23">
        <v>0</v>
      </c>
      <c r="T63" s="23">
        <v>0</v>
      </c>
      <c r="U63" s="23">
        <v>0</v>
      </c>
      <c r="V63" s="54">
        <f t="shared" si="15"/>
        <v>0</v>
      </c>
      <c r="W63" s="30" t="s">
        <v>74</v>
      </c>
    </row>
    <row r="64" spans="2:25" ht="14.25" x14ac:dyDescent="0.25">
      <c r="B64" s="40" t="s">
        <v>64</v>
      </c>
      <c r="C64" s="23">
        <f>C65+C68</f>
        <v>-173.5</v>
      </c>
      <c r="D64" s="23">
        <f>D65+D68</f>
        <v>3.7</v>
      </c>
      <c r="E64" s="23">
        <f>E65+E68</f>
        <v>-175.3</v>
      </c>
      <c r="F64" s="23">
        <f>F65+F68</f>
        <v>-3.5</v>
      </c>
      <c r="G64" s="54">
        <f t="shared" si="7"/>
        <v>-348.6</v>
      </c>
      <c r="H64" s="23">
        <f t="shared" ref="H64:K64" si="108">H65+H68</f>
        <v>-174.4</v>
      </c>
      <c r="I64" s="23">
        <f t="shared" si="108"/>
        <v>-0.1</v>
      </c>
      <c r="J64" s="23">
        <f t="shared" si="108"/>
        <v>-174.10000000000002</v>
      </c>
      <c r="K64" s="23">
        <f t="shared" si="108"/>
        <v>0</v>
      </c>
      <c r="L64" s="54">
        <f t="shared" ref="L64:P64" si="109">L65+L68</f>
        <v>-348.59999999999997</v>
      </c>
      <c r="M64" s="23">
        <f t="shared" si="109"/>
        <v>-174.3</v>
      </c>
      <c r="N64" s="23">
        <f t="shared" si="109"/>
        <v>-6</v>
      </c>
      <c r="O64" s="23">
        <f t="shared" si="109"/>
        <v>-174.1</v>
      </c>
      <c r="P64" s="23">
        <f t="shared" si="109"/>
        <v>0</v>
      </c>
      <c r="Q64" s="54">
        <f t="shared" si="12"/>
        <v>-354.4</v>
      </c>
      <c r="R64" s="23">
        <f t="shared" ref="R64:S64" si="110">R65+R68</f>
        <v>-173.7</v>
      </c>
      <c r="S64" s="23">
        <f t="shared" si="110"/>
        <v>0</v>
      </c>
      <c r="T64" s="23">
        <f t="shared" ref="T64:U64" si="111">T65+T68</f>
        <v>0</v>
      </c>
      <c r="U64" s="23">
        <f t="shared" si="111"/>
        <v>-174.1</v>
      </c>
      <c r="V64" s="54">
        <f t="shared" si="15"/>
        <v>-347.79999999999995</v>
      </c>
      <c r="W64" s="41" t="s">
        <v>65</v>
      </c>
    </row>
    <row r="65" spans="2:23" ht="14.25" x14ac:dyDescent="0.25">
      <c r="B65" s="29" t="s">
        <v>68</v>
      </c>
      <c r="C65" s="23">
        <f>C66+C67</f>
        <v>-174.3</v>
      </c>
      <c r="D65" s="23">
        <f>D66+D67</f>
        <v>0</v>
      </c>
      <c r="E65" s="23">
        <f>E66+E67</f>
        <v>-174.3</v>
      </c>
      <c r="F65" s="23">
        <f>F66+F67</f>
        <v>0</v>
      </c>
      <c r="G65" s="54">
        <f t="shared" si="7"/>
        <v>-348.6</v>
      </c>
      <c r="H65" s="23">
        <f t="shared" ref="H65:K65" si="112">H66+H67</f>
        <v>-174.4</v>
      </c>
      <c r="I65" s="23">
        <f t="shared" si="112"/>
        <v>0</v>
      </c>
      <c r="J65" s="23">
        <f t="shared" si="112"/>
        <v>-174.3</v>
      </c>
      <c r="K65" s="23">
        <f t="shared" si="112"/>
        <v>0</v>
      </c>
      <c r="L65" s="54">
        <f t="shared" ref="L65:R65" si="113">L66+L67</f>
        <v>-348.7</v>
      </c>
      <c r="M65" s="23">
        <f t="shared" si="113"/>
        <v>-174.3</v>
      </c>
      <c r="N65" s="23">
        <f t="shared" si="113"/>
        <v>0</v>
      </c>
      <c r="O65" s="23">
        <f t="shared" si="113"/>
        <v>-174</v>
      </c>
      <c r="P65" s="23">
        <f t="shared" si="113"/>
        <v>0</v>
      </c>
      <c r="Q65" s="54">
        <f t="shared" si="12"/>
        <v>-348.3</v>
      </c>
      <c r="R65" s="23">
        <f t="shared" si="113"/>
        <v>-174</v>
      </c>
      <c r="S65" s="23">
        <f t="shared" ref="S65:T65" si="114">S66+S67</f>
        <v>0</v>
      </c>
      <c r="T65" s="23">
        <f t="shared" si="114"/>
        <v>0</v>
      </c>
      <c r="U65" s="23">
        <f t="shared" ref="U65" si="115">U66+U67</f>
        <v>-174</v>
      </c>
      <c r="V65" s="54">
        <f t="shared" si="15"/>
        <v>-348</v>
      </c>
      <c r="W65" s="30" t="s">
        <v>69</v>
      </c>
    </row>
    <row r="66" spans="2:23" ht="14.25" x14ac:dyDescent="0.25">
      <c r="B66" s="42" t="s">
        <v>70</v>
      </c>
      <c r="C66" s="23">
        <v>0</v>
      </c>
      <c r="D66" s="23">
        <v>0</v>
      </c>
      <c r="E66" s="23">
        <v>0</v>
      </c>
      <c r="F66" s="23">
        <v>0</v>
      </c>
      <c r="G66" s="54">
        <f t="shared" si="7"/>
        <v>0</v>
      </c>
      <c r="H66" s="23">
        <v>0</v>
      </c>
      <c r="I66" s="23">
        <v>0</v>
      </c>
      <c r="J66" s="23">
        <v>0</v>
      </c>
      <c r="K66" s="23">
        <v>0</v>
      </c>
      <c r="L66" s="54">
        <v>0</v>
      </c>
      <c r="M66" s="23">
        <v>0</v>
      </c>
      <c r="N66" s="23">
        <v>0</v>
      </c>
      <c r="O66" s="23">
        <v>0</v>
      </c>
      <c r="P66" s="23">
        <v>0</v>
      </c>
      <c r="Q66" s="54">
        <f t="shared" si="12"/>
        <v>0</v>
      </c>
      <c r="R66" s="23">
        <v>0</v>
      </c>
      <c r="S66" s="23">
        <v>0</v>
      </c>
      <c r="T66" s="23">
        <v>0</v>
      </c>
      <c r="U66" s="23">
        <v>0</v>
      </c>
      <c r="V66" s="54">
        <f t="shared" si="15"/>
        <v>0</v>
      </c>
      <c r="W66" s="43" t="s">
        <v>71</v>
      </c>
    </row>
    <row r="67" spans="2:23" ht="14.25" x14ac:dyDescent="0.25">
      <c r="B67" s="42" t="s">
        <v>72</v>
      </c>
      <c r="C67" s="23">
        <v>-174.3</v>
      </c>
      <c r="D67" s="23">
        <v>0</v>
      </c>
      <c r="E67" s="23">
        <v>-174.3</v>
      </c>
      <c r="F67" s="23">
        <v>0</v>
      </c>
      <c r="G67" s="54">
        <f t="shared" si="7"/>
        <v>-348.6</v>
      </c>
      <c r="H67" s="23">
        <v>-174.4</v>
      </c>
      <c r="I67" s="23">
        <v>0</v>
      </c>
      <c r="J67" s="23">
        <v>-174.3</v>
      </c>
      <c r="K67" s="23">
        <v>0</v>
      </c>
      <c r="L67" s="54">
        <v>-348.7</v>
      </c>
      <c r="M67" s="23">
        <v>-174.3</v>
      </c>
      <c r="N67" s="23">
        <v>0</v>
      </c>
      <c r="O67" s="23">
        <v>-174</v>
      </c>
      <c r="P67" s="23">
        <v>0</v>
      </c>
      <c r="Q67" s="54">
        <f t="shared" si="12"/>
        <v>-348.3</v>
      </c>
      <c r="R67" s="23">
        <v>-174</v>
      </c>
      <c r="S67" s="23">
        <v>0</v>
      </c>
      <c r="T67" s="23">
        <v>0</v>
      </c>
      <c r="U67" s="23">
        <v>-174</v>
      </c>
      <c r="V67" s="54">
        <f t="shared" si="15"/>
        <v>-348</v>
      </c>
      <c r="W67" s="43" t="s">
        <v>43</v>
      </c>
    </row>
    <row r="68" spans="2:23" ht="14.25" x14ac:dyDescent="0.25">
      <c r="B68" s="29" t="s">
        <v>73</v>
      </c>
      <c r="C68" s="23">
        <v>0.8</v>
      </c>
      <c r="D68" s="23">
        <v>3.7</v>
      </c>
      <c r="E68" s="23">
        <v>-1</v>
      </c>
      <c r="F68" s="23">
        <v>-3.5</v>
      </c>
      <c r="G68" s="54">
        <f t="shared" si="7"/>
        <v>0</v>
      </c>
      <c r="H68" s="23">
        <v>0</v>
      </c>
      <c r="I68" s="23">
        <v>-0.1</v>
      </c>
      <c r="J68" s="23">
        <v>0.2</v>
      </c>
      <c r="K68" s="23">
        <v>0</v>
      </c>
      <c r="L68" s="54">
        <v>0.1</v>
      </c>
      <c r="M68" s="23">
        <v>0</v>
      </c>
      <c r="N68" s="23">
        <v>-6</v>
      </c>
      <c r="O68" s="23">
        <v>-0.1</v>
      </c>
      <c r="P68" s="23">
        <v>0</v>
      </c>
      <c r="Q68" s="54">
        <f t="shared" si="12"/>
        <v>-6.1</v>
      </c>
      <c r="R68" s="23">
        <v>0.3</v>
      </c>
      <c r="S68" s="23">
        <v>0</v>
      </c>
      <c r="T68" s="23">
        <v>0</v>
      </c>
      <c r="U68" s="23">
        <v>-0.1</v>
      </c>
      <c r="V68" s="54">
        <f t="shared" si="15"/>
        <v>0.19999999999999998</v>
      </c>
      <c r="W68" s="30" t="s">
        <v>74</v>
      </c>
    </row>
    <row r="69" spans="2:23" ht="14.25" x14ac:dyDescent="0.25">
      <c r="B69" s="27"/>
      <c r="C69" s="23"/>
      <c r="D69" s="23"/>
      <c r="E69" s="23"/>
      <c r="F69" s="23"/>
      <c r="G69" s="54"/>
      <c r="H69" s="23"/>
      <c r="I69" s="23"/>
      <c r="J69" s="23"/>
      <c r="K69" s="23"/>
      <c r="L69" s="54"/>
      <c r="M69" s="23"/>
      <c r="N69" s="23"/>
      <c r="O69" s="23"/>
      <c r="P69" s="23"/>
      <c r="Q69" s="54"/>
      <c r="R69" s="23"/>
      <c r="S69" s="23"/>
      <c r="T69" s="23"/>
      <c r="U69" s="23"/>
      <c r="V69" s="54"/>
      <c r="W69" s="28"/>
    </row>
    <row r="70" spans="2:23" ht="14.25" x14ac:dyDescent="0.25">
      <c r="B70" s="27" t="s">
        <v>75</v>
      </c>
      <c r="C70" s="23">
        <f>C71-C76</f>
        <v>1098.4999999999998</v>
      </c>
      <c r="D70" s="23">
        <f>D71-D76</f>
        <v>4289.5</v>
      </c>
      <c r="E70" s="23">
        <f>E71-E76</f>
        <v>3433.6</v>
      </c>
      <c r="F70" s="23">
        <f>F71-F76</f>
        <v>2878.0000000000005</v>
      </c>
      <c r="G70" s="54">
        <f t="shared" si="7"/>
        <v>11699.6</v>
      </c>
      <c r="H70" s="23">
        <f t="shared" ref="H70:K70" si="116">H71-H76</f>
        <v>11544.3</v>
      </c>
      <c r="I70" s="23">
        <f t="shared" si="116"/>
        <v>8761.1</v>
      </c>
      <c r="J70" s="23">
        <f t="shared" si="116"/>
        <v>8476.7999999999993</v>
      </c>
      <c r="K70" s="23">
        <f t="shared" si="116"/>
        <v>300.2000000000001</v>
      </c>
      <c r="L70" s="54">
        <f t="shared" ref="L70:M70" si="117">L71-L76</f>
        <v>29082.400000000001</v>
      </c>
      <c r="M70" s="23">
        <f t="shared" si="117"/>
        <v>6001.6</v>
      </c>
      <c r="N70" s="23">
        <f t="shared" ref="N70:O70" si="118">N71-N76</f>
        <v>-3942.5</v>
      </c>
      <c r="O70" s="23">
        <f t="shared" si="118"/>
        <v>2135.6999999999994</v>
      </c>
      <c r="P70" s="23">
        <f t="shared" ref="P70:R70" si="119">P71-P76</f>
        <v>-4178.0999999999995</v>
      </c>
      <c r="Q70" s="54">
        <f t="shared" si="12"/>
        <v>16.700000000000728</v>
      </c>
      <c r="R70" s="23">
        <f t="shared" si="119"/>
        <v>7729</v>
      </c>
      <c r="S70" s="23">
        <f t="shared" ref="S70:T70" si="120">S71-S76</f>
        <v>942.5</v>
      </c>
      <c r="T70" s="23">
        <f t="shared" si="120"/>
        <v>-2335.7000000000007</v>
      </c>
      <c r="U70" s="23">
        <f t="shared" ref="U70" si="121">U71-U76</f>
        <v>-12.400000000000091</v>
      </c>
      <c r="V70" s="54">
        <f t="shared" si="15"/>
        <v>6323.4</v>
      </c>
      <c r="W70" s="28" t="s">
        <v>76</v>
      </c>
    </row>
    <row r="71" spans="2:23" ht="14.25" x14ac:dyDescent="0.25">
      <c r="B71" s="40" t="s">
        <v>62</v>
      </c>
      <c r="C71" s="23">
        <f>C72+C75</f>
        <v>1384.7999999999997</v>
      </c>
      <c r="D71" s="23">
        <f>D72+D75</f>
        <v>500.69999999999993</v>
      </c>
      <c r="E71" s="23">
        <f>E72+E75</f>
        <v>3023.2</v>
      </c>
      <c r="F71" s="23">
        <f>F72+F75</f>
        <v>2965.7000000000003</v>
      </c>
      <c r="G71" s="54">
        <f t="shared" si="7"/>
        <v>7874.4</v>
      </c>
      <c r="H71" s="23">
        <f t="shared" ref="H71:K71" si="122">H72+H75</f>
        <v>7059.5</v>
      </c>
      <c r="I71" s="23">
        <f t="shared" si="122"/>
        <v>6734.3</v>
      </c>
      <c r="J71" s="23">
        <f t="shared" si="122"/>
        <v>8871.1999999999989</v>
      </c>
      <c r="K71" s="23">
        <f t="shared" si="122"/>
        <v>153.90000000000009</v>
      </c>
      <c r="L71" s="54">
        <f t="shared" ref="L71:M71" si="123">L72+L75</f>
        <v>22818.9</v>
      </c>
      <c r="M71" s="23">
        <f t="shared" si="123"/>
        <v>3209.7000000000003</v>
      </c>
      <c r="N71" s="23">
        <f t="shared" ref="N71:O71" si="124">N72+N75</f>
        <v>-3980</v>
      </c>
      <c r="O71" s="23">
        <f t="shared" si="124"/>
        <v>-203.60000000000036</v>
      </c>
      <c r="P71" s="23">
        <f t="shared" ref="P71:R71" si="125">P72+P75</f>
        <v>-4904.7</v>
      </c>
      <c r="Q71" s="54">
        <f t="shared" si="12"/>
        <v>-5878.5999999999985</v>
      </c>
      <c r="R71" s="23">
        <f t="shared" si="125"/>
        <v>6950</v>
      </c>
      <c r="S71" s="23">
        <f t="shared" ref="S71:T71" si="126">S72+S75</f>
        <v>-244</v>
      </c>
      <c r="T71" s="23">
        <f t="shared" si="126"/>
        <v>-3735.4000000000005</v>
      </c>
      <c r="U71" s="23">
        <f t="shared" ref="U71" si="127">U72+U75</f>
        <v>-1812.9</v>
      </c>
      <c r="V71" s="54">
        <f t="shared" si="15"/>
        <v>1157.6999999999989</v>
      </c>
      <c r="W71" s="41" t="s">
        <v>63</v>
      </c>
    </row>
    <row r="72" spans="2:23" ht="14.25" x14ac:dyDescent="0.25">
      <c r="B72" s="29" t="s">
        <v>68</v>
      </c>
      <c r="C72" s="23">
        <f>C73+C74</f>
        <v>1148.6999999999998</v>
      </c>
      <c r="D72" s="23">
        <f>D73+D74</f>
        <v>551.29999999999995</v>
      </c>
      <c r="E72" s="23">
        <f>E73+E74</f>
        <v>1896.5</v>
      </c>
      <c r="F72" s="23">
        <f>F73+F74</f>
        <v>1933.8000000000002</v>
      </c>
      <c r="G72" s="54">
        <f t="shared" ref="G72:G90" si="128">F72+E72+D72+C72</f>
        <v>5530.3</v>
      </c>
      <c r="H72" s="23">
        <f t="shared" ref="H72:J72" si="129">H73+H74</f>
        <v>5514.2</v>
      </c>
      <c r="I72" s="23">
        <f t="shared" si="129"/>
        <v>4045.7000000000003</v>
      </c>
      <c r="J72" s="23">
        <f t="shared" si="129"/>
        <v>6423.0999999999995</v>
      </c>
      <c r="K72" s="23">
        <f>K73+K74</f>
        <v>-3570.7999999999997</v>
      </c>
      <c r="L72" s="54">
        <f t="shared" ref="L72:M72" si="130">L73+L74</f>
        <v>12412.2</v>
      </c>
      <c r="M72" s="23">
        <f t="shared" si="130"/>
        <v>5440.8</v>
      </c>
      <c r="N72" s="23">
        <f t="shared" ref="N72:O72" si="131">N73+N74</f>
        <v>-2955.7999999999997</v>
      </c>
      <c r="O72" s="23">
        <f t="shared" si="131"/>
        <v>3075.2999999999997</v>
      </c>
      <c r="P72" s="23">
        <f t="shared" ref="P72:R72" si="132">P73+P74</f>
        <v>-7802.7</v>
      </c>
      <c r="Q72" s="54">
        <f t="shared" ref="Q72:Q90" si="133">P72+O72+N72+M72</f>
        <v>-2242.3999999999987</v>
      </c>
      <c r="R72" s="23">
        <f t="shared" si="132"/>
        <v>5924.6</v>
      </c>
      <c r="S72" s="23">
        <f t="shared" ref="S72:T72" si="134">S73+S74</f>
        <v>-1908.5</v>
      </c>
      <c r="T72" s="23">
        <f t="shared" si="134"/>
        <v>-3872.6000000000004</v>
      </c>
      <c r="U72" s="23">
        <f t="shared" ref="U72" si="135">U73+U74</f>
        <v>-2546.7000000000003</v>
      </c>
      <c r="V72" s="54">
        <f t="shared" ref="V72:V90" si="136">U72+T72+S72+R72</f>
        <v>-2403.2000000000007</v>
      </c>
      <c r="W72" s="30" t="s">
        <v>69</v>
      </c>
    </row>
    <row r="73" spans="2:23" ht="14.25" x14ac:dyDescent="0.25">
      <c r="B73" s="42" t="s">
        <v>70</v>
      </c>
      <c r="C73" s="23">
        <v>-1258</v>
      </c>
      <c r="D73" s="23">
        <v>70.400000000000006</v>
      </c>
      <c r="E73" s="23">
        <v>1023.4</v>
      </c>
      <c r="F73" s="23">
        <v>-1160.0999999999999</v>
      </c>
      <c r="G73" s="54">
        <f t="shared" si="128"/>
        <v>-1324.3</v>
      </c>
      <c r="H73" s="23">
        <v>3070.1</v>
      </c>
      <c r="I73" s="23">
        <v>216.9</v>
      </c>
      <c r="J73" s="23">
        <v>9465.7999999999993</v>
      </c>
      <c r="K73" s="23">
        <v>-2817.2</v>
      </c>
      <c r="L73" s="54">
        <v>9935.6</v>
      </c>
      <c r="M73" s="23">
        <v>5176</v>
      </c>
      <c r="N73" s="23">
        <v>-3424.7</v>
      </c>
      <c r="O73" s="23">
        <v>450.7</v>
      </c>
      <c r="P73" s="23">
        <v>-7681.5</v>
      </c>
      <c r="Q73" s="54">
        <f t="shared" si="133"/>
        <v>-5479.5</v>
      </c>
      <c r="R73" s="23">
        <v>4930.7</v>
      </c>
      <c r="S73" s="23">
        <v>-1915.1</v>
      </c>
      <c r="T73" s="23">
        <v>-1769.4</v>
      </c>
      <c r="U73" s="23">
        <v>-2487.3000000000002</v>
      </c>
      <c r="V73" s="54">
        <f t="shared" si="136"/>
        <v>-1241.1000000000013</v>
      </c>
      <c r="W73" s="43" t="s">
        <v>71</v>
      </c>
    </row>
    <row r="74" spans="2:23" ht="14.25" x14ac:dyDescent="0.25">
      <c r="B74" s="42" t="s">
        <v>72</v>
      </c>
      <c r="C74" s="23">
        <v>2406.6999999999998</v>
      </c>
      <c r="D74" s="23">
        <v>480.9</v>
      </c>
      <c r="E74" s="23">
        <v>873.1</v>
      </c>
      <c r="F74" s="23">
        <v>3093.9</v>
      </c>
      <c r="G74" s="54">
        <f t="shared" si="128"/>
        <v>6854.5999999999995</v>
      </c>
      <c r="H74" s="23">
        <v>2444.1</v>
      </c>
      <c r="I74" s="23">
        <v>3828.8</v>
      </c>
      <c r="J74" s="23">
        <v>-3042.7</v>
      </c>
      <c r="K74" s="23">
        <v>-753.6</v>
      </c>
      <c r="L74" s="54">
        <v>2476.6</v>
      </c>
      <c r="M74" s="23">
        <v>264.8</v>
      </c>
      <c r="N74" s="23">
        <v>468.9</v>
      </c>
      <c r="O74" s="23">
        <v>2624.6</v>
      </c>
      <c r="P74" s="23">
        <v>-121.2</v>
      </c>
      <c r="Q74" s="54">
        <f t="shared" si="133"/>
        <v>3237.1000000000004</v>
      </c>
      <c r="R74" s="23">
        <v>993.90000000000009</v>
      </c>
      <c r="S74" s="23">
        <v>6.6</v>
      </c>
      <c r="T74" s="23">
        <v>-2103.2000000000003</v>
      </c>
      <c r="U74" s="23">
        <v>-59.4</v>
      </c>
      <c r="V74" s="54">
        <f t="shared" si="136"/>
        <v>-1162.1000000000004</v>
      </c>
      <c r="W74" s="43" t="s">
        <v>43</v>
      </c>
    </row>
    <row r="75" spans="2:23" ht="14.25" x14ac:dyDescent="0.25">
      <c r="B75" s="29" t="s">
        <v>73</v>
      </c>
      <c r="C75" s="23">
        <v>236.1</v>
      </c>
      <c r="D75" s="23">
        <v>-50.6</v>
      </c>
      <c r="E75" s="23">
        <v>1126.7</v>
      </c>
      <c r="F75" s="23">
        <v>1031.9000000000001</v>
      </c>
      <c r="G75" s="54">
        <f t="shared" si="128"/>
        <v>2344.1000000000004</v>
      </c>
      <c r="H75" s="23">
        <v>1545.3</v>
      </c>
      <c r="I75" s="23">
        <v>2688.6</v>
      </c>
      <c r="J75" s="23">
        <v>2448.1</v>
      </c>
      <c r="K75" s="23">
        <v>3724.7</v>
      </c>
      <c r="L75" s="54">
        <v>10406.700000000001</v>
      </c>
      <c r="M75" s="23">
        <v>-2231.1</v>
      </c>
      <c r="N75" s="23">
        <v>-1024.2</v>
      </c>
      <c r="O75" s="23">
        <v>-3278.9</v>
      </c>
      <c r="P75" s="23">
        <v>2898</v>
      </c>
      <c r="Q75" s="54">
        <f t="shared" si="133"/>
        <v>-3636.2</v>
      </c>
      <c r="R75" s="23">
        <v>1025.4000000000001</v>
      </c>
      <c r="S75" s="23">
        <v>1664.5</v>
      </c>
      <c r="T75" s="23">
        <v>137.19999999999999</v>
      </c>
      <c r="U75" s="23">
        <v>733.80000000000007</v>
      </c>
      <c r="V75" s="54">
        <f t="shared" si="136"/>
        <v>3560.9</v>
      </c>
      <c r="W75" s="30" t="s">
        <v>74</v>
      </c>
    </row>
    <row r="76" spans="2:23" ht="14.25" x14ac:dyDescent="0.25">
      <c r="B76" s="40" t="s">
        <v>64</v>
      </c>
      <c r="C76" s="23">
        <f>C77+C80</f>
        <v>286.3</v>
      </c>
      <c r="D76" s="23">
        <f>D77+D80</f>
        <v>-3788.8</v>
      </c>
      <c r="E76" s="23">
        <f>E77+E80</f>
        <v>-410.4</v>
      </c>
      <c r="F76" s="23">
        <f>F77+F80</f>
        <v>87.7</v>
      </c>
      <c r="G76" s="54">
        <f t="shared" si="128"/>
        <v>-3825.2</v>
      </c>
      <c r="H76" s="23">
        <f t="shared" ref="H76:K76" si="137">H77+H80</f>
        <v>-4484.8</v>
      </c>
      <c r="I76" s="23">
        <f t="shared" si="137"/>
        <v>-2026.7999999999997</v>
      </c>
      <c r="J76" s="23">
        <f t="shared" si="137"/>
        <v>394.4</v>
      </c>
      <c r="K76" s="23">
        <f t="shared" si="137"/>
        <v>-146.30000000000001</v>
      </c>
      <c r="L76" s="54">
        <f t="shared" ref="L76:M76" si="138">L77+L80</f>
        <v>-6263.5</v>
      </c>
      <c r="M76" s="23">
        <f t="shared" si="138"/>
        <v>-2791.9</v>
      </c>
      <c r="N76" s="23">
        <f t="shared" ref="N76:O76" si="139">N77+N80</f>
        <v>-37.5</v>
      </c>
      <c r="O76" s="23">
        <f t="shared" si="139"/>
        <v>-2339.2999999999997</v>
      </c>
      <c r="P76" s="23">
        <f t="shared" ref="P76:R76" si="140">P77+P80</f>
        <v>-726.6</v>
      </c>
      <c r="Q76" s="54">
        <f t="shared" si="133"/>
        <v>-5895.2999999999993</v>
      </c>
      <c r="R76" s="23">
        <f t="shared" si="140"/>
        <v>-779</v>
      </c>
      <c r="S76" s="23">
        <f t="shared" ref="S76:T76" si="141">S77+S80</f>
        <v>-1186.5</v>
      </c>
      <c r="T76" s="23">
        <f t="shared" si="141"/>
        <v>-1399.7</v>
      </c>
      <c r="U76" s="23">
        <f t="shared" ref="U76" si="142">U77+U80</f>
        <v>-1800.5</v>
      </c>
      <c r="V76" s="54">
        <f t="shared" si="136"/>
        <v>-5165.7</v>
      </c>
      <c r="W76" s="41" t="s">
        <v>65</v>
      </c>
    </row>
    <row r="77" spans="2:23" ht="15.6" customHeight="1" x14ac:dyDescent="0.25">
      <c r="B77" s="29" t="s">
        <v>68</v>
      </c>
      <c r="C77" s="23">
        <f>C78+C79</f>
        <v>219</v>
      </c>
      <c r="D77" s="23">
        <f>D78+D79</f>
        <v>-3731.8</v>
      </c>
      <c r="E77" s="23">
        <f>E78+E79</f>
        <v>-429.4</v>
      </c>
      <c r="F77" s="23">
        <f>F78+F79</f>
        <v>83.7</v>
      </c>
      <c r="G77" s="54">
        <f t="shared" si="128"/>
        <v>-3858.5</v>
      </c>
      <c r="H77" s="23">
        <f t="shared" ref="H77:K77" si="143">H78+H79</f>
        <v>-4526.2</v>
      </c>
      <c r="I77" s="23">
        <f t="shared" si="143"/>
        <v>-2123.1999999999998</v>
      </c>
      <c r="J77" s="23">
        <f t="shared" si="143"/>
        <v>366</v>
      </c>
      <c r="K77" s="23">
        <f t="shared" si="143"/>
        <v>11.5</v>
      </c>
      <c r="L77" s="54">
        <f t="shared" ref="L77:M77" si="144">L78+L79</f>
        <v>-6271.9</v>
      </c>
      <c r="M77" s="23">
        <f t="shared" si="144"/>
        <v>-3115.3</v>
      </c>
      <c r="N77" s="23">
        <f t="shared" ref="N77:O77" si="145">N78+N79</f>
        <v>201.6</v>
      </c>
      <c r="O77" s="23">
        <f t="shared" si="145"/>
        <v>-2460.1999999999998</v>
      </c>
      <c r="P77" s="23">
        <f t="shared" ref="P77:R77" si="146">P78+P79</f>
        <v>-529.70000000000005</v>
      </c>
      <c r="Q77" s="54">
        <f t="shared" si="133"/>
        <v>-5903.6</v>
      </c>
      <c r="R77" s="23">
        <f t="shared" si="146"/>
        <v>-1590.5</v>
      </c>
      <c r="S77" s="23">
        <f t="shared" ref="S77:T77" si="147">S78+S79</f>
        <v>-973.6</v>
      </c>
      <c r="T77" s="23">
        <f t="shared" si="147"/>
        <v>-1398.3</v>
      </c>
      <c r="U77" s="23">
        <f t="shared" ref="U77" si="148">U78+U79</f>
        <v>-1187.3</v>
      </c>
      <c r="V77" s="54">
        <f t="shared" si="136"/>
        <v>-5149.7</v>
      </c>
      <c r="W77" s="30" t="s">
        <v>69</v>
      </c>
    </row>
    <row r="78" spans="2:23" ht="15.6" customHeight="1" x14ac:dyDescent="0.25">
      <c r="B78" s="42" t="s">
        <v>70</v>
      </c>
      <c r="C78" s="23">
        <v>0</v>
      </c>
      <c r="D78" s="23">
        <v>0</v>
      </c>
      <c r="E78" s="23">
        <v>0</v>
      </c>
      <c r="F78" s="23">
        <v>0</v>
      </c>
      <c r="G78" s="54">
        <f t="shared" si="128"/>
        <v>0</v>
      </c>
      <c r="H78" s="23">
        <v>0</v>
      </c>
      <c r="I78" s="23">
        <v>0</v>
      </c>
      <c r="J78" s="23">
        <v>0</v>
      </c>
      <c r="K78" s="23">
        <v>0</v>
      </c>
      <c r="L78" s="54">
        <v>0</v>
      </c>
      <c r="M78" s="23">
        <v>0</v>
      </c>
      <c r="N78" s="23">
        <v>0</v>
      </c>
      <c r="O78" s="23">
        <v>0</v>
      </c>
      <c r="P78" s="23">
        <v>0</v>
      </c>
      <c r="Q78" s="54">
        <f t="shared" si="133"/>
        <v>0</v>
      </c>
      <c r="R78" s="23">
        <v>0</v>
      </c>
      <c r="S78" s="23">
        <v>0</v>
      </c>
      <c r="T78" s="23">
        <v>0</v>
      </c>
      <c r="U78" s="23">
        <v>0</v>
      </c>
      <c r="V78" s="54">
        <f t="shared" si="136"/>
        <v>0</v>
      </c>
      <c r="W78" s="43" t="s">
        <v>71</v>
      </c>
    </row>
    <row r="79" spans="2:23" ht="15.6" customHeight="1" x14ac:dyDescent="0.25">
      <c r="B79" s="42" t="s">
        <v>72</v>
      </c>
      <c r="C79" s="23">
        <v>219</v>
      </c>
      <c r="D79" s="23">
        <v>-3731.8</v>
      </c>
      <c r="E79" s="23">
        <v>-429.4</v>
      </c>
      <c r="F79" s="23">
        <v>83.7</v>
      </c>
      <c r="G79" s="54">
        <f t="shared" si="128"/>
        <v>-3858.5</v>
      </c>
      <c r="H79" s="23">
        <v>-4526.2</v>
      </c>
      <c r="I79" s="23">
        <v>-2123.1999999999998</v>
      </c>
      <c r="J79" s="23">
        <v>366</v>
      </c>
      <c r="K79" s="23">
        <v>11.5</v>
      </c>
      <c r="L79" s="54">
        <v>-6271.9</v>
      </c>
      <c r="M79" s="23">
        <v>-3115.3</v>
      </c>
      <c r="N79" s="23">
        <v>201.6</v>
      </c>
      <c r="O79" s="23">
        <v>-2460.1999999999998</v>
      </c>
      <c r="P79" s="23">
        <v>-529.70000000000005</v>
      </c>
      <c r="Q79" s="54">
        <f t="shared" si="133"/>
        <v>-5903.6</v>
      </c>
      <c r="R79" s="23">
        <v>-1590.5</v>
      </c>
      <c r="S79" s="23">
        <v>-973.6</v>
      </c>
      <c r="T79" s="23">
        <v>-1398.3</v>
      </c>
      <c r="U79" s="23">
        <v>-1187.3</v>
      </c>
      <c r="V79" s="54">
        <f t="shared" si="136"/>
        <v>-5149.7</v>
      </c>
      <c r="W79" s="43" t="s">
        <v>43</v>
      </c>
    </row>
    <row r="80" spans="2:23" ht="14.25" x14ac:dyDescent="0.25">
      <c r="B80" s="29" t="s">
        <v>73</v>
      </c>
      <c r="C80" s="23">
        <v>67.3</v>
      </c>
      <c r="D80" s="23">
        <v>-57</v>
      </c>
      <c r="E80" s="23">
        <v>19</v>
      </c>
      <c r="F80" s="23">
        <v>4</v>
      </c>
      <c r="G80" s="54">
        <f t="shared" si="128"/>
        <v>33.299999999999997</v>
      </c>
      <c r="H80" s="23">
        <v>41.4</v>
      </c>
      <c r="I80" s="23">
        <v>96.4</v>
      </c>
      <c r="J80" s="23">
        <v>28.4</v>
      </c>
      <c r="K80" s="23">
        <v>-157.80000000000001</v>
      </c>
      <c r="L80" s="54">
        <v>8.4</v>
      </c>
      <c r="M80" s="23">
        <v>323.39999999999998</v>
      </c>
      <c r="N80" s="23">
        <v>-239.1</v>
      </c>
      <c r="O80" s="23">
        <v>120.9</v>
      </c>
      <c r="P80" s="23">
        <v>-196.9</v>
      </c>
      <c r="Q80" s="54">
        <f t="shared" si="133"/>
        <v>8.2999999999999545</v>
      </c>
      <c r="R80" s="23">
        <v>811.5</v>
      </c>
      <c r="S80" s="23">
        <v>-212.9</v>
      </c>
      <c r="T80" s="23">
        <v>-1.4</v>
      </c>
      <c r="U80" s="23">
        <v>-613.20000000000005</v>
      </c>
      <c r="V80" s="54">
        <f t="shared" si="136"/>
        <v>-16</v>
      </c>
      <c r="W80" s="30" t="s">
        <v>74</v>
      </c>
    </row>
    <row r="81" spans="2:23" ht="14.25" x14ac:dyDescent="0.25">
      <c r="B81" s="40"/>
      <c r="C81" s="23"/>
      <c r="D81" s="23"/>
      <c r="E81" s="23"/>
      <c r="F81" s="23"/>
      <c r="G81" s="54"/>
      <c r="H81" s="23"/>
      <c r="I81" s="23"/>
      <c r="J81" s="23"/>
      <c r="K81" s="23"/>
      <c r="L81" s="54"/>
      <c r="M81" s="23"/>
      <c r="N81" s="23"/>
      <c r="O81" s="23"/>
      <c r="P81" s="23"/>
      <c r="Q81" s="54"/>
      <c r="R81" s="23"/>
      <c r="S81" s="23"/>
      <c r="T81" s="23"/>
      <c r="U81" s="23"/>
      <c r="V81" s="53"/>
      <c r="W81" s="41"/>
    </row>
    <row r="82" spans="2:23" ht="14.25" x14ac:dyDescent="0.25">
      <c r="B82" s="33" t="s">
        <v>77</v>
      </c>
      <c r="C82" s="50">
        <f>(C52)-(C46+C48)+C86</f>
        <v>-1139.5999999999985</v>
      </c>
      <c r="D82" s="50">
        <f>(D52)-(D46+D48)+D86</f>
        <v>358.99999999999773</v>
      </c>
      <c r="E82" s="50">
        <f>(E52)-(E46+E48)+E86</f>
        <v>-42.399999999999181</v>
      </c>
      <c r="F82" s="50">
        <f>(F52)-(F46+F48)+F86</f>
        <v>1268.7999999999979</v>
      </c>
      <c r="G82" s="53">
        <f t="shared" si="128"/>
        <v>445.79999999999791</v>
      </c>
      <c r="H82" s="50">
        <f t="shared" ref="H82:J82" si="149">(H52)-(H46+H48)+H86</f>
        <v>1873.1999999999998</v>
      </c>
      <c r="I82" s="50">
        <f t="shared" si="149"/>
        <v>2423.9000000000033</v>
      </c>
      <c r="J82" s="50">
        <f t="shared" si="149"/>
        <v>-7804.2999999999956</v>
      </c>
      <c r="K82" s="50">
        <f>(K52)-(K46+K48)+K86</f>
        <v>218.19999999999527</v>
      </c>
      <c r="L82" s="53">
        <f t="shared" ref="L82:M82" si="150">(L52)-(L46+L48)+L86</f>
        <v>-3288.9999999999927</v>
      </c>
      <c r="M82" s="50">
        <f t="shared" si="150"/>
        <v>239.10000000000036</v>
      </c>
      <c r="N82" s="50">
        <f t="shared" ref="N82:O82" si="151">(N52)-(N46+N48)+N86</f>
        <v>-6149.0000000000009</v>
      </c>
      <c r="O82" s="50">
        <f t="shared" si="151"/>
        <v>-659.80000000000268</v>
      </c>
      <c r="P82" s="50">
        <f t="shared" ref="P82:R82" si="152">(P52)-(P46+P48)+P86</f>
        <v>4224.6000000000004</v>
      </c>
      <c r="Q82" s="53">
        <f t="shared" si="133"/>
        <v>-2345.1000000000031</v>
      </c>
      <c r="R82" s="50">
        <f t="shared" si="152"/>
        <v>-1558.5999999999949</v>
      </c>
      <c r="S82" s="50">
        <f t="shared" ref="S82:T82" si="153">(S52)-(S46+S48)+S86</f>
        <v>-1517.4000000000015</v>
      </c>
      <c r="T82" s="50">
        <f t="shared" si="153"/>
        <v>-3284.1999999999989</v>
      </c>
      <c r="U82" s="50">
        <f t="shared" ref="U82" si="154">(U52)-(U46+U48)+U86</f>
        <v>-1661.2000000000025</v>
      </c>
      <c r="V82" s="53">
        <f t="shared" si="136"/>
        <v>-8021.3999999999978</v>
      </c>
      <c r="W82" s="26" t="s">
        <v>78</v>
      </c>
    </row>
    <row r="83" spans="2:23" ht="14.25" x14ac:dyDescent="0.25">
      <c r="B83" s="33"/>
      <c r="C83" s="50"/>
      <c r="D83" s="50"/>
      <c r="E83" s="50"/>
      <c r="F83" s="50"/>
      <c r="G83" s="53"/>
      <c r="H83" s="50"/>
      <c r="I83" s="50"/>
      <c r="J83" s="50"/>
      <c r="K83" s="50"/>
      <c r="L83" s="54"/>
      <c r="M83" s="23"/>
      <c r="N83" s="23"/>
      <c r="O83" s="23"/>
      <c r="P83" s="23"/>
      <c r="Q83" s="54"/>
      <c r="R83" s="23"/>
      <c r="S83" s="23"/>
      <c r="T83" s="23"/>
      <c r="U83" s="23"/>
      <c r="V83" s="53"/>
      <c r="W83" s="26"/>
    </row>
    <row r="84" spans="2:23" ht="14.25" x14ac:dyDescent="0.25">
      <c r="B84" s="25" t="s">
        <v>79</v>
      </c>
      <c r="C84" s="50">
        <f>(C52)-(C46+C48+C82)</f>
        <v>-5082.6000000000004</v>
      </c>
      <c r="D84" s="50">
        <f>(D52)-(D46+D48+D82)</f>
        <v>-1681.3999999999996</v>
      </c>
      <c r="E84" s="50">
        <f>(E52)-(E46+E48+E82)</f>
        <v>-2117.9000000000005</v>
      </c>
      <c r="F84" s="50">
        <f>(F52)-(F46+F48+F82)</f>
        <v>-1910</v>
      </c>
      <c r="G84" s="53">
        <f t="shared" si="128"/>
        <v>-10791.900000000001</v>
      </c>
      <c r="H84" s="50">
        <f t="shared" ref="H84:K84" si="155">(H52)-(H46+H48+H82)</f>
        <v>790.69999999999891</v>
      </c>
      <c r="I84" s="50">
        <f t="shared" si="155"/>
        <v>-8607</v>
      </c>
      <c r="J84" s="50">
        <f t="shared" si="155"/>
        <v>450.10000000000036</v>
      </c>
      <c r="K84" s="50">
        <f t="shared" si="155"/>
        <v>-15969.899999999998</v>
      </c>
      <c r="L84" s="53">
        <f t="shared" ref="L84:M84" si="156">(L52)-(L46+L48+L82)</f>
        <v>-23336.1</v>
      </c>
      <c r="M84" s="50">
        <f t="shared" si="156"/>
        <v>-6586.4</v>
      </c>
      <c r="N84" s="50">
        <f t="shared" ref="N84:O84" si="157">(N52)-(N46+N48+N82)</f>
        <v>-2353.6999999999994</v>
      </c>
      <c r="O84" s="50">
        <f t="shared" si="157"/>
        <v>-635.69999999999982</v>
      </c>
      <c r="P84" s="50">
        <f t="shared" ref="P84:R84" si="158">(P52)-(P46+P48+P82)</f>
        <v>-10503</v>
      </c>
      <c r="Q84" s="53">
        <f t="shared" si="133"/>
        <v>-20078.8</v>
      </c>
      <c r="R84" s="50">
        <f t="shared" si="158"/>
        <v>8643.4</v>
      </c>
      <c r="S84" s="50">
        <f t="shared" ref="S84:T84" si="159">(S52)-(S46+S48+S82)</f>
        <v>-1924.6999999999998</v>
      </c>
      <c r="T84" s="50">
        <f t="shared" si="159"/>
        <v>-1361.6999999999998</v>
      </c>
      <c r="U84" s="50">
        <f t="shared" ref="U84" si="160">(U52)-(U46+U48+U82)</f>
        <v>7397.4000000000015</v>
      </c>
      <c r="V84" s="53">
        <f t="shared" si="136"/>
        <v>12754.400000000001</v>
      </c>
      <c r="W84" s="26" t="s">
        <v>80</v>
      </c>
    </row>
    <row r="85" spans="2:23" ht="14.25" x14ac:dyDescent="0.25">
      <c r="B85" s="27"/>
      <c r="C85" s="50"/>
      <c r="D85" s="50"/>
      <c r="E85" s="50"/>
      <c r="F85" s="50"/>
      <c r="G85" s="53"/>
      <c r="H85" s="50"/>
      <c r="I85" s="50"/>
      <c r="J85" s="50"/>
      <c r="K85" s="50"/>
      <c r="L85" s="54"/>
      <c r="M85" s="23"/>
      <c r="N85" s="23"/>
      <c r="O85" s="23"/>
      <c r="P85" s="23"/>
      <c r="Q85" s="54"/>
      <c r="R85" s="23"/>
      <c r="S85" s="23"/>
      <c r="T85" s="23"/>
      <c r="U85" s="23"/>
      <c r="V85" s="53"/>
      <c r="W85" s="28"/>
    </row>
    <row r="86" spans="2:23" ht="14.25" x14ac:dyDescent="0.25">
      <c r="B86" s="25" t="s">
        <v>118</v>
      </c>
      <c r="C86" s="50">
        <f>C87+C88+C89+C90</f>
        <v>5082.6000000000004</v>
      </c>
      <c r="D86" s="50">
        <f>D87+D88+D89+D90</f>
        <v>1681.4</v>
      </c>
      <c r="E86" s="50">
        <f>E87+E88+E89+E90</f>
        <v>2117.9</v>
      </c>
      <c r="F86" s="50">
        <f>F87+F88+F89+F90</f>
        <v>1909.9999999999995</v>
      </c>
      <c r="G86" s="53">
        <f t="shared" si="128"/>
        <v>10791.9</v>
      </c>
      <c r="H86" s="50">
        <f t="shared" ref="H86:K86" si="161">H87+H88+H89+H90</f>
        <v>-790.69999999999993</v>
      </c>
      <c r="I86" s="50">
        <f t="shared" si="161"/>
        <v>8607</v>
      </c>
      <c r="J86" s="50">
        <f t="shared" si="161"/>
        <v>-450.09999999999997</v>
      </c>
      <c r="K86" s="50">
        <f t="shared" si="161"/>
        <v>15969.9</v>
      </c>
      <c r="L86" s="53">
        <f t="shared" ref="L86:M86" si="162">L87+L88+L89+L90</f>
        <v>23336.1</v>
      </c>
      <c r="M86" s="50">
        <f t="shared" si="162"/>
        <v>6586.4</v>
      </c>
      <c r="N86" s="50">
        <f t="shared" ref="N86:O86" si="163">N87+N88+N89+N90</f>
        <v>2353.6999999999998</v>
      </c>
      <c r="O86" s="50">
        <f t="shared" si="163"/>
        <v>635.70000000000005</v>
      </c>
      <c r="P86" s="50">
        <f t="shared" ref="P86:R86" si="164">P87+P88+P89+P90</f>
        <v>10503</v>
      </c>
      <c r="Q86" s="53">
        <f t="shared" si="133"/>
        <v>20078.800000000003</v>
      </c>
      <c r="R86" s="50">
        <f t="shared" si="164"/>
        <v>-8643.4</v>
      </c>
      <c r="S86" s="50">
        <f t="shared" ref="S86:T86" si="165">S87+S88+S89+S90</f>
        <v>1924.6999999999998</v>
      </c>
      <c r="T86" s="50">
        <f t="shared" si="165"/>
        <v>1361.7</v>
      </c>
      <c r="U86" s="50">
        <f t="shared" ref="U86" si="166">U87+U88+U89+U90</f>
        <v>-7397.4000000000015</v>
      </c>
      <c r="V86" s="53">
        <f t="shared" si="136"/>
        <v>-12754.400000000001</v>
      </c>
      <c r="W86" s="26" t="s">
        <v>117</v>
      </c>
    </row>
    <row r="87" spans="2:23" ht="14.25" x14ac:dyDescent="0.25">
      <c r="B87" s="40" t="s">
        <v>81</v>
      </c>
      <c r="C87" s="23">
        <v>0</v>
      </c>
      <c r="D87" s="23">
        <v>0</v>
      </c>
      <c r="E87" s="23">
        <v>0</v>
      </c>
      <c r="F87" s="23">
        <v>0</v>
      </c>
      <c r="G87" s="54">
        <f t="shared" si="128"/>
        <v>0</v>
      </c>
      <c r="H87" s="23">
        <v>0</v>
      </c>
      <c r="I87" s="23">
        <v>1605.9</v>
      </c>
      <c r="J87" s="23">
        <v>0</v>
      </c>
      <c r="K87" s="23">
        <v>0</v>
      </c>
      <c r="L87" s="54">
        <v>1605.9</v>
      </c>
      <c r="M87" s="23">
        <v>0</v>
      </c>
      <c r="N87" s="23">
        <v>0</v>
      </c>
      <c r="O87" s="23">
        <v>0</v>
      </c>
      <c r="P87" s="23">
        <v>0</v>
      </c>
      <c r="Q87" s="54">
        <f t="shared" si="133"/>
        <v>0</v>
      </c>
      <c r="R87" s="23">
        <v>201.6</v>
      </c>
      <c r="S87" s="23">
        <v>440.9</v>
      </c>
      <c r="T87" s="23">
        <v>96.3</v>
      </c>
      <c r="U87" s="23">
        <v>847</v>
      </c>
      <c r="V87" s="54">
        <f t="shared" si="136"/>
        <v>1585.7999999999997</v>
      </c>
      <c r="W87" s="41" t="s">
        <v>82</v>
      </c>
    </row>
    <row r="88" spans="2:23" ht="14.25" x14ac:dyDescent="0.25">
      <c r="B88" s="44" t="s">
        <v>83</v>
      </c>
      <c r="C88" s="23">
        <v>-0.2</v>
      </c>
      <c r="D88" s="23">
        <v>2.7</v>
      </c>
      <c r="E88" s="23">
        <v>2232.9</v>
      </c>
      <c r="F88" s="23">
        <v>-2228.9</v>
      </c>
      <c r="G88" s="54">
        <f t="shared" si="128"/>
        <v>6.5</v>
      </c>
      <c r="H88" s="23">
        <v>-1.4</v>
      </c>
      <c r="I88" s="23">
        <v>-2.7</v>
      </c>
      <c r="J88" s="23">
        <v>4.5999999999999996</v>
      </c>
      <c r="K88" s="23">
        <v>0</v>
      </c>
      <c r="L88" s="55">
        <v>0.5</v>
      </c>
      <c r="M88" s="45">
        <v>3</v>
      </c>
      <c r="N88" s="45">
        <v>5.5</v>
      </c>
      <c r="O88" s="45">
        <v>128.80000000000001</v>
      </c>
      <c r="P88" s="45">
        <v>-32.200000000000003</v>
      </c>
      <c r="Q88" s="54">
        <f t="shared" si="133"/>
        <v>105.10000000000001</v>
      </c>
      <c r="R88" s="45">
        <v>-32.4</v>
      </c>
      <c r="S88" s="45">
        <v>3.5</v>
      </c>
      <c r="T88" s="45">
        <v>39.799999999999997</v>
      </c>
      <c r="U88" s="45">
        <v>3.9</v>
      </c>
      <c r="V88" s="54">
        <f t="shared" si="136"/>
        <v>14.799999999999997</v>
      </c>
      <c r="W88" s="46" t="s">
        <v>84</v>
      </c>
    </row>
    <row r="89" spans="2:23" ht="14.25" x14ac:dyDescent="0.25">
      <c r="B89" s="40" t="s">
        <v>85</v>
      </c>
      <c r="C89" s="23">
        <v>0</v>
      </c>
      <c r="D89" s="23">
        <v>0</v>
      </c>
      <c r="E89" s="23">
        <v>0</v>
      </c>
      <c r="F89" s="23">
        <v>0</v>
      </c>
      <c r="G89" s="54">
        <f t="shared" si="128"/>
        <v>0</v>
      </c>
      <c r="H89" s="23">
        <v>0</v>
      </c>
      <c r="I89" s="23">
        <v>0</v>
      </c>
      <c r="J89" s="23">
        <v>0</v>
      </c>
      <c r="K89" s="23">
        <v>11.1</v>
      </c>
      <c r="L89" s="54">
        <v>11.1</v>
      </c>
      <c r="M89" s="23">
        <v>0</v>
      </c>
      <c r="N89" s="23">
        <v>0</v>
      </c>
      <c r="O89" s="23">
        <v>0</v>
      </c>
      <c r="P89" s="23">
        <v>0</v>
      </c>
      <c r="Q89" s="54">
        <f t="shared" si="133"/>
        <v>0</v>
      </c>
      <c r="R89" s="23">
        <v>0</v>
      </c>
      <c r="S89" s="23">
        <v>0</v>
      </c>
      <c r="T89" s="23">
        <v>0</v>
      </c>
      <c r="U89" s="23">
        <v>0</v>
      </c>
      <c r="V89" s="54">
        <f t="shared" si="136"/>
        <v>0</v>
      </c>
      <c r="W89" s="41" t="s">
        <v>86</v>
      </c>
    </row>
    <row r="90" spans="2:23" ht="14.25" x14ac:dyDescent="0.25">
      <c r="B90" s="40" t="s">
        <v>87</v>
      </c>
      <c r="C90" s="23">
        <v>5082.8</v>
      </c>
      <c r="D90" s="23">
        <v>1678.7</v>
      </c>
      <c r="E90" s="23">
        <v>-115</v>
      </c>
      <c r="F90" s="23">
        <v>4138.8999999999996</v>
      </c>
      <c r="G90" s="54">
        <f t="shared" si="128"/>
        <v>10785.4</v>
      </c>
      <c r="H90" s="23">
        <v>-789.3</v>
      </c>
      <c r="I90" s="23">
        <v>7003.8</v>
      </c>
      <c r="J90" s="23">
        <v>-454.7</v>
      </c>
      <c r="K90" s="23">
        <v>15958.8</v>
      </c>
      <c r="L90" s="54">
        <v>21718.6</v>
      </c>
      <c r="M90" s="23">
        <v>6583.4</v>
      </c>
      <c r="N90" s="23">
        <v>2348.1999999999998</v>
      </c>
      <c r="O90" s="23">
        <v>506.9</v>
      </c>
      <c r="P90" s="23">
        <v>10535.2</v>
      </c>
      <c r="Q90" s="54">
        <f t="shared" si="133"/>
        <v>19973.699999999997</v>
      </c>
      <c r="R90" s="23">
        <v>-8812.6</v>
      </c>
      <c r="S90" s="23">
        <v>1480.3</v>
      </c>
      <c r="T90" s="23">
        <v>1225.6000000000001</v>
      </c>
      <c r="U90" s="23">
        <v>-8248.3000000000011</v>
      </c>
      <c r="V90" s="54">
        <f t="shared" si="136"/>
        <v>-14355</v>
      </c>
      <c r="W90" s="41" t="s">
        <v>88</v>
      </c>
    </row>
    <row r="91" spans="2:23" ht="14.25" x14ac:dyDescent="0.25">
      <c r="B91" s="57"/>
      <c r="C91" s="57"/>
      <c r="D91" s="57"/>
      <c r="E91" s="57"/>
      <c r="F91" s="57"/>
      <c r="G91" s="58"/>
      <c r="H91" s="57"/>
      <c r="I91" s="57"/>
      <c r="J91" s="57"/>
      <c r="K91" s="57"/>
      <c r="L91" s="59"/>
      <c r="M91" s="59"/>
      <c r="N91" s="59"/>
      <c r="O91" s="59"/>
      <c r="P91" s="60"/>
      <c r="Q91" s="60"/>
      <c r="R91" s="60"/>
      <c r="S91" s="60"/>
      <c r="T91" s="60"/>
      <c r="U91" s="60"/>
      <c r="V91" s="60"/>
      <c r="W91" s="61"/>
    </row>
    <row r="92" spans="2:23" x14ac:dyDescent="0.2">
      <c r="B92" s="4" t="s">
        <v>107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 t="s">
        <v>106</v>
      </c>
    </row>
    <row r="98" spans="2:23" x14ac:dyDescent="0.2">
      <c r="B98" s="6"/>
      <c r="C98" s="6"/>
      <c r="D98" s="6"/>
      <c r="E98" s="6"/>
      <c r="F98" s="6"/>
      <c r="G98" s="6"/>
      <c r="H98" s="6"/>
      <c r="I98" s="6"/>
      <c r="J98" s="6"/>
      <c r="K98" s="6"/>
      <c r="W98" s="7"/>
    </row>
    <row r="99" spans="2:23" x14ac:dyDescent="0.2">
      <c r="B99" s="8"/>
      <c r="C99" s="8"/>
      <c r="D99" s="8"/>
      <c r="E99" s="8"/>
      <c r="F99" s="8"/>
      <c r="G99" s="8"/>
      <c r="H99" s="8"/>
      <c r="I99" s="8"/>
      <c r="J99" s="8"/>
      <c r="K99" s="8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2:23" x14ac:dyDescent="0.2">
      <c r="B100" s="4"/>
      <c r="C100" s="4"/>
      <c r="D100" s="4"/>
      <c r="E100" s="4"/>
      <c r="F100" s="4"/>
      <c r="G100" s="4"/>
      <c r="H100" s="4"/>
      <c r="I100" s="4"/>
      <c r="J100" s="4"/>
      <c r="K100" s="4"/>
      <c r="W100" s="5"/>
    </row>
    <row r="101" spans="2:23" x14ac:dyDescent="0.2">
      <c r="W101" s="3"/>
    </row>
    <row r="102" spans="2:23" x14ac:dyDescent="0.2">
      <c r="W102" s="3"/>
    </row>
    <row r="103" spans="2:23" x14ac:dyDescent="0.2">
      <c r="W103" s="3"/>
    </row>
    <row r="104" spans="2:23" x14ac:dyDescent="0.2">
      <c r="W104" s="3"/>
    </row>
    <row r="105" spans="2:23" x14ac:dyDescent="0.2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W105" s="5"/>
    </row>
    <row r="106" spans="2:23" x14ac:dyDescent="0.2">
      <c r="W106" s="3"/>
    </row>
    <row r="107" spans="2:23" x14ac:dyDescent="0.2">
      <c r="W107" s="3"/>
    </row>
    <row r="108" spans="2:23" x14ac:dyDescent="0.2">
      <c r="W108" s="3"/>
    </row>
    <row r="109" spans="2:23" x14ac:dyDescent="0.2">
      <c r="W109" s="3"/>
    </row>
    <row r="110" spans="2:23" x14ac:dyDescent="0.2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W110" s="5"/>
    </row>
    <row r="111" spans="2:23" x14ac:dyDescent="0.2">
      <c r="W111" s="3"/>
    </row>
    <row r="112" spans="2:23" x14ac:dyDescent="0.2">
      <c r="W112" s="3"/>
    </row>
    <row r="113" spans="2:23" x14ac:dyDescent="0.2">
      <c r="W113" s="3"/>
    </row>
    <row r="114" spans="2:23" x14ac:dyDescent="0.2">
      <c r="W114" s="3"/>
    </row>
    <row r="115" spans="2:23" x14ac:dyDescent="0.2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W115" s="5"/>
    </row>
    <row r="116" spans="2:23" x14ac:dyDescent="0.2">
      <c r="W116" s="3"/>
    </row>
    <row r="117" spans="2:23" x14ac:dyDescent="0.2">
      <c r="W117" s="3"/>
    </row>
    <row r="118" spans="2:23" x14ac:dyDescent="0.2">
      <c r="W118" s="3"/>
    </row>
    <row r="119" spans="2:23" x14ac:dyDescent="0.2">
      <c r="W119" s="3"/>
    </row>
    <row r="120" spans="2:23" x14ac:dyDescent="0.2">
      <c r="B120" s="4"/>
      <c r="C120" s="4"/>
      <c r="D120" s="4"/>
      <c r="E120" s="4"/>
      <c r="F120" s="4"/>
      <c r="G120" s="4"/>
      <c r="H120" s="4"/>
      <c r="I120" s="4"/>
      <c r="J120" s="4"/>
      <c r="K120" s="4"/>
      <c r="W120" s="5"/>
    </row>
    <row r="121" spans="2:23" x14ac:dyDescent="0.2">
      <c r="W121" s="3"/>
    </row>
    <row r="122" spans="2:23" x14ac:dyDescent="0.2">
      <c r="W122" s="3"/>
    </row>
    <row r="123" spans="2:23" x14ac:dyDescent="0.2">
      <c r="W123" s="3"/>
    </row>
    <row r="124" spans="2:23" x14ac:dyDescent="0.2">
      <c r="W124" s="3"/>
    </row>
    <row r="125" spans="2:23" x14ac:dyDescent="0.2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W125" s="5"/>
    </row>
    <row r="126" spans="2:23" x14ac:dyDescent="0.2">
      <c r="W126" s="3"/>
    </row>
    <row r="127" spans="2:23" x14ac:dyDescent="0.2">
      <c r="W127" s="3"/>
    </row>
    <row r="128" spans="2:23" x14ac:dyDescent="0.2">
      <c r="W128" s="3"/>
    </row>
    <row r="129" spans="2:23" x14ac:dyDescent="0.2">
      <c r="W129" s="3"/>
    </row>
    <row r="130" spans="2:23" x14ac:dyDescent="0.2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W130" s="5"/>
    </row>
    <row r="131" spans="2:23" x14ac:dyDescent="0.2">
      <c r="W131" s="3"/>
    </row>
    <row r="132" spans="2:23" x14ac:dyDescent="0.2">
      <c r="W132" s="3"/>
    </row>
    <row r="133" spans="2:23" x14ac:dyDescent="0.2">
      <c r="W133" s="3"/>
    </row>
    <row r="134" spans="2:23" x14ac:dyDescent="0.2">
      <c r="W134" s="3"/>
    </row>
    <row r="135" spans="2:23" x14ac:dyDescent="0.2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W135" s="5"/>
    </row>
    <row r="136" spans="2:23" x14ac:dyDescent="0.2">
      <c r="W136" s="3"/>
    </row>
    <row r="137" spans="2:23" x14ac:dyDescent="0.2">
      <c r="W137" s="3"/>
    </row>
    <row r="138" spans="2:23" x14ac:dyDescent="0.2">
      <c r="W138" s="3"/>
    </row>
    <row r="139" spans="2:23" x14ac:dyDescent="0.2">
      <c r="W139" s="3"/>
    </row>
    <row r="140" spans="2:23" x14ac:dyDescent="0.2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W140" s="5"/>
    </row>
    <row r="141" spans="2:23" x14ac:dyDescent="0.2">
      <c r="W141" s="3"/>
    </row>
    <row r="142" spans="2:23" x14ac:dyDescent="0.2">
      <c r="W142" s="3"/>
    </row>
    <row r="143" spans="2:23" x14ac:dyDescent="0.2">
      <c r="W143" s="3"/>
    </row>
    <row r="144" spans="2:23" x14ac:dyDescent="0.2">
      <c r="W144" s="3"/>
    </row>
    <row r="145" spans="2:23" x14ac:dyDescent="0.2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W145" s="5"/>
    </row>
    <row r="146" spans="2:23" x14ac:dyDescent="0.2">
      <c r="W146" s="3"/>
    </row>
    <row r="147" spans="2:23" x14ac:dyDescent="0.2">
      <c r="W147" s="3"/>
    </row>
    <row r="148" spans="2:23" x14ac:dyDescent="0.2">
      <c r="W148" s="3"/>
    </row>
    <row r="149" spans="2:23" x14ac:dyDescent="0.2">
      <c r="W149" s="3"/>
    </row>
    <row r="150" spans="2:23" x14ac:dyDescent="0.2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W150" s="5"/>
    </row>
    <row r="151" spans="2:23" x14ac:dyDescent="0.2">
      <c r="W151" s="3"/>
    </row>
    <row r="152" spans="2:23" x14ac:dyDescent="0.2">
      <c r="W152" s="3"/>
    </row>
    <row r="153" spans="2:23" x14ac:dyDescent="0.2">
      <c r="W153" s="3"/>
    </row>
    <row r="154" spans="2:23" x14ac:dyDescent="0.2">
      <c r="W154" s="3"/>
    </row>
    <row r="155" spans="2:23" x14ac:dyDescent="0.2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W155" s="5"/>
    </row>
    <row r="156" spans="2:23" x14ac:dyDescent="0.2"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3"/>
    </row>
    <row r="157" spans="2:23" x14ac:dyDescent="0.2"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3"/>
    </row>
    <row r="158" spans="2:23" x14ac:dyDescent="0.2"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3"/>
    </row>
    <row r="159" spans="2:23" x14ac:dyDescent="0.2"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3"/>
    </row>
    <row r="160" spans="2:23" x14ac:dyDescent="0.2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W160" s="5"/>
    </row>
    <row r="161" spans="2:23" x14ac:dyDescent="0.2">
      <c r="W161" s="3"/>
    </row>
    <row r="162" spans="2:23" x14ac:dyDescent="0.2">
      <c r="W162" s="3"/>
    </row>
    <row r="163" spans="2:23" x14ac:dyDescent="0.2">
      <c r="W163" s="3"/>
    </row>
    <row r="164" spans="2:23" x14ac:dyDescent="0.2">
      <c r="W164" s="3"/>
    </row>
    <row r="165" spans="2:23" x14ac:dyDescent="0.2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W165" s="5"/>
    </row>
    <row r="166" spans="2:23" x14ac:dyDescent="0.2">
      <c r="W166" s="3"/>
    </row>
    <row r="167" spans="2:23" x14ac:dyDescent="0.2">
      <c r="W167" s="3"/>
    </row>
    <row r="168" spans="2:23" x14ac:dyDescent="0.2">
      <c r="W168" s="3"/>
    </row>
    <row r="169" spans="2:23" x14ac:dyDescent="0.2">
      <c r="W169" s="3"/>
    </row>
    <row r="170" spans="2:23" x14ac:dyDescent="0.2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W170" s="5"/>
    </row>
    <row r="171" spans="2:23" x14ac:dyDescent="0.2">
      <c r="W171" s="3"/>
    </row>
    <row r="172" spans="2:23" x14ac:dyDescent="0.2">
      <c r="W172" s="3"/>
    </row>
    <row r="173" spans="2:23" x14ac:dyDescent="0.2">
      <c r="W173" s="3"/>
    </row>
    <row r="174" spans="2:23" x14ac:dyDescent="0.2">
      <c r="W174" s="3"/>
    </row>
    <row r="175" spans="2:23" x14ac:dyDescent="0.2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W175" s="5"/>
    </row>
    <row r="176" spans="2:23" x14ac:dyDescent="0.2">
      <c r="W176" s="3"/>
    </row>
    <row r="177" spans="2:23" x14ac:dyDescent="0.2">
      <c r="W177" s="3"/>
    </row>
    <row r="178" spans="2:23" x14ac:dyDescent="0.2">
      <c r="W178" s="3"/>
    </row>
    <row r="179" spans="2:23" x14ac:dyDescent="0.2">
      <c r="W179" s="3"/>
    </row>
    <row r="180" spans="2:23" x14ac:dyDescent="0.2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W180" s="5"/>
    </row>
    <row r="181" spans="2:23" x14ac:dyDescent="0.2">
      <c r="W181" s="3"/>
    </row>
    <row r="182" spans="2:23" x14ac:dyDescent="0.2">
      <c r="W182" s="3"/>
    </row>
    <row r="183" spans="2:23" x14ac:dyDescent="0.2">
      <c r="W183" s="3"/>
    </row>
    <row r="184" spans="2:23" x14ac:dyDescent="0.2">
      <c r="W184" s="3"/>
    </row>
    <row r="185" spans="2:23" x14ac:dyDescent="0.2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W185" s="5"/>
    </row>
    <row r="186" spans="2:23" x14ac:dyDescent="0.2">
      <c r="W186" s="3"/>
    </row>
    <row r="187" spans="2:23" x14ac:dyDescent="0.2">
      <c r="W187" s="3"/>
    </row>
    <row r="188" spans="2:23" x14ac:dyDescent="0.2">
      <c r="W188" s="3"/>
    </row>
    <row r="189" spans="2:23" x14ac:dyDescent="0.2">
      <c r="W189" s="3"/>
    </row>
  </sheetData>
  <mergeCells count="2">
    <mergeCell ref="F2:P2"/>
    <mergeCell ref="H3:O3"/>
  </mergeCells>
  <phoneticPr fontId="16" type="noConversion"/>
  <printOptions horizontalCentered="1"/>
  <pageMargins left="0" right="0" top="0.39370078740157499" bottom="0" header="0.39370078740157499" footer="0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مليون دولار</vt:lpstr>
      <vt:lpstr>'مليون دولار'!Print_Area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cbi</dc:creator>
  <cp:lastModifiedBy>Mohammed Hamed Nawaf</cp:lastModifiedBy>
  <cp:lastPrinted>2025-07-08T10:39:40Z</cp:lastPrinted>
  <dcterms:created xsi:type="dcterms:W3CDTF">2016-02-22T07:53:05Z</dcterms:created>
  <dcterms:modified xsi:type="dcterms:W3CDTF">2025-07-08T11:50:31Z</dcterms:modified>
</cp:coreProperties>
</file>