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la.shahatha\Desktop\"/>
    </mc:Choice>
  </mc:AlternateContent>
  <bookViews>
    <workbookView xWindow="-120" yWindow="-120" windowWidth="20730" windowHeight="11160"/>
  </bookViews>
  <sheets>
    <sheet name="مليون دولار" sheetId="1" r:id="rId1"/>
  </sheets>
  <definedNames>
    <definedName name="_xlnm.Print_Area" localSheetId="0">'مليون دولار'!$B$2:$R$92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L37" i="1"/>
  <c r="N65" i="1" l="1"/>
  <c r="N64" i="1" s="1"/>
  <c r="O65" i="1"/>
  <c r="O64" i="1" s="1"/>
  <c r="P65" i="1"/>
  <c r="P64" i="1" s="1"/>
  <c r="N15" i="1"/>
  <c r="O15" i="1"/>
  <c r="P15" i="1"/>
  <c r="M15" i="1"/>
  <c r="Q10" i="1" l="1"/>
  <c r="Q11" i="1"/>
  <c r="Q12" i="1"/>
  <c r="Q16" i="1"/>
  <c r="Q17" i="1"/>
  <c r="Q18" i="1"/>
  <c r="Q21" i="1"/>
  <c r="Q22" i="1"/>
  <c r="Q23" i="1"/>
  <c r="Q24" i="1"/>
  <c r="Q25" i="1"/>
  <c r="Q28" i="1"/>
  <c r="Q29" i="1"/>
  <c r="Q30" i="1"/>
  <c r="Q31" i="1"/>
  <c r="Q33" i="1"/>
  <c r="Q35" i="1"/>
  <c r="Q37" i="1"/>
  <c r="Q38" i="1"/>
  <c r="Q42" i="1"/>
  <c r="Q43" i="1"/>
  <c r="Q44" i="1"/>
  <c r="Q49" i="1"/>
  <c r="Q50" i="1"/>
  <c r="Q55" i="1"/>
  <c r="Q56" i="1"/>
  <c r="Q61" i="1"/>
  <c r="Q62" i="1"/>
  <c r="Q63" i="1"/>
  <c r="Q66" i="1"/>
  <c r="Q67" i="1"/>
  <c r="Q68" i="1"/>
  <c r="Q73" i="1"/>
  <c r="Q74" i="1"/>
  <c r="Q75" i="1"/>
  <c r="Q78" i="1"/>
  <c r="Q79" i="1"/>
  <c r="Q80" i="1"/>
  <c r="Q87" i="1"/>
  <c r="Q88" i="1"/>
  <c r="Q89" i="1"/>
  <c r="Q90" i="1"/>
  <c r="P9" i="1"/>
  <c r="P20" i="1"/>
  <c r="P27" i="1"/>
  <c r="P36" i="1"/>
  <c r="P34" i="1" s="1"/>
  <c r="P32" i="1" s="1"/>
  <c r="P41" i="1"/>
  <c r="P40" i="1" s="1"/>
  <c r="P48" i="1"/>
  <c r="P54" i="1"/>
  <c r="P60" i="1"/>
  <c r="P59" i="1" s="1"/>
  <c r="P72" i="1"/>
  <c r="P71" i="1" s="1"/>
  <c r="P77" i="1"/>
  <c r="P76" i="1" s="1"/>
  <c r="P86" i="1"/>
  <c r="P70" i="1" l="1"/>
  <c r="P58" i="1"/>
  <c r="P14" i="1"/>
  <c r="L31" i="1"/>
  <c r="L29" i="1"/>
  <c r="G31" i="1"/>
  <c r="G29" i="1"/>
  <c r="P52" i="1" l="1"/>
  <c r="P7" i="1"/>
  <c r="P46" i="1" s="1"/>
  <c r="O9" i="1"/>
  <c r="O20" i="1"/>
  <c r="O27" i="1"/>
  <c r="O36" i="1"/>
  <c r="O41" i="1"/>
  <c r="O48" i="1"/>
  <c r="O54" i="1"/>
  <c r="O60" i="1"/>
  <c r="O72" i="1"/>
  <c r="O77" i="1"/>
  <c r="O86" i="1"/>
  <c r="O40" i="1" l="1"/>
  <c r="O34" i="1"/>
  <c r="O76" i="1"/>
  <c r="O71" i="1"/>
  <c r="O59" i="1"/>
  <c r="P82" i="1"/>
  <c r="O58" i="1"/>
  <c r="O14" i="1"/>
  <c r="I27" i="1"/>
  <c r="J27" i="1"/>
  <c r="K27" i="1"/>
  <c r="H27" i="1"/>
  <c r="I9" i="1"/>
  <c r="J9" i="1"/>
  <c r="K9" i="1"/>
  <c r="H9" i="1"/>
  <c r="O7" i="1" l="1"/>
  <c r="O32" i="1"/>
  <c r="O70" i="1"/>
  <c r="P84" i="1"/>
  <c r="F9" i="1"/>
  <c r="E9" i="1"/>
  <c r="E27" i="1"/>
  <c r="F27" i="1"/>
  <c r="D27" i="1"/>
  <c r="D9" i="1"/>
  <c r="C27" i="1"/>
  <c r="C9" i="1"/>
  <c r="O46" i="1" l="1"/>
  <c r="O52" i="1"/>
  <c r="G28" i="1"/>
  <c r="F20" i="1"/>
  <c r="E20" i="1"/>
  <c r="D20" i="1"/>
  <c r="C20" i="1"/>
  <c r="F15" i="1"/>
  <c r="E15" i="1"/>
  <c r="D15" i="1"/>
  <c r="C15" i="1"/>
  <c r="C36" i="1"/>
  <c r="C34" i="1" s="1"/>
  <c r="C32" i="1" s="1"/>
  <c r="D36" i="1"/>
  <c r="D34" i="1" s="1"/>
  <c r="D32" i="1" s="1"/>
  <c r="E36" i="1"/>
  <c r="E34" i="1" s="1"/>
  <c r="E32" i="1" s="1"/>
  <c r="F36" i="1"/>
  <c r="F34" i="1" s="1"/>
  <c r="F32" i="1" s="1"/>
  <c r="H36" i="1"/>
  <c r="H34" i="1" s="1"/>
  <c r="H32" i="1" s="1"/>
  <c r="I36" i="1"/>
  <c r="I34" i="1" s="1"/>
  <c r="I32" i="1" s="1"/>
  <c r="J36" i="1"/>
  <c r="J34" i="1" s="1"/>
  <c r="J32" i="1" s="1"/>
  <c r="K36" i="1"/>
  <c r="K34" i="1" s="1"/>
  <c r="K32" i="1" s="1"/>
  <c r="K20" i="1"/>
  <c r="J20" i="1"/>
  <c r="I20" i="1"/>
  <c r="H20" i="1"/>
  <c r="K15" i="1"/>
  <c r="J15" i="1"/>
  <c r="I15" i="1"/>
  <c r="H15" i="1"/>
  <c r="G12" i="1"/>
  <c r="D14" i="1" l="1"/>
  <c r="D7" i="1" s="1"/>
  <c r="E14" i="1"/>
  <c r="E7" i="1" s="1"/>
  <c r="H14" i="1"/>
  <c r="H7" i="1" s="1"/>
  <c r="O82" i="1"/>
  <c r="I14" i="1"/>
  <c r="I7" i="1" s="1"/>
  <c r="J14" i="1"/>
  <c r="J7" i="1" s="1"/>
  <c r="F14" i="1"/>
  <c r="F7" i="1" s="1"/>
  <c r="K14" i="1"/>
  <c r="K7" i="1" s="1"/>
  <c r="G20" i="1"/>
  <c r="G27" i="1"/>
  <c r="C14" i="1"/>
  <c r="C7" i="1" s="1"/>
  <c r="K86" i="1"/>
  <c r="J86" i="1"/>
  <c r="I86" i="1"/>
  <c r="H86" i="1"/>
  <c r="K77" i="1"/>
  <c r="K76" i="1" s="1"/>
  <c r="J77" i="1"/>
  <c r="J76" i="1" s="1"/>
  <c r="I77" i="1"/>
  <c r="I76" i="1" s="1"/>
  <c r="H77" i="1"/>
  <c r="H76" i="1" s="1"/>
  <c r="K72" i="1"/>
  <c r="K71" i="1" s="1"/>
  <c r="J72" i="1"/>
  <c r="J71" i="1" s="1"/>
  <c r="I72" i="1"/>
  <c r="I71" i="1" s="1"/>
  <c r="H72" i="1"/>
  <c r="H71" i="1" s="1"/>
  <c r="K65" i="1"/>
  <c r="K64" i="1" s="1"/>
  <c r="J65" i="1"/>
  <c r="J64" i="1" s="1"/>
  <c r="I65" i="1"/>
  <c r="I64" i="1" s="1"/>
  <c r="H65" i="1"/>
  <c r="H64" i="1" s="1"/>
  <c r="K60" i="1"/>
  <c r="K59" i="1" s="1"/>
  <c r="J60" i="1"/>
  <c r="J59" i="1" s="1"/>
  <c r="I60" i="1"/>
  <c r="I59" i="1" s="1"/>
  <c r="H60" i="1"/>
  <c r="H59" i="1" s="1"/>
  <c r="K54" i="1"/>
  <c r="J54" i="1"/>
  <c r="I54" i="1"/>
  <c r="H54" i="1"/>
  <c r="K48" i="1"/>
  <c r="J48" i="1"/>
  <c r="I48" i="1"/>
  <c r="H48" i="1"/>
  <c r="K41" i="1"/>
  <c r="K40" i="1" s="1"/>
  <c r="J41" i="1"/>
  <c r="J40" i="1" s="1"/>
  <c r="I41" i="1"/>
  <c r="I40" i="1" s="1"/>
  <c r="I46" i="1" s="1"/>
  <c r="H41" i="1"/>
  <c r="H40" i="1" s="1"/>
  <c r="G10" i="1"/>
  <c r="G11" i="1"/>
  <c r="G17" i="1"/>
  <c r="G18" i="1"/>
  <c r="G22" i="1"/>
  <c r="G23" i="1"/>
  <c r="G24" i="1"/>
  <c r="G25" i="1"/>
  <c r="G30" i="1"/>
  <c r="G33" i="1"/>
  <c r="G35" i="1"/>
  <c r="G37" i="1"/>
  <c r="G38" i="1"/>
  <c r="G42" i="1"/>
  <c r="G43" i="1"/>
  <c r="G44" i="1"/>
  <c r="G49" i="1"/>
  <c r="G50" i="1"/>
  <c r="G55" i="1"/>
  <c r="G56" i="1"/>
  <c r="G61" i="1"/>
  <c r="G62" i="1"/>
  <c r="G63" i="1"/>
  <c r="G66" i="1"/>
  <c r="G67" i="1"/>
  <c r="G68" i="1"/>
  <c r="G73" i="1"/>
  <c r="G74" i="1"/>
  <c r="G75" i="1"/>
  <c r="G78" i="1"/>
  <c r="G79" i="1"/>
  <c r="G80" i="1"/>
  <c r="G87" i="1"/>
  <c r="G88" i="1"/>
  <c r="G89" i="1"/>
  <c r="G90" i="1"/>
  <c r="F86" i="1"/>
  <c r="E86" i="1"/>
  <c r="D86" i="1"/>
  <c r="C86" i="1"/>
  <c r="F77" i="1"/>
  <c r="F76" i="1" s="1"/>
  <c r="E77" i="1"/>
  <c r="E76" i="1" s="1"/>
  <c r="D77" i="1"/>
  <c r="D76" i="1" s="1"/>
  <c r="C77" i="1"/>
  <c r="C76" i="1" s="1"/>
  <c r="F72" i="1"/>
  <c r="F71" i="1" s="1"/>
  <c r="E72" i="1"/>
  <c r="E71" i="1" s="1"/>
  <c r="D72" i="1"/>
  <c r="D71" i="1" s="1"/>
  <c r="C72" i="1"/>
  <c r="C71" i="1" s="1"/>
  <c r="F65" i="1"/>
  <c r="F64" i="1" s="1"/>
  <c r="E65" i="1"/>
  <c r="E64" i="1" s="1"/>
  <c r="D65" i="1"/>
  <c r="D64" i="1" s="1"/>
  <c r="C65" i="1"/>
  <c r="C64" i="1" s="1"/>
  <c r="F60" i="1"/>
  <c r="F59" i="1" s="1"/>
  <c r="E60" i="1"/>
  <c r="E59" i="1" s="1"/>
  <c r="D60" i="1"/>
  <c r="D59" i="1" s="1"/>
  <c r="C60" i="1"/>
  <c r="C59" i="1" s="1"/>
  <c r="F54" i="1"/>
  <c r="E54" i="1"/>
  <c r="D54" i="1"/>
  <c r="C54" i="1"/>
  <c r="F48" i="1"/>
  <c r="E48" i="1"/>
  <c r="D48" i="1"/>
  <c r="C48" i="1"/>
  <c r="F41" i="1"/>
  <c r="F40" i="1" s="1"/>
  <c r="E41" i="1"/>
  <c r="E40" i="1" s="1"/>
  <c r="E46" i="1" s="1"/>
  <c r="D41" i="1"/>
  <c r="D40" i="1" s="1"/>
  <c r="C41" i="1"/>
  <c r="C40" i="1" s="1"/>
  <c r="D46" i="1" l="1"/>
  <c r="H46" i="1"/>
  <c r="F46" i="1"/>
  <c r="O84" i="1"/>
  <c r="J46" i="1"/>
  <c r="D70" i="1"/>
  <c r="K46" i="1"/>
  <c r="H58" i="1"/>
  <c r="G14" i="1"/>
  <c r="J70" i="1"/>
  <c r="E70" i="1"/>
  <c r="G76" i="1"/>
  <c r="G77" i="1"/>
  <c r="G86" i="1"/>
  <c r="C46" i="1"/>
  <c r="G16" i="1"/>
  <c r="G21" i="1"/>
  <c r="G32" i="1"/>
  <c r="G36" i="1"/>
  <c r="G41" i="1"/>
  <c r="G48" i="1"/>
  <c r="G54" i="1"/>
  <c r="G60" i="1"/>
  <c r="G9" i="1"/>
  <c r="G40" i="1"/>
  <c r="D58" i="1"/>
  <c r="G64" i="1"/>
  <c r="G65" i="1"/>
  <c r="J58" i="1"/>
  <c r="K70" i="1"/>
  <c r="C58" i="1"/>
  <c r="I58" i="1"/>
  <c r="K58" i="1"/>
  <c r="G71" i="1"/>
  <c r="F70" i="1"/>
  <c r="C70" i="1"/>
  <c r="G34" i="1"/>
  <c r="F58" i="1"/>
  <c r="G72" i="1"/>
  <c r="G59" i="1"/>
  <c r="I70" i="1"/>
  <c r="H70" i="1"/>
  <c r="E58" i="1"/>
  <c r="N9" i="1"/>
  <c r="N20" i="1"/>
  <c r="N27" i="1"/>
  <c r="N36" i="1"/>
  <c r="N41" i="1"/>
  <c r="N48" i="1"/>
  <c r="N54" i="1"/>
  <c r="N60" i="1"/>
  <c r="N72" i="1"/>
  <c r="N77" i="1"/>
  <c r="N86" i="1"/>
  <c r="M86" i="1"/>
  <c r="M77" i="1"/>
  <c r="M76" i="1" s="1"/>
  <c r="M72" i="1"/>
  <c r="M71" i="1" s="1"/>
  <c r="M65" i="1"/>
  <c r="M64" i="1" s="1"/>
  <c r="M60" i="1"/>
  <c r="M59" i="1" s="1"/>
  <c r="M54" i="1"/>
  <c r="M48" i="1"/>
  <c r="M41" i="1"/>
  <c r="M40" i="1" s="1"/>
  <c r="M36" i="1"/>
  <c r="M34" i="1" s="1"/>
  <c r="M32" i="1" s="1"/>
  <c r="M27" i="1"/>
  <c r="M20" i="1"/>
  <c r="M9" i="1"/>
  <c r="Q27" i="1" l="1"/>
  <c r="Q20" i="1"/>
  <c r="Q15" i="1"/>
  <c r="Q54" i="1"/>
  <c r="N40" i="1"/>
  <c r="Q40" i="1" s="1"/>
  <c r="Q41" i="1"/>
  <c r="N34" i="1"/>
  <c r="Q36" i="1"/>
  <c r="Q9" i="1"/>
  <c r="N71" i="1"/>
  <c r="Q71" i="1" s="1"/>
  <c r="Q72" i="1"/>
  <c r="Q86" i="1"/>
  <c r="N76" i="1"/>
  <c r="Q76" i="1" s="1"/>
  <c r="Q77" i="1"/>
  <c r="Q64" i="1"/>
  <c r="Q65" i="1"/>
  <c r="J52" i="1"/>
  <c r="J82" i="1" s="1"/>
  <c r="J84" i="1" s="1"/>
  <c r="N59" i="1"/>
  <c r="Q59" i="1" s="1"/>
  <c r="Q60" i="1"/>
  <c r="Q48" i="1"/>
  <c r="D52" i="1"/>
  <c r="D82" i="1" s="1"/>
  <c r="D84" i="1" s="1"/>
  <c r="E52" i="1"/>
  <c r="E82" i="1" s="1"/>
  <c r="E84" i="1" s="1"/>
  <c r="H52" i="1"/>
  <c r="H82" i="1" s="1"/>
  <c r="H84" i="1" s="1"/>
  <c r="K52" i="1"/>
  <c r="K82" i="1" s="1"/>
  <c r="K84" i="1" s="1"/>
  <c r="I52" i="1"/>
  <c r="I82" i="1" s="1"/>
  <c r="I84" i="1" s="1"/>
  <c r="C52" i="1"/>
  <c r="C82" i="1" s="1"/>
  <c r="C84" i="1" s="1"/>
  <c r="M14" i="1"/>
  <c r="M7" i="1" s="1"/>
  <c r="M46" i="1" s="1"/>
  <c r="M58" i="1"/>
  <c r="G15" i="1"/>
  <c r="F52" i="1"/>
  <c r="F82" i="1" s="1"/>
  <c r="G58" i="1"/>
  <c r="G70" i="1"/>
  <c r="M70" i="1"/>
  <c r="N14" i="1"/>
  <c r="N70" i="1" l="1"/>
  <c r="Q70" i="1" s="1"/>
  <c r="N32" i="1"/>
  <c r="Q32" i="1" s="1"/>
  <c r="Q34" i="1"/>
  <c r="N58" i="1"/>
  <c r="Q58" i="1" s="1"/>
  <c r="N7" i="1"/>
  <c r="Q14" i="1"/>
  <c r="M52" i="1"/>
  <c r="M82" i="1" s="1"/>
  <c r="M84" i="1" s="1"/>
  <c r="G7" i="1"/>
  <c r="G46" i="1"/>
  <c r="G52" i="1"/>
  <c r="F84" i="1"/>
  <c r="G84" i="1" s="1"/>
  <c r="N52" i="1" l="1"/>
  <c r="Q52" i="1"/>
  <c r="N46" i="1"/>
  <c r="Q46" i="1" s="1"/>
  <c r="Q7" i="1"/>
  <c r="G82" i="1"/>
  <c r="L36" i="1"/>
  <c r="L34" i="1" s="1"/>
  <c r="L32" i="1" s="1"/>
  <c r="L9" i="1"/>
  <c r="L15" i="1"/>
  <c r="L20" i="1"/>
  <c r="L27" i="1"/>
  <c r="L41" i="1"/>
  <c r="L40" i="1" s="1"/>
  <c r="L48" i="1"/>
  <c r="L54" i="1"/>
  <c r="L60" i="1"/>
  <c r="L59" i="1" s="1"/>
  <c r="L65" i="1"/>
  <c r="L64" i="1" s="1"/>
  <c r="L72" i="1"/>
  <c r="L71" i="1" s="1"/>
  <c r="L77" i="1"/>
  <c r="L76" i="1" s="1"/>
  <c r="L86" i="1"/>
  <c r="N82" i="1" l="1"/>
  <c r="L58" i="1"/>
  <c r="L14" i="1"/>
  <c r="L7" i="1" s="1"/>
  <c r="L46" i="1" s="1"/>
  <c r="L70" i="1"/>
  <c r="N84" i="1" l="1"/>
  <c r="Q84" i="1" s="1"/>
  <c r="Q82" i="1"/>
  <c r="L52" i="1"/>
  <c r="L82" i="1" s="1"/>
  <c r="L84" i="1" s="1"/>
</calcChain>
</file>

<file path=xl/sharedStrings.xml><?xml version="1.0" encoding="utf-8"?>
<sst xmlns="http://schemas.openxmlformats.org/spreadsheetml/2006/main" count="161" uniqueCount="114">
  <si>
    <t>Trade balance</t>
  </si>
  <si>
    <t>الميزان التجاري</t>
  </si>
  <si>
    <r>
      <t xml:space="preserve">Exports </t>
    </r>
    <r>
      <rPr>
        <b/>
        <sz val="8"/>
        <rFont val="Segoe UI"/>
        <family val="2"/>
      </rPr>
      <t>(FOB)</t>
    </r>
  </si>
  <si>
    <t>الصادرات (فوب)</t>
  </si>
  <si>
    <t xml:space="preserve">Crude oil </t>
  </si>
  <si>
    <t>النفط الخام</t>
  </si>
  <si>
    <t>Oil products</t>
  </si>
  <si>
    <t>المنتجات النفطية</t>
  </si>
  <si>
    <t>Other exports</t>
  </si>
  <si>
    <t>صادرات أخرى</t>
  </si>
  <si>
    <r>
      <t xml:space="preserve">Imports </t>
    </r>
    <r>
      <rPr>
        <b/>
        <sz val="8"/>
        <rFont val="Segoe UI"/>
        <family val="2"/>
      </rPr>
      <t>(FOB)</t>
    </r>
  </si>
  <si>
    <t>الواردات (فوب)</t>
  </si>
  <si>
    <t>Private sector imports</t>
  </si>
  <si>
    <t>واردات القطاع الخاص</t>
  </si>
  <si>
    <t>Consumption imports</t>
  </si>
  <si>
    <t>واردات استهلاكية</t>
  </si>
  <si>
    <t>Capital imports</t>
  </si>
  <si>
    <t>واردات رأسمالية</t>
  </si>
  <si>
    <t>Oil products (private)</t>
  </si>
  <si>
    <t>منتجات نفطية (خاص)</t>
  </si>
  <si>
    <t>Government imports</t>
  </si>
  <si>
    <t>واردات حكومية</t>
  </si>
  <si>
    <t>Refined oil imports</t>
  </si>
  <si>
    <t>واردات النفط المكرر</t>
  </si>
  <si>
    <t>Other gov. imports</t>
  </si>
  <si>
    <t>واردات حكومية أخرى</t>
  </si>
  <si>
    <t>Currency printing</t>
  </si>
  <si>
    <t>سك العملة</t>
  </si>
  <si>
    <t>Services, net</t>
  </si>
  <si>
    <t>الخدمات، صاف</t>
  </si>
  <si>
    <t>Receipts</t>
  </si>
  <si>
    <t>مقبوضات</t>
  </si>
  <si>
    <t>Payments</t>
  </si>
  <si>
    <t>مدفوعات</t>
  </si>
  <si>
    <t>Primary income account</t>
  </si>
  <si>
    <t>حساب الدخل الأولي</t>
  </si>
  <si>
    <t>Compensation of employees</t>
  </si>
  <si>
    <t>تعويضات العاملين</t>
  </si>
  <si>
    <t>Investment income</t>
  </si>
  <si>
    <t>دخل الاستثمار</t>
  </si>
  <si>
    <t>Interest</t>
  </si>
  <si>
    <t>فوائد</t>
  </si>
  <si>
    <t xml:space="preserve">Other </t>
  </si>
  <si>
    <t>أخرى</t>
  </si>
  <si>
    <t>Secondary income account</t>
  </si>
  <si>
    <t>حساب الدخل الثانوي</t>
  </si>
  <si>
    <t>Official, net</t>
  </si>
  <si>
    <t>الرسمي، صاف</t>
  </si>
  <si>
    <t>Private, net</t>
  </si>
  <si>
    <t>الخاص، صاف</t>
  </si>
  <si>
    <t xml:space="preserve">Current account </t>
  </si>
  <si>
    <t>الحساب الجاري</t>
  </si>
  <si>
    <t xml:space="preserve">Capital account </t>
  </si>
  <si>
    <t>الحساب الرأسمالي</t>
  </si>
  <si>
    <t>Credit</t>
  </si>
  <si>
    <t>دائن</t>
  </si>
  <si>
    <t>Debit</t>
  </si>
  <si>
    <t>مدين</t>
  </si>
  <si>
    <t>Financial account</t>
  </si>
  <si>
    <t>الحساب المالي</t>
  </si>
  <si>
    <t>Direct investment, net</t>
  </si>
  <si>
    <t>الاستثمار المباشر، صاف</t>
  </si>
  <si>
    <t>Net acquisition of assets</t>
  </si>
  <si>
    <t>صافي اقتناء الأصول</t>
  </si>
  <si>
    <t>Net incurrence of liabilities</t>
  </si>
  <si>
    <t>صافي تحمل الخصوم</t>
  </si>
  <si>
    <t>Portfolio investment, net</t>
  </si>
  <si>
    <t>استثمار الحافظة، صاف</t>
  </si>
  <si>
    <t>Government</t>
  </si>
  <si>
    <t>الحكومة</t>
  </si>
  <si>
    <t>DFI</t>
  </si>
  <si>
    <t>صندوق تنمية العراق</t>
  </si>
  <si>
    <t>Other</t>
  </si>
  <si>
    <t>Private sector</t>
  </si>
  <si>
    <t>القطاع الخاص</t>
  </si>
  <si>
    <t>Other investment, net</t>
  </si>
  <si>
    <t>استثمارات أخرى، صاف</t>
  </si>
  <si>
    <t xml:space="preserve">Errors and omissions </t>
  </si>
  <si>
    <t>السهو والخطأ</t>
  </si>
  <si>
    <t xml:space="preserve">Overall balance </t>
  </si>
  <si>
    <t>الرصيد الكلي</t>
  </si>
  <si>
    <t>Reserves</t>
  </si>
  <si>
    <t>الاحتياطيات</t>
  </si>
  <si>
    <t>Monetary gold</t>
  </si>
  <si>
    <t>الذهب النقدي</t>
  </si>
  <si>
    <t>SDR</t>
  </si>
  <si>
    <t>حقوق السحب الخاصة</t>
  </si>
  <si>
    <t>Position at the Fund</t>
  </si>
  <si>
    <t>المركز لدى الصندوق</t>
  </si>
  <si>
    <t>Foreign assets</t>
  </si>
  <si>
    <t>الأصول الأجنبية</t>
  </si>
  <si>
    <t>of which: travel</t>
  </si>
  <si>
    <t>Q1-2023</t>
  </si>
  <si>
    <t>Q2-2023</t>
  </si>
  <si>
    <t>Q3-2023</t>
  </si>
  <si>
    <t>Q1-2022</t>
  </si>
  <si>
    <t>Q2-2022</t>
  </si>
  <si>
    <t>Q1-2021</t>
  </si>
  <si>
    <t>Q2-2021</t>
  </si>
  <si>
    <t>Q4-2021</t>
  </si>
  <si>
    <t>Q3-2021</t>
  </si>
  <si>
    <t>Q4-2022</t>
  </si>
  <si>
    <t>Q3-2022</t>
  </si>
  <si>
    <t>Q4-2023</t>
  </si>
  <si>
    <t>ومنها السفر:</t>
  </si>
  <si>
    <t>المصدر: البنك المركزي العراقي /دائرة الاحصاء والابحاث/  قسم  ميزان  المدفوعات والتجارة الخارجية</t>
  </si>
  <si>
    <t xml:space="preserve">Source : Central Bank Of Iraq \ Statistical and Research Department \ Balance Of Payments  and  External Trade Division.                </t>
  </si>
  <si>
    <t>Million US$</t>
  </si>
  <si>
    <t xml:space="preserve">مليون دولار </t>
  </si>
  <si>
    <t>yearly 2022</t>
  </si>
  <si>
    <t>yearly 2023</t>
  </si>
  <si>
    <t>yearly 2021</t>
  </si>
  <si>
    <t xml:space="preserve">البيانات ربع السنوية للقطاع الخارجي 2021 -2023 </t>
  </si>
  <si>
    <t>Quarterly data for the external sector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</si>
</sst>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-;_-* #,##0.00\-;_-* &quot;-&quot;??_-;_-@_-"/>
    <numFmt numFmtId="165" formatCode="[$$-409]#,##0.000_ ;\-[$$-409]#,##0.000\ 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#,##0.0"/>
    <numFmt numFmtId="171" formatCode="[$$-409]#,##0.00_ ;\-[$$-409]#,##0.00\ "/>
    <numFmt numFmtId="172" formatCode="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rgb="FF4B82AD"/>
      <name val="Segoe UI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i/>
      <sz val="10"/>
      <name val="Segoe UI"/>
      <family val="2"/>
    </font>
    <font>
      <b/>
      <sz val="8"/>
      <name val="Segoe UI"/>
      <family val="2"/>
    </font>
    <font>
      <sz val="11"/>
      <color theme="1"/>
      <name val="Calibri"/>
      <family val="2"/>
      <charset val="178"/>
      <scheme val="minor"/>
    </font>
    <font>
      <sz val="12"/>
      <name val="Times New Roman"/>
      <family val="1"/>
    </font>
    <font>
      <b/>
      <sz val="10"/>
      <name val="Segoe UI"/>
      <family val="2"/>
    </font>
    <font>
      <sz val="12"/>
      <name val="Arial"/>
      <family val="2"/>
    </font>
    <font>
      <sz val="8"/>
      <name val="Arial"/>
      <family val="2"/>
    </font>
    <font>
      <b/>
      <i/>
      <sz val="10"/>
      <name val="Segoe UI"/>
      <family val="2"/>
    </font>
    <font>
      <b/>
      <sz val="11"/>
      <color rgb="FFC00000"/>
      <name val="Arial"/>
      <family val="2"/>
    </font>
    <font>
      <b/>
      <sz val="14"/>
      <color rgb="FF4B82AD"/>
      <name val="Segoe UI"/>
      <family val="2"/>
    </font>
    <font>
      <sz val="14"/>
      <name val="Arial"/>
      <family val="2"/>
    </font>
    <font>
      <b/>
      <sz val="11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5" fontId="3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5" fillId="0" borderId="0"/>
    <xf numFmtId="0" fontId="3" fillId="0" borderId="0">
      <alignment vertical="top"/>
    </xf>
    <xf numFmtId="171" fontId="2" fillId="0" borderId="0"/>
    <xf numFmtId="171" fontId="5" fillId="0" borderId="0"/>
    <xf numFmtId="0" fontId="2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49" fontId="0" fillId="0" borderId="0" xfId="0" applyNumberFormat="1"/>
    <xf numFmtId="172" fontId="0" fillId="0" borderId="0" xfId="0" applyNumberFormat="1"/>
    <xf numFmtId="171" fontId="7" fillId="2" borderId="1" xfId="19" applyFont="1" applyFill="1" applyBorder="1" applyAlignment="1">
      <alignment wrapText="1"/>
    </xf>
    <xf numFmtId="171" fontId="7" fillId="2" borderId="0" xfId="19" applyFont="1" applyFill="1" applyAlignment="1">
      <alignment wrapText="1"/>
    </xf>
    <xf numFmtId="165" fontId="4" fillId="2" borderId="0" xfId="1" applyFont="1" applyFill="1"/>
    <xf numFmtId="0" fontId="17" fillId="2" borderId="0" xfId="0" applyFont="1" applyFill="1" applyAlignment="1">
      <alignment horizontal="right" vertical="center"/>
    </xf>
    <xf numFmtId="0" fontId="19" fillId="2" borderId="0" xfId="0" applyFont="1" applyFill="1"/>
    <xf numFmtId="0" fontId="7" fillId="3" borderId="2" xfId="0" applyFont="1" applyFill="1" applyBorder="1" applyAlignment="1">
      <alignment vertical="center"/>
    </xf>
    <xf numFmtId="1" fontId="13" fillId="3" borderId="2" xfId="2" applyNumberFormat="1" applyFont="1" applyFill="1" applyBorder="1" applyAlignment="1">
      <alignment horizontal="center"/>
    </xf>
    <xf numFmtId="1" fontId="20" fillId="3" borderId="2" xfId="2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13" fillId="2" borderId="2" xfId="2" applyFont="1" applyFill="1" applyBorder="1" applyAlignment="1">
      <alignment horizontal="right"/>
    </xf>
    <xf numFmtId="3" fontId="16" fillId="2" borderId="2" xfId="2" applyNumberFormat="1" applyFont="1" applyFill="1" applyBorder="1" applyAlignment="1">
      <alignment horizontal="right" indent="1"/>
    </xf>
    <xf numFmtId="3" fontId="13" fillId="2" borderId="2" xfId="2" applyNumberFormat="1" applyFont="1" applyFill="1" applyBorder="1" applyAlignment="1">
      <alignment horizontal="right"/>
    </xf>
    <xf numFmtId="3" fontId="13" fillId="2" borderId="2" xfId="2" applyNumberFormat="1" applyFont="1" applyFill="1" applyBorder="1" applyAlignment="1">
      <alignment horizontal="right" indent="1"/>
    </xf>
    <xf numFmtId="0" fontId="0" fillId="0" borderId="2" xfId="0" applyBorder="1"/>
    <xf numFmtId="0" fontId="0" fillId="2" borderId="2" xfId="0" applyFill="1" applyBorder="1"/>
    <xf numFmtId="172" fontId="8" fillId="3" borderId="2" xfId="2" applyNumberFormat="1" applyFont="1" applyFill="1" applyBorder="1" applyAlignment="1">
      <alignment horizontal="center"/>
    </xf>
    <xf numFmtId="172" fontId="9" fillId="3" borderId="2" xfId="2" applyNumberFormat="1" applyFont="1" applyFill="1" applyBorder="1" applyAlignment="1">
      <alignment horizontal="center"/>
    </xf>
    <xf numFmtId="172" fontId="9" fillId="2" borderId="2" xfId="2" applyNumberFormat="1" applyFont="1" applyFill="1" applyBorder="1" applyAlignment="1">
      <alignment horizontal="center"/>
    </xf>
    <xf numFmtId="0" fontId="13" fillId="2" borderId="2" xfId="2" applyFont="1" applyFill="1" applyBorder="1"/>
    <xf numFmtId="172" fontId="13" fillId="2" borderId="2" xfId="2" applyNumberFormat="1" applyFont="1" applyFill="1" applyBorder="1" applyAlignment="1">
      <alignment horizontal="center"/>
    </xf>
    <xf numFmtId="172" fontId="13" fillId="3" borderId="2" xfId="2" applyNumberFormat="1" applyFont="1" applyFill="1" applyBorder="1" applyAlignment="1">
      <alignment horizontal="center"/>
    </xf>
    <xf numFmtId="2" fontId="13" fillId="2" borderId="2" xfId="2" applyNumberFormat="1" applyFont="1" applyFill="1" applyBorder="1" applyAlignment="1">
      <alignment horizontal="center"/>
    </xf>
    <xf numFmtId="3" fontId="16" fillId="2" borderId="2" xfId="2" applyNumberFormat="1" applyFont="1" applyFill="1" applyBorder="1" applyAlignment="1">
      <alignment horizontal="left" indent="1"/>
    </xf>
    <xf numFmtId="172" fontId="14" fillId="2" borderId="2" xfId="0" applyNumberFormat="1" applyFont="1" applyFill="1" applyBorder="1" applyAlignment="1">
      <alignment horizontal="center"/>
    </xf>
    <xf numFmtId="172" fontId="8" fillId="2" borderId="2" xfId="2" applyNumberFormat="1" applyFont="1" applyFill="1" applyBorder="1" applyAlignment="1">
      <alignment horizontal="center"/>
    </xf>
    <xf numFmtId="3" fontId="13" fillId="2" borderId="2" xfId="2" applyNumberFormat="1" applyFont="1" applyFill="1" applyBorder="1" applyAlignment="1">
      <alignment horizontal="left"/>
    </xf>
    <xf numFmtId="3" fontId="13" fillId="2" borderId="2" xfId="2" applyNumberFormat="1" applyFont="1" applyFill="1" applyBorder="1" applyAlignment="1">
      <alignment horizontal="left" indent="1"/>
    </xf>
    <xf numFmtId="3" fontId="13" fillId="2" borderId="2" xfId="2" applyNumberFormat="1" applyFont="1" applyFill="1" applyBorder="1" applyAlignment="1">
      <alignment horizontal="left" indent="3"/>
    </xf>
    <xf numFmtId="3" fontId="13" fillId="2" borderId="2" xfId="2" applyNumberFormat="1" applyFont="1" applyFill="1" applyBorder="1" applyAlignment="1">
      <alignment horizontal="right" indent="3"/>
    </xf>
    <xf numFmtId="172" fontId="8" fillId="3" borderId="2" xfId="2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horizontal="left" indent="3"/>
    </xf>
    <xf numFmtId="0" fontId="13" fillId="2" borderId="2" xfId="2" applyFont="1" applyFill="1" applyBorder="1" applyAlignment="1">
      <alignment horizontal="right" indent="3"/>
    </xf>
    <xf numFmtId="3" fontId="13" fillId="2" borderId="2" xfId="2" applyNumberFormat="1" applyFont="1" applyFill="1" applyBorder="1"/>
    <xf numFmtId="0" fontId="13" fillId="2" borderId="2" xfId="2" applyFont="1" applyFill="1" applyBorder="1" applyAlignment="1">
      <alignment horizontal="left" indent="1"/>
    </xf>
    <xf numFmtId="0" fontId="13" fillId="2" borderId="2" xfId="2" applyFont="1" applyFill="1" applyBorder="1" applyAlignment="1">
      <alignment horizontal="right" indent="1"/>
    </xf>
    <xf numFmtId="0" fontId="13" fillId="2" borderId="2" xfId="2" applyFont="1" applyFill="1" applyBorder="1" applyAlignment="1">
      <alignment horizontal="left" indent="4"/>
    </xf>
    <xf numFmtId="0" fontId="13" fillId="2" borderId="2" xfId="2" applyFont="1" applyFill="1" applyBorder="1" applyAlignment="1">
      <alignment horizontal="right" indent="4"/>
    </xf>
    <xf numFmtId="3" fontId="13" fillId="2" borderId="2" xfId="2" applyNumberFormat="1" applyFont="1" applyFill="1" applyBorder="1" applyAlignment="1">
      <alignment horizontal="left" indent="4"/>
    </xf>
    <xf numFmtId="3" fontId="13" fillId="2" borderId="2" xfId="2" applyNumberFormat="1" applyFont="1" applyFill="1" applyBorder="1" applyAlignment="1">
      <alignment horizontal="right" indent="4"/>
    </xf>
    <xf numFmtId="3" fontId="13" fillId="2" borderId="2" xfId="2" applyNumberFormat="1" applyFont="1" applyFill="1" applyBorder="1" applyAlignment="1">
      <alignment horizontal="left" indent="2"/>
    </xf>
    <xf numFmtId="3" fontId="13" fillId="2" borderId="2" xfId="2" applyNumberFormat="1" applyFont="1" applyFill="1" applyBorder="1" applyAlignment="1">
      <alignment horizontal="right" indent="2"/>
    </xf>
    <xf numFmtId="3" fontId="13" fillId="2" borderId="2" xfId="2" applyNumberFormat="1" applyFont="1" applyFill="1" applyBorder="1" applyAlignment="1">
      <alignment horizontal="left" indent="5"/>
    </xf>
    <xf numFmtId="3" fontId="13" fillId="2" borderId="2" xfId="2" applyNumberFormat="1" applyFont="1" applyFill="1" applyBorder="1" applyAlignment="1">
      <alignment horizontal="right" indent="5"/>
    </xf>
    <xf numFmtId="3" fontId="13" fillId="2" borderId="2" xfId="0" applyNumberFormat="1" applyFont="1" applyFill="1" applyBorder="1" applyAlignment="1">
      <alignment horizontal="left" indent="2"/>
    </xf>
    <xf numFmtId="172" fontId="8" fillId="3" borderId="2" xfId="19" applyNumberFormat="1" applyFont="1" applyFill="1" applyBorder="1" applyAlignment="1">
      <alignment horizontal="center"/>
    </xf>
    <xf numFmtId="172" fontId="8" fillId="2" borderId="2" xfId="19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right" indent="2"/>
    </xf>
    <xf numFmtId="3" fontId="8" fillId="2" borderId="2" xfId="2" applyNumberFormat="1" applyFont="1" applyFill="1" applyBorder="1" applyAlignment="1">
      <alignment horizontal="left" indent="2"/>
    </xf>
    <xf numFmtId="172" fontId="0" fillId="2" borderId="2" xfId="0" applyNumberFormat="1" applyFill="1" applyBorder="1"/>
    <xf numFmtId="3" fontId="8" fillId="2" borderId="2" xfId="2" applyNumberFormat="1" applyFont="1" applyFill="1" applyBorder="1" applyAlignment="1">
      <alignment horizontal="right" indent="2"/>
    </xf>
    <xf numFmtId="165" fontId="18" fillId="2" borderId="0" xfId="1" applyFont="1" applyFill="1" applyAlignment="1">
      <alignment horizontal="center"/>
    </xf>
  </cellXfs>
  <cellStyles count="34">
    <cellStyle name="1 indent" xfId="3"/>
    <cellStyle name="1 indent 2 2" xfId="4"/>
    <cellStyle name="2 indents" xfId="5"/>
    <cellStyle name="2 indents 2 2" xfId="6"/>
    <cellStyle name="3 indents" xfId="7"/>
    <cellStyle name="4 indents" xfId="8"/>
    <cellStyle name="Comma 11" xfId="9"/>
    <cellStyle name="Comma 2" xfId="10"/>
    <cellStyle name="Comma 3" xfId="33"/>
    <cellStyle name="Comma 6" xfId="11"/>
    <cellStyle name="imf-one decimal" xfId="12"/>
    <cellStyle name="imf-zero decimal" xfId="13"/>
    <cellStyle name="imf-zero decimal 2 2" xfId="14"/>
    <cellStyle name="imf-zero decimal 3" xfId="15"/>
    <cellStyle name="imf-zero decimal 5" xfId="16"/>
    <cellStyle name="Normal" xfId="0" builtinId="0"/>
    <cellStyle name="Normal 10" xfId="17"/>
    <cellStyle name="Normal 16" xfId="18"/>
    <cellStyle name="Normal 2" xfId="19"/>
    <cellStyle name="Normal 2 2" xfId="20"/>
    <cellStyle name="Normal 2 6 2" xfId="21"/>
    <cellStyle name="Normal 205" xfId="1"/>
    <cellStyle name="Normal 205 2" xfId="22"/>
    <cellStyle name="Normal 277" xfId="23"/>
    <cellStyle name="Normal 3" xfId="24"/>
    <cellStyle name="Normal 4" xfId="25"/>
    <cellStyle name="Normal 5" xfId="26"/>
    <cellStyle name="Normal 5 5 3" xfId="27"/>
    <cellStyle name="Normal 6" xfId="28"/>
    <cellStyle name="Normal 6 2" xfId="29"/>
    <cellStyle name="Normal 7" xfId="30"/>
    <cellStyle name="Normal 8" xfId="32"/>
    <cellStyle name="Normal_DMSDR1S-1962146-v1-IRAQ  Analysis of Balance of Payment for the Years (1988-2001) 2" xfId="2"/>
    <cellStyle name="Percent 12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189"/>
  <sheetViews>
    <sheetView tabSelected="1" workbookViewId="0">
      <selection activeCell="T4" sqref="T4"/>
    </sheetView>
  </sheetViews>
  <sheetFormatPr defaultRowHeight="12.75" x14ac:dyDescent="0.2"/>
  <cols>
    <col min="2" max="2" width="33.140625" customWidth="1"/>
    <col min="3" max="6" width="8.140625" bestFit="1" customWidth="1"/>
    <col min="7" max="7" width="12.7109375" customWidth="1"/>
    <col min="8" max="10" width="8.140625" bestFit="1" customWidth="1"/>
    <col min="11" max="11" width="10.42578125" customWidth="1"/>
    <col min="12" max="12" width="13.140625" customWidth="1"/>
    <col min="13" max="14" width="8.5703125" bestFit="1" customWidth="1"/>
    <col min="15" max="15" width="8.140625" bestFit="1" customWidth="1"/>
    <col min="16" max="16" width="8.28515625" bestFit="1" customWidth="1"/>
    <col min="17" max="17" width="13" bestFit="1" customWidth="1"/>
    <col min="18" max="18" width="29.5703125" customWidth="1"/>
  </cols>
  <sheetData>
    <row r="2" spans="1:18" ht="20.25" x14ac:dyDescent="0.35">
      <c r="A2" s="15"/>
      <c r="B2" s="15"/>
      <c r="C2" s="15"/>
      <c r="D2" s="15"/>
      <c r="E2" s="15"/>
      <c r="F2" s="63" t="s">
        <v>112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15"/>
    </row>
    <row r="3" spans="1:18" ht="20.25" x14ac:dyDescent="0.35">
      <c r="B3" s="1"/>
      <c r="C3" s="1"/>
      <c r="D3" s="1"/>
      <c r="E3" s="1"/>
      <c r="F3" s="17"/>
      <c r="G3" s="17"/>
      <c r="H3" s="63" t="s">
        <v>113</v>
      </c>
      <c r="I3" s="63"/>
      <c r="J3" s="63"/>
      <c r="K3" s="63"/>
      <c r="L3" s="63"/>
      <c r="M3" s="63"/>
      <c r="N3" s="63"/>
      <c r="O3" s="63"/>
      <c r="P3" s="17"/>
      <c r="Q3" s="1"/>
    </row>
    <row r="4" spans="1:18" ht="19.5" customHeight="1" x14ac:dyDescent="0.2">
      <c r="B4" s="2"/>
      <c r="C4" s="2"/>
      <c r="D4" s="2"/>
      <c r="E4" s="2"/>
      <c r="F4" s="2"/>
      <c r="G4" s="13"/>
      <c r="H4" s="2"/>
      <c r="I4" s="2"/>
      <c r="J4" s="2"/>
      <c r="K4" s="2"/>
      <c r="L4" s="13"/>
      <c r="M4" s="13"/>
      <c r="N4" s="13"/>
      <c r="O4" s="13"/>
      <c r="P4" s="14"/>
      <c r="Q4" s="13"/>
      <c r="R4" s="16"/>
    </row>
    <row r="5" spans="1:18" ht="30" customHeight="1" x14ac:dyDescent="0.3">
      <c r="B5" s="18" t="s">
        <v>107</v>
      </c>
      <c r="C5" s="19" t="s">
        <v>97</v>
      </c>
      <c r="D5" s="19" t="s">
        <v>98</v>
      </c>
      <c r="E5" s="19" t="s">
        <v>100</v>
      </c>
      <c r="F5" s="19" t="s">
        <v>99</v>
      </c>
      <c r="G5" s="20" t="s">
        <v>111</v>
      </c>
      <c r="H5" s="19" t="s">
        <v>95</v>
      </c>
      <c r="I5" s="19" t="s">
        <v>96</v>
      </c>
      <c r="J5" s="19" t="s">
        <v>102</v>
      </c>
      <c r="K5" s="19" t="s">
        <v>101</v>
      </c>
      <c r="L5" s="20" t="s">
        <v>109</v>
      </c>
      <c r="M5" s="19" t="s">
        <v>92</v>
      </c>
      <c r="N5" s="19" t="s">
        <v>93</v>
      </c>
      <c r="O5" s="19" t="s">
        <v>94</v>
      </c>
      <c r="P5" s="19" t="s">
        <v>103</v>
      </c>
      <c r="Q5" s="20" t="s">
        <v>110</v>
      </c>
      <c r="R5" s="18" t="s">
        <v>108</v>
      </c>
    </row>
    <row r="6" spans="1:18" ht="14.25" x14ac:dyDescent="0.25">
      <c r="B6" s="26"/>
      <c r="C6" s="27"/>
      <c r="D6" s="27"/>
      <c r="E6" s="27"/>
      <c r="F6" s="27"/>
      <c r="G6" s="28"/>
      <c r="H6" s="27"/>
      <c r="I6" s="27"/>
      <c r="J6" s="27"/>
      <c r="K6" s="27"/>
      <c r="L6" s="29"/>
      <c r="M6" s="30"/>
      <c r="N6" s="30"/>
      <c r="O6" s="30"/>
      <c r="P6" s="30"/>
      <c r="Q6" s="29"/>
      <c r="R6" s="21"/>
    </row>
    <row r="7" spans="1:18" ht="14.25" x14ac:dyDescent="0.25">
      <c r="B7" s="31" t="s">
        <v>0</v>
      </c>
      <c r="C7" s="32">
        <f>(C9-C14)</f>
        <v>10051.599999999999</v>
      </c>
      <c r="D7" s="32">
        <f t="shared" ref="D7:F7" si="0">(D9-D14)</f>
        <v>8980.7000000000025</v>
      </c>
      <c r="E7" s="32">
        <f t="shared" si="0"/>
        <v>9299.3999999999978</v>
      </c>
      <c r="F7" s="32">
        <f t="shared" si="0"/>
        <v>10031.000000000002</v>
      </c>
      <c r="G7" s="33">
        <f>F7+E7+D7+C7</f>
        <v>38362.700000000004</v>
      </c>
      <c r="H7" s="32">
        <f>(H9-H14)</f>
        <v>14406.2</v>
      </c>
      <c r="I7" s="32">
        <f t="shared" ref="I7:K7" si="1">(I9-I14)</f>
        <v>18541.199999999997</v>
      </c>
      <c r="J7" s="32">
        <f t="shared" si="1"/>
        <v>20412.499999999996</v>
      </c>
      <c r="K7" s="32">
        <f t="shared" si="1"/>
        <v>17770.100000000002</v>
      </c>
      <c r="L7" s="33">
        <f t="shared" ref="L7:M7" si="2">L9-L14</f>
        <v>71129.999999999985</v>
      </c>
      <c r="M7" s="34">
        <f t="shared" si="2"/>
        <v>15891.2</v>
      </c>
      <c r="N7" s="34">
        <f t="shared" ref="N7:O7" si="3">N9-N14</f>
        <v>10405.5</v>
      </c>
      <c r="O7" s="34">
        <f t="shared" si="3"/>
        <v>9267.0000000000018</v>
      </c>
      <c r="P7" s="32">
        <f t="shared" ref="P7" si="4">P9-P14</f>
        <v>7633</v>
      </c>
      <c r="Q7" s="33">
        <f>P7+O7+N7+M7</f>
        <v>43196.7</v>
      </c>
      <c r="R7" s="22" t="s">
        <v>1</v>
      </c>
    </row>
    <row r="8" spans="1:18" ht="15.75" x14ac:dyDescent="0.25">
      <c r="B8" s="35"/>
      <c r="C8" s="36"/>
      <c r="D8" s="36"/>
      <c r="E8" s="36"/>
      <c r="F8" s="36"/>
      <c r="G8" s="28"/>
      <c r="H8" s="36"/>
      <c r="I8" s="36"/>
      <c r="J8" s="36"/>
      <c r="K8" s="36"/>
      <c r="L8" s="28"/>
      <c r="M8" s="37"/>
      <c r="N8" s="37"/>
      <c r="O8" s="37"/>
      <c r="P8" s="37"/>
      <c r="Q8" s="28"/>
      <c r="R8" s="23"/>
    </row>
    <row r="9" spans="1:18" ht="14.25" x14ac:dyDescent="0.25">
      <c r="B9" s="38" t="s">
        <v>2</v>
      </c>
      <c r="C9" s="37">
        <f>C10+C11+C12</f>
        <v>14272.9</v>
      </c>
      <c r="D9" s="37">
        <f>D10+D11+D12</f>
        <v>18146.100000000002</v>
      </c>
      <c r="E9" s="37">
        <f>E10+E11+E12</f>
        <v>19985.399999999998</v>
      </c>
      <c r="F9" s="37">
        <f>F10+F11+F12</f>
        <v>20679.400000000001</v>
      </c>
      <c r="G9" s="28">
        <f t="shared" ref="G9:G71" si="5">F9+E9+D9+C9</f>
        <v>73083.8</v>
      </c>
      <c r="H9" s="37">
        <f>H10+H11+H12</f>
        <v>26691.7</v>
      </c>
      <c r="I9" s="37">
        <f t="shared" ref="I9:K9" si="6">I10+I11+I12</f>
        <v>31283.499999999996</v>
      </c>
      <c r="J9" s="37">
        <f t="shared" si="6"/>
        <v>33134.699999999997</v>
      </c>
      <c r="K9" s="37">
        <f t="shared" si="6"/>
        <v>26934.9</v>
      </c>
      <c r="L9" s="28">
        <f t="shared" ref="L9:M9" si="7">L10+L11+L12</f>
        <v>118044.79999999999</v>
      </c>
      <c r="M9" s="37">
        <f t="shared" si="7"/>
        <v>23109</v>
      </c>
      <c r="N9" s="37">
        <f t="shared" ref="N9:O9" si="8">N10+N11+N12</f>
        <v>23001.8</v>
      </c>
      <c r="O9" s="37">
        <f t="shared" si="8"/>
        <v>25190.7</v>
      </c>
      <c r="P9" s="37">
        <f t="shared" ref="P9" si="9">P10+P11+P12</f>
        <v>27847.699999999997</v>
      </c>
      <c r="Q9" s="28">
        <f t="shared" ref="Q9:Q71" si="10">P9+O9+N9+M9</f>
        <v>99149.2</v>
      </c>
      <c r="R9" s="24" t="s">
        <v>3</v>
      </c>
    </row>
    <row r="10" spans="1:18" ht="14.25" x14ac:dyDescent="0.25">
      <c r="B10" s="39" t="s">
        <v>4</v>
      </c>
      <c r="C10" s="37">
        <v>13161</v>
      </c>
      <c r="D10" s="37">
        <v>17130.900000000001</v>
      </c>
      <c r="E10" s="37">
        <v>18933.3</v>
      </c>
      <c r="F10" s="37">
        <v>19578.5</v>
      </c>
      <c r="G10" s="28">
        <f t="shared" si="5"/>
        <v>68803.700000000012</v>
      </c>
      <c r="H10" s="37">
        <v>25600.9</v>
      </c>
      <c r="I10" s="37">
        <v>29613.8</v>
      </c>
      <c r="J10" s="37">
        <v>31947.1</v>
      </c>
      <c r="K10" s="37">
        <v>25935.4</v>
      </c>
      <c r="L10" s="28">
        <v>113097.2</v>
      </c>
      <c r="M10" s="37">
        <v>22048.3</v>
      </c>
      <c r="N10" s="37">
        <v>21734.799999999999</v>
      </c>
      <c r="O10" s="37">
        <v>24127.3</v>
      </c>
      <c r="P10" s="37">
        <v>26578.1</v>
      </c>
      <c r="Q10" s="28">
        <f t="shared" si="10"/>
        <v>94488.5</v>
      </c>
      <c r="R10" s="25" t="s">
        <v>5</v>
      </c>
    </row>
    <row r="11" spans="1:18" ht="14.25" x14ac:dyDescent="0.25">
      <c r="B11" s="39" t="s">
        <v>6</v>
      </c>
      <c r="C11" s="37">
        <v>1065.5999999999999</v>
      </c>
      <c r="D11" s="37">
        <v>960</v>
      </c>
      <c r="E11" s="37">
        <v>968.5</v>
      </c>
      <c r="F11" s="37">
        <v>1027.4000000000001</v>
      </c>
      <c r="G11" s="28">
        <f t="shared" si="5"/>
        <v>4021.5</v>
      </c>
      <c r="H11" s="37">
        <v>1087.0999999999999</v>
      </c>
      <c r="I11" s="37">
        <v>1552.1</v>
      </c>
      <c r="J11" s="37">
        <v>1160.9000000000001</v>
      </c>
      <c r="K11" s="37">
        <v>966.3</v>
      </c>
      <c r="L11" s="28">
        <v>4766.3999999999996</v>
      </c>
      <c r="M11" s="37">
        <v>1035.5</v>
      </c>
      <c r="N11" s="37">
        <v>1176.2</v>
      </c>
      <c r="O11" s="37">
        <v>1012.4</v>
      </c>
      <c r="P11" s="37">
        <v>1008.6</v>
      </c>
      <c r="Q11" s="28">
        <f t="shared" si="10"/>
        <v>4232.7</v>
      </c>
      <c r="R11" s="25" t="s">
        <v>7</v>
      </c>
    </row>
    <row r="12" spans="1:18" ht="14.25" x14ac:dyDescent="0.25">
      <c r="B12" s="39" t="s">
        <v>8</v>
      </c>
      <c r="C12" s="37">
        <v>46.3</v>
      </c>
      <c r="D12" s="37">
        <v>55.2</v>
      </c>
      <c r="E12" s="37">
        <v>83.6</v>
      </c>
      <c r="F12" s="37">
        <v>73.5</v>
      </c>
      <c r="G12" s="28">
        <f t="shared" si="5"/>
        <v>258.60000000000002</v>
      </c>
      <c r="H12" s="37">
        <v>3.7</v>
      </c>
      <c r="I12" s="37">
        <v>117.6</v>
      </c>
      <c r="J12" s="37">
        <v>26.7</v>
      </c>
      <c r="K12" s="37">
        <v>33.200000000000003</v>
      </c>
      <c r="L12" s="28">
        <v>181.2</v>
      </c>
      <c r="M12" s="37">
        <v>25.2</v>
      </c>
      <c r="N12" s="37">
        <v>90.8</v>
      </c>
      <c r="O12" s="37">
        <v>51</v>
      </c>
      <c r="P12" s="37">
        <v>261</v>
      </c>
      <c r="Q12" s="28">
        <f t="shared" si="10"/>
        <v>428</v>
      </c>
      <c r="R12" s="25" t="s">
        <v>9</v>
      </c>
    </row>
    <row r="13" spans="1:18" ht="14.25" x14ac:dyDescent="0.25">
      <c r="B13" s="38"/>
      <c r="C13" s="37"/>
      <c r="D13" s="37"/>
      <c r="E13" s="37"/>
      <c r="F13" s="37"/>
      <c r="G13" s="28"/>
      <c r="H13" s="37"/>
      <c r="I13" s="37"/>
      <c r="J13" s="37"/>
      <c r="K13" s="37"/>
      <c r="L13" s="28"/>
      <c r="M13" s="37"/>
      <c r="N13" s="37"/>
      <c r="O13" s="37"/>
      <c r="P13" s="37"/>
      <c r="Q13" s="28"/>
      <c r="R13" s="24"/>
    </row>
    <row r="14" spans="1:18" ht="14.25" x14ac:dyDescent="0.25">
      <c r="B14" s="38" t="s">
        <v>10</v>
      </c>
      <c r="C14" s="37">
        <f>(C15+C20)</f>
        <v>4221.3</v>
      </c>
      <c r="D14" s="37">
        <f>(D15+D20)</f>
        <v>9165.4</v>
      </c>
      <c r="E14" s="37">
        <f>(E15+E20)</f>
        <v>10686</v>
      </c>
      <c r="F14" s="37">
        <f>(F15+F20)</f>
        <v>10648.4</v>
      </c>
      <c r="G14" s="28">
        <f t="shared" si="5"/>
        <v>34721.100000000006</v>
      </c>
      <c r="H14" s="37">
        <f>(H15+H20)</f>
        <v>12285.5</v>
      </c>
      <c r="I14" s="37">
        <f t="shared" ref="I14:K14" si="11">(I15+I20)</f>
        <v>12742.300000000001</v>
      </c>
      <c r="J14" s="37">
        <f t="shared" si="11"/>
        <v>12722.2</v>
      </c>
      <c r="K14" s="37">
        <f t="shared" si="11"/>
        <v>9164.7999999999993</v>
      </c>
      <c r="L14" s="28">
        <f t="shared" ref="L14:M14" si="12">L15+L20</f>
        <v>46914.8</v>
      </c>
      <c r="M14" s="37">
        <f t="shared" si="12"/>
        <v>7217.7999999999993</v>
      </c>
      <c r="N14" s="37">
        <f t="shared" ref="N14:O14" si="13">N15+N20</f>
        <v>12596.3</v>
      </c>
      <c r="O14" s="37">
        <f t="shared" si="13"/>
        <v>15923.699999999999</v>
      </c>
      <c r="P14" s="37">
        <f t="shared" ref="P14" si="14">P15+P20</f>
        <v>20214.699999999997</v>
      </c>
      <c r="Q14" s="28">
        <f t="shared" si="10"/>
        <v>55952.5</v>
      </c>
      <c r="R14" s="24" t="s">
        <v>11</v>
      </c>
    </row>
    <row r="15" spans="1:18" ht="14.25" x14ac:dyDescent="0.25">
      <c r="B15" s="39" t="s">
        <v>12</v>
      </c>
      <c r="C15" s="37">
        <f>(C16+C17+C18)</f>
        <v>2639.9</v>
      </c>
      <c r="D15" s="37">
        <f>(D16+D17+D18)</f>
        <v>7623</v>
      </c>
      <c r="E15" s="37">
        <f>(E16+E17+E18)</f>
        <v>8163</v>
      </c>
      <c r="F15" s="37">
        <f>(F16+F17+F18)</f>
        <v>7357.3</v>
      </c>
      <c r="G15" s="28">
        <f t="shared" si="5"/>
        <v>25783.200000000001</v>
      </c>
      <c r="H15" s="37">
        <f>(H16+H17+H18)</f>
        <v>7758.7</v>
      </c>
      <c r="I15" s="37">
        <f t="shared" ref="I15:K15" si="15">(I16+I17+I18)</f>
        <v>9029</v>
      </c>
      <c r="J15" s="37">
        <f t="shared" si="15"/>
        <v>10282.1</v>
      </c>
      <c r="K15" s="37">
        <f t="shared" si="15"/>
        <v>5005.1000000000004</v>
      </c>
      <c r="L15" s="28">
        <f t="shared" ref="L15" si="16">L16+L17+L18</f>
        <v>32074.9</v>
      </c>
      <c r="M15" s="37">
        <f>M16+M17+M18</f>
        <v>3525</v>
      </c>
      <c r="N15" s="37">
        <f t="shared" ref="N15:P15" si="17">N16+N17+N18</f>
        <v>8988</v>
      </c>
      <c r="O15" s="37">
        <f t="shared" si="17"/>
        <v>13102.8</v>
      </c>
      <c r="P15" s="37">
        <f t="shared" si="17"/>
        <v>14947.099999999999</v>
      </c>
      <c r="Q15" s="28">
        <f t="shared" si="10"/>
        <v>40562.899999999994</v>
      </c>
      <c r="R15" s="25" t="s">
        <v>13</v>
      </c>
    </row>
    <row r="16" spans="1:18" ht="14.25" x14ac:dyDescent="0.25">
      <c r="B16" s="40" t="s">
        <v>14</v>
      </c>
      <c r="C16" s="37">
        <v>660</v>
      </c>
      <c r="D16" s="37">
        <v>1905.8</v>
      </c>
      <c r="E16" s="37">
        <v>2040.8</v>
      </c>
      <c r="F16" s="37">
        <v>1839.3</v>
      </c>
      <c r="G16" s="28">
        <f t="shared" si="5"/>
        <v>6445.9</v>
      </c>
      <c r="H16" s="37">
        <v>1939.7</v>
      </c>
      <c r="I16" s="37">
        <v>2257.3000000000002</v>
      </c>
      <c r="J16" s="37">
        <v>2570.6</v>
      </c>
      <c r="K16" s="37">
        <v>1251.3</v>
      </c>
      <c r="L16" s="28">
        <v>8018.9</v>
      </c>
      <c r="M16" s="37">
        <v>881.3</v>
      </c>
      <c r="N16" s="37">
        <v>2247</v>
      </c>
      <c r="O16" s="37">
        <v>3275.7</v>
      </c>
      <c r="P16" s="37">
        <v>3736.8</v>
      </c>
      <c r="Q16" s="28">
        <f t="shared" si="10"/>
        <v>10140.799999999999</v>
      </c>
      <c r="R16" s="41" t="s">
        <v>15</v>
      </c>
    </row>
    <row r="17" spans="2:18" ht="14.25" x14ac:dyDescent="0.25">
      <c r="B17" s="40" t="s">
        <v>16</v>
      </c>
      <c r="C17" s="37">
        <v>1979.9</v>
      </c>
      <c r="D17" s="37">
        <v>5717.2</v>
      </c>
      <c r="E17" s="37">
        <v>6122.2</v>
      </c>
      <c r="F17" s="37">
        <v>5518</v>
      </c>
      <c r="G17" s="28">
        <f t="shared" si="5"/>
        <v>19337.300000000003</v>
      </c>
      <c r="H17" s="37">
        <v>5819</v>
      </c>
      <c r="I17" s="37">
        <v>6771.7</v>
      </c>
      <c r="J17" s="37">
        <v>7711.5</v>
      </c>
      <c r="K17" s="37">
        <v>3753.8</v>
      </c>
      <c r="L17" s="28">
        <v>24056</v>
      </c>
      <c r="M17" s="37">
        <v>2643.7</v>
      </c>
      <c r="N17" s="37">
        <v>6741</v>
      </c>
      <c r="O17" s="37">
        <v>9827.1</v>
      </c>
      <c r="P17" s="37">
        <v>11210.3</v>
      </c>
      <c r="Q17" s="28">
        <f t="shared" si="10"/>
        <v>30422.100000000002</v>
      </c>
      <c r="R17" s="41" t="s">
        <v>17</v>
      </c>
    </row>
    <row r="18" spans="2:18" ht="14.25" x14ac:dyDescent="0.25">
      <c r="B18" s="40" t="s">
        <v>18</v>
      </c>
      <c r="C18" s="37">
        <v>0</v>
      </c>
      <c r="D18" s="37">
        <v>0</v>
      </c>
      <c r="E18" s="37">
        <v>0</v>
      </c>
      <c r="F18" s="37">
        <v>0</v>
      </c>
      <c r="G18" s="42">
        <f t="shared" si="5"/>
        <v>0</v>
      </c>
      <c r="H18" s="37">
        <v>0</v>
      </c>
      <c r="I18" s="37">
        <v>0</v>
      </c>
      <c r="J18" s="37">
        <v>0</v>
      </c>
      <c r="K18" s="37">
        <v>0</v>
      </c>
      <c r="L18" s="28">
        <v>0</v>
      </c>
      <c r="M18" s="37">
        <v>0</v>
      </c>
      <c r="N18" s="37">
        <v>0</v>
      </c>
      <c r="O18" s="37">
        <v>0</v>
      </c>
      <c r="P18" s="37">
        <v>0</v>
      </c>
      <c r="Q18" s="28">
        <f t="shared" si="10"/>
        <v>0</v>
      </c>
      <c r="R18" s="41" t="s">
        <v>19</v>
      </c>
    </row>
    <row r="19" spans="2:18" ht="14.25" x14ac:dyDescent="0.25">
      <c r="B19" s="39"/>
      <c r="C19" s="37"/>
      <c r="D19" s="37"/>
      <c r="E19" s="37"/>
      <c r="F19" s="37"/>
      <c r="G19" s="28"/>
      <c r="H19" s="37"/>
      <c r="I19" s="37"/>
      <c r="J19" s="37"/>
      <c r="K19" s="37"/>
      <c r="L19" s="28"/>
      <c r="M19" s="37"/>
      <c r="N19" s="37"/>
      <c r="O19" s="37"/>
      <c r="P19" s="37"/>
      <c r="Q19" s="28"/>
      <c r="R19" s="25"/>
    </row>
    <row r="20" spans="2:18" ht="14.25" x14ac:dyDescent="0.25">
      <c r="B20" s="39" t="s">
        <v>20</v>
      </c>
      <c r="C20" s="37">
        <f>(C21+C22+C23+C24+C25)</f>
        <v>1581.4</v>
      </c>
      <c r="D20" s="37">
        <f>(D21+D22+D23+D24+D25)</f>
        <v>1542.3999999999999</v>
      </c>
      <c r="E20" s="37">
        <f>(E21+E22+E23+E24+E25)</f>
        <v>2522.9999999999995</v>
      </c>
      <c r="F20" s="37">
        <f>(F21+F22+F23+F24+F25)</f>
        <v>3291.1</v>
      </c>
      <c r="G20" s="28">
        <f t="shared" si="5"/>
        <v>8937.9</v>
      </c>
      <c r="H20" s="37">
        <f>(H21+H22+H23+H24+H25)</f>
        <v>4526.8</v>
      </c>
      <c r="I20" s="37">
        <f t="shared" ref="I20:K20" si="18">(I21+I22+I23+I24+I25)</f>
        <v>3713.3000000000006</v>
      </c>
      <c r="J20" s="37">
        <f t="shared" si="18"/>
        <v>2440.0999999999995</v>
      </c>
      <c r="K20" s="37">
        <f t="shared" si="18"/>
        <v>4159.7</v>
      </c>
      <c r="L20" s="28">
        <f t="shared" ref="L20:M20" si="19">L21+L22+L23+L24+L25</f>
        <v>14839.9</v>
      </c>
      <c r="M20" s="37">
        <f t="shared" si="19"/>
        <v>3692.7999999999997</v>
      </c>
      <c r="N20" s="37">
        <f t="shared" ref="N20:O20" si="20">N21+N22+N23+N24+N25</f>
        <v>3608.2999999999997</v>
      </c>
      <c r="O20" s="37">
        <f t="shared" si="20"/>
        <v>2820.9</v>
      </c>
      <c r="P20" s="37">
        <f t="shared" ref="P20" si="21">P21+P22+P23+P24+P25</f>
        <v>5267.6</v>
      </c>
      <c r="Q20" s="28">
        <f t="shared" si="10"/>
        <v>15389.599999999999</v>
      </c>
      <c r="R20" s="25" t="s">
        <v>21</v>
      </c>
    </row>
    <row r="21" spans="2:18" ht="14.25" x14ac:dyDescent="0.25">
      <c r="B21" s="40" t="s">
        <v>14</v>
      </c>
      <c r="C21" s="37">
        <v>483.7</v>
      </c>
      <c r="D21" s="37">
        <v>406.8</v>
      </c>
      <c r="E21" s="37">
        <v>656.3</v>
      </c>
      <c r="F21" s="37">
        <v>1312.1</v>
      </c>
      <c r="G21" s="28">
        <f t="shared" si="5"/>
        <v>2858.8999999999996</v>
      </c>
      <c r="H21" s="37">
        <v>2232.1999999999998</v>
      </c>
      <c r="I21" s="37">
        <v>1509.4</v>
      </c>
      <c r="J21" s="37">
        <v>741.8</v>
      </c>
      <c r="K21" s="37">
        <v>1042.9000000000001</v>
      </c>
      <c r="L21" s="28">
        <v>5526.3</v>
      </c>
      <c r="M21" s="37">
        <v>1424.4</v>
      </c>
      <c r="N21" s="37">
        <v>1911.3</v>
      </c>
      <c r="O21" s="37">
        <v>1617.2</v>
      </c>
      <c r="P21" s="37">
        <v>2087.1999999999998</v>
      </c>
      <c r="Q21" s="28">
        <f t="shared" si="10"/>
        <v>7040.1</v>
      </c>
      <c r="R21" s="41" t="s">
        <v>15</v>
      </c>
    </row>
    <row r="22" spans="2:18" ht="14.25" x14ac:dyDescent="0.25">
      <c r="B22" s="40" t="s">
        <v>16</v>
      </c>
      <c r="C22" s="37">
        <v>367.1</v>
      </c>
      <c r="D22" s="37">
        <v>210.6</v>
      </c>
      <c r="E22" s="37">
        <v>571.79999999999995</v>
      </c>
      <c r="F22" s="37">
        <v>305.89999999999998</v>
      </c>
      <c r="G22" s="28">
        <f t="shared" si="5"/>
        <v>1455.4</v>
      </c>
      <c r="H22" s="37">
        <v>296.2</v>
      </c>
      <c r="I22" s="37">
        <v>431.9</v>
      </c>
      <c r="J22" s="37">
        <v>491</v>
      </c>
      <c r="K22" s="37">
        <v>1449.6</v>
      </c>
      <c r="L22" s="28">
        <v>2668.7</v>
      </c>
      <c r="M22" s="37">
        <v>596</v>
      </c>
      <c r="N22" s="37">
        <v>82.4</v>
      </c>
      <c r="O22" s="37">
        <v>52.5</v>
      </c>
      <c r="P22" s="37">
        <v>1549.1</v>
      </c>
      <c r="Q22" s="28">
        <f t="shared" si="10"/>
        <v>2280</v>
      </c>
      <c r="R22" s="41" t="s">
        <v>17</v>
      </c>
    </row>
    <row r="23" spans="2:18" ht="14.25" x14ac:dyDescent="0.25">
      <c r="B23" s="40" t="s">
        <v>22</v>
      </c>
      <c r="C23" s="37">
        <v>598.70000000000005</v>
      </c>
      <c r="D23" s="37">
        <v>800.3</v>
      </c>
      <c r="E23" s="37">
        <v>1158.3</v>
      </c>
      <c r="F23" s="37">
        <v>1175.4000000000001</v>
      </c>
      <c r="G23" s="28">
        <f t="shared" si="5"/>
        <v>3732.7</v>
      </c>
      <c r="H23" s="37">
        <v>1750.5</v>
      </c>
      <c r="I23" s="37">
        <v>1636.3</v>
      </c>
      <c r="J23" s="37">
        <v>1203.0999999999999</v>
      </c>
      <c r="K23" s="37">
        <v>1589.2</v>
      </c>
      <c r="L23" s="28">
        <v>6179.1</v>
      </c>
      <c r="M23" s="37">
        <v>1506.6</v>
      </c>
      <c r="N23" s="37">
        <v>1326.8</v>
      </c>
      <c r="O23" s="37">
        <v>1138.2</v>
      </c>
      <c r="P23" s="37">
        <v>1598.2</v>
      </c>
      <c r="Q23" s="28">
        <f t="shared" si="10"/>
        <v>5569.7999999999993</v>
      </c>
      <c r="R23" s="41" t="s">
        <v>23</v>
      </c>
    </row>
    <row r="24" spans="2:18" ht="14.25" x14ac:dyDescent="0.25">
      <c r="B24" s="40" t="s">
        <v>24</v>
      </c>
      <c r="C24" s="37">
        <v>129.9</v>
      </c>
      <c r="D24" s="37">
        <v>122.8</v>
      </c>
      <c r="E24" s="37">
        <v>135.1</v>
      </c>
      <c r="F24" s="37">
        <v>490.7</v>
      </c>
      <c r="G24" s="28">
        <f t="shared" si="5"/>
        <v>878.49999999999989</v>
      </c>
      <c r="H24" s="37">
        <v>245.1</v>
      </c>
      <c r="I24" s="37">
        <v>134.30000000000001</v>
      </c>
      <c r="J24" s="37">
        <v>4.2</v>
      </c>
      <c r="K24" s="37">
        <v>72.8</v>
      </c>
      <c r="L24" s="28">
        <v>456.4</v>
      </c>
      <c r="M24" s="37">
        <v>156.69999999999999</v>
      </c>
      <c r="N24" s="37">
        <v>281.7</v>
      </c>
      <c r="O24" s="37">
        <v>10.6</v>
      </c>
      <c r="P24" s="37">
        <v>22.1</v>
      </c>
      <c r="Q24" s="28">
        <f t="shared" si="10"/>
        <v>471.09999999999997</v>
      </c>
      <c r="R24" s="41" t="s">
        <v>25</v>
      </c>
    </row>
    <row r="25" spans="2:18" ht="14.25" x14ac:dyDescent="0.25">
      <c r="B25" s="43" t="s">
        <v>26</v>
      </c>
      <c r="C25" s="37">
        <v>2</v>
      </c>
      <c r="D25" s="37">
        <v>1.9</v>
      </c>
      <c r="E25" s="37">
        <v>1.5</v>
      </c>
      <c r="F25" s="37">
        <v>7</v>
      </c>
      <c r="G25" s="28">
        <f t="shared" si="5"/>
        <v>12.4</v>
      </c>
      <c r="H25" s="37">
        <v>2.8</v>
      </c>
      <c r="I25" s="37">
        <v>1.4</v>
      </c>
      <c r="J25" s="37">
        <v>0</v>
      </c>
      <c r="K25" s="37">
        <v>5.2</v>
      </c>
      <c r="L25" s="28">
        <v>9.4</v>
      </c>
      <c r="M25" s="37">
        <v>9.1</v>
      </c>
      <c r="N25" s="37">
        <v>6.1</v>
      </c>
      <c r="O25" s="37">
        <v>2.4</v>
      </c>
      <c r="P25" s="37">
        <v>11</v>
      </c>
      <c r="Q25" s="28">
        <f t="shared" si="10"/>
        <v>28.6</v>
      </c>
      <c r="R25" s="44" t="s">
        <v>27</v>
      </c>
    </row>
    <row r="26" spans="2:18" ht="14.25" x14ac:dyDescent="0.25">
      <c r="B26" s="43"/>
      <c r="C26" s="37"/>
      <c r="D26" s="37"/>
      <c r="E26" s="37"/>
      <c r="F26" s="37"/>
      <c r="G26" s="28"/>
      <c r="H26" s="37"/>
      <c r="I26" s="37"/>
      <c r="J26" s="37"/>
      <c r="K26" s="37"/>
      <c r="L26" s="28"/>
      <c r="M26" s="37"/>
      <c r="N26" s="37"/>
      <c r="O26" s="37"/>
      <c r="P26" s="37"/>
      <c r="Q26" s="28"/>
      <c r="R26" s="44"/>
    </row>
    <row r="27" spans="2:18" ht="14.25" x14ac:dyDescent="0.25">
      <c r="B27" s="45" t="s">
        <v>28</v>
      </c>
      <c r="C27" s="32">
        <f>(C28-C30)</f>
        <v>-735.2</v>
      </c>
      <c r="D27" s="32">
        <f>(D28-D30)</f>
        <v>-2414.3000000000002</v>
      </c>
      <c r="E27" s="32">
        <f t="shared" ref="E27:F27" si="22">(E28-E30)</f>
        <v>-3798.7999999999997</v>
      </c>
      <c r="F27" s="32">
        <f t="shared" si="22"/>
        <v>-3860.8</v>
      </c>
      <c r="G27" s="33">
        <f>F27+E27+D27+C27</f>
        <v>-10809.100000000002</v>
      </c>
      <c r="H27" s="32">
        <f>(H28-H30)</f>
        <v>-4559.4000000000005</v>
      </c>
      <c r="I27" s="32">
        <f t="shared" ref="I27:K27" si="23">(I28-I30)</f>
        <v>-3497.7999999999997</v>
      </c>
      <c r="J27" s="32">
        <f t="shared" si="23"/>
        <v>-3300.9000000000005</v>
      </c>
      <c r="K27" s="32">
        <f t="shared" si="23"/>
        <v>-1854.6000000000004</v>
      </c>
      <c r="L27" s="33">
        <f t="shared" ref="L27:M27" si="24">L28-L30</f>
        <v>-13212.7</v>
      </c>
      <c r="M27" s="32">
        <f t="shared" si="24"/>
        <v>-2364.8000000000002</v>
      </c>
      <c r="N27" s="32">
        <f t="shared" ref="N27:O27" si="25">N28-N30</f>
        <v>-5316.1</v>
      </c>
      <c r="O27" s="32">
        <f t="shared" si="25"/>
        <v>-4407.8999999999996</v>
      </c>
      <c r="P27" s="32">
        <f t="shared" ref="P27" si="26">P28-P30</f>
        <v>-4435.2000000000007</v>
      </c>
      <c r="Q27" s="33">
        <f t="shared" si="10"/>
        <v>-16524</v>
      </c>
      <c r="R27" s="24" t="s">
        <v>29</v>
      </c>
    </row>
    <row r="28" spans="2:18" ht="14.25" x14ac:dyDescent="0.25">
      <c r="B28" s="39" t="s">
        <v>30</v>
      </c>
      <c r="C28" s="37">
        <v>1237.0999999999999</v>
      </c>
      <c r="D28" s="37">
        <v>1133.5</v>
      </c>
      <c r="E28" s="37">
        <v>1386.1</v>
      </c>
      <c r="F28" s="37">
        <v>1420</v>
      </c>
      <c r="G28" s="28">
        <f>F28+E28+D28+C28</f>
        <v>5176.7</v>
      </c>
      <c r="H28" s="37">
        <v>1771.7</v>
      </c>
      <c r="I28" s="37">
        <v>1843.6</v>
      </c>
      <c r="J28" s="37">
        <v>3094.7</v>
      </c>
      <c r="K28" s="37">
        <v>2324</v>
      </c>
      <c r="L28" s="28">
        <v>9034</v>
      </c>
      <c r="M28" s="37">
        <v>2515.3000000000002</v>
      </c>
      <c r="N28" s="37">
        <v>2444.1999999999998</v>
      </c>
      <c r="O28" s="37">
        <v>1617.1</v>
      </c>
      <c r="P28" s="37">
        <v>2126.1</v>
      </c>
      <c r="Q28" s="28">
        <f t="shared" si="10"/>
        <v>8702.7000000000007</v>
      </c>
      <c r="R28" s="25" t="s">
        <v>31</v>
      </c>
    </row>
    <row r="29" spans="2:18" ht="14.25" x14ac:dyDescent="0.25">
      <c r="B29" s="39" t="s">
        <v>91</v>
      </c>
      <c r="C29" s="37">
        <v>265.8</v>
      </c>
      <c r="D29" s="37">
        <v>348.3</v>
      </c>
      <c r="E29" s="37">
        <v>709.8</v>
      </c>
      <c r="F29" s="37">
        <v>639.29999999999995</v>
      </c>
      <c r="G29" s="28">
        <f>F29+E29+D29+C29</f>
        <v>1963.1999999999998</v>
      </c>
      <c r="H29" s="37">
        <v>862.3</v>
      </c>
      <c r="I29" s="37">
        <v>838.7</v>
      </c>
      <c r="J29" s="37">
        <v>1938.3</v>
      </c>
      <c r="K29" s="37">
        <v>1099.2</v>
      </c>
      <c r="L29" s="28">
        <f>H29+I29+J29+K29</f>
        <v>4738.5</v>
      </c>
      <c r="M29" s="37">
        <v>1415.4</v>
      </c>
      <c r="N29" s="37">
        <v>1388.4</v>
      </c>
      <c r="O29" s="37">
        <v>618.6</v>
      </c>
      <c r="P29" s="37">
        <v>1147.9000000000001</v>
      </c>
      <c r="Q29" s="28">
        <f t="shared" si="10"/>
        <v>4570.3</v>
      </c>
      <c r="R29" s="25" t="s">
        <v>104</v>
      </c>
    </row>
    <row r="30" spans="2:18" ht="14.25" x14ac:dyDescent="0.25">
      <c r="B30" s="39" t="s">
        <v>32</v>
      </c>
      <c r="C30" s="37">
        <v>1972.3</v>
      </c>
      <c r="D30" s="37">
        <v>3547.8</v>
      </c>
      <c r="E30" s="37">
        <v>5184.8999999999996</v>
      </c>
      <c r="F30" s="37">
        <v>5280.8</v>
      </c>
      <c r="G30" s="28">
        <f t="shared" si="5"/>
        <v>15985.8</v>
      </c>
      <c r="H30" s="37">
        <v>6331.1</v>
      </c>
      <c r="I30" s="37">
        <v>5341.4</v>
      </c>
      <c r="J30" s="37">
        <v>6395.6</v>
      </c>
      <c r="K30" s="37">
        <v>4178.6000000000004</v>
      </c>
      <c r="L30" s="28">
        <v>22246.7</v>
      </c>
      <c r="M30" s="37">
        <v>4880.1000000000004</v>
      </c>
      <c r="N30" s="37">
        <v>7760.3</v>
      </c>
      <c r="O30" s="37">
        <v>6025</v>
      </c>
      <c r="P30" s="37">
        <v>6561.3</v>
      </c>
      <c r="Q30" s="28">
        <f t="shared" si="10"/>
        <v>25226.699999999997</v>
      </c>
      <c r="R30" s="25" t="s">
        <v>33</v>
      </c>
    </row>
    <row r="31" spans="2:18" ht="14.25" x14ac:dyDescent="0.25">
      <c r="B31" s="39" t="s">
        <v>91</v>
      </c>
      <c r="C31" s="37">
        <v>881.1</v>
      </c>
      <c r="D31" s="37">
        <v>1372.3</v>
      </c>
      <c r="E31" s="37">
        <v>2569.9</v>
      </c>
      <c r="F31" s="37">
        <v>2629.5</v>
      </c>
      <c r="G31" s="28">
        <f t="shared" si="5"/>
        <v>7452.8</v>
      </c>
      <c r="H31" s="37">
        <v>3406.6</v>
      </c>
      <c r="I31" s="37">
        <v>2387.4</v>
      </c>
      <c r="J31" s="37">
        <v>3259.2</v>
      </c>
      <c r="K31" s="37">
        <v>1770.8</v>
      </c>
      <c r="L31" s="28">
        <f>H31+I31+J31+K31</f>
        <v>10824</v>
      </c>
      <c r="M31" s="37">
        <v>2616.1999999999998</v>
      </c>
      <c r="N31" s="37">
        <v>4407.5</v>
      </c>
      <c r="O31" s="37">
        <v>1922.6</v>
      </c>
      <c r="P31" s="37">
        <v>1616.3</v>
      </c>
      <c r="Q31" s="28">
        <f t="shared" si="10"/>
        <v>10562.599999999999</v>
      </c>
      <c r="R31" s="25" t="s">
        <v>104</v>
      </c>
    </row>
    <row r="32" spans="2:18" ht="14.25" x14ac:dyDescent="0.25">
      <c r="B32" s="31" t="s">
        <v>34</v>
      </c>
      <c r="C32" s="32">
        <f>(C33+C34)</f>
        <v>-569.80000000000007</v>
      </c>
      <c r="D32" s="32">
        <f>(D33+D34)</f>
        <v>-428.20000000000005</v>
      </c>
      <c r="E32" s="32">
        <f>(E33+E34)</f>
        <v>-725.69999999999993</v>
      </c>
      <c r="F32" s="32">
        <f>(F33+F34)</f>
        <v>-340.5</v>
      </c>
      <c r="G32" s="33">
        <f t="shared" si="5"/>
        <v>-2064.1999999999998</v>
      </c>
      <c r="H32" s="32">
        <f>(H33+H34)</f>
        <v>-550.29999999999995</v>
      </c>
      <c r="I32" s="32">
        <f t="shared" ref="I32:K32" si="27">(I33+I34)</f>
        <v>-327.5</v>
      </c>
      <c r="J32" s="32">
        <f t="shared" si="27"/>
        <v>-289.90000000000003</v>
      </c>
      <c r="K32" s="32">
        <f t="shared" si="27"/>
        <v>221.49999999999994</v>
      </c>
      <c r="L32" s="33">
        <f t="shared" ref="L32:M32" si="28">L33+L34</f>
        <v>-946.20000000000016</v>
      </c>
      <c r="M32" s="32">
        <f t="shared" si="28"/>
        <v>-5.1000000000000227</v>
      </c>
      <c r="N32" s="32">
        <f t="shared" ref="N32:O32" si="29">N33+N34</f>
        <v>790.8</v>
      </c>
      <c r="O32" s="32">
        <f t="shared" si="29"/>
        <v>72.700000000000074</v>
      </c>
      <c r="P32" s="32">
        <f t="shared" ref="P32" si="30">P33+P34</f>
        <v>114.89999999999995</v>
      </c>
      <c r="Q32" s="33">
        <f t="shared" si="10"/>
        <v>973.3</v>
      </c>
      <c r="R32" s="22" t="s">
        <v>35</v>
      </c>
    </row>
    <row r="33" spans="2:18" ht="14.25" x14ac:dyDescent="0.25">
      <c r="B33" s="46" t="s">
        <v>36</v>
      </c>
      <c r="C33" s="37">
        <v>3.4</v>
      </c>
      <c r="D33" s="37">
        <v>9.5</v>
      </c>
      <c r="E33" s="37">
        <v>4.7</v>
      </c>
      <c r="F33" s="37">
        <v>3.5</v>
      </c>
      <c r="G33" s="28">
        <f t="shared" si="5"/>
        <v>21.099999999999998</v>
      </c>
      <c r="H33" s="37">
        <v>13.6</v>
      </c>
      <c r="I33" s="37">
        <v>18.100000000000001</v>
      </c>
      <c r="J33" s="37">
        <v>10.7</v>
      </c>
      <c r="K33" s="37">
        <v>21</v>
      </c>
      <c r="L33" s="28">
        <v>63.4</v>
      </c>
      <c r="M33" s="37">
        <v>21</v>
      </c>
      <c r="N33" s="37">
        <v>10.8</v>
      </c>
      <c r="O33" s="37">
        <v>25.9</v>
      </c>
      <c r="P33" s="37">
        <v>13.6</v>
      </c>
      <c r="Q33" s="28">
        <f t="shared" si="10"/>
        <v>71.3</v>
      </c>
      <c r="R33" s="47" t="s">
        <v>37</v>
      </c>
    </row>
    <row r="34" spans="2:18" ht="14.25" x14ac:dyDescent="0.25">
      <c r="B34" s="46" t="s">
        <v>38</v>
      </c>
      <c r="C34" s="37">
        <f>(C35-C36)</f>
        <v>-573.20000000000005</v>
      </c>
      <c r="D34" s="37">
        <f>(D35-D36)</f>
        <v>-437.70000000000005</v>
      </c>
      <c r="E34" s="37">
        <f>(E35-E36)</f>
        <v>-730.4</v>
      </c>
      <c r="F34" s="37">
        <f>(F35-F36)</f>
        <v>-344</v>
      </c>
      <c r="G34" s="28">
        <f t="shared" si="5"/>
        <v>-2085.3000000000002</v>
      </c>
      <c r="H34" s="37">
        <f>(H35-H36)</f>
        <v>-563.9</v>
      </c>
      <c r="I34" s="37">
        <f t="shared" ref="I34:K34" si="31">(I35-I36)</f>
        <v>-345.6</v>
      </c>
      <c r="J34" s="37">
        <f t="shared" si="31"/>
        <v>-300.60000000000002</v>
      </c>
      <c r="K34" s="37">
        <f t="shared" si="31"/>
        <v>200.49999999999994</v>
      </c>
      <c r="L34" s="28">
        <f t="shared" ref="L34:M34" si="32">L35-L36</f>
        <v>-1009.6000000000001</v>
      </c>
      <c r="M34" s="37">
        <f t="shared" si="32"/>
        <v>-26.100000000000023</v>
      </c>
      <c r="N34" s="37">
        <f t="shared" ref="N34:O34" si="33">N35-N36</f>
        <v>780</v>
      </c>
      <c r="O34" s="37">
        <f t="shared" si="33"/>
        <v>46.800000000000068</v>
      </c>
      <c r="P34" s="37">
        <f t="shared" ref="P34" si="34">P35-P36</f>
        <v>101.29999999999995</v>
      </c>
      <c r="Q34" s="28">
        <f t="shared" si="10"/>
        <v>902</v>
      </c>
      <c r="R34" s="47" t="s">
        <v>39</v>
      </c>
    </row>
    <row r="35" spans="2:18" ht="14.25" x14ac:dyDescent="0.25">
      <c r="B35" s="43" t="s">
        <v>30</v>
      </c>
      <c r="C35" s="37">
        <v>130.30000000000001</v>
      </c>
      <c r="D35" s="37">
        <v>89.4</v>
      </c>
      <c r="E35" s="37">
        <v>90.6</v>
      </c>
      <c r="F35" s="37">
        <v>141.19999999999999</v>
      </c>
      <c r="G35" s="28">
        <f t="shared" si="5"/>
        <v>451.5</v>
      </c>
      <c r="H35" s="37">
        <v>88.4</v>
      </c>
      <c r="I35" s="37">
        <v>192</v>
      </c>
      <c r="J35" s="37">
        <v>409</v>
      </c>
      <c r="K35" s="37">
        <v>690.3</v>
      </c>
      <c r="L35" s="28">
        <v>1379.7</v>
      </c>
      <c r="M35" s="37">
        <v>701.9</v>
      </c>
      <c r="N35" s="37">
        <v>1446.8</v>
      </c>
      <c r="O35" s="37">
        <v>990.1</v>
      </c>
      <c r="P35" s="37">
        <v>1409.2</v>
      </c>
      <c r="Q35" s="28">
        <f t="shared" si="10"/>
        <v>4548</v>
      </c>
      <c r="R35" s="44" t="s">
        <v>31</v>
      </c>
    </row>
    <row r="36" spans="2:18" ht="14.25" x14ac:dyDescent="0.25">
      <c r="B36" s="43" t="s">
        <v>32</v>
      </c>
      <c r="C36" s="37">
        <f>(C37+C38)</f>
        <v>703.5</v>
      </c>
      <c r="D36" s="37">
        <f>(D37+D38)</f>
        <v>527.1</v>
      </c>
      <c r="E36" s="37">
        <f>(E37+E38)</f>
        <v>821</v>
      </c>
      <c r="F36" s="37">
        <f>(F37+F38)</f>
        <v>485.2</v>
      </c>
      <c r="G36" s="28">
        <f t="shared" si="5"/>
        <v>2536.8000000000002</v>
      </c>
      <c r="H36" s="37">
        <f>(H37+H38)</f>
        <v>652.29999999999995</v>
      </c>
      <c r="I36" s="37">
        <f t="shared" ref="I36:K36" si="35">(I37+I38)</f>
        <v>537.6</v>
      </c>
      <c r="J36" s="37">
        <f t="shared" si="35"/>
        <v>709.6</v>
      </c>
      <c r="K36" s="37">
        <f t="shared" si="35"/>
        <v>489.8</v>
      </c>
      <c r="L36" s="28">
        <f>L37+L38</f>
        <v>2389.3000000000002</v>
      </c>
      <c r="M36" s="37">
        <f>M37+M38</f>
        <v>728</v>
      </c>
      <c r="N36" s="37">
        <f>N37+N38</f>
        <v>666.8</v>
      </c>
      <c r="O36" s="37">
        <f>O37+O38</f>
        <v>943.3</v>
      </c>
      <c r="P36" s="37">
        <f>P37+P38</f>
        <v>1307.9000000000001</v>
      </c>
      <c r="Q36" s="28">
        <f t="shared" si="10"/>
        <v>3646</v>
      </c>
      <c r="R36" s="44" t="s">
        <v>33</v>
      </c>
    </row>
    <row r="37" spans="2:18" ht="14.25" x14ac:dyDescent="0.25">
      <c r="B37" s="48" t="s">
        <v>40</v>
      </c>
      <c r="C37" s="37">
        <v>328.3</v>
      </c>
      <c r="D37" s="37">
        <v>32.200000000000003</v>
      </c>
      <c r="E37" s="37">
        <v>296.8</v>
      </c>
      <c r="F37" s="37">
        <v>28.3</v>
      </c>
      <c r="G37" s="28">
        <f t="shared" si="5"/>
        <v>685.6</v>
      </c>
      <c r="H37" s="37">
        <v>220</v>
      </c>
      <c r="I37" s="37">
        <v>31.7</v>
      </c>
      <c r="J37" s="37">
        <v>234.4</v>
      </c>
      <c r="K37" s="37">
        <v>55.1</v>
      </c>
      <c r="L37" s="28">
        <f>K37+J37+I37+H37</f>
        <v>541.20000000000005</v>
      </c>
      <c r="M37" s="37">
        <v>234.7</v>
      </c>
      <c r="N37" s="37">
        <v>92.9</v>
      </c>
      <c r="O37" s="37">
        <v>197</v>
      </c>
      <c r="P37" s="37">
        <v>110</v>
      </c>
      <c r="Q37" s="28">
        <f t="shared" si="10"/>
        <v>634.59999999999991</v>
      </c>
      <c r="R37" s="49" t="s">
        <v>41</v>
      </c>
    </row>
    <row r="38" spans="2:18" ht="14.25" x14ac:dyDescent="0.25">
      <c r="B38" s="50" t="s">
        <v>42</v>
      </c>
      <c r="C38" s="37">
        <v>375.2</v>
      </c>
      <c r="D38" s="37">
        <v>494.9</v>
      </c>
      <c r="E38" s="37">
        <v>524.20000000000005</v>
      </c>
      <c r="F38" s="37">
        <v>456.9</v>
      </c>
      <c r="G38" s="28">
        <f t="shared" si="5"/>
        <v>1851.2</v>
      </c>
      <c r="H38" s="37">
        <v>432.3</v>
      </c>
      <c r="I38" s="37">
        <v>505.9</v>
      </c>
      <c r="J38" s="37">
        <v>475.2</v>
      </c>
      <c r="K38" s="37">
        <v>434.7</v>
      </c>
      <c r="L38" s="28">
        <f>K38+J38+I38+H38</f>
        <v>1848.1</v>
      </c>
      <c r="M38" s="37">
        <v>493.3</v>
      </c>
      <c r="N38" s="37">
        <v>573.9</v>
      </c>
      <c r="O38" s="37">
        <v>746.3</v>
      </c>
      <c r="P38" s="37">
        <v>1197.9000000000001</v>
      </c>
      <c r="Q38" s="28">
        <f t="shared" si="10"/>
        <v>3011.4</v>
      </c>
      <c r="R38" s="51" t="s">
        <v>43</v>
      </c>
    </row>
    <row r="39" spans="2:18" ht="14.25" x14ac:dyDescent="0.25">
      <c r="B39" s="40"/>
      <c r="C39" s="37"/>
      <c r="D39" s="37"/>
      <c r="E39" s="37"/>
      <c r="F39" s="37"/>
      <c r="G39" s="28"/>
      <c r="H39" s="37"/>
      <c r="I39" s="37"/>
      <c r="J39" s="37"/>
      <c r="K39" s="37"/>
      <c r="L39" s="28"/>
      <c r="M39" s="37"/>
      <c r="N39" s="37"/>
      <c r="O39" s="37"/>
      <c r="P39" s="37"/>
      <c r="Q39" s="28"/>
      <c r="R39" s="41"/>
    </row>
    <row r="40" spans="2:18" ht="14.25" x14ac:dyDescent="0.25">
      <c r="B40" s="45" t="s">
        <v>44</v>
      </c>
      <c r="C40" s="32">
        <f>(C41+C44)</f>
        <v>-218</v>
      </c>
      <c r="D40" s="32">
        <f>(D41+D44)</f>
        <v>-195.09999999999997</v>
      </c>
      <c r="E40" s="32">
        <f>(E41+E44)</f>
        <v>-303.2</v>
      </c>
      <c r="F40" s="32">
        <f>(F41+F44)</f>
        <v>-208.1</v>
      </c>
      <c r="G40" s="33">
        <f t="shared" si="5"/>
        <v>-924.39999999999986</v>
      </c>
      <c r="H40" s="32">
        <f>(H41+H44)</f>
        <v>259.5</v>
      </c>
      <c r="I40" s="32">
        <f t="shared" ref="I40:K40" si="36">(I41+I44)</f>
        <v>322.89999999999998</v>
      </c>
      <c r="J40" s="32">
        <f t="shared" si="36"/>
        <v>175.9</v>
      </c>
      <c r="K40" s="32">
        <f t="shared" si="36"/>
        <v>280.10000000000002</v>
      </c>
      <c r="L40" s="33">
        <f t="shared" ref="L40:M40" si="37">L41+L44</f>
        <v>1038.4000000000001</v>
      </c>
      <c r="M40" s="32">
        <f t="shared" si="37"/>
        <v>244.3</v>
      </c>
      <c r="N40" s="32">
        <f t="shared" ref="N40:O40" si="38">N41+N44</f>
        <v>207.8</v>
      </c>
      <c r="O40" s="32">
        <f t="shared" si="38"/>
        <v>194.7</v>
      </c>
      <c r="P40" s="32">
        <f t="shared" ref="P40" si="39">P41+P44</f>
        <v>81.8</v>
      </c>
      <c r="Q40" s="33">
        <f t="shared" si="10"/>
        <v>728.6</v>
      </c>
      <c r="R40" s="24" t="s">
        <v>45</v>
      </c>
    </row>
    <row r="41" spans="2:18" ht="14.25" x14ac:dyDescent="0.25">
      <c r="B41" s="39" t="s">
        <v>46</v>
      </c>
      <c r="C41" s="37">
        <f>(C42-C43)</f>
        <v>-188.8</v>
      </c>
      <c r="D41" s="37">
        <f>(D42-D43)</f>
        <v>-241.89999999999998</v>
      </c>
      <c r="E41" s="37">
        <f>(E42-E43)</f>
        <v>-284.5</v>
      </c>
      <c r="F41" s="37">
        <f>(F42-F43)</f>
        <v>-143.6</v>
      </c>
      <c r="G41" s="28">
        <f t="shared" si="5"/>
        <v>-858.8</v>
      </c>
      <c r="H41" s="37">
        <f t="shared" ref="H41:K41" si="40">(H42-H43)</f>
        <v>185.20000000000002</v>
      </c>
      <c r="I41" s="37">
        <f t="shared" si="40"/>
        <v>169.8</v>
      </c>
      <c r="J41" s="37">
        <f t="shared" si="40"/>
        <v>140.9</v>
      </c>
      <c r="K41" s="37">
        <f t="shared" si="40"/>
        <v>174.70000000000002</v>
      </c>
      <c r="L41" s="28">
        <f t="shared" ref="L41:M41" si="41">L42-L43</f>
        <v>670.6</v>
      </c>
      <c r="M41" s="37">
        <f t="shared" si="41"/>
        <v>149.9</v>
      </c>
      <c r="N41" s="37">
        <f t="shared" ref="N41:O41" si="42">N42-N43</f>
        <v>227.20000000000002</v>
      </c>
      <c r="O41" s="37">
        <f t="shared" si="42"/>
        <v>98.199999999999989</v>
      </c>
      <c r="P41" s="37">
        <f t="shared" ref="P41" si="43">P42-P43</f>
        <v>76.2</v>
      </c>
      <c r="Q41" s="28">
        <f t="shared" si="10"/>
        <v>551.5</v>
      </c>
      <c r="R41" s="25" t="s">
        <v>47</v>
      </c>
    </row>
    <row r="42" spans="2:18" ht="14.25" x14ac:dyDescent="0.25">
      <c r="B42" s="52" t="s">
        <v>30</v>
      </c>
      <c r="C42" s="37">
        <v>146.30000000000001</v>
      </c>
      <c r="D42" s="37">
        <v>193.5</v>
      </c>
      <c r="E42" s="37">
        <v>196.1</v>
      </c>
      <c r="F42" s="37">
        <v>246.1</v>
      </c>
      <c r="G42" s="28">
        <f t="shared" si="5"/>
        <v>782</v>
      </c>
      <c r="H42" s="37">
        <v>190.4</v>
      </c>
      <c r="I42" s="37">
        <v>171.9</v>
      </c>
      <c r="J42" s="37">
        <v>153.80000000000001</v>
      </c>
      <c r="K42" s="37">
        <v>180.3</v>
      </c>
      <c r="L42" s="28">
        <v>696.4</v>
      </c>
      <c r="M42" s="37">
        <v>165.5</v>
      </c>
      <c r="N42" s="37">
        <v>236.3</v>
      </c>
      <c r="O42" s="37">
        <v>115.8</v>
      </c>
      <c r="P42" s="37">
        <v>97</v>
      </c>
      <c r="Q42" s="28">
        <f t="shared" si="10"/>
        <v>614.6</v>
      </c>
      <c r="R42" s="44" t="s">
        <v>31</v>
      </c>
    </row>
    <row r="43" spans="2:18" ht="14.25" x14ac:dyDescent="0.25">
      <c r="B43" s="52" t="s">
        <v>32</v>
      </c>
      <c r="C43" s="37">
        <v>335.1</v>
      </c>
      <c r="D43" s="37">
        <v>435.4</v>
      </c>
      <c r="E43" s="37">
        <v>480.6</v>
      </c>
      <c r="F43" s="37">
        <v>389.7</v>
      </c>
      <c r="G43" s="28">
        <f t="shared" si="5"/>
        <v>1640.7999999999997</v>
      </c>
      <c r="H43" s="37">
        <v>5.2</v>
      </c>
      <c r="I43" s="37">
        <v>2.1</v>
      </c>
      <c r="J43" s="37">
        <v>12.9</v>
      </c>
      <c r="K43" s="37">
        <v>5.6</v>
      </c>
      <c r="L43" s="28">
        <v>25.8</v>
      </c>
      <c r="M43" s="37">
        <v>15.6</v>
      </c>
      <c r="N43" s="37">
        <v>9.1</v>
      </c>
      <c r="O43" s="37">
        <v>17.600000000000001</v>
      </c>
      <c r="P43" s="37">
        <v>20.8</v>
      </c>
      <c r="Q43" s="28">
        <f t="shared" si="10"/>
        <v>63.100000000000009</v>
      </c>
      <c r="R43" s="44" t="s">
        <v>33</v>
      </c>
    </row>
    <row r="44" spans="2:18" ht="14.25" x14ac:dyDescent="0.25">
      <c r="B44" s="39" t="s">
        <v>48</v>
      </c>
      <c r="C44" s="37">
        <v>-29.2</v>
      </c>
      <c r="D44" s="37">
        <v>46.8</v>
      </c>
      <c r="E44" s="37">
        <v>-18.7</v>
      </c>
      <c r="F44" s="37">
        <v>-64.5</v>
      </c>
      <c r="G44" s="28">
        <f t="shared" si="5"/>
        <v>-65.600000000000009</v>
      </c>
      <c r="H44" s="37">
        <v>74.3</v>
      </c>
      <c r="I44" s="37">
        <v>153.1</v>
      </c>
      <c r="J44" s="37">
        <v>35</v>
      </c>
      <c r="K44" s="37">
        <v>105.4</v>
      </c>
      <c r="L44" s="28">
        <v>367.8</v>
      </c>
      <c r="M44" s="37">
        <v>94.4</v>
      </c>
      <c r="N44" s="37">
        <v>-19.399999999999999</v>
      </c>
      <c r="O44" s="37">
        <v>96.5</v>
      </c>
      <c r="P44" s="37">
        <v>5.6</v>
      </c>
      <c r="Q44" s="28">
        <f t="shared" si="10"/>
        <v>177.1</v>
      </c>
      <c r="R44" s="25" t="s">
        <v>49</v>
      </c>
    </row>
    <row r="45" spans="2:18" ht="14.25" x14ac:dyDescent="0.25">
      <c r="B45" s="45"/>
      <c r="C45" s="37"/>
      <c r="D45" s="37"/>
      <c r="E45" s="37"/>
      <c r="F45" s="37"/>
      <c r="G45" s="28"/>
      <c r="H45" s="37"/>
      <c r="I45" s="37"/>
      <c r="J45" s="37"/>
      <c r="K45" s="37"/>
      <c r="L45" s="28"/>
      <c r="M45" s="37"/>
      <c r="N45" s="37"/>
      <c r="O45" s="37"/>
      <c r="P45" s="37"/>
      <c r="Q45" s="28"/>
      <c r="R45" s="24"/>
    </row>
    <row r="46" spans="2:18" ht="14.25" x14ac:dyDescent="0.25">
      <c r="B46" s="45" t="s">
        <v>50</v>
      </c>
      <c r="C46" s="32">
        <f>C7+C27+C32+C40</f>
        <v>8528.5999999999985</v>
      </c>
      <c r="D46" s="32">
        <f t="shared" ref="D46:F46" si="44">D7+D27+D32+D40</f>
        <v>5943.1000000000022</v>
      </c>
      <c r="E46" s="32">
        <f t="shared" si="44"/>
        <v>4471.6999999999989</v>
      </c>
      <c r="F46" s="32">
        <f t="shared" si="44"/>
        <v>5621.6000000000013</v>
      </c>
      <c r="G46" s="33">
        <f t="shared" si="5"/>
        <v>24565</v>
      </c>
      <c r="H46" s="32">
        <f>H7+H27+H32+H40</f>
        <v>9556</v>
      </c>
      <c r="I46" s="32">
        <f t="shared" ref="I46:K46" si="45">I7+I27+I32+I40</f>
        <v>15038.799999999997</v>
      </c>
      <c r="J46" s="32">
        <f t="shared" si="45"/>
        <v>16997.599999999995</v>
      </c>
      <c r="K46" s="32">
        <f t="shared" si="45"/>
        <v>16417.100000000002</v>
      </c>
      <c r="L46" s="33">
        <f t="shared" ref="L46:M46" si="46">L7+L27+L32+L40</f>
        <v>58009.499999999993</v>
      </c>
      <c r="M46" s="32">
        <f t="shared" si="46"/>
        <v>13765.6</v>
      </c>
      <c r="N46" s="32">
        <f t="shared" ref="N46:O46" si="47">N7+N27+N32+N40</f>
        <v>6088</v>
      </c>
      <c r="O46" s="32">
        <f t="shared" si="47"/>
        <v>5126.5000000000018</v>
      </c>
      <c r="P46" s="32">
        <f t="shared" ref="P46" si="48">P7+P27+P32+P40</f>
        <v>3394.4999999999995</v>
      </c>
      <c r="Q46" s="33">
        <f t="shared" si="10"/>
        <v>28374.600000000002</v>
      </c>
      <c r="R46" s="24" t="s">
        <v>51</v>
      </c>
    </row>
    <row r="47" spans="2:18" ht="14.25" x14ac:dyDescent="0.25">
      <c r="B47" s="45"/>
      <c r="C47" s="37"/>
      <c r="D47" s="37"/>
      <c r="E47" s="37"/>
      <c r="F47" s="37"/>
      <c r="G47" s="28"/>
      <c r="H47" s="37"/>
      <c r="I47" s="37"/>
      <c r="J47" s="37"/>
      <c r="K47" s="37"/>
      <c r="L47" s="28"/>
      <c r="M47" s="37"/>
      <c r="N47" s="37"/>
      <c r="O47" s="37"/>
      <c r="P47" s="37"/>
      <c r="Q47" s="28"/>
      <c r="R47" s="24"/>
    </row>
    <row r="48" spans="2:18" ht="14.25" x14ac:dyDescent="0.25">
      <c r="B48" s="45" t="s">
        <v>52</v>
      </c>
      <c r="C48" s="32">
        <f>C49-C50</f>
        <v>-1.0999999999999999</v>
      </c>
      <c r="D48" s="32">
        <f>D49-D50</f>
        <v>-3.2</v>
      </c>
      <c r="E48" s="32">
        <f>E49-E50</f>
        <v>-3.2</v>
      </c>
      <c r="F48" s="32">
        <f>F49-F50</f>
        <v>-10</v>
      </c>
      <c r="G48" s="33">
        <f t="shared" si="5"/>
        <v>-17.5</v>
      </c>
      <c r="H48" s="32">
        <f t="shared" ref="H48:K48" si="49">H49-H50</f>
        <v>-11.7</v>
      </c>
      <c r="I48" s="32">
        <f t="shared" si="49"/>
        <v>-9.5</v>
      </c>
      <c r="J48" s="32">
        <f t="shared" si="49"/>
        <v>-4.7</v>
      </c>
      <c r="K48" s="32">
        <f t="shared" si="49"/>
        <v>-1.1000000000000001</v>
      </c>
      <c r="L48" s="33">
        <f t="shared" ref="L48:M48" si="50">L49-L50</f>
        <v>-27</v>
      </c>
      <c r="M48" s="32">
        <f t="shared" si="50"/>
        <v>-1.6</v>
      </c>
      <c r="N48" s="32">
        <f t="shared" ref="N48:O48" si="51">N49-N50</f>
        <v>-8.1999999999999993</v>
      </c>
      <c r="O48" s="32">
        <f t="shared" si="51"/>
        <v>-11.7</v>
      </c>
      <c r="P48" s="32">
        <f t="shared" ref="P48" si="52">P49-P50</f>
        <v>-19.7</v>
      </c>
      <c r="Q48" s="33">
        <f t="shared" si="10"/>
        <v>-41.199999999999996</v>
      </c>
      <c r="R48" s="24" t="s">
        <v>53</v>
      </c>
    </row>
    <row r="49" spans="2:20" ht="14.25" x14ac:dyDescent="0.25">
      <c r="B49" s="52" t="s">
        <v>54</v>
      </c>
      <c r="C49" s="37">
        <v>0.1</v>
      </c>
      <c r="D49" s="37">
        <v>0</v>
      </c>
      <c r="E49" s="37">
        <v>0</v>
      </c>
      <c r="F49" s="37">
        <v>0.1</v>
      </c>
      <c r="G49" s="28">
        <f t="shared" si="5"/>
        <v>0.2</v>
      </c>
      <c r="H49" s="37">
        <v>0</v>
      </c>
      <c r="I49" s="37">
        <v>0.1</v>
      </c>
      <c r="J49" s="37">
        <v>0.1</v>
      </c>
      <c r="K49" s="37">
        <v>0.4</v>
      </c>
      <c r="L49" s="28">
        <v>0.6</v>
      </c>
      <c r="M49" s="37">
        <v>0.2</v>
      </c>
      <c r="N49" s="37">
        <v>0</v>
      </c>
      <c r="O49" s="37">
        <v>0</v>
      </c>
      <c r="P49" s="37">
        <v>0</v>
      </c>
      <c r="Q49" s="28">
        <f t="shared" si="10"/>
        <v>0.2</v>
      </c>
      <c r="R49" s="53" t="s">
        <v>55</v>
      </c>
    </row>
    <row r="50" spans="2:20" ht="14.25" x14ac:dyDescent="0.25">
      <c r="B50" s="52" t="s">
        <v>56</v>
      </c>
      <c r="C50" s="37">
        <v>1.2</v>
      </c>
      <c r="D50" s="37">
        <v>3.2</v>
      </c>
      <c r="E50" s="37">
        <v>3.2</v>
      </c>
      <c r="F50" s="37">
        <v>10.1</v>
      </c>
      <c r="G50" s="28">
        <f t="shared" si="5"/>
        <v>17.7</v>
      </c>
      <c r="H50" s="37">
        <v>11.7</v>
      </c>
      <c r="I50" s="37">
        <v>9.6</v>
      </c>
      <c r="J50" s="37">
        <v>4.8</v>
      </c>
      <c r="K50" s="37">
        <v>1.5</v>
      </c>
      <c r="L50" s="28">
        <v>27.6</v>
      </c>
      <c r="M50" s="37">
        <v>1.8</v>
      </c>
      <c r="N50" s="37">
        <v>8.1999999999999993</v>
      </c>
      <c r="O50" s="37">
        <v>11.7</v>
      </c>
      <c r="P50" s="37">
        <v>19.7</v>
      </c>
      <c r="Q50" s="28">
        <f t="shared" si="10"/>
        <v>41.399999999999991</v>
      </c>
      <c r="R50" s="53" t="s">
        <v>57</v>
      </c>
    </row>
    <row r="51" spans="2:20" ht="14.25" x14ac:dyDescent="0.25">
      <c r="B51" s="45"/>
      <c r="C51" s="37"/>
      <c r="D51" s="37"/>
      <c r="E51" s="37"/>
      <c r="F51" s="37"/>
      <c r="G51" s="28"/>
      <c r="H51" s="37"/>
      <c r="I51" s="37"/>
      <c r="J51" s="37"/>
      <c r="K51" s="37"/>
      <c r="L51" s="28"/>
      <c r="M51" s="37"/>
      <c r="N51" s="37"/>
      <c r="O51" s="37"/>
      <c r="P51" s="37"/>
      <c r="Q51" s="28"/>
      <c r="R51" s="24"/>
    </row>
    <row r="52" spans="2:20" ht="14.25" x14ac:dyDescent="0.25">
      <c r="B52" s="45" t="s">
        <v>58</v>
      </c>
      <c r="C52" s="32">
        <f>C54+C58+C70</f>
        <v>2305.2999999999997</v>
      </c>
      <c r="D52" s="32">
        <f>D54+D58+D70</f>
        <v>4617.5</v>
      </c>
      <c r="E52" s="32">
        <f>E54+E58+E70</f>
        <v>2308.1999999999998</v>
      </c>
      <c r="F52" s="32">
        <f>F54+F58+F70</f>
        <v>4970.3999999999996</v>
      </c>
      <c r="G52" s="33">
        <f t="shared" si="5"/>
        <v>14201.399999999998</v>
      </c>
      <c r="H52" s="32">
        <f t="shared" ref="H52:K52" si="53">H54+H58+H70</f>
        <v>12208.199999999999</v>
      </c>
      <c r="I52" s="32">
        <f t="shared" si="53"/>
        <v>8846.2000000000007</v>
      </c>
      <c r="J52" s="32">
        <f t="shared" si="53"/>
        <v>9638.6999999999989</v>
      </c>
      <c r="K52" s="32">
        <f t="shared" si="53"/>
        <v>664.30000000000018</v>
      </c>
      <c r="L52" s="33">
        <f t="shared" ref="L52:M52" si="54">L54+L58+L70</f>
        <v>31357.4</v>
      </c>
      <c r="M52" s="32">
        <f t="shared" si="54"/>
        <v>7416.7000000000007</v>
      </c>
      <c r="N52" s="32">
        <f t="shared" ref="N52:O52" si="55">N54+N58+N70</f>
        <v>-2422.9</v>
      </c>
      <c r="O52" s="32">
        <f t="shared" si="55"/>
        <v>3819.2999999999993</v>
      </c>
      <c r="P52" s="32">
        <f t="shared" ref="P52" si="56">P54+P58+P70</f>
        <v>-2903.5999999999995</v>
      </c>
      <c r="Q52" s="33">
        <f t="shared" si="10"/>
        <v>5909.5</v>
      </c>
      <c r="R52" s="24" t="s">
        <v>59</v>
      </c>
      <c r="T52" s="12"/>
    </row>
    <row r="53" spans="2:20" ht="14.25" x14ac:dyDescent="0.25">
      <c r="B53" s="39"/>
      <c r="C53" s="37"/>
      <c r="D53" s="37"/>
      <c r="E53" s="37"/>
      <c r="F53" s="37"/>
      <c r="G53" s="28"/>
      <c r="H53" s="37"/>
      <c r="I53" s="37"/>
      <c r="J53" s="37"/>
      <c r="K53" s="37"/>
      <c r="L53" s="28"/>
      <c r="M53" s="37"/>
      <c r="N53" s="37"/>
      <c r="O53" s="37"/>
      <c r="P53" s="37"/>
      <c r="Q53" s="28"/>
      <c r="R53" s="25"/>
    </row>
    <row r="54" spans="2:20" ht="14.25" x14ac:dyDescent="0.25">
      <c r="B54" s="39" t="s">
        <v>60</v>
      </c>
      <c r="C54" s="37">
        <f>C55-C56</f>
        <v>1043.0999999999999</v>
      </c>
      <c r="D54" s="37">
        <f>D55-D56</f>
        <v>588.4</v>
      </c>
      <c r="E54" s="37">
        <f>E55-E56</f>
        <v>350.09999999999997</v>
      </c>
      <c r="F54" s="37">
        <f>F55-F56</f>
        <v>790.3</v>
      </c>
      <c r="G54" s="28">
        <f t="shared" si="5"/>
        <v>2771.8999999999996</v>
      </c>
      <c r="H54" s="37">
        <f t="shared" ref="H54:K54" si="57">H55-H56</f>
        <v>405.8</v>
      </c>
      <c r="I54" s="37">
        <f t="shared" si="57"/>
        <v>634.5</v>
      </c>
      <c r="J54" s="37">
        <f t="shared" si="57"/>
        <v>787.5</v>
      </c>
      <c r="K54" s="37">
        <f t="shared" si="57"/>
        <v>498.7</v>
      </c>
      <c r="L54" s="28">
        <f t="shared" ref="L54:M54" si="58">L55-L56</f>
        <v>2326.5</v>
      </c>
      <c r="M54" s="37">
        <f t="shared" si="58"/>
        <v>1142.5999999999999</v>
      </c>
      <c r="N54" s="37">
        <f t="shared" ref="N54:O54" si="59">N55-N56</f>
        <v>1125</v>
      </c>
      <c r="O54" s="37">
        <f t="shared" si="59"/>
        <v>1525.3999999999999</v>
      </c>
      <c r="P54" s="37">
        <f t="shared" ref="P54" si="60">P55-P56</f>
        <v>1856.7</v>
      </c>
      <c r="Q54" s="28">
        <f t="shared" si="10"/>
        <v>5649.7000000000007</v>
      </c>
      <c r="R54" s="25" t="s">
        <v>61</v>
      </c>
    </row>
    <row r="55" spans="2:20" ht="14.25" x14ac:dyDescent="0.25">
      <c r="B55" s="52" t="s">
        <v>62</v>
      </c>
      <c r="C55" s="37">
        <v>33.1</v>
      </c>
      <c r="D55" s="37">
        <v>40.799999999999997</v>
      </c>
      <c r="E55" s="37">
        <v>36.4</v>
      </c>
      <c r="F55" s="37">
        <v>24.3</v>
      </c>
      <c r="G55" s="28">
        <f t="shared" si="5"/>
        <v>134.6</v>
      </c>
      <c r="H55" s="37">
        <v>49.2</v>
      </c>
      <c r="I55" s="37">
        <v>82</v>
      </c>
      <c r="J55" s="37">
        <v>46.4</v>
      </c>
      <c r="K55" s="37">
        <v>60.7</v>
      </c>
      <c r="L55" s="28">
        <v>238.3</v>
      </c>
      <c r="M55" s="37">
        <v>90.8</v>
      </c>
      <c r="N55" s="37">
        <v>58.6</v>
      </c>
      <c r="O55" s="37">
        <v>59.3</v>
      </c>
      <c r="P55" s="37">
        <v>77.5</v>
      </c>
      <c r="Q55" s="28">
        <f t="shared" si="10"/>
        <v>286.2</v>
      </c>
      <c r="R55" s="53" t="s">
        <v>63</v>
      </c>
    </row>
    <row r="56" spans="2:20" ht="14.25" x14ac:dyDescent="0.25">
      <c r="B56" s="52" t="s">
        <v>64</v>
      </c>
      <c r="C56" s="37">
        <v>-1010</v>
      </c>
      <c r="D56" s="37">
        <v>-547.6</v>
      </c>
      <c r="E56" s="37">
        <v>-313.7</v>
      </c>
      <c r="F56" s="37">
        <v>-766</v>
      </c>
      <c r="G56" s="28">
        <f t="shared" si="5"/>
        <v>-2637.3</v>
      </c>
      <c r="H56" s="37">
        <v>-356.6</v>
      </c>
      <c r="I56" s="37">
        <v>-552.5</v>
      </c>
      <c r="J56" s="37">
        <v>-741.1</v>
      </c>
      <c r="K56" s="37">
        <v>-438</v>
      </c>
      <c r="L56" s="28">
        <v>-2088.1999999999998</v>
      </c>
      <c r="M56" s="37">
        <v>-1051.8</v>
      </c>
      <c r="N56" s="37">
        <v>-1066.4000000000001</v>
      </c>
      <c r="O56" s="37">
        <v>-1466.1</v>
      </c>
      <c r="P56" s="37">
        <v>-1779.2</v>
      </c>
      <c r="Q56" s="28">
        <f t="shared" si="10"/>
        <v>-5363.5000000000009</v>
      </c>
      <c r="R56" s="53" t="s">
        <v>65</v>
      </c>
    </row>
    <row r="57" spans="2:20" ht="14.25" x14ac:dyDescent="0.25">
      <c r="B57" s="39"/>
      <c r="C57" s="37"/>
      <c r="D57" s="37"/>
      <c r="E57" s="37"/>
      <c r="F57" s="37"/>
      <c r="G57" s="28"/>
      <c r="H57" s="37"/>
      <c r="I57" s="37"/>
      <c r="J57" s="37"/>
      <c r="K57" s="37"/>
      <c r="L57" s="28"/>
      <c r="M57" s="37"/>
      <c r="N57" s="37"/>
      <c r="O57" s="37"/>
      <c r="P57" s="37"/>
      <c r="Q57" s="28"/>
      <c r="R57" s="25"/>
    </row>
    <row r="58" spans="2:20" ht="14.25" x14ac:dyDescent="0.25">
      <c r="B58" s="39" t="s">
        <v>66</v>
      </c>
      <c r="C58" s="37">
        <f>C59-C64</f>
        <v>163.69999999999999</v>
      </c>
      <c r="D58" s="37">
        <f>D59-D64</f>
        <v>-260.39999999999998</v>
      </c>
      <c r="E58" s="37">
        <f>E59-E64</f>
        <v>-1475.5</v>
      </c>
      <c r="F58" s="37">
        <f>F59-F64</f>
        <v>1302.0999999999999</v>
      </c>
      <c r="G58" s="28">
        <f t="shared" si="5"/>
        <v>-270.10000000000008</v>
      </c>
      <c r="H58" s="37">
        <f t="shared" ref="H58:K58" si="61">H59-H64</f>
        <v>258.10000000000002</v>
      </c>
      <c r="I58" s="37">
        <f t="shared" si="61"/>
        <v>-549.4</v>
      </c>
      <c r="J58" s="37">
        <f t="shared" si="61"/>
        <v>374.40000000000003</v>
      </c>
      <c r="K58" s="37">
        <f t="shared" si="61"/>
        <v>-134.6</v>
      </c>
      <c r="L58" s="28">
        <f t="shared" ref="L58:M58" si="62">L59-L64</f>
        <v>-51.500000000000057</v>
      </c>
      <c r="M58" s="37">
        <f t="shared" si="62"/>
        <v>272.5</v>
      </c>
      <c r="N58" s="37">
        <f t="shared" ref="N58:O58" si="63">N59-N64</f>
        <v>394.59999999999997</v>
      </c>
      <c r="O58" s="37">
        <f t="shared" si="63"/>
        <v>158.19999999999999</v>
      </c>
      <c r="P58" s="37">
        <f t="shared" ref="P58" si="64">P59-P64</f>
        <v>-582.20000000000005</v>
      </c>
      <c r="Q58" s="28">
        <f t="shared" si="10"/>
        <v>243.09999999999991</v>
      </c>
      <c r="R58" s="25" t="s">
        <v>67</v>
      </c>
    </row>
    <row r="59" spans="2:20" ht="14.25" x14ac:dyDescent="0.25">
      <c r="B59" s="52" t="s">
        <v>62</v>
      </c>
      <c r="C59" s="37">
        <f>C60+C63</f>
        <v>-9.8000000000000007</v>
      </c>
      <c r="D59" s="37">
        <f>D60+D63</f>
        <v>-256.7</v>
      </c>
      <c r="E59" s="37">
        <f>E60+E63</f>
        <v>-1650.8</v>
      </c>
      <c r="F59" s="37">
        <f>F60+F63</f>
        <v>1298.5999999999999</v>
      </c>
      <c r="G59" s="28">
        <f t="shared" si="5"/>
        <v>-618.70000000000005</v>
      </c>
      <c r="H59" s="37">
        <f t="shared" ref="H59:K59" si="65">H60+H63</f>
        <v>83.7</v>
      </c>
      <c r="I59" s="37">
        <f t="shared" si="65"/>
        <v>-549.5</v>
      </c>
      <c r="J59" s="37">
        <f t="shared" si="65"/>
        <v>200.3</v>
      </c>
      <c r="K59" s="37">
        <f t="shared" si="65"/>
        <v>-134.6</v>
      </c>
      <c r="L59" s="28">
        <f t="shared" ref="L59:M59" si="66">L60+L63</f>
        <v>-400.1</v>
      </c>
      <c r="M59" s="37">
        <f t="shared" si="66"/>
        <v>98.2</v>
      </c>
      <c r="N59" s="37">
        <f t="shared" ref="N59:O59" si="67">N60+N63</f>
        <v>388.59999999999997</v>
      </c>
      <c r="O59" s="37">
        <f t="shared" si="67"/>
        <v>-15.9</v>
      </c>
      <c r="P59" s="37">
        <f t="shared" ref="P59" si="68">P60+P63</f>
        <v>-582.20000000000005</v>
      </c>
      <c r="Q59" s="28">
        <f t="shared" si="10"/>
        <v>-111.30000000000005</v>
      </c>
      <c r="R59" s="53" t="s">
        <v>63</v>
      </c>
    </row>
    <row r="60" spans="2:20" ht="14.25" x14ac:dyDescent="0.25">
      <c r="B60" s="40" t="s">
        <v>68</v>
      </c>
      <c r="C60" s="37">
        <f>C61+C62</f>
        <v>-9.8000000000000007</v>
      </c>
      <c r="D60" s="37">
        <f>D61+D62</f>
        <v>-256.7</v>
      </c>
      <c r="E60" s="37">
        <f>E61+E62</f>
        <v>-1650.8</v>
      </c>
      <c r="F60" s="37">
        <f>F61+F62</f>
        <v>1298.5999999999999</v>
      </c>
      <c r="G60" s="28">
        <f t="shared" si="5"/>
        <v>-618.70000000000005</v>
      </c>
      <c r="H60" s="37">
        <f t="shared" ref="H60:K60" si="69">H61+H62</f>
        <v>83.7</v>
      </c>
      <c r="I60" s="37">
        <f t="shared" si="69"/>
        <v>-549.5</v>
      </c>
      <c r="J60" s="37">
        <f t="shared" si="69"/>
        <v>200.3</v>
      </c>
      <c r="K60" s="37">
        <f t="shared" si="69"/>
        <v>-137.6</v>
      </c>
      <c r="L60" s="28">
        <f t="shared" ref="L60:M60" si="70">L61+L62</f>
        <v>-403.1</v>
      </c>
      <c r="M60" s="37">
        <f t="shared" si="70"/>
        <v>100.3</v>
      </c>
      <c r="N60" s="37">
        <f t="shared" ref="N60:O60" si="71">N61+N62</f>
        <v>376.9</v>
      </c>
      <c r="O60" s="37">
        <f t="shared" si="71"/>
        <v>-17.8</v>
      </c>
      <c r="P60" s="37">
        <f t="shared" ref="P60" si="72">P61+P62</f>
        <v>-583.20000000000005</v>
      </c>
      <c r="Q60" s="28">
        <f t="shared" si="10"/>
        <v>-123.80000000000003</v>
      </c>
      <c r="R60" s="41" t="s">
        <v>69</v>
      </c>
    </row>
    <row r="61" spans="2:20" ht="14.25" x14ac:dyDescent="0.25">
      <c r="B61" s="54" t="s">
        <v>70</v>
      </c>
      <c r="C61" s="37">
        <v>0</v>
      </c>
      <c r="D61" s="37">
        <v>0</v>
      </c>
      <c r="E61" s="37">
        <v>0</v>
      </c>
      <c r="F61" s="37">
        <v>0</v>
      </c>
      <c r="G61" s="28">
        <f t="shared" si="5"/>
        <v>0</v>
      </c>
      <c r="H61" s="37">
        <v>0</v>
      </c>
      <c r="I61" s="37">
        <v>0</v>
      </c>
      <c r="J61" s="37">
        <v>0</v>
      </c>
      <c r="K61" s="37">
        <v>0</v>
      </c>
      <c r="L61" s="28">
        <v>0</v>
      </c>
      <c r="M61" s="37">
        <v>0</v>
      </c>
      <c r="N61" s="37">
        <v>0</v>
      </c>
      <c r="O61" s="37">
        <v>0</v>
      </c>
      <c r="P61" s="37">
        <v>0</v>
      </c>
      <c r="Q61" s="28">
        <f t="shared" si="10"/>
        <v>0</v>
      </c>
      <c r="R61" s="55" t="s">
        <v>71</v>
      </c>
    </row>
    <row r="62" spans="2:20" ht="14.25" x14ac:dyDescent="0.25">
      <c r="B62" s="54" t="s">
        <v>72</v>
      </c>
      <c r="C62" s="37">
        <v>-9.8000000000000007</v>
      </c>
      <c r="D62" s="37">
        <v>-256.7</v>
      </c>
      <c r="E62" s="37">
        <v>-1650.8</v>
      </c>
      <c r="F62" s="37">
        <v>1298.5999999999999</v>
      </c>
      <c r="G62" s="28">
        <f t="shared" si="5"/>
        <v>-618.70000000000005</v>
      </c>
      <c r="H62" s="37">
        <v>83.7</v>
      </c>
      <c r="I62" s="37">
        <v>-549.5</v>
      </c>
      <c r="J62" s="37">
        <v>200.3</v>
      </c>
      <c r="K62" s="37">
        <v>-137.6</v>
      </c>
      <c r="L62" s="28">
        <v>-403.1</v>
      </c>
      <c r="M62" s="37">
        <v>100.3</v>
      </c>
      <c r="N62" s="37">
        <v>376.9</v>
      </c>
      <c r="O62" s="37">
        <v>-17.8</v>
      </c>
      <c r="P62" s="37">
        <v>-583.20000000000005</v>
      </c>
      <c r="Q62" s="28">
        <f t="shared" si="10"/>
        <v>-123.80000000000003</v>
      </c>
      <c r="R62" s="55" t="s">
        <v>43</v>
      </c>
    </row>
    <row r="63" spans="2:20" ht="14.25" x14ac:dyDescent="0.25">
      <c r="B63" s="40" t="s">
        <v>73</v>
      </c>
      <c r="C63" s="37">
        <v>0</v>
      </c>
      <c r="D63" s="37">
        <v>0</v>
      </c>
      <c r="E63" s="37">
        <v>0</v>
      </c>
      <c r="F63" s="37">
        <v>0</v>
      </c>
      <c r="G63" s="28">
        <f t="shared" si="5"/>
        <v>0</v>
      </c>
      <c r="H63" s="37">
        <v>0</v>
      </c>
      <c r="I63" s="37">
        <v>0</v>
      </c>
      <c r="J63" s="37">
        <v>0</v>
      </c>
      <c r="K63" s="37">
        <v>3</v>
      </c>
      <c r="L63" s="28">
        <v>3</v>
      </c>
      <c r="M63" s="37">
        <v>-2.1</v>
      </c>
      <c r="N63" s="37">
        <v>11.7</v>
      </c>
      <c r="O63" s="37">
        <v>1.9</v>
      </c>
      <c r="P63" s="37">
        <v>1</v>
      </c>
      <c r="Q63" s="28">
        <f t="shared" si="10"/>
        <v>12.5</v>
      </c>
      <c r="R63" s="41" t="s">
        <v>74</v>
      </c>
    </row>
    <row r="64" spans="2:20" ht="14.25" x14ac:dyDescent="0.25">
      <c r="B64" s="52" t="s">
        <v>64</v>
      </c>
      <c r="C64" s="37">
        <f>C65+C68</f>
        <v>-173.5</v>
      </c>
      <c r="D64" s="37">
        <f>D65+D68</f>
        <v>3.7</v>
      </c>
      <c r="E64" s="37">
        <f>E65+E68</f>
        <v>-175.3</v>
      </c>
      <c r="F64" s="37">
        <f>F65+F68</f>
        <v>-3.5</v>
      </c>
      <c r="G64" s="28">
        <f t="shared" si="5"/>
        <v>-348.6</v>
      </c>
      <c r="H64" s="37">
        <f t="shared" ref="H64:K64" si="73">H65+H68</f>
        <v>-174.4</v>
      </c>
      <c r="I64" s="37">
        <f t="shared" si="73"/>
        <v>-0.1</v>
      </c>
      <c r="J64" s="37">
        <f t="shared" si="73"/>
        <v>-174.10000000000002</v>
      </c>
      <c r="K64" s="37">
        <f t="shared" si="73"/>
        <v>0</v>
      </c>
      <c r="L64" s="28">
        <f t="shared" ref="L64:P64" si="74">L65+L68</f>
        <v>-348.59999999999997</v>
      </c>
      <c r="M64" s="37">
        <f t="shared" si="74"/>
        <v>-174.3</v>
      </c>
      <c r="N64" s="37">
        <f t="shared" si="74"/>
        <v>-6</v>
      </c>
      <c r="O64" s="37">
        <f t="shared" si="74"/>
        <v>-174.1</v>
      </c>
      <c r="P64" s="37">
        <f t="shared" si="74"/>
        <v>0</v>
      </c>
      <c r="Q64" s="28">
        <f t="shared" si="10"/>
        <v>-354.4</v>
      </c>
      <c r="R64" s="53" t="s">
        <v>65</v>
      </c>
    </row>
    <row r="65" spans="2:18" ht="14.25" x14ac:dyDescent="0.25">
      <c r="B65" s="40" t="s">
        <v>68</v>
      </c>
      <c r="C65" s="37">
        <f>C66+C67</f>
        <v>-174.3</v>
      </c>
      <c r="D65" s="37">
        <f>D66+D67</f>
        <v>0</v>
      </c>
      <c r="E65" s="37">
        <f>E66+E67</f>
        <v>-174.3</v>
      </c>
      <c r="F65" s="37">
        <f>F66+F67</f>
        <v>0</v>
      </c>
      <c r="G65" s="28">
        <f t="shared" si="5"/>
        <v>-348.6</v>
      </c>
      <c r="H65" s="37">
        <f t="shared" ref="H65:K65" si="75">H66+H67</f>
        <v>-174.4</v>
      </c>
      <c r="I65" s="37">
        <f t="shared" si="75"/>
        <v>0</v>
      </c>
      <c r="J65" s="37">
        <f t="shared" si="75"/>
        <v>-174.3</v>
      </c>
      <c r="K65" s="37">
        <f t="shared" si="75"/>
        <v>0</v>
      </c>
      <c r="L65" s="28">
        <f t="shared" ref="L65:P65" si="76">L66+L67</f>
        <v>-348.7</v>
      </c>
      <c r="M65" s="37">
        <f t="shared" si="76"/>
        <v>-174.3</v>
      </c>
      <c r="N65" s="37">
        <f t="shared" si="76"/>
        <v>0</v>
      </c>
      <c r="O65" s="37">
        <f t="shared" si="76"/>
        <v>-174</v>
      </c>
      <c r="P65" s="37">
        <f t="shared" si="76"/>
        <v>0</v>
      </c>
      <c r="Q65" s="28">
        <f t="shared" si="10"/>
        <v>-348.3</v>
      </c>
      <c r="R65" s="41" t="s">
        <v>69</v>
      </c>
    </row>
    <row r="66" spans="2:18" ht="14.25" x14ac:dyDescent="0.25">
      <c r="B66" s="54" t="s">
        <v>70</v>
      </c>
      <c r="C66" s="37">
        <v>0</v>
      </c>
      <c r="D66" s="37">
        <v>0</v>
      </c>
      <c r="E66" s="37">
        <v>0</v>
      </c>
      <c r="F66" s="37">
        <v>0</v>
      </c>
      <c r="G66" s="28">
        <f t="shared" si="5"/>
        <v>0</v>
      </c>
      <c r="H66" s="37">
        <v>0</v>
      </c>
      <c r="I66" s="37">
        <v>0</v>
      </c>
      <c r="J66" s="37">
        <v>0</v>
      </c>
      <c r="K66" s="37">
        <v>0</v>
      </c>
      <c r="L66" s="28">
        <v>0</v>
      </c>
      <c r="M66" s="37">
        <v>0</v>
      </c>
      <c r="N66" s="37">
        <v>0</v>
      </c>
      <c r="O66" s="37">
        <v>0</v>
      </c>
      <c r="P66" s="37">
        <v>0</v>
      </c>
      <c r="Q66" s="28">
        <f t="shared" si="10"/>
        <v>0</v>
      </c>
      <c r="R66" s="55" t="s">
        <v>71</v>
      </c>
    </row>
    <row r="67" spans="2:18" ht="14.25" x14ac:dyDescent="0.25">
      <c r="B67" s="54" t="s">
        <v>72</v>
      </c>
      <c r="C67" s="37">
        <v>-174.3</v>
      </c>
      <c r="D67" s="37">
        <v>0</v>
      </c>
      <c r="E67" s="37">
        <v>-174.3</v>
      </c>
      <c r="F67" s="37">
        <v>0</v>
      </c>
      <c r="G67" s="28">
        <f t="shared" si="5"/>
        <v>-348.6</v>
      </c>
      <c r="H67" s="37">
        <v>-174.4</v>
      </c>
      <c r="I67" s="37">
        <v>0</v>
      </c>
      <c r="J67" s="37">
        <v>-174.3</v>
      </c>
      <c r="K67" s="37">
        <v>0</v>
      </c>
      <c r="L67" s="28">
        <v>-348.7</v>
      </c>
      <c r="M67" s="37">
        <v>-174.3</v>
      </c>
      <c r="N67" s="37">
        <v>0</v>
      </c>
      <c r="O67" s="37">
        <v>-174</v>
      </c>
      <c r="P67" s="37">
        <v>0</v>
      </c>
      <c r="Q67" s="28">
        <f t="shared" si="10"/>
        <v>-348.3</v>
      </c>
      <c r="R67" s="55" t="s">
        <v>43</v>
      </c>
    </row>
    <row r="68" spans="2:18" ht="14.25" x14ac:dyDescent="0.25">
      <c r="B68" s="40" t="s">
        <v>73</v>
      </c>
      <c r="C68" s="37">
        <v>0.8</v>
      </c>
      <c r="D68" s="37">
        <v>3.7</v>
      </c>
      <c r="E68" s="37">
        <v>-1</v>
      </c>
      <c r="F68" s="37">
        <v>-3.5</v>
      </c>
      <c r="G68" s="28">
        <f t="shared" si="5"/>
        <v>0</v>
      </c>
      <c r="H68" s="37">
        <v>0</v>
      </c>
      <c r="I68" s="37">
        <v>-0.1</v>
      </c>
      <c r="J68" s="37">
        <v>0.2</v>
      </c>
      <c r="K68" s="37">
        <v>0</v>
      </c>
      <c r="L68" s="28">
        <v>0.1</v>
      </c>
      <c r="M68" s="37">
        <v>0</v>
      </c>
      <c r="N68" s="37">
        <v>-6</v>
      </c>
      <c r="O68" s="37">
        <v>-0.1</v>
      </c>
      <c r="P68" s="37">
        <v>0</v>
      </c>
      <c r="Q68" s="28">
        <f t="shared" si="10"/>
        <v>-6.1</v>
      </c>
      <c r="R68" s="41" t="s">
        <v>74</v>
      </c>
    </row>
    <row r="69" spans="2:18" ht="14.25" x14ac:dyDescent="0.25">
      <c r="B69" s="39"/>
      <c r="C69" s="37"/>
      <c r="D69" s="37"/>
      <c r="E69" s="37"/>
      <c r="F69" s="37"/>
      <c r="G69" s="28"/>
      <c r="H69" s="37"/>
      <c r="I69" s="37"/>
      <c r="J69" s="37"/>
      <c r="K69" s="37"/>
      <c r="L69" s="28"/>
      <c r="M69" s="37"/>
      <c r="N69" s="37"/>
      <c r="O69" s="37"/>
      <c r="P69" s="37"/>
      <c r="Q69" s="28"/>
      <c r="R69" s="25"/>
    </row>
    <row r="70" spans="2:18" ht="14.25" x14ac:dyDescent="0.25">
      <c r="B70" s="39" t="s">
        <v>75</v>
      </c>
      <c r="C70" s="37">
        <f>C71-C76</f>
        <v>1098.4999999999998</v>
      </c>
      <c r="D70" s="37">
        <f>D71-D76</f>
        <v>4289.5</v>
      </c>
      <c r="E70" s="37">
        <f>E71-E76</f>
        <v>3433.6</v>
      </c>
      <c r="F70" s="37">
        <f>F71-F76</f>
        <v>2878.0000000000005</v>
      </c>
      <c r="G70" s="28">
        <f t="shared" si="5"/>
        <v>11699.6</v>
      </c>
      <c r="H70" s="37">
        <f t="shared" ref="H70:K70" si="77">H71-H76</f>
        <v>11544.3</v>
      </c>
      <c r="I70" s="37">
        <f t="shared" si="77"/>
        <v>8761.1</v>
      </c>
      <c r="J70" s="37">
        <f t="shared" si="77"/>
        <v>8476.7999999999993</v>
      </c>
      <c r="K70" s="37">
        <f t="shared" si="77"/>
        <v>300.2000000000001</v>
      </c>
      <c r="L70" s="28">
        <f t="shared" ref="L70:M70" si="78">L71-L76</f>
        <v>29082.400000000001</v>
      </c>
      <c r="M70" s="37">
        <f t="shared" si="78"/>
        <v>6001.6</v>
      </c>
      <c r="N70" s="37">
        <f t="shared" ref="N70:O70" si="79">N71-N76</f>
        <v>-3942.5</v>
      </c>
      <c r="O70" s="37">
        <f t="shared" si="79"/>
        <v>2135.6999999999994</v>
      </c>
      <c r="P70" s="37">
        <f t="shared" ref="P70" si="80">P71-P76</f>
        <v>-4178.0999999999995</v>
      </c>
      <c r="Q70" s="28">
        <f t="shared" si="10"/>
        <v>16.700000000000728</v>
      </c>
      <c r="R70" s="25" t="s">
        <v>76</v>
      </c>
    </row>
    <row r="71" spans="2:18" ht="14.25" x14ac:dyDescent="0.25">
      <c r="B71" s="52" t="s">
        <v>62</v>
      </c>
      <c r="C71" s="37">
        <f>C72+C75</f>
        <v>1384.7999999999997</v>
      </c>
      <c r="D71" s="37">
        <f>D72+D75</f>
        <v>500.69999999999993</v>
      </c>
      <c r="E71" s="37">
        <f>E72+E75</f>
        <v>3023.2</v>
      </c>
      <c r="F71" s="37">
        <f>F72+F75</f>
        <v>2965.7000000000003</v>
      </c>
      <c r="G71" s="28">
        <f t="shared" si="5"/>
        <v>7874.4</v>
      </c>
      <c r="H71" s="37">
        <f t="shared" ref="H71:K71" si="81">H72+H75</f>
        <v>7059.5</v>
      </c>
      <c r="I71" s="37">
        <f t="shared" si="81"/>
        <v>6734.3</v>
      </c>
      <c r="J71" s="37">
        <f t="shared" si="81"/>
        <v>8871.1999999999989</v>
      </c>
      <c r="K71" s="37">
        <f t="shared" si="81"/>
        <v>153.90000000000009</v>
      </c>
      <c r="L71" s="28">
        <f t="shared" ref="L71:M71" si="82">L72+L75</f>
        <v>22818.9</v>
      </c>
      <c r="M71" s="37">
        <f t="shared" si="82"/>
        <v>3209.7000000000003</v>
      </c>
      <c r="N71" s="37">
        <f t="shared" ref="N71:O71" si="83">N72+N75</f>
        <v>-3980</v>
      </c>
      <c r="O71" s="37">
        <f t="shared" si="83"/>
        <v>-203.60000000000036</v>
      </c>
      <c r="P71" s="37">
        <f t="shared" ref="P71" si="84">P72+P75</f>
        <v>-4904.7</v>
      </c>
      <c r="Q71" s="28">
        <f t="shared" si="10"/>
        <v>-5878.5999999999985</v>
      </c>
      <c r="R71" s="53" t="s">
        <v>63</v>
      </c>
    </row>
    <row r="72" spans="2:18" ht="14.25" x14ac:dyDescent="0.25">
      <c r="B72" s="40" t="s">
        <v>68</v>
      </c>
      <c r="C72" s="37">
        <f>C73+C74</f>
        <v>1148.6999999999998</v>
      </c>
      <c r="D72" s="37">
        <f>D73+D74</f>
        <v>551.29999999999995</v>
      </c>
      <c r="E72" s="37">
        <f>E73+E74</f>
        <v>1896.5</v>
      </c>
      <c r="F72" s="37">
        <f>F73+F74</f>
        <v>1933.8000000000002</v>
      </c>
      <c r="G72" s="28">
        <f t="shared" ref="G72:G90" si="85">F72+E72+D72+C72</f>
        <v>5530.3</v>
      </c>
      <c r="H72" s="37">
        <f t="shared" ref="H72:J72" si="86">H73+H74</f>
        <v>5514.2</v>
      </c>
      <c r="I72" s="37">
        <f t="shared" si="86"/>
        <v>4045.7000000000003</v>
      </c>
      <c r="J72" s="37">
        <f t="shared" si="86"/>
        <v>6423.0999999999995</v>
      </c>
      <c r="K72" s="37">
        <f>K73+K74</f>
        <v>-3570.7999999999997</v>
      </c>
      <c r="L72" s="28">
        <f t="shared" ref="L72:M72" si="87">L73+L74</f>
        <v>12412.2</v>
      </c>
      <c r="M72" s="37">
        <f t="shared" si="87"/>
        <v>5440.8</v>
      </c>
      <c r="N72" s="37">
        <f t="shared" ref="N72:O72" si="88">N73+N74</f>
        <v>-2955.7999999999997</v>
      </c>
      <c r="O72" s="37">
        <f t="shared" si="88"/>
        <v>3075.2999999999997</v>
      </c>
      <c r="P72" s="37">
        <f t="shared" ref="P72" si="89">P73+P74</f>
        <v>-7802.7</v>
      </c>
      <c r="Q72" s="28">
        <f t="shared" ref="Q72:Q90" si="90">P72+O72+N72+M72</f>
        <v>-2242.3999999999987</v>
      </c>
      <c r="R72" s="41" t="s">
        <v>69</v>
      </c>
    </row>
    <row r="73" spans="2:18" ht="14.25" x14ac:dyDescent="0.25">
      <c r="B73" s="54" t="s">
        <v>70</v>
      </c>
      <c r="C73" s="37">
        <v>-1258</v>
      </c>
      <c r="D73" s="37">
        <v>70.400000000000006</v>
      </c>
      <c r="E73" s="37">
        <v>1023.4</v>
      </c>
      <c r="F73" s="37">
        <v>-1160.0999999999999</v>
      </c>
      <c r="G73" s="28">
        <f t="shared" si="85"/>
        <v>-1324.3</v>
      </c>
      <c r="H73" s="37">
        <v>3070.1</v>
      </c>
      <c r="I73" s="37">
        <v>216.9</v>
      </c>
      <c r="J73" s="37">
        <v>9465.7999999999993</v>
      </c>
      <c r="K73" s="37">
        <v>-2817.2</v>
      </c>
      <c r="L73" s="28">
        <v>9935.6</v>
      </c>
      <c r="M73" s="37">
        <v>5176</v>
      </c>
      <c r="N73" s="37">
        <v>-3424.7</v>
      </c>
      <c r="O73" s="37">
        <v>450.7</v>
      </c>
      <c r="P73" s="37">
        <v>-7681.5</v>
      </c>
      <c r="Q73" s="28">
        <f t="shared" si="90"/>
        <v>-5479.5</v>
      </c>
      <c r="R73" s="55" t="s">
        <v>71</v>
      </c>
    </row>
    <row r="74" spans="2:18" ht="14.25" x14ac:dyDescent="0.25">
      <c r="B74" s="54" t="s">
        <v>72</v>
      </c>
      <c r="C74" s="37">
        <v>2406.6999999999998</v>
      </c>
      <c r="D74" s="37">
        <v>480.9</v>
      </c>
      <c r="E74" s="37">
        <v>873.1</v>
      </c>
      <c r="F74" s="37">
        <v>3093.9</v>
      </c>
      <c r="G74" s="28">
        <f t="shared" si="85"/>
        <v>6854.5999999999995</v>
      </c>
      <c r="H74" s="37">
        <v>2444.1</v>
      </c>
      <c r="I74" s="37">
        <v>3828.8</v>
      </c>
      <c r="J74" s="37">
        <v>-3042.7</v>
      </c>
      <c r="K74" s="37">
        <v>-753.6</v>
      </c>
      <c r="L74" s="28">
        <v>2476.6</v>
      </c>
      <c r="M74" s="37">
        <v>264.8</v>
      </c>
      <c r="N74" s="37">
        <v>468.9</v>
      </c>
      <c r="O74" s="37">
        <v>2624.6</v>
      </c>
      <c r="P74" s="37">
        <v>-121.2</v>
      </c>
      <c r="Q74" s="28">
        <f t="shared" si="90"/>
        <v>3237.1000000000004</v>
      </c>
      <c r="R74" s="55" t="s">
        <v>43</v>
      </c>
    </row>
    <row r="75" spans="2:18" ht="14.25" x14ac:dyDescent="0.25">
      <c r="B75" s="40" t="s">
        <v>73</v>
      </c>
      <c r="C75" s="37">
        <v>236.1</v>
      </c>
      <c r="D75" s="37">
        <v>-50.6</v>
      </c>
      <c r="E75" s="37">
        <v>1126.7</v>
      </c>
      <c r="F75" s="37">
        <v>1031.9000000000001</v>
      </c>
      <c r="G75" s="28">
        <f t="shared" si="85"/>
        <v>2344.1000000000004</v>
      </c>
      <c r="H75" s="37">
        <v>1545.3</v>
      </c>
      <c r="I75" s="37">
        <v>2688.6</v>
      </c>
      <c r="J75" s="37">
        <v>2448.1</v>
      </c>
      <c r="K75" s="37">
        <v>3724.7</v>
      </c>
      <c r="L75" s="28">
        <v>10406.700000000001</v>
      </c>
      <c r="M75" s="37">
        <v>-2231.1</v>
      </c>
      <c r="N75" s="37">
        <v>-1024.2</v>
      </c>
      <c r="O75" s="37">
        <v>-3278.9</v>
      </c>
      <c r="P75" s="37">
        <v>2898</v>
      </c>
      <c r="Q75" s="28">
        <f t="shared" si="90"/>
        <v>-3636.2</v>
      </c>
      <c r="R75" s="41" t="s">
        <v>74</v>
      </c>
    </row>
    <row r="76" spans="2:18" ht="14.25" x14ac:dyDescent="0.25">
      <c r="B76" s="52" t="s">
        <v>64</v>
      </c>
      <c r="C76" s="37">
        <f>C77+C80</f>
        <v>286.3</v>
      </c>
      <c r="D76" s="37">
        <f>D77+D80</f>
        <v>-3788.8</v>
      </c>
      <c r="E76" s="37">
        <f>E77+E80</f>
        <v>-410.4</v>
      </c>
      <c r="F76" s="37">
        <f>F77+F80</f>
        <v>87.7</v>
      </c>
      <c r="G76" s="28">
        <f t="shared" si="85"/>
        <v>-3825.2</v>
      </c>
      <c r="H76" s="37">
        <f t="shared" ref="H76:K76" si="91">H77+H80</f>
        <v>-4484.8</v>
      </c>
      <c r="I76" s="37">
        <f t="shared" si="91"/>
        <v>-2026.7999999999997</v>
      </c>
      <c r="J76" s="37">
        <f t="shared" si="91"/>
        <v>394.4</v>
      </c>
      <c r="K76" s="37">
        <f t="shared" si="91"/>
        <v>-146.30000000000001</v>
      </c>
      <c r="L76" s="28">
        <f t="shared" ref="L76:M76" si="92">L77+L80</f>
        <v>-6263.5</v>
      </c>
      <c r="M76" s="37">
        <f t="shared" si="92"/>
        <v>-2791.9</v>
      </c>
      <c r="N76" s="37">
        <f t="shared" ref="N76:O76" si="93">N77+N80</f>
        <v>-37.5</v>
      </c>
      <c r="O76" s="37">
        <f t="shared" si="93"/>
        <v>-2339.2999999999997</v>
      </c>
      <c r="P76" s="37">
        <f t="shared" ref="P76" si="94">P77+P80</f>
        <v>-726.6</v>
      </c>
      <c r="Q76" s="28">
        <f t="shared" si="90"/>
        <v>-5895.2999999999993</v>
      </c>
      <c r="R76" s="53" t="s">
        <v>65</v>
      </c>
    </row>
    <row r="77" spans="2:18" ht="15.6" customHeight="1" x14ac:dyDescent="0.25">
      <c r="B77" s="40" t="s">
        <v>68</v>
      </c>
      <c r="C77" s="37">
        <f>C78+C79</f>
        <v>219</v>
      </c>
      <c r="D77" s="37">
        <f>D78+D79</f>
        <v>-3731.8</v>
      </c>
      <c r="E77" s="37">
        <f>E78+E79</f>
        <v>-429.4</v>
      </c>
      <c r="F77" s="37">
        <f>F78+F79</f>
        <v>83.7</v>
      </c>
      <c r="G77" s="28">
        <f t="shared" si="85"/>
        <v>-3858.5</v>
      </c>
      <c r="H77" s="37">
        <f t="shared" ref="H77:K77" si="95">H78+H79</f>
        <v>-4526.2</v>
      </c>
      <c r="I77" s="37">
        <f t="shared" si="95"/>
        <v>-2123.1999999999998</v>
      </c>
      <c r="J77" s="37">
        <f t="shared" si="95"/>
        <v>366</v>
      </c>
      <c r="K77" s="37">
        <f t="shared" si="95"/>
        <v>11.5</v>
      </c>
      <c r="L77" s="28">
        <f t="shared" ref="L77:M77" si="96">L78+L79</f>
        <v>-6271.9</v>
      </c>
      <c r="M77" s="37">
        <f t="shared" si="96"/>
        <v>-3115.3</v>
      </c>
      <c r="N77" s="37">
        <f t="shared" ref="N77:O77" si="97">N78+N79</f>
        <v>201.6</v>
      </c>
      <c r="O77" s="37">
        <f t="shared" si="97"/>
        <v>-2460.1999999999998</v>
      </c>
      <c r="P77" s="37">
        <f t="shared" ref="P77" si="98">P78+P79</f>
        <v>-529.70000000000005</v>
      </c>
      <c r="Q77" s="28">
        <f t="shared" si="90"/>
        <v>-5903.6</v>
      </c>
      <c r="R77" s="41" t="s">
        <v>69</v>
      </c>
    </row>
    <row r="78" spans="2:18" ht="15.6" customHeight="1" x14ac:dyDescent="0.25">
      <c r="B78" s="54" t="s">
        <v>70</v>
      </c>
      <c r="C78" s="37">
        <v>0</v>
      </c>
      <c r="D78" s="37">
        <v>0</v>
      </c>
      <c r="E78" s="37">
        <v>0</v>
      </c>
      <c r="F78" s="37">
        <v>0</v>
      </c>
      <c r="G78" s="28">
        <f t="shared" si="85"/>
        <v>0</v>
      </c>
      <c r="H78" s="37">
        <v>0</v>
      </c>
      <c r="I78" s="37">
        <v>0</v>
      </c>
      <c r="J78" s="37">
        <v>0</v>
      </c>
      <c r="K78" s="37">
        <v>0</v>
      </c>
      <c r="L78" s="28">
        <v>0</v>
      </c>
      <c r="M78" s="37">
        <v>0</v>
      </c>
      <c r="N78" s="37">
        <v>0</v>
      </c>
      <c r="O78" s="37">
        <v>0</v>
      </c>
      <c r="P78" s="37">
        <v>0</v>
      </c>
      <c r="Q78" s="28">
        <f t="shared" si="90"/>
        <v>0</v>
      </c>
      <c r="R78" s="55" t="s">
        <v>71</v>
      </c>
    </row>
    <row r="79" spans="2:18" ht="15.6" customHeight="1" x14ac:dyDescent="0.25">
      <c r="B79" s="54" t="s">
        <v>72</v>
      </c>
      <c r="C79" s="37">
        <v>219</v>
      </c>
      <c r="D79" s="37">
        <v>-3731.8</v>
      </c>
      <c r="E79" s="37">
        <v>-429.4</v>
      </c>
      <c r="F79" s="37">
        <v>83.7</v>
      </c>
      <c r="G79" s="28">
        <f t="shared" si="85"/>
        <v>-3858.5</v>
      </c>
      <c r="H79" s="37">
        <v>-4526.2</v>
      </c>
      <c r="I79" s="37">
        <v>-2123.1999999999998</v>
      </c>
      <c r="J79" s="37">
        <v>366</v>
      </c>
      <c r="K79" s="37">
        <v>11.5</v>
      </c>
      <c r="L79" s="28">
        <v>-6271.9</v>
      </c>
      <c r="M79" s="37">
        <v>-3115.3</v>
      </c>
      <c r="N79" s="37">
        <v>201.6</v>
      </c>
      <c r="O79" s="37">
        <v>-2460.1999999999998</v>
      </c>
      <c r="P79" s="37">
        <v>-529.70000000000005</v>
      </c>
      <c r="Q79" s="28">
        <f t="shared" si="90"/>
        <v>-5903.6</v>
      </c>
      <c r="R79" s="55" t="s">
        <v>43</v>
      </c>
    </row>
    <row r="80" spans="2:18" ht="14.25" x14ac:dyDescent="0.25">
      <c r="B80" s="40" t="s">
        <v>73</v>
      </c>
      <c r="C80" s="37">
        <v>67.3</v>
      </c>
      <c r="D80" s="37">
        <v>-57</v>
      </c>
      <c r="E80" s="37">
        <v>19</v>
      </c>
      <c r="F80" s="37">
        <v>4</v>
      </c>
      <c r="G80" s="28">
        <f t="shared" si="85"/>
        <v>33.299999999999997</v>
      </c>
      <c r="H80" s="37">
        <v>41.4</v>
      </c>
      <c r="I80" s="37">
        <v>96.4</v>
      </c>
      <c r="J80" s="37">
        <v>28.4</v>
      </c>
      <c r="K80" s="37">
        <v>-157.80000000000001</v>
      </c>
      <c r="L80" s="28">
        <v>8.4</v>
      </c>
      <c r="M80" s="37">
        <v>323.39999999999998</v>
      </c>
      <c r="N80" s="37">
        <v>-239.1</v>
      </c>
      <c r="O80" s="37">
        <v>120.9</v>
      </c>
      <c r="P80" s="37">
        <v>-196.9</v>
      </c>
      <c r="Q80" s="28">
        <f t="shared" si="90"/>
        <v>8.2999999999999545</v>
      </c>
      <c r="R80" s="41" t="s">
        <v>74</v>
      </c>
    </row>
    <row r="81" spans="2:18" ht="14.25" x14ac:dyDescent="0.25">
      <c r="B81" s="52"/>
      <c r="C81" s="37"/>
      <c r="D81" s="37"/>
      <c r="E81" s="37"/>
      <c r="F81" s="37"/>
      <c r="G81" s="28"/>
      <c r="H81" s="37"/>
      <c r="I81" s="37"/>
      <c r="J81" s="37"/>
      <c r="K81" s="37"/>
      <c r="L81" s="28"/>
      <c r="M81" s="37"/>
      <c r="N81" s="37"/>
      <c r="O81" s="37"/>
      <c r="P81" s="37"/>
      <c r="Q81" s="28"/>
      <c r="R81" s="53"/>
    </row>
    <row r="82" spans="2:18" ht="14.25" x14ac:dyDescent="0.25">
      <c r="B82" s="45" t="s">
        <v>77</v>
      </c>
      <c r="C82" s="32">
        <f>(C52)-(C46+C48)+C86</f>
        <v>-1139.5999999999985</v>
      </c>
      <c r="D82" s="32">
        <f>(D52)-(D46+D48)+D86</f>
        <v>358.99999999999773</v>
      </c>
      <c r="E82" s="32">
        <f>(E52)-(E46+E48)+E86</f>
        <v>-42.399999999999181</v>
      </c>
      <c r="F82" s="32">
        <f>(F52)-(F46+F48)+F86</f>
        <v>1268.7999999999979</v>
      </c>
      <c r="G82" s="33">
        <f t="shared" si="85"/>
        <v>445.79999999999791</v>
      </c>
      <c r="H82" s="32">
        <f t="shared" ref="H82:J82" si="99">(H52)-(H46+H48)+H86</f>
        <v>1873.1999999999998</v>
      </c>
      <c r="I82" s="32">
        <f t="shared" si="99"/>
        <v>2423.9000000000033</v>
      </c>
      <c r="J82" s="32">
        <f t="shared" si="99"/>
        <v>-7804.2999999999956</v>
      </c>
      <c r="K82" s="32">
        <f>(K52)-(K46+K48)+K86</f>
        <v>218.19999999999527</v>
      </c>
      <c r="L82" s="33">
        <f t="shared" ref="L82:M82" si="100">(L52)-(L46+L48)+L86</f>
        <v>-3288.9999999999927</v>
      </c>
      <c r="M82" s="32">
        <f t="shared" si="100"/>
        <v>239.10000000000036</v>
      </c>
      <c r="N82" s="32">
        <f t="shared" ref="N82:O82" si="101">(N52)-(N46+N48)+N86</f>
        <v>-6149.0000000000009</v>
      </c>
      <c r="O82" s="32">
        <f t="shared" si="101"/>
        <v>-659.80000000000268</v>
      </c>
      <c r="P82" s="32">
        <f t="shared" ref="P82" si="102">(P52)-(P46+P48)+P86</f>
        <v>4224.6000000000004</v>
      </c>
      <c r="Q82" s="33">
        <f t="shared" si="90"/>
        <v>-2345.1000000000031</v>
      </c>
      <c r="R82" s="24" t="s">
        <v>78</v>
      </c>
    </row>
    <row r="83" spans="2:18" ht="14.25" x14ac:dyDescent="0.25">
      <c r="B83" s="45"/>
      <c r="C83" s="32"/>
      <c r="D83" s="32"/>
      <c r="E83" s="32"/>
      <c r="F83" s="32"/>
      <c r="G83" s="33"/>
      <c r="H83" s="32"/>
      <c r="I83" s="32"/>
      <c r="J83" s="32"/>
      <c r="K83" s="32"/>
      <c r="L83" s="28"/>
      <c r="M83" s="37"/>
      <c r="N83" s="37"/>
      <c r="O83" s="37"/>
      <c r="P83" s="37"/>
      <c r="Q83" s="28"/>
      <c r="R83" s="24"/>
    </row>
    <row r="84" spans="2:18" ht="14.25" x14ac:dyDescent="0.25">
      <c r="B84" s="38" t="s">
        <v>79</v>
      </c>
      <c r="C84" s="32">
        <f>(C52)-(C46+C48+C82)</f>
        <v>-5082.6000000000004</v>
      </c>
      <c r="D84" s="32">
        <f>(D52)-(D46+D48+D82)</f>
        <v>-1681.3999999999996</v>
      </c>
      <c r="E84" s="32">
        <f>(E52)-(E46+E48+E82)</f>
        <v>-2117.9000000000005</v>
      </c>
      <c r="F84" s="32">
        <f>(F52)-(F46+F48+F82)</f>
        <v>-1910</v>
      </c>
      <c r="G84" s="33">
        <f t="shared" si="85"/>
        <v>-10791.900000000001</v>
      </c>
      <c r="H84" s="32">
        <f t="shared" ref="H84:K84" si="103">(H52)-(H46+H48+H82)</f>
        <v>790.69999999999891</v>
      </c>
      <c r="I84" s="32">
        <f t="shared" si="103"/>
        <v>-8607</v>
      </c>
      <c r="J84" s="32">
        <f t="shared" si="103"/>
        <v>450.10000000000036</v>
      </c>
      <c r="K84" s="32">
        <f t="shared" si="103"/>
        <v>-15969.899999999998</v>
      </c>
      <c r="L84" s="33">
        <f t="shared" ref="L84:M84" si="104">(L52)-(L46+L48+L82)</f>
        <v>-23336.1</v>
      </c>
      <c r="M84" s="32">
        <f t="shared" si="104"/>
        <v>-6586.4</v>
      </c>
      <c r="N84" s="32">
        <f t="shared" ref="N84:O84" si="105">(N52)-(N46+N48+N82)</f>
        <v>-2353.6999999999994</v>
      </c>
      <c r="O84" s="32">
        <f t="shared" si="105"/>
        <v>-635.69999999999982</v>
      </c>
      <c r="P84" s="32">
        <f t="shared" ref="P84" si="106">(P52)-(P46+P48+P82)</f>
        <v>-10503</v>
      </c>
      <c r="Q84" s="33">
        <f t="shared" si="90"/>
        <v>-20078.8</v>
      </c>
      <c r="R84" s="24" t="s">
        <v>80</v>
      </c>
    </row>
    <row r="85" spans="2:18" ht="14.25" x14ac:dyDescent="0.25">
      <c r="B85" s="39"/>
      <c r="C85" s="32"/>
      <c r="D85" s="32"/>
      <c r="E85" s="32"/>
      <c r="F85" s="32"/>
      <c r="G85" s="33"/>
      <c r="H85" s="32"/>
      <c r="I85" s="32"/>
      <c r="J85" s="32"/>
      <c r="K85" s="32"/>
      <c r="L85" s="28"/>
      <c r="M85" s="37"/>
      <c r="N85" s="37"/>
      <c r="O85" s="37"/>
      <c r="P85" s="37"/>
      <c r="Q85" s="28"/>
      <c r="R85" s="25"/>
    </row>
    <row r="86" spans="2:18" ht="14.25" x14ac:dyDescent="0.25">
      <c r="B86" s="38" t="s">
        <v>81</v>
      </c>
      <c r="C86" s="32">
        <f>C87+C88+C89+C90</f>
        <v>5082.6000000000004</v>
      </c>
      <c r="D86" s="32">
        <f>D87+D88+D89+D90</f>
        <v>1681.4</v>
      </c>
      <c r="E86" s="32">
        <f>E87+E88+E89+E90</f>
        <v>2117.9</v>
      </c>
      <c r="F86" s="32">
        <f>F87+F88+F89+F90</f>
        <v>1909.9999999999995</v>
      </c>
      <c r="G86" s="33">
        <f t="shared" si="85"/>
        <v>10791.9</v>
      </c>
      <c r="H86" s="32">
        <f t="shared" ref="H86:K86" si="107">H87+H88+H89+H90</f>
        <v>-790.69999999999993</v>
      </c>
      <c r="I86" s="32">
        <f t="shared" si="107"/>
        <v>8607</v>
      </c>
      <c r="J86" s="32">
        <f t="shared" si="107"/>
        <v>-450.09999999999997</v>
      </c>
      <c r="K86" s="32">
        <f t="shared" si="107"/>
        <v>15969.9</v>
      </c>
      <c r="L86" s="33">
        <f t="shared" ref="L86:M86" si="108">L87+L88+L89+L90</f>
        <v>23336.1</v>
      </c>
      <c r="M86" s="32">
        <f t="shared" si="108"/>
        <v>6586.4</v>
      </c>
      <c r="N86" s="32">
        <f t="shared" ref="N86:O86" si="109">N87+N88+N89+N90</f>
        <v>2353.6999999999998</v>
      </c>
      <c r="O86" s="32">
        <f t="shared" si="109"/>
        <v>635.70000000000005</v>
      </c>
      <c r="P86" s="32">
        <f t="shared" ref="P86" si="110">P87+P88+P89+P90</f>
        <v>10503</v>
      </c>
      <c r="Q86" s="33">
        <f t="shared" si="90"/>
        <v>20078.800000000003</v>
      </c>
      <c r="R86" s="24" t="s">
        <v>82</v>
      </c>
    </row>
    <row r="87" spans="2:18" ht="14.25" x14ac:dyDescent="0.25">
      <c r="B87" s="52" t="s">
        <v>83</v>
      </c>
      <c r="C87" s="37">
        <v>0</v>
      </c>
      <c r="D87" s="37">
        <v>0</v>
      </c>
      <c r="E87" s="37">
        <v>0</v>
      </c>
      <c r="F87" s="37">
        <v>0</v>
      </c>
      <c r="G87" s="28">
        <f t="shared" si="85"/>
        <v>0</v>
      </c>
      <c r="H87" s="37">
        <v>0</v>
      </c>
      <c r="I87" s="37">
        <v>1605.9</v>
      </c>
      <c r="J87" s="37">
        <v>0</v>
      </c>
      <c r="K87" s="37">
        <v>0</v>
      </c>
      <c r="L87" s="28">
        <v>1605.9</v>
      </c>
      <c r="M87" s="37">
        <v>0</v>
      </c>
      <c r="N87" s="37">
        <v>0</v>
      </c>
      <c r="O87" s="37">
        <v>0</v>
      </c>
      <c r="P87" s="37">
        <v>0</v>
      </c>
      <c r="Q87" s="28">
        <f t="shared" si="90"/>
        <v>0</v>
      </c>
      <c r="R87" s="53" t="s">
        <v>84</v>
      </c>
    </row>
    <row r="88" spans="2:18" ht="14.25" x14ac:dyDescent="0.25">
      <c r="B88" s="56" t="s">
        <v>85</v>
      </c>
      <c r="C88" s="37">
        <v>-0.2</v>
      </c>
      <c r="D88" s="37">
        <v>2.7</v>
      </c>
      <c r="E88" s="37">
        <v>2232.9</v>
      </c>
      <c r="F88" s="37">
        <v>-2228.9</v>
      </c>
      <c r="G88" s="28">
        <f t="shared" si="85"/>
        <v>6.5</v>
      </c>
      <c r="H88" s="37">
        <v>-1.4</v>
      </c>
      <c r="I88" s="37">
        <v>-2.7</v>
      </c>
      <c r="J88" s="37">
        <v>4.5999999999999996</v>
      </c>
      <c r="K88" s="37">
        <v>0</v>
      </c>
      <c r="L88" s="57">
        <v>0.5</v>
      </c>
      <c r="M88" s="58">
        <v>3</v>
      </c>
      <c r="N88" s="58">
        <v>5.5</v>
      </c>
      <c r="O88" s="58">
        <v>128.80000000000001</v>
      </c>
      <c r="P88" s="58">
        <v>-32.200000000000003</v>
      </c>
      <c r="Q88" s="28">
        <f t="shared" si="90"/>
        <v>105.10000000000001</v>
      </c>
      <c r="R88" s="59" t="s">
        <v>86</v>
      </c>
    </row>
    <row r="89" spans="2:18" ht="14.25" x14ac:dyDescent="0.25">
      <c r="B89" s="52" t="s">
        <v>87</v>
      </c>
      <c r="C89" s="37">
        <v>0</v>
      </c>
      <c r="D89" s="37">
        <v>0</v>
      </c>
      <c r="E89" s="37">
        <v>0</v>
      </c>
      <c r="F89" s="37">
        <v>0</v>
      </c>
      <c r="G89" s="28">
        <f t="shared" si="85"/>
        <v>0</v>
      </c>
      <c r="H89" s="37">
        <v>0</v>
      </c>
      <c r="I89" s="37">
        <v>0</v>
      </c>
      <c r="J89" s="37">
        <v>0</v>
      </c>
      <c r="K89" s="37">
        <v>11.1</v>
      </c>
      <c r="L89" s="28">
        <v>11.1</v>
      </c>
      <c r="M89" s="37">
        <v>0</v>
      </c>
      <c r="N89" s="37">
        <v>0</v>
      </c>
      <c r="O89" s="37">
        <v>0</v>
      </c>
      <c r="P89" s="37">
        <v>0</v>
      </c>
      <c r="Q89" s="28">
        <f t="shared" si="90"/>
        <v>0</v>
      </c>
      <c r="R89" s="53" t="s">
        <v>88</v>
      </c>
    </row>
    <row r="90" spans="2:18" ht="14.25" x14ac:dyDescent="0.25">
      <c r="B90" s="52" t="s">
        <v>89</v>
      </c>
      <c r="C90" s="37">
        <v>5082.8</v>
      </c>
      <c r="D90" s="37">
        <v>1678.7</v>
      </c>
      <c r="E90" s="37">
        <v>-115</v>
      </c>
      <c r="F90" s="37">
        <v>4138.8999999999996</v>
      </c>
      <c r="G90" s="28">
        <f t="shared" si="85"/>
        <v>10785.4</v>
      </c>
      <c r="H90" s="37">
        <v>-789.3</v>
      </c>
      <c r="I90" s="37">
        <v>7003.8</v>
      </c>
      <c r="J90" s="37">
        <v>-454.7</v>
      </c>
      <c r="K90" s="37">
        <v>15958.8</v>
      </c>
      <c r="L90" s="28">
        <v>21718.6</v>
      </c>
      <c r="M90" s="37">
        <v>6583.4</v>
      </c>
      <c r="N90" s="37">
        <v>2348.1999999999998</v>
      </c>
      <c r="O90" s="37">
        <v>506.9</v>
      </c>
      <c r="P90" s="37">
        <v>10535.2</v>
      </c>
      <c r="Q90" s="28">
        <f t="shared" si="90"/>
        <v>19973.699999999997</v>
      </c>
      <c r="R90" s="53" t="s">
        <v>90</v>
      </c>
    </row>
    <row r="91" spans="2:18" ht="14.25" x14ac:dyDescent="0.25">
      <c r="B91" s="60"/>
      <c r="C91" s="60"/>
      <c r="D91" s="60"/>
      <c r="E91" s="60"/>
      <c r="F91" s="60"/>
      <c r="G91" s="28"/>
      <c r="H91" s="60"/>
      <c r="I91" s="60"/>
      <c r="J91" s="60"/>
      <c r="K91" s="60"/>
      <c r="L91" s="27"/>
      <c r="M91" s="27"/>
      <c r="N91" s="27"/>
      <c r="O91" s="27"/>
      <c r="P91" s="61"/>
      <c r="Q91" s="61"/>
      <c r="R91" s="62"/>
    </row>
    <row r="92" spans="2:18" x14ac:dyDescent="0.2">
      <c r="B92" s="4" t="s">
        <v>106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 t="s">
        <v>105</v>
      </c>
    </row>
    <row r="98" spans="2:18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R98" s="7"/>
    </row>
    <row r="99" spans="2:18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9"/>
      <c r="M99" s="9"/>
      <c r="N99" s="9"/>
      <c r="O99" s="9"/>
      <c r="P99" s="9"/>
      <c r="Q99" s="9"/>
    </row>
    <row r="100" spans="2:18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R100" s="5"/>
    </row>
    <row r="101" spans="2:18" x14ac:dyDescent="0.2">
      <c r="R101" s="3"/>
    </row>
    <row r="102" spans="2:18" x14ac:dyDescent="0.2">
      <c r="R102" s="3"/>
    </row>
    <row r="103" spans="2:18" x14ac:dyDescent="0.2">
      <c r="R103" s="3"/>
    </row>
    <row r="104" spans="2:18" x14ac:dyDescent="0.2">
      <c r="R104" s="3"/>
    </row>
    <row r="105" spans="2:18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R105" s="5"/>
    </row>
    <row r="106" spans="2:18" x14ac:dyDescent="0.2">
      <c r="R106" s="3"/>
    </row>
    <row r="107" spans="2:18" x14ac:dyDescent="0.2">
      <c r="R107" s="3"/>
    </row>
    <row r="108" spans="2:18" x14ac:dyDescent="0.2">
      <c r="R108" s="3"/>
    </row>
    <row r="109" spans="2:18" x14ac:dyDescent="0.2">
      <c r="R109" s="3"/>
    </row>
    <row r="110" spans="2:18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R110" s="5"/>
    </row>
    <row r="111" spans="2:18" x14ac:dyDescent="0.2">
      <c r="R111" s="3"/>
    </row>
    <row r="112" spans="2:18" x14ac:dyDescent="0.2">
      <c r="R112" s="3"/>
    </row>
    <row r="113" spans="2:18" x14ac:dyDescent="0.2">
      <c r="R113" s="3"/>
    </row>
    <row r="114" spans="2:18" x14ac:dyDescent="0.2">
      <c r="R114" s="3"/>
    </row>
    <row r="115" spans="2:18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R115" s="5"/>
    </row>
    <row r="116" spans="2:18" x14ac:dyDescent="0.2">
      <c r="R116" s="3"/>
    </row>
    <row r="117" spans="2:18" x14ac:dyDescent="0.2">
      <c r="R117" s="3"/>
    </row>
    <row r="118" spans="2:18" x14ac:dyDescent="0.2">
      <c r="R118" s="3"/>
    </row>
    <row r="119" spans="2:18" x14ac:dyDescent="0.2">
      <c r="R119" s="3"/>
    </row>
    <row r="120" spans="2:18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R120" s="5"/>
    </row>
    <row r="121" spans="2:18" x14ac:dyDescent="0.2">
      <c r="R121" s="3"/>
    </row>
    <row r="122" spans="2:18" x14ac:dyDescent="0.2">
      <c r="R122" s="3"/>
    </row>
    <row r="123" spans="2:18" x14ac:dyDescent="0.2">
      <c r="R123" s="3"/>
    </row>
    <row r="124" spans="2:18" x14ac:dyDescent="0.2">
      <c r="R124" s="3"/>
    </row>
    <row r="125" spans="2:18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R125" s="5"/>
    </row>
    <row r="126" spans="2:18" x14ac:dyDescent="0.2">
      <c r="R126" s="3"/>
    </row>
    <row r="127" spans="2:18" x14ac:dyDescent="0.2">
      <c r="R127" s="3"/>
    </row>
    <row r="128" spans="2:18" x14ac:dyDescent="0.2">
      <c r="R128" s="3"/>
    </row>
    <row r="129" spans="2:18" x14ac:dyDescent="0.2">
      <c r="R129" s="3"/>
    </row>
    <row r="130" spans="2:18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R130" s="5"/>
    </row>
    <row r="131" spans="2:18" x14ac:dyDescent="0.2">
      <c r="R131" s="3"/>
    </row>
    <row r="132" spans="2:18" x14ac:dyDescent="0.2">
      <c r="R132" s="3"/>
    </row>
    <row r="133" spans="2:18" x14ac:dyDescent="0.2">
      <c r="R133" s="3"/>
    </row>
    <row r="134" spans="2:18" x14ac:dyDescent="0.2">
      <c r="R134" s="3"/>
    </row>
    <row r="135" spans="2:18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R135" s="5"/>
    </row>
    <row r="136" spans="2:18" x14ac:dyDescent="0.2">
      <c r="R136" s="3"/>
    </row>
    <row r="137" spans="2:18" x14ac:dyDescent="0.2">
      <c r="R137" s="3"/>
    </row>
    <row r="138" spans="2:18" x14ac:dyDescent="0.2">
      <c r="R138" s="3"/>
    </row>
    <row r="139" spans="2:18" x14ac:dyDescent="0.2">
      <c r="R139" s="3"/>
    </row>
    <row r="140" spans="2:18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R140" s="5"/>
    </row>
    <row r="141" spans="2:18" x14ac:dyDescent="0.2">
      <c r="R141" s="3"/>
    </row>
    <row r="142" spans="2:18" x14ac:dyDescent="0.2">
      <c r="R142" s="3"/>
    </row>
    <row r="143" spans="2:18" x14ac:dyDescent="0.2">
      <c r="R143" s="3"/>
    </row>
    <row r="144" spans="2:18" x14ac:dyDescent="0.2">
      <c r="R144" s="3"/>
    </row>
    <row r="145" spans="2:18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R145" s="5"/>
    </row>
    <row r="146" spans="2:18" x14ac:dyDescent="0.2">
      <c r="R146" s="3"/>
    </row>
    <row r="147" spans="2:18" x14ac:dyDescent="0.2">
      <c r="R147" s="3"/>
    </row>
    <row r="148" spans="2:18" x14ac:dyDescent="0.2">
      <c r="R148" s="3"/>
    </row>
    <row r="149" spans="2:18" x14ac:dyDescent="0.2">
      <c r="R149" s="3"/>
    </row>
    <row r="150" spans="2:18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R150" s="5"/>
    </row>
    <row r="151" spans="2:18" x14ac:dyDescent="0.2">
      <c r="R151" s="3"/>
    </row>
    <row r="152" spans="2:18" x14ac:dyDescent="0.2">
      <c r="R152" s="3"/>
    </row>
    <row r="153" spans="2:18" x14ac:dyDescent="0.2">
      <c r="R153" s="3"/>
    </row>
    <row r="154" spans="2:18" x14ac:dyDescent="0.2">
      <c r="R154" s="3"/>
    </row>
    <row r="155" spans="2:18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R155" s="5"/>
    </row>
    <row r="156" spans="2:18" x14ac:dyDescent="0.2">
      <c r="L156" s="11"/>
      <c r="M156" s="11"/>
      <c r="N156" s="11"/>
      <c r="O156" s="11"/>
      <c r="P156" s="11"/>
      <c r="Q156" s="11"/>
      <c r="R156" s="3"/>
    </row>
    <row r="157" spans="2:18" x14ac:dyDescent="0.2">
      <c r="L157" s="11"/>
      <c r="M157" s="11"/>
      <c r="N157" s="11"/>
      <c r="O157" s="11"/>
      <c r="P157" s="11"/>
      <c r="Q157" s="11"/>
      <c r="R157" s="3"/>
    </row>
    <row r="158" spans="2:18" x14ac:dyDescent="0.2">
      <c r="L158" s="11"/>
      <c r="M158" s="11"/>
      <c r="N158" s="11"/>
      <c r="O158" s="11"/>
      <c r="P158" s="11"/>
      <c r="Q158" s="11"/>
      <c r="R158" s="3"/>
    </row>
    <row r="159" spans="2:18" x14ac:dyDescent="0.2">
      <c r="L159" s="11"/>
      <c r="M159" s="11"/>
      <c r="N159" s="11"/>
      <c r="O159" s="11"/>
      <c r="P159" s="11"/>
      <c r="Q159" s="11"/>
      <c r="R159" s="3"/>
    </row>
    <row r="160" spans="2:18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R160" s="5"/>
    </row>
    <row r="161" spans="2:18" x14ac:dyDescent="0.2">
      <c r="R161" s="3"/>
    </row>
    <row r="162" spans="2:18" x14ac:dyDescent="0.2">
      <c r="R162" s="3"/>
    </row>
    <row r="163" spans="2:18" x14ac:dyDescent="0.2">
      <c r="R163" s="3"/>
    </row>
    <row r="164" spans="2:18" x14ac:dyDescent="0.2">
      <c r="R164" s="3"/>
    </row>
    <row r="165" spans="2:18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R165" s="5"/>
    </row>
    <row r="166" spans="2:18" x14ac:dyDescent="0.2">
      <c r="R166" s="3"/>
    </row>
    <row r="167" spans="2:18" x14ac:dyDescent="0.2">
      <c r="R167" s="3"/>
    </row>
    <row r="168" spans="2:18" x14ac:dyDescent="0.2">
      <c r="R168" s="3"/>
    </row>
    <row r="169" spans="2:18" x14ac:dyDescent="0.2">
      <c r="R169" s="3"/>
    </row>
    <row r="170" spans="2:18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R170" s="5"/>
    </row>
    <row r="171" spans="2:18" x14ac:dyDescent="0.2">
      <c r="R171" s="3"/>
    </row>
    <row r="172" spans="2:18" x14ac:dyDescent="0.2">
      <c r="R172" s="3"/>
    </row>
    <row r="173" spans="2:18" x14ac:dyDescent="0.2">
      <c r="R173" s="3"/>
    </row>
    <row r="174" spans="2:18" x14ac:dyDescent="0.2">
      <c r="R174" s="3"/>
    </row>
    <row r="175" spans="2:18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R175" s="5"/>
    </row>
    <row r="176" spans="2:18" x14ac:dyDescent="0.2">
      <c r="R176" s="3"/>
    </row>
    <row r="177" spans="2:18" x14ac:dyDescent="0.2">
      <c r="R177" s="3"/>
    </row>
    <row r="178" spans="2:18" x14ac:dyDescent="0.2">
      <c r="R178" s="3"/>
    </row>
    <row r="179" spans="2:18" x14ac:dyDescent="0.2">
      <c r="R179" s="3"/>
    </row>
    <row r="180" spans="2:18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R180" s="5"/>
    </row>
    <row r="181" spans="2:18" x14ac:dyDescent="0.2">
      <c r="R181" s="3"/>
    </row>
    <row r="182" spans="2:18" x14ac:dyDescent="0.2">
      <c r="R182" s="3"/>
    </row>
    <row r="183" spans="2:18" x14ac:dyDescent="0.2">
      <c r="R183" s="3"/>
    </row>
    <row r="184" spans="2:18" x14ac:dyDescent="0.2">
      <c r="R184" s="3"/>
    </row>
    <row r="185" spans="2:18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R185" s="5"/>
    </row>
    <row r="186" spans="2:18" x14ac:dyDescent="0.2">
      <c r="R186" s="3"/>
    </row>
    <row r="187" spans="2:18" x14ac:dyDescent="0.2">
      <c r="R187" s="3"/>
    </row>
    <row r="188" spans="2:18" x14ac:dyDescent="0.2">
      <c r="R188" s="3"/>
    </row>
    <row r="189" spans="2:18" x14ac:dyDescent="0.2">
      <c r="R189" s="3"/>
    </row>
  </sheetData>
  <mergeCells count="2">
    <mergeCell ref="H3:O3"/>
    <mergeCell ref="F2:Q2"/>
  </mergeCells>
  <phoneticPr fontId="15" type="noConversion"/>
  <printOptions horizontalCentered="1"/>
  <pageMargins left="0" right="0" top="0.39370078740157499" bottom="0" header="0.39370078740157499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مليون دولار</vt:lpstr>
      <vt:lpstr>'مليون دولار'!Print_Area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</dc:creator>
  <cp:lastModifiedBy>Layla Shahatha</cp:lastModifiedBy>
  <cp:lastPrinted>2025-02-02T06:50:29Z</cp:lastPrinted>
  <dcterms:created xsi:type="dcterms:W3CDTF">2016-02-22T07:53:05Z</dcterms:created>
  <dcterms:modified xsi:type="dcterms:W3CDTF">2025-02-12T08:59:04Z</dcterms:modified>
</cp:coreProperties>
</file>