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yla.shahatha\Desktop\"/>
    </mc:Choice>
  </mc:AlternateContent>
  <bookViews>
    <workbookView xWindow="0" yWindow="0" windowWidth="28800" windowHeight="12300" activeTab="3"/>
  </bookViews>
  <sheets>
    <sheet name="qi 2013" sheetId="12" r:id="rId1"/>
    <sheet name="qi 2014" sheetId="11" r:id="rId2"/>
    <sheet name="qi 2015" sheetId="10" r:id="rId3"/>
    <sheet name="qi 2016" sheetId="9" r:id="rId4"/>
  </sheets>
  <externalReferences>
    <externalReference r:id="rId5"/>
    <externalReference r:id="rId6"/>
  </externalReferences>
  <definedNames>
    <definedName name="_xlnm.Print_Area" localSheetId="0">'qi 2013'!$A$509:$D$569</definedName>
    <definedName name="_xlnm.Print_Area" localSheetId="1">'qi 2014'!$A$509:$D$569</definedName>
    <definedName name="_xlnm.Print_Area" localSheetId="2">'qi 2015'!$A$509:$D$569</definedName>
    <definedName name="_xlnm.Print_Area" localSheetId="3">'qi 2016'!$A$509:$D$569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1" i="10" l="1"/>
  <c r="B475" i="10"/>
  <c r="B474" i="10" s="1"/>
  <c r="B485" i="10"/>
  <c r="B517" i="10"/>
  <c r="B522" i="10"/>
  <c r="B525" i="10"/>
  <c r="B521" i="10"/>
  <c r="B529" i="10"/>
  <c r="B528" i="10" s="1"/>
  <c r="B520" i="10" s="1"/>
  <c r="B516" i="10" s="1"/>
  <c r="B532" i="10"/>
  <c r="B547" i="10"/>
  <c r="B535" i="10" s="1"/>
  <c r="B552" i="10"/>
  <c r="B551" i="10"/>
  <c r="B513" i="10"/>
  <c r="B562" i="10"/>
  <c r="B559" i="10"/>
  <c r="B558" i="10"/>
  <c r="B554" i="10" s="1"/>
  <c r="B542" i="10"/>
  <c r="B537" i="10"/>
  <c r="B503" i="10"/>
  <c r="B501" i="10" s="1"/>
  <c r="B497" i="10" s="1"/>
  <c r="B498" i="10"/>
  <c r="B495" i="10"/>
  <c r="B492" i="10"/>
  <c r="B490" i="10"/>
  <c r="B488" i="10"/>
  <c r="C481" i="10"/>
  <c r="C474" i="10" s="1"/>
  <c r="C475" i="10"/>
  <c r="B470" i="10"/>
  <c r="B467" i="10"/>
  <c r="B466" i="10" s="1"/>
  <c r="B465" i="10" s="1"/>
  <c r="B464" i="10" s="1"/>
  <c r="B517" i="9"/>
  <c r="B522" i="9"/>
  <c r="B525" i="9"/>
  <c r="B521" i="9"/>
  <c r="B529" i="9"/>
  <c r="B532" i="9"/>
  <c r="B528" i="9"/>
  <c r="B520" i="9"/>
  <c r="B537" i="9"/>
  <c r="B542" i="9"/>
  <c r="B536" i="9"/>
  <c r="B547" i="9"/>
  <c r="B559" i="9"/>
  <c r="B562" i="9"/>
  <c r="B558" i="9"/>
  <c r="B554" i="9" s="1"/>
  <c r="B513" i="9"/>
  <c r="B503" i="9"/>
  <c r="B501" i="9" s="1"/>
  <c r="B497" i="9" s="1"/>
  <c r="B498" i="9"/>
  <c r="B495" i="9"/>
  <c r="B492" i="9"/>
  <c r="B490" i="9" s="1"/>
  <c r="B488" i="9" s="1"/>
  <c r="B485" i="9"/>
  <c r="C481" i="9"/>
  <c r="B481" i="9"/>
  <c r="C475" i="9"/>
  <c r="C474" i="9" s="1"/>
  <c r="B475" i="9"/>
  <c r="B474" i="9" s="1"/>
  <c r="B470" i="9"/>
  <c r="B467" i="9"/>
  <c r="B466" i="9" s="1"/>
  <c r="B465" i="9" s="1"/>
  <c r="B517" i="12"/>
  <c r="B522" i="12"/>
  <c r="B525" i="12"/>
  <c r="B521" i="12"/>
  <c r="B529" i="12"/>
  <c r="B528" i="12" s="1"/>
  <c r="B520" i="12" s="1"/>
  <c r="B532" i="12"/>
  <c r="B537" i="12"/>
  <c r="B536" i="12" s="1"/>
  <c r="B542" i="12"/>
  <c r="B547" i="12"/>
  <c r="B535" i="12"/>
  <c r="B554" i="12"/>
  <c r="B553" i="12" s="1"/>
  <c r="B552" i="12" s="1"/>
  <c r="B551" i="12"/>
  <c r="B513" i="12"/>
  <c r="B562" i="12"/>
  <c r="B559" i="12"/>
  <c r="B503" i="12"/>
  <c r="B501" i="12"/>
  <c r="B498" i="12"/>
  <c r="B497" i="12" s="1"/>
  <c r="B495" i="12" s="1"/>
  <c r="B492" i="12"/>
  <c r="B490" i="12"/>
  <c r="B488" i="12" s="1"/>
  <c r="B485" i="12"/>
  <c r="C481" i="12"/>
  <c r="B481" i="12"/>
  <c r="C475" i="12"/>
  <c r="B475" i="12"/>
  <c r="C474" i="12"/>
  <c r="B474" i="12"/>
  <c r="B470" i="12"/>
  <c r="B467" i="12"/>
  <c r="B466" i="12"/>
  <c r="B465" i="12"/>
  <c r="B492" i="11"/>
  <c r="B490" i="11"/>
  <c r="B488" i="11"/>
  <c r="B485" i="11"/>
  <c r="B562" i="11"/>
  <c r="B558" i="11" s="1"/>
  <c r="B554" i="11" s="1"/>
  <c r="B553" i="11" s="1"/>
  <c r="B552" i="11" s="1"/>
  <c r="B551" i="11" s="1"/>
  <c r="B559" i="11"/>
  <c r="B547" i="11"/>
  <c r="B542" i="11"/>
  <c r="B537" i="11"/>
  <c r="B536" i="11" s="1"/>
  <c r="B535" i="11" s="1"/>
  <c r="B532" i="11"/>
  <c r="B529" i="11"/>
  <c r="B525" i="11"/>
  <c r="B522" i="11"/>
  <c r="B521" i="11" s="1"/>
  <c r="B517" i="11"/>
  <c r="B513" i="11"/>
  <c r="B503" i="11"/>
  <c r="B501" i="11"/>
  <c r="B498" i="11"/>
  <c r="B497" i="11" s="1"/>
  <c r="B495" i="11" s="1"/>
  <c r="C481" i="11"/>
  <c r="B481" i="11"/>
  <c r="C475" i="11"/>
  <c r="B475" i="11"/>
  <c r="C474" i="11"/>
  <c r="B474" i="11"/>
  <c r="B470" i="11"/>
  <c r="B467" i="11"/>
  <c r="B466" i="11"/>
  <c r="B465" i="11"/>
  <c r="B464" i="11" s="1"/>
  <c r="B444" i="12"/>
  <c r="B441" i="12"/>
  <c r="B440" i="12"/>
  <c r="B436" i="12"/>
  <c r="B433" i="12" s="1"/>
  <c r="B429" i="12"/>
  <c r="B424" i="12"/>
  <c r="B419" i="12"/>
  <c r="B418" i="12"/>
  <c r="B417" i="12" s="1"/>
  <c r="B414" i="12"/>
  <c r="B411" i="12"/>
  <c r="B410" i="12"/>
  <c r="B407" i="12"/>
  <c r="B404" i="12"/>
  <c r="B403" i="12" s="1"/>
  <c r="B399" i="12"/>
  <c r="B395" i="12"/>
  <c r="B385" i="12"/>
  <c r="B383" i="12"/>
  <c r="B380" i="12"/>
  <c r="B374" i="12"/>
  <c r="B372" i="12" s="1"/>
  <c r="B370" i="12" s="1"/>
  <c r="B368" i="12"/>
  <c r="B367" i="12"/>
  <c r="C363" i="12"/>
  <c r="B363" i="12"/>
  <c r="C357" i="12"/>
  <c r="C356" i="12"/>
  <c r="B357" i="12"/>
  <c r="B356" i="12" s="1"/>
  <c r="B352" i="12"/>
  <c r="B349" i="12"/>
  <c r="B348" i="12" s="1"/>
  <c r="B347" i="12" s="1"/>
  <c r="B329" i="12"/>
  <c r="B325" i="12"/>
  <c r="B321" i="12"/>
  <c r="B326" i="12"/>
  <c r="B314" i="12"/>
  <c r="B309" i="12"/>
  <c r="B303" i="12"/>
  <c r="B302" i="12" s="1"/>
  <c r="B304" i="12"/>
  <c r="B299" i="12"/>
  <c r="B295" i="12"/>
  <c r="B296" i="12"/>
  <c r="B292" i="12"/>
  <c r="B289" i="12"/>
  <c r="B288" i="12"/>
  <c r="B284" i="12"/>
  <c r="B280" i="12"/>
  <c r="B270" i="12"/>
  <c r="B268" i="12"/>
  <c r="B264" i="12" s="1"/>
  <c r="B262" i="12" s="1"/>
  <c r="B259" i="12"/>
  <c r="B257" i="12"/>
  <c r="B255" i="12" s="1"/>
  <c r="B253" i="12"/>
  <c r="B252" i="12"/>
  <c r="C248" i="12"/>
  <c r="B248" i="12"/>
  <c r="C242" i="12"/>
  <c r="B242" i="12"/>
  <c r="B241" i="12" s="1"/>
  <c r="C241" i="12"/>
  <c r="B237" i="12"/>
  <c r="B234" i="12"/>
  <c r="B233" i="12"/>
  <c r="B232" i="12" s="1"/>
  <c r="B215" i="12"/>
  <c r="B211" i="12"/>
  <c r="B207" i="12"/>
  <c r="B204" i="12" s="1"/>
  <c r="B212" i="12"/>
  <c r="B200" i="12"/>
  <c r="B195" i="12"/>
  <c r="B189" i="12"/>
  <c r="B188" i="12" s="1"/>
  <c r="B190" i="12"/>
  <c r="B185" i="12"/>
  <c r="B181" i="12"/>
  <c r="B182" i="12"/>
  <c r="B178" i="12"/>
  <c r="B175" i="12"/>
  <c r="B174" i="12"/>
  <c r="B173" i="12" s="1"/>
  <c r="B169" i="12" s="1"/>
  <c r="B170" i="12"/>
  <c r="B166" i="12"/>
  <c r="B156" i="12"/>
  <c r="B154" i="12"/>
  <c r="B150" i="12" s="1"/>
  <c r="B148" i="12" s="1"/>
  <c r="B151" i="12"/>
  <c r="B145" i="12"/>
  <c r="B143" i="12" s="1"/>
  <c r="B141" i="12" s="1"/>
  <c r="B139" i="12"/>
  <c r="B138" i="12"/>
  <c r="C134" i="12"/>
  <c r="B134" i="12"/>
  <c r="C128" i="12"/>
  <c r="C127" i="12" s="1"/>
  <c r="B128" i="12"/>
  <c r="B127" i="12" s="1"/>
  <c r="B123" i="12"/>
  <c r="B120" i="12"/>
  <c r="B119" i="12" s="1"/>
  <c r="B103" i="12"/>
  <c r="B100" i="12"/>
  <c r="B99" i="12" s="1"/>
  <c r="B95" i="12" s="1"/>
  <c r="B92" i="12" s="1"/>
  <c r="B57" i="12" s="1"/>
  <c r="B88" i="12"/>
  <c r="B83" i="12"/>
  <c r="B78" i="12"/>
  <c r="B77" i="12" s="1"/>
  <c r="B76" i="12" s="1"/>
  <c r="B73" i="12"/>
  <c r="B70" i="12"/>
  <c r="B69" i="12" s="1"/>
  <c r="B66" i="12"/>
  <c r="B62" i="12" s="1"/>
  <c r="B61" i="12" s="1"/>
  <c r="B63" i="12"/>
  <c r="B58" i="12"/>
  <c r="B54" i="12"/>
  <c r="B44" i="12"/>
  <c r="B42" i="12"/>
  <c r="B39" i="12"/>
  <c r="B38" i="12"/>
  <c r="B36" i="12" s="1"/>
  <c r="B33" i="12"/>
  <c r="B31" i="12"/>
  <c r="B29" i="12"/>
  <c r="B27" i="12"/>
  <c r="B26" i="12" s="1"/>
  <c r="C22" i="12"/>
  <c r="B22" i="12"/>
  <c r="B15" i="12" s="1"/>
  <c r="C16" i="12"/>
  <c r="C15" i="12" s="1"/>
  <c r="B16" i="12"/>
  <c r="B11" i="12"/>
  <c r="B7" i="12" s="1"/>
  <c r="B6" i="12" s="1"/>
  <c r="B5" i="12" s="1"/>
  <c r="B8" i="12"/>
  <c r="C22" i="10"/>
  <c r="B287" i="12"/>
  <c r="B206" i="12"/>
  <c r="B205" i="12" s="1"/>
  <c r="B444" i="11"/>
  <c r="B441" i="11"/>
  <c r="B440" i="11"/>
  <c r="B436" i="11" s="1"/>
  <c r="B429" i="11"/>
  <c r="B424" i="11"/>
  <c r="B421" i="11"/>
  <c r="B419" i="11" s="1"/>
  <c r="B414" i="11"/>
  <c r="B410" i="11" s="1"/>
  <c r="B411" i="11"/>
  <c r="B407" i="11"/>
  <c r="B404" i="11"/>
  <c r="B403" i="11" s="1"/>
  <c r="B402" i="11" s="1"/>
  <c r="B399" i="11"/>
  <c r="B395" i="11"/>
  <c r="B385" i="11"/>
  <c r="B383" i="11"/>
  <c r="B380" i="11"/>
  <c r="B379" i="11"/>
  <c r="B377" i="11" s="1"/>
  <c r="B374" i="11"/>
  <c r="B372" i="11"/>
  <c r="B370" i="11" s="1"/>
  <c r="B367" i="11"/>
  <c r="C363" i="11"/>
  <c r="B363" i="11"/>
  <c r="C357" i="11"/>
  <c r="C356" i="11"/>
  <c r="B357" i="11"/>
  <c r="B356" i="11" s="1"/>
  <c r="B352" i="11"/>
  <c r="B348" i="11" s="1"/>
  <c r="B347" i="11" s="1"/>
  <c r="B349" i="11"/>
  <c r="B329" i="11"/>
  <c r="B321" i="11"/>
  <c r="B318" i="11" s="1"/>
  <c r="B326" i="11"/>
  <c r="B325" i="11" s="1"/>
  <c r="B314" i="11"/>
  <c r="B309" i="11"/>
  <c r="B303" i="11"/>
  <c r="B302" i="11" s="1"/>
  <c r="B306" i="11"/>
  <c r="B304" i="11"/>
  <c r="B299" i="11"/>
  <c r="B296" i="11"/>
  <c r="B292" i="11"/>
  <c r="B288" i="11"/>
  <c r="B289" i="11"/>
  <c r="B284" i="11"/>
  <c r="B280" i="11"/>
  <c r="B270" i="11"/>
  <c r="B268" i="11" s="1"/>
  <c r="B265" i="11"/>
  <c r="B259" i="11"/>
  <c r="B257" i="11"/>
  <c r="B255" i="11"/>
  <c r="B252" i="11"/>
  <c r="C248" i="11"/>
  <c r="B248" i="11"/>
  <c r="C242" i="11"/>
  <c r="C241" i="11" s="1"/>
  <c r="B242" i="11"/>
  <c r="B241" i="11" s="1"/>
  <c r="B237" i="11"/>
  <c r="B234" i="11"/>
  <c r="B233" i="11" s="1"/>
  <c r="B232" i="11" s="1"/>
  <c r="B215" i="11"/>
  <c r="B212" i="11"/>
  <c r="B200" i="11"/>
  <c r="B188" i="11" s="1"/>
  <c r="B195" i="11"/>
  <c r="B192" i="11"/>
  <c r="B190" i="11" s="1"/>
  <c r="B189" i="11" s="1"/>
  <c r="B185" i="11"/>
  <c r="B182" i="11"/>
  <c r="B181" i="11"/>
  <c r="B178" i="11"/>
  <c r="B177" i="11"/>
  <c r="B176" i="11"/>
  <c r="B175" i="11"/>
  <c r="B174" i="11" s="1"/>
  <c r="B173" i="11" s="1"/>
  <c r="B170" i="11"/>
  <c r="B166" i="11"/>
  <c r="B156" i="11"/>
  <c r="B154" i="11"/>
  <c r="B151" i="11"/>
  <c r="B150" i="11"/>
  <c r="B148" i="11" s="1"/>
  <c r="B145" i="11"/>
  <c r="B143" i="11"/>
  <c r="B141" i="11" s="1"/>
  <c r="B138" i="11"/>
  <c r="C134" i="11"/>
  <c r="B134" i="11"/>
  <c r="B127" i="11" s="1"/>
  <c r="C128" i="11"/>
  <c r="C127" i="11" s="1"/>
  <c r="B128" i="11"/>
  <c r="B123" i="11"/>
  <c r="B120" i="11"/>
  <c r="B119" i="11" s="1"/>
  <c r="B103" i="11"/>
  <c r="B95" i="11"/>
  <c r="B100" i="11"/>
  <c r="B99" i="11" s="1"/>
  <c r="B88" i="11"/>
  <c r="B83" i="11"/>
  <c r="B77" i="11"/>
  <c r="B76" i="11" s="1"/>
  <c r="B80" i="11"/>
  <c r="B78" i="11"/>
  <c r="B73" i="11"/>
  <c r="B70" i="11"/>
  <c r="B66" i="11"/>
  <c r="B62" i="11"/>
  <c r="B64" i="11"/>
  <c r="B63" i="11"/>
  <c r="B58" i="11"/>
  <c r="B54" i="11"/>
  <c r="B44" i="11"/>
  <c r="B42" i="11"/>
  <c r="B38" i="11"/>
  <c r="B36" i="11"/>
  <c r="B39" i="11"/>
  <c r="B33" i="11"/>
  <c r="B31" i="11"/>
  <c r="B29" i="11"/>
  <c r="B26" i="11"/>
  <c r="C22" i="11"/>
  <c r="B22" i="11"/>
  <c r="C16" i="11"/>
  <c r="C15" i="11" s="1"/>
  <c r="B16" i="11"/>
  <c r="B15" i="11"/>
  <c r="B6" i="11" s="1"/>
  <c r="B5" i="11" s="1"/>
  <c r="B11" i="11"/>
  <c r="B7" i="11" s="1"/>
  <c r="B8" i="11"/>
  <c r="B444" i="10"/>
  <c r="B436" i="10"/>
  <c r="B433" i="10" s="1"/>
  <c r="B441" i="10"/>
  <c r="B440" i="10" s="1"/>
  <c r="B429" i="10"/>
  <c r="B424" i="10"/>
  <c r="B418" i="10"/>
  <c r="B417" i="10" s="1"/>
  <c r="B398" i="10" s="1"/>
  <c r="B419" i="10"/>
  <c r="B414" i="10"/>
  <c r="B410" i="10"/>
  <c r="B411" i="10"/>
  <c r="B407" i="10"/>
  <c r="B404" i="10"/>
  <c r="B403" i="10"/>
  <c r="B399" i="10"/>
  <c r="B395" i="10"/>
  <c r="B385" i="10"/>
  <c r="B383" i="10"/>
  <c r="B380" i="10"/>
  <c r="B374" i="10"/>
  <c r="B372" i="10" s="1"/>
  <c r="B370" i="10" s="1"/>
  <c r="B368" i="10"/>
  <c r="B367" i="10"/>
  <c r="C363" i="10"/>
  <c r="B363" i="10"/>
  <c r="C357" i="10"/>
  <c r="B357" i="10"/>
  <c r="B356" i="10"/>
  <c r="B352" i="10"/>
  <c r="B349" i="10"/>
  <c r="B348" i="10" s="1"/>
  <c r="B347" i="10" s="1"/>
  <c r="B329" i="10"/>
  <c r="B325" i="10"/>
  <c r="B321" i="10"/>
  <c r="B326" i="10"/>
  <c r="B314" i="10"/>
  <c r="B309" i="10"/>
  <c r="B303" i="10"/>
  <c r="B302" i="10" s="1"/>
  <c r="B304" i="10"/>
  <c r="B299" i="10"/>
  <c r="B295" i="10" s="1"/>
  <c r="B296" i="10"/>
  <c r="B292" i="10"/>
  <c r="B289" i="10"/>
  <c r="B288" i="10" s="1"/>
  <c r="B284" i="10"/>
  <c r="B280" i="10"/>
  <c r="B270" i="10"/>
  <c r="B268" i="10" s="1"/>
  <c r="B264" i="10" s="1"/>
  <c r="B262" i="10" s="1"/>
  <c r="B265" i="10"/>
  <c r="B259" i="10"/>
  <c r="B257" i="10" s="1"/>
  <c r="B255" i="10" s="1"/>
  <c r="B253" i="10"/>
  <c r="B252" i="10"/>
  <c r="C248" i="10"/>
  <c r="B248" i="10"/>
  <c r="B245" i="10"/>
  <c r="B242" i="10" s="1"/>
  <c r="B241" i="10" s="1"/>
  <c r="C242" i="10"/>
  <c r="C241" i="10" s="1"/>
  <c r="B237" i="10"/>
  <c r="B233" i="10" s="1"/>
  <c r="B234" i="10"/>
  <c r="B215" i="10"/>
  <c r="B212" i="10"/>
  <c r="B211" i="10" s="1"/>
  <c r="B207" i="10" s="1"/>
  <c r="B204" i="10" s="1"/>
  <c r="B200" i="10"/>
  <c r="B195" i="10"/>
  <c r="B190" i="10"/>
  <c r="B189" i="10" s="1"/>
  <c r="B188" i="10" s="1"/>
  <c r="B185" i="10"/>
  <c r="B182" i="10"/>
  <c r="B181" i="10" s="1"/>
  <c r="B178" i="10"/>
  <c r="B175" i="10"/>
  <c r="B174" i="10" s="1"/>
  <c r="B173" i="10" s="1"/>
  <c r="B170" i="10"/>
  <c r="B166" i="10"/>
  <c r="B156" i="10"/>
  <c r="B154" i="10" s="1"/>
  <c r="B151" i="10"/>
  <c r="B150" i="10" s="1"/>
  <c r="B148" i="10" s="1"/>
  <c r="B145" i="10"/>
  <c r="B143" i="10"/>
  <c r="B141" i="10"/>
  <c r="B139" i="10"/>
  <c r="B138" i="10"/>
  <c r="C134" i="10"/>
  <c r="B134" i="10"/>
  <c r="B127" i="10" s="1"/>
  <c r="B118" i="10" s="1"/>
  <c r="C128" i="10"/>
  <c r="B128" i="10"/>
  <c r="C127" i="10"/>
  <c r="B123" i="10"/>
  <c r="B120" i="10"/>
  <c r="B119" i="10"/>
  <c r="B103" i="10"/>
  <c r="B100" i="10"/>
  <c r="B99" i="10"/>
  <c r="B95" i="10"/>
  <c r="B92" i="10" s="1"/>
  <c r="B88" i="10"/>
  <c r="B83" i="10"/>
  <c r="B78" i="10"/>
  <c r="B77" i="10"/>
  <c r="B76" i="10" s="1"/>
  <c r="B57" i="10" s="1"/>
  <c r="B73" i="10"/>
  <c r="B70" i="10"/>
  <c r="B69" i="10"/>
  <c r="B66" i="10"/>
  <c r="B63" i="10"/>
  <c r="B62" i="10"/>
  <c r="B61" i="10"/>
  <c r="B58" i="10"/>
  <c r="B54" i="10"/>
  <c r="B44" i="10"/>
  <c r="B42" i="10"/>
  <c r="B38" i="10" s="1"/>
  <c r="B36" i="10" s="1"/>
  <c r="B39" i="10"/>
  <c r="B33" i="10"/>
  <c r="B31" i="10" s="1"/>
  <c r="B29" i="10"/>
  <c r="B27" i="10"/>
  <c r="B26" i="10"/>
  <c r="B22" i="10"/>
  <c r="C16" i="10"/>
  <c r="C15" i="10" s="1"/>
  <c r="B16" i="10"/>
  <c r="B15" i="10"/>
  <c r="B11" i="10"/>
  <c r="B8" i="10"/>
  <c r="B7" i="10" s="1"/>
  <c r="B6" i="10" s="1"/>
  <c r="B435" i="11"/>
  <c r="B434" i="11" s="1"/>
  <c r="B433" i="11"/>
  <c r="B92" i="11"/>
  <c r="B94" i="11"/>
  <c r="B93" i="11"/>
  <c r="B402" i="10"/>
  <c r="B435" i="10"/>
  <c r="B434" i="10" s="1"/>
  <c r="B318" i="10"/>
  <c r="B320" i="10"/>
  <c r="B319" i="10" s="1"/>
  <c r="B206" i="10"/>
  <c r="B205" i="10" s="1"/>
  <c r="B444" i="9"/>
  <c r="B441" i="9"/>
  <c r="B440" i="9" s="1"/>
  <c r="B436" i="9" s="1"/>
  <c r="B429" i="9"/>
  <c r="B424" i="9"/>
  <c r="B419" i="9"/>
  <c r="B414" i="9"/>
  <c r="B411" i="9"/>
  <c r="B410" i="9" s="1"/>
  <c r="B407" i="9"/>
  <c r="B404" i="9"/>
  <c r="B403" i="9"/>
  <c r="B399" i="9"/>
  <c r="B395" i="9"/>
  <c r="B385" i="9"/>
  <c r="B383" i="9"/>
  <c r="B380" i="9"/>
  <c r="B379" i="9" s="1"/>
  <c r="B377" i="9" s="1"/>
  <c r="B374" i="9"/>
  <c r="B372" i="9" s="1"/>
  <c r="B370" i="9" s="1"/>
  <c r="B367" i="9"/>
  <c r="C363" i="9"/>
  <c r="C356" i="9" s="1"/>
  <c r="B363" i="9"/>
  <c r="C357" i="9"/>
  <c r="B357" i="9"/>
  <c r="B356" i="9" s="1"/>
  <c r="B352" i="9"/>
  <c r="B349" i="9"/>
  <c r="B348" i="9" s="1"/>
  <c r="B347" i="9" s="1"/>
  <c r="B329" i="9"/>
  <c r="B326" i="9"/>
  <c r="B325" i="9"/>
  <c r="B321" i="9" s="1"/>
  <c r="B314" i="9"/>
  <c r="B310" i="9"/>
  <c r="B309" i="9"/>
  <c r="B304" i="9"/>
  <c r="B303" i="9" s="1"/>
  <c r="B302" i="9" s="1"/>
  <c r="B299" i="9"/>
  <c r="B296" i="9"/>
  <c r="B295" i="9" s="1"/>
  <c r="B292" i="9"/>
  <c r="B289" i="9"/>
  <c r="B288" i="9" s="1"/>
  <c r="B284" i="9"/>
  <c r="B280" i="9"/>
  <c r="B270" i="9"/>
  <c r="B268" i="9" s="1"/>
  <c r="B264" i="9" s="1"/>
  <c r="B262" i="9" s="1"/>
  <c r="B265" i="9"/>
  <c r="B259" i="9"/>
  <c r="B257" i="9" s="1"/>
  <c r="B255" i="9" s="1"/>
  <c r="B252" i="9"/>
  <c r="C248" i="9"/>
  <c r="B248" i="9"/>
  <c r="C242" i="9"/>
  <c r="C241" i="9" s="1"/>
  <c r="B242" i="9"/>
  <c r="B241" i="9" s="1"/>
  <c r="B237" i="9"/>
  <c r="B233" i="9" s="1"/>
  <c r="B234" i="9"/>
  <c r="B215" i="9"/>
  <c r="B211" i="9" s="1"/>
  <c r="B207" i="9" s="1"/>
  <c r="B212" i="9"/>
  <c r="B200" i="9"/>
  <c r="B195" i="9"/>
  <c r="B190" i="9"/>
  <c r="B189" i="9" s="1"/>
  <c r="B188" i="9" s="1"/>
  <c r="B185" i="9"/>
  <c r="B181" i="9"/>
  <c r="B182" i="9"/>
  <c r="B178" i="9"/>
  <c r="B174" i="9" s="1"/>
  <c r="B173" i="9" s="1"/>
  <c r="B175" i="9"/>
  <c r="B170" i="9"/>
  <c r="B166" i="9"/>
  <c r="B156" i="9"/>
  <c r="B154" i="9"/>
  <c r="B151" i="9"/>
  <c r="B150" i="9"/>
  <c r="B148" i="9" s="1"/>
  <c r="B145" i="9"/>
  <c r="B143" i="9" s="1"/>
  <c r="B141" i="9" s="1"/>
  <c r="B138" i="9"/>
  <c r="C134" i="9"/>
  <c r="B134" i="9"/>
  <c r="C128" i="9"/>
  <c r="C127" i="9" s="1"/>
  <c r="B128" i="9"/>
  <c r="B127" i="9" s="1"/>
  <c r="B123" i="9"/>
  <c r="B120" i="9"/>
  <c r="B119" i="9" s="1"/>
  <c r="B103" i="9"/>
  <c r="B99" i="9" s="1"/>
  <c r="B95" i="9" s="1"/>
  <c r="B100" i="9"/>
  <c r="B88" i="9"/>
  <c r="B83" i="9"/>
  <c r="B80" i="9"/>
  <c r="B78" i="9" s="1"/>
  <c r="B77" i="9" s="1"/>
  <c r="B76" i="9" s="1"/>
  <c r="B73" i="9"/>
  <c r="B70" i="9"/>
  <c r="B69" i="9"/>
  <c r="B66" i="9"/>
  <c r="B63" i="9"/>
  <c r="B62" i="9" s="1"/>
  <c r="B61" i="9" s="1"/>
  <c r="B58" i="9"/>
  <c r="B54" i="9"/>
  <c r="B44" i="9"/>
  <c r="B42" i="9"/>
  <c r="B38" i="9" s="1"/>
  <c r="B36" i="9" s="1"/>
  <c r="B39" i="9"/>
  <c r="B33" i="9"/>
  <c r="B31" i="9" s="1"/>
  <c r="B29" i="9" s="1"/>
  <c r="B26" i="9"/>
  <c r="C22" i="9"/>
  <c r="C15" i="9" s="1"/>
  <c r="B22" i="9"/>
  <c r="C16" i="9"/>
  <c r="B16" i="9"/>
  <c r="B15" i="9"/>
  <c r="B11" i="9"/>
  <c r="B8" i="9"/>
  <c r="B7" i="9"/>
  <c r="B6" i="9" s="1"/>
  <c r="B5" i="9" l="1"/>
  <c r="B94" i="9"/>
  <c r="B93" i="9" s="1"/>
  <c r="B92" i="9"/>
  <c r="B57" i="9" s="1"/>
  <c r="B108" i="9" s="1"/>
  <c r="B204" i="9"/>
  <c r="B169" i="9" s="1"/>
  <c r="B220" i="9" s="1"/>
  <c r="B206" i="9"/>
  <c r="B205" i="9" s="1"/>
  <c r="B346" i="9"/>
  <c r="B169" i="10"/>
  <c r="B118" i="9"/>
  <c r="B117" i="9" s="1"/>
  <c r="B287" i="9"/>
  <c r="B283" i="9" s="1"/>
  <c r="B334" i="9" s="1"/>
  <c r="B318" i="9"/>
  <c r="B320" i="9"/>
  <c r="B319" i="9" s="1"/>
  <c r="B402" i="9"/>
  <c r="B435" i="9"/>
  <c r="B434" i="9" s="1"/>
  <c r="B433" i="9"/>
  <c r="B5" i="10"/>
  <c r="B108" i="10" s="1"/>
  <c r="B117" i="10"/>
  <c r="B231" i="11"/>
  <c r="B346" i="11"/>
  <c r="B108" i="12"/>
  <c r="B346" i="12"/>
  <c r="B567" i="10"/>
  <c r="B232" i="9"/>
  <c r="B231" i="9" s="1"/>
  <c r="B232" i="10"/>
  <c r="B231" i="10" s="1"/>
  <c r="B287" i="10"/>
  <c r="B283" i="10" s="1"/>
  <c r="B334" i="10" s="1"/>
  <c r="B346" i="10"/>
  <c r="B449" i="10" s="1"/>
  <c r="B516" i="12"/>
  <c r="B94" i="10"/>
  <c r="B93" i="10" s="1"/>
  <c r="B379" i="10"/>
  <c r="B377" i="10" s="1"/>
  <c r="B69" i="11"/>
  <c r="B61" i="11" s="1"/>
  <c r="B57" i="11" s="1"/>
  <c r="B108" i="11" s="1"/>
  <c r="B211" i="11"/>
  <c r="B207" i="11" s="1"/>
  <c r="B94" i="12"/>
  <c r="B93" i="12" s="1"/>
  <c r="B318" i="12"/>
  <c r="B283" i="12" s="1"/>
  <c r="B334" i="12" s="1"/>
  <c r="B320" i="12"/>
  <c r="B319" i="12" s="1"/>
  <c r="B464" i="9"/>
  <c r="B551" i="9"/>
  <c r="B553" i="9"/>
  <c r="B552" i="9" s="1"/>
  <c r="B535" i="9"/>
  <c r="B516" i="9" s="1"/>
  <c r="B567" i="9" s="1"/>
  <c r="B118" i="11"/>
  <c r="B117" i="11" s="1"/>
  <c r="B320" i="11"/>
  <c r="B319" i="11" s="1"/>
  <c r="C356" i="10"/>
  <c r="B264" i="11"/>
  <c r="B262" i="11" s="1"/>
  <c r="B118" i="12"/>
  <c r="B117" i="12" s="1"/>
  <c r="B220" i="12" s="1"/>
  <c r="B231" i="12"/>
  <c r="B379" i="12"/>
  <c r="B377" i="12" s="1"/>
  <c r="B528" i="11"/>
  <c r="B520" i="11" s="1"/>
  <c r="B516" i="11" s="1"/>
  <c r="B567" i="11" s="1"/>
  <c r="B464" i="12"/>
  <c r="B418" i="9"/>
  <c r="B417" i="9" s="1"/>
  <c r="B295" i="11"/>
  <c r="B287" i="11" s="1"/>
  <c r="B283" i="11" s="1"/>
  <c r="B418" i="11"/>
  <c r="B417" i="11" s="1"/>
  <c r="B398" i="11" s="1"/>
  <c r="B449" i="11" s="1"/>
  <c r="B435" i="12"/>
  <c r="B434" i="12" s="1"/>
  <c r="B402" i="12"/>
  <c r="B398" i="12" s="1"/>
  <c r="B449" i="12" s="1"/>
  <c r="B206" i="11" l="1"/>
  <c r="B205" i="11" s="1"/>
  <c r="B204" i="11"/>
  <c r="B169" i="11" s="1"/>
  <c r="B220" i="11" s="1"/>
  <c r="B398" i="9"/>
  <c r="B449" i="9" s="1"/>
  <c r="B220" i="10"/>
  <c r="B567" i="12"/>
  <c r="B334" i="11"/>
</calcChain>
</file>

<file path=xl/sharedStrings.xml><?xml version="1.0" encoding="utf-8"?>
<sst xmlns="http://schemas.openxmlformats.org/spreadsheetml/2006/main" count="4361" uniqueCount="315">
  <si>
    <t xml:space="preserve"> Million Of  U.S $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</si>
  <si>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</si>
  <si>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</si>
  <si>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</si>
  <si>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</si>
  <si>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</si>
  <si>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</si>
  <si>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</si>
  <si>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</si>
  <si>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</si>
  <si>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</si>
  <si>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</si>
  <si>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</si>
  <si>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</si>
  <si>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</si>
  <si>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</si>
  <si>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</si>
  <si>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</si>
  <si>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</si>
  <si>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</si>
  <si>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</si>
  <si>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</si>
  <si>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</si>
  <si>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</si>
  <si>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</si>
  <si>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</si>
  <si>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</si>
  <si>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</si>
  <si>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</si>
  <si>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</si>
  <si>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</si>
  <si>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</si>
  <si>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</si>
  <si>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</si>
  <si>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</si>
  <si>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</si>
  <si>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</si>
  <si>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</si>
  <si>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</si>
  <si>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</si>
  <si>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</si>
  <si>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</si>
  <si>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</si>
  <si>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</si>
  <si>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</si>
  <si>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</si>
  <si>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</si>
  <si>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</si>
  <si>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</si>
  <si>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</si>
  <si>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</si>
  <si>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</si>
  <si>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</si>
  <si>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</si>
  <si>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</si>
  <si>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</si>
  <si>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</si>
  <si>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</si>
  <si>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</si>
  <si>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</si>
  <si>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</si>
  <si>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</si>
  <si>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</si>
  <si>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</si>
  <si>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</si>
  <si>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</si>
  <si>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</si>
  <si>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</si>
  <si>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</si>
  <si>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</si>
  <si>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</si>
  <si>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</si>
  <si>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</si>
  <si>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</si>
  <si>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</si>
  <si>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   صندوق التعويضات 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</si>
  <si>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</si>
  <si>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</si>
  <si>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</si>
  <si>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</si>
  <si>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</si>
  <si>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</si>
  <si>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</si>
  <si>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</si>
  <si>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</si>
  <si>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</si>
  <si>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</si>
  <si>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</si>
  <si>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</si>
  <si>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</si>
  <si>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</si>
  <si>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</si>
  <si>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</si>
  <si>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</si>
  <si>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</si>
  <si>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</si>
  <si>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</si>
  <si>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</si>
  <si>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</si>
  <si>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</si>
  <si>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</si>
  <si>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</si>
  <si>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</si>
  <si>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</si>
  <si>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</si>
  <si>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</si>
  <si>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</si>
  <si>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</si>
  <si>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</si>
  <si>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</si>
  <si>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</si>
  <si>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</si>
  <si>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</si>
  <si>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</si>
  <si>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</si>
  <si>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</si>
  <si>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</si>
  <si>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</si>
  <si>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</si>
  <si>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</si>
  <si>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</si>
  <si>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</si>
  <si>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</si>
  <si>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</si>
  <si>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</si>
  <si>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</si>
  <si>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</si>
  <si>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</si>
  <si>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</si>
  <si>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</si>
  <si>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</si>
  <si>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</si>
  <si>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</si>
  <si>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</si>
  <si>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</si>
  <si>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</si>
  <si>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</si>
  <si>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</si>
  <si>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</si>
  <si>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</si>
  <si>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</si>
  <si>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</si>
  <si>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</si>
  <si>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</si>
  <si>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</si>
  <si>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</si>
  <si>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</si>
  <si>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</si>
  <si>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</si>
  <si>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</si>
  <si>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</si>
  <si>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</si>
  <si>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</si>
  <si>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</si>
  <si>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</si>
  <si>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</si>
  <si>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</si>
  <si>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</si>
  <si>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</si>
  <si>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</si>
  <si>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</si>
  <si>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</si>
  <si>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</si>
  <si>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</si>
  <si>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</si>
  <si>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</si>
  <si>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</si>
  <si>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</si>
  <si>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</si>
  <si>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</si>
  <si>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</si>
  <si>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</si>
  <si>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</si>
  <si>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</si>
  <si>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</si>
  <si>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</si>
  <si>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</si>
  <si>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</si>
  <si>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</si>
  <si>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 xml:space="preserve">Source : Central Bank Of Iraq \ Statistical and Research Department \ Balance Of Payments  and  External Trade Division.                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</si>
  <si>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</si>
  <si>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</si>
  <si>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Receipts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</si>
  <si>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</si>
  <si>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</si>
  <si>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</si>
  <si>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>المصدر: البنك المركزي العراقي /دائرة الاحصاء والابحاث / قسم ميزان المدفوعات والتجارة الخارجية</t>
  </si>
  <si>
    <t xml:space="preserve">                                   ــ ادوات السوق النقدية /                                     صافي المشتقات المالية </t>
  </si>
  <si>
    <t xml:space="preserve">                            ــ Money Market                                      Instrument\Financtial /                                  Derivatives,net   </t>
  </si>
  <si>
    <t>ملاحظة : البيانات محدثة  .</t>
  </si>
  <si>
    <t>Note :Data are updated  .</t>
  </si>
  <si>
    <t xml:space="preserve">                                   ــ ادوات السوق النقدية /                                          صافي المشتقات المالية </t>
  </si>
  <si>
    <t xml:space="preserve">                            ــ Money Market                                       Instrument\Financtial /                                  Derivatives,net   </t>
  </si>
  <si>
    <t xml:space="preserve">                         UN Compensation Fund</t>
  </si>
  <si>
    <t xml:space="preserve">                          Others</t>
  </si>
  <si>
    <t xml:space="preserve">              -  الفوائد على الدين العام الخارجي          </t>
  </si>
  <si>
    <t xml:space="preserve">               -  اخــرى                                       </t>
  </si>
  <si>
    <t xml:space="preserve">            ب- صافي الاستثمار لشركات الايداع الاخرى                           (الموجودات - المطلوبات )     </t>
  </si>
  <si>
    <t>رابعا - صافي السهو والخطأ                                    الحساب المالي -(الحساب الجاري+الحساب الراسمالي)</t>
  </si>
  <si>
    <t xml:space="preserve">                     -  الفوائد على الدين العام الخارجي         </t>
  </si>
  <si>
    <t xml:space="preserve">                   -  اخــرى                                     </t>
  </si>
  <si>
    <t xml:space="preserve">            ب- صافي الاستثمار لشركات الايداع الاخرى                         (الموجودات - المطلوبات ) </t>
  </si>
  <si>
    <t xml:space="preserve">                               UN Compensation Fund</t>
  </si>
  <si>
    <t xml:space="preserve">                               Others</t>
  </si>
  <si>
    <t xml:space="preserve">                                UN Compensation Fund</t>
  </si>
  <si>
    <t xml:space="preserve">                                Others</t>
  </si>
  <si>
    <t xml:space="preserve">                       - ائتمانات التجارة</t>
  </si>
  <si>
    <t xml:space="preserve">              -  الفوائد على الدين العام الخارجي      </t>
  </si>
  <si>
    <t xml:space="preserve">                 -  اخــرى                                    </t>
  </si>
  <si>
    <t xml:space="preserve">                                 UN Compensation Fund</t>
  </si>
  <si>
    <t xml:space="preserve">                                 Others</t>
  </si>
  <si>
    <t>رابعا - صافي السهو والخطأ                                       الحساب المالي -(الحساب الجاري+الحساب الراسمالي)</t>
  </si>
  <si>
    <t xml:space="preserve">              -  الفوائد على الدين العام الخارجي           </t>
  </si>
  <si>
    <t xml:space="preserve">  -  اخــرى                                     </t>
  </si>
  <si>
    <t>مليون دولار</t>
  </si>
  <si>
    <t>رابعا - صافي السهو والخطأ                                  الحساب المالي -(الحساب الجاري+الحساب الراسمالي)</t>
  </si>
  <si>
    <t xml:space="preserve">                          IRAQI BALANCE OF PAYMENTS(BPM6)q1 2016                   </t>
  </si>
  <si>
    <t xml:space="preserve">ميزان المدفوعات العراقي للفصل الثاني 2016 حسب منهجية الطبعة السادسة </t>
  </si>
  <si>
    <t>IRAQI BALANCE OF PAYMENTS(BPM6)q2  2016</t>
  </si>
  <si>
    <t xml:space="preserve">ميزان المدفوعات العراقي للفصل الثالث2016 حسب منهجية الطبعة السادسة </t>
  </si>
  <si>
    <t>IRAQI BALANCE OF PAYMENTS(BPM6)q3  2016</t>
  </si>
  <si>
    <t xml:space="preserve">ميزان المدفوعات العراقي للفصل الرابع 2016 حسب منهجية الطبعة السادسة </t>
  </si>
  <si>
    <t>IRAQI BALANCE OF PAYMENTS(BPM6)q4  2016</t>
  </si>
  <si>
    <t xml:space="preserve">ميزان المدفوعات العراقي 2016 حسب منهجية الطبعة السادسة </t>
  </si>
  <si>
    <t>IRAQI BALANCE OF PAYMENTS(BPM6) 2016</t>
  </si>
  <si>
    <t xml:space="preserve">                                   ــ ادوات السوق النقدية /                                             صافي المشتقات المالية </t>
  </si>
  <si>
    <t xml:space="preserve">                            ــ Money Market                                                  Instrument\Financtial /                                  Derivatives,net   </t>
  </si>
  <si>
    <t>Fourth- Errors and omissions Net:                Financial Account-(current  account+Capital Account)</t>
  </si>
  <si>
    <t>Fourth- Errors and omissions Net:                    Financial Account-(currentaccount+Capital Account)</t>
  </si>
  <si>
    <t>المصدر: البنك المركزي العراقي /دائرة الاحصاء والابحاث /                 قسم ميزان  المدفوعات والتجارة الخارجية</t>
  </si>
  <si>
    <t>المصدر: البنك المركزي العراقي /دائرة الاحصاء والابحاث /                 قسم ميزان المدفوعات والتجارة الخارجية</t>
  </si>
  <si>
    <t>Fourth- Errors and omissions Net:               Financial Account-(current  account+Capital Account)</t>
  </si>
  <si>
    <t xml:space="preserve">                                   ــ ادوات السوق النقدية /                                            صافي المشتقات المالية </t>
  </si>
  <si>
    <t xml:space="preserve">            ب- صافي الاستثمار لشركات الايداع الاخرى                                 (الموجودات - المطلوبات ) </t>
  </si>
  <si>
    <t>Fourth- Errors and omissions Net:               Financial Account-(currentaccount+Capital Account)</t>
  </si>
  <si>
    <t>المصدر: البنك المركزي العراقي /دائرة الاحصاء والابحاث /                  قسم ميزان المدفوعات والتجارة الخارجية</t>
  </si>
  <si>
    <t xml:space="preserve">            ب- صافي الاستثمار لشركات الايداع الاخرى                             (الموجودات - المطلوبات ) </t>
  </si>
  <si>
    <t xml:space="preserve">                                                                ميزان المدفوعات العراقي للفصل الاول 2015 حسب منهجية الطبعة السادسة                                                                                                 </t>
  </si>
  <si>
    <t xml:space="preserve">                          IRAQI BALANCE OF PAYMENTS(BPM6)q1 2015                   </t>
  </si>
  <si>
    <t xml:space="preserve">ميزان المدفوعات العراقي للفصل الثاني 2015 حسب منهجية الطبعة السادسة </t>
  </si>
  <si>
    <t>IRAQI BALANCE OF PAYMENTS(BPM6)q2  2015</t>
  </si>
  <si>
    <t xml:space="preserve">ميزان المدفوعات العراقي للفصل الثالث2015 حسب منهجية الطبعة السادسة </t>
  </si>
  <si>
    <t>IRAQI BALANCE OF PAYMENTS(BPM6)q3  2015</t>
  </si>
  <si>
    <t xml:space="preserve">ميزان المدفوعات العراقي للفصل الرابع 2015 حسب منهجية الطبعة السادسة </t>
  </si>
  <si>
    <t>IRAQI BALANCE OF PAYMENTS(BPM6)q4  2015</t>
  </si>
  <si>
    <t xml:space="preserve">ميزان المدفوعات العراقي 2015 حسب منهجية الطبعة السادسة </t>
  </si>
  <si>
    <t>IRAQI BALANCE OF PAYMENTS(BPM6) 2015</t>
  </si>
  <si>
    <t xml:space="preserve">                          IRAQI BALANCE OF PAYMENTS(BPM6)q1 2014                   </t>
  </si>
  <si>
    <t xml:space="preserve">ميزان المدفوعات العراقي للفصل الثاني 2014 حسب منهجية الطبعة السادسة </t>
  </si>
  <si>
    <t>IRAQI BALANCE OF PAYMENTS(BPM6)q2  2014</t>
  </si>
  <si>
    <t xml:space="preserve">ميزان المدفوعات العراقي للفصل الثالث2014 حسب منهجية الطبعة السادسة </t>
  </si>
  <si>
    <t>IRAQI BALANCE OF PAYMENTS(BPM6)q3  2014</t>
  </si>
  <si>
    <t xml:space="preserve">ميزان المدفوعات العراقي للفصل الرابع 2014 حسب منهجية الطبعة السادسة </t>
  </si>
  <si>
    <t>IRAQI BALANCE OF PAYMENTS(BPM6)q4  2014</t>
  </si>
  <si>
    <t xml:space="preserve">ميزان المدفوعات العراقي 2014 حسب منهجية الطبعة السادسة </t>
  </si>
  <si>
    <t>IRAQI BALANCE OF PAYMENTS(BPM6) 2014</t>
  </si>
  <si>
    <t xml:space="preserve">                          IRAQI BALANCE OF PAYMENTS(BPM6)q1 2013                   </t>
  </si>
  <si>
    <t xml:space="preserve">ميزان المدفوعات العراقي للفصل الثاني 2013 حسب منهجية الطبعة السادسة </t>
  </si>
  <si>
    <t>IRAQI BALANCE OF PAYMENTS(BPM6)q2  2013</t>
  </si>
  <si>
    <t xml:space="preserve">ميزان المدفوعات العراقي للفصل الثالث2013 حسب منهجية الطبعة السادسة </t>
  </si>
  <si>
    <t>IRAQI BALANCE OF PAYMENTS(BPM6)q3  2013</t>
  </si>
  <si>
    <t xml:space="preserve">ميزان المدفوعات العراقي للفصل الرابع 2013 حسب منهجية الطبعة السادسة </t>
  </si>
  <si>
    <t>IRAQI BALANCE OF PAYMENTS(BPM6)q4  2013</t>
  </si>
  <si>
    <t xml:space="preserve">ميزان المدفوعات العراقي 2013 حسب منهجية الطبعة السادسة </t>
  </si>
  <si>
    <t>IRAQI BALANCE OF PAYMENTS(BPM6) 2013</t>
  </si>
  <si>
    <t>499.0</t>
  </si>
  <si>
    <t xml:space="preserve">                                   ــ ادوات السوق النقدية /                                    صافي المشتقات المالية </t>
  </si>
  <si>
    <t xml:space="preserve">                            ــ Money Market                               Instrument\Financtial /                                  Derivatives,net   </t>
  </si>
  <si>
    <t>**: تتضمن  تكاليف الشحن والتامين المستقطعة من قيمة الاستيرادات سيف والبالغة  (1226 ) مليون دولار .</t>
  </si>
  <si>
    <t>**Includes the costs of shipment &amp; insurance detucted from imports value CIF  (1226) million US $.</t>
  </si>
  <si>
    <t>**Includes the costs of shipment &amp; insurance detucted from imports value  CIF  (1234.3) million US$</t>
  </si>
  <si>
    <t>**Includes the costs of shipment &amp; insurance detucted from imports value CIF  (1200.5) million US$</t>
  </si>
  <si>
    <t>**Includes the costs of shipment &amp; insurance detucted from imports value CIF (1470.5) milion US$</t>
  </si>
  <si>
    <t>**Includes the costs of shipment &amp; insurance detucted from imports value CIF (5131.2) milion US$</t>
  </si>
  <si>
    <t>**: تتضمن  تكاليف الشحن والتامين المستقطعة من قيمة الاستيرادات سيف والبالغة  (1234.3 ) مليون دولار .</t>
  </si>
  <si>
    <t>**: تتضمن  تكاليف الشحن والتامين المستقطعة من قيمة الاستيرادات سيف والبالغة  (1200.5 ) مليون دولار .</t>
  </si>
  <si>
    <t>**: تتضمن  تكاليف الشحن والتامين المستقطعة من قيمة الاستيرادات سيف والبالغة  (1470.5 ) مليون دولار .</t>
  </si>
  <si>
    <t>**: تتضمن  تكاليف الشحن والتامين المستقطعة من قيمة الاستيرادات سيف والبالغة  (5131.2 ) مليون دولار .</t>
  </si>
  <si>
    <t>**: تتضمن  تكاليف الشحن والتامين المستقطعة من قيمة الاستيرادات سيف والبالغة  (1233.7) مليون دولار</t>
  </si>
  <si>
    <t>**: تتضمن  تكاليف الشحن والتامين المستقطعة من قيمة الاستيرادات سيف والبالغة (1916.8) مليون دولار</t>
  </si>
  <si>
    <t>**: تتضمن  تكاليف الشحن والتامين المستقطعة من قيمة الاستيرادات سيف والبالغة  (2116.6) مليون دولار</t>
  </si>
  <si>
    <t>**: تتضمن  تكاليف الشحن والتامين المستقطعة من قيمة الاستيرادات سيف والبالغة  (1853.01) مليون دولار</t>
  </si>
  <si>
    <t>**: تتضمن  تكاليف الشحن والتامين المستقطعة من قيمة الاستيرادات سيف والبالغة (7120.1) مليون دولار</t>
  </si>
  <si>
    <t>**Includes the costs of shipment &amp; insurance detucted from imports value CIF(1233.7) million US $</t>
  </si>
  <si>
    <t>**Includes the costs of shipment &amp; insurance detucted from imports value CIF(1916.8) million US $</t>
  </si>
  <si>
    <t>**Includes the costs of shipment &amp; insurance detucted from imports value CIF(2116.6) million US $</t>
  </si>
  <si>
    <t>**Includes the costs of shipment &amp; insurance detucted from imports value CIF(1853.01) million US $</t>
  </si>
  <si>
    <t>**Includes the costs of shipment &amp; insurance detucted from imports value CIF(7120.1) million US $</t>
  </si>
  <si>
    <t>**: تتضمن  تكاليف الشحن والتامين المستقطعة من قيمة الاستيرادات سيف والبالغة (1863.3) مليون دولار</t>
  </si>
  <si>
    <t>**: تتضمن  تكاليف الشحن والتامين المستقطعة من قيمة الاستيرادات سيف والبالغة (2126.5) مليون دولار</t>
  </si>
  <si>
    <t>**: تتضمن  تكاليف الشحن والتامين المستقطعة من قيمة الاستيرادات سيف والبالغة  (2769.9) مليون دولار</t>
  </si>
  <si>
    <t>**: تتضمن  تكاليف الشحن والتامين المستقطعة من قيمة الاستيرادات سيف والبالغة  (2738.3) مليون دولار</t>
  </si>
  <si>
    <t>**: تتضمن  تكاليف الشحن والتامين المستقطعة من قيمة الاستيرادات سيف والبالغة  (9498) مليون دولار</t>
  </si>
  <si>
    <t>**Includes the costs of shipment &amp; insurance detucted from imports value CIF(1863.3) million US $</t>
  </si>
  <si>
    <t>**Includes the costs of shipment &amp; insurance detucted from imports value CIF(2126.5) million US $</t>
  </si>
  <si>
    <t>**Includes the costs of shipment &amp; insurance detucted from imports value CIF(2769.9) million US $</t>
  </si>
  <si>
    <t>**Includes the costs of shipment &amp; insurance detucted from imports value CIF(2738.3) million US $</t>
  </si>
  <si>
    <t>**Includes the costs of shipment &amp; insurance detucted from imports value CIF(9498) million US $</t>
  </si>
  <si>
    <t>**Includes the costs of shipment &amp; insurance detucted from imports value CIF(2091.3) million US $</t>
  </si>
  <si>
    <t>**Includes the costs of shipment &amp; insurance detucted from imports value CIF(1922.2) million US $</t>
  </si>
  <si>
    <t>**Includes the costs of shipment &amp; insurance detucted from imports value CIF(2425.7) million US $</t>
  </si>
  <si>
    <t>**Includes the costs of shipment &amp; insurance detucted from imports value CIF(2351.1) million US $</t>
  </si>
  <si>
    <t>**Includes the costs of shipment &amp; insurance detucted from imports value CIF(8790.3) million US $</t>
  </si>
  <si>
    <t>**: تتضمن  تكاليف الشحن والتامين المستقطعة من قيمة الاستيرادات سيف والبالغة  (2091.3) مليون دولار</t>
  </si>
  <si>
    <t>**: تتضمن  تكاليف الشحن والتامين المستقطعة من قيمة الاستيرادات سيف والبالغة  (1922.2) مليون دولار</t>
  </si>
  <si>
    <t>**: تتضمن  تكاليف الشحن والتامين المستقطعة من قيمة الاستيرادات سيف والبالغة  (2425.7) مليون دولار</t>
  </si>
  <si>
    <t>**: تتضمن  تكاليف الشحن والتامين المستقطعة من قيمة الاستيرادات سيف والبالغة  (2351.1) مليون دولار</t>
  </si>
  <si>
    <t>**: تتضمن  تكاليف الشحن والتامين المستقطعة من قيمة الاستيرادات سيف والبالغة  (8790.3) مليون دولار</t>
  </si>
  <si>
    <t xml:space="preserve">                                      ميزان المدفوعات العراقي للفصل الاول 2016 حسب منهجية الطبعة السادسة                                                                                                  </t>
  </si>
  <si>
    <t xml:space="preserve">                                               ميزان المدفوعات العراقي للفصل الاول 2013 حسب منهجية الطبعة السادسة                                                                                                 </t>
  </si>
  <si>
    <t xml:space="preserve">                                            ميزان المدفوعات العراقي للفصل الاول 2013 حسب منهجية الطبعة السادسة                                                                                                 </t>
  </si>
  <si>
    <t xml:space="preserve">                            ميزان المدفوعات العراقي للفصل الاول 2014 حسب منهجية الطبعة السادسة                                                                                                 </t>
  </si>
  <si>
    <t xml:space="preserve">                                     ميزان المدفوعات العراقي للفصل الاول 2014 حسب منهجية الطبعة السادسة                                                                                                 </t>
  </si>
  <si>
    <t xml:space="preserve">                                ميزان المدفوعات العراقي للفصل الاول 2015 حسب منهجية الطبعة السادسة                                                                                                 </t>
  </si>
  <si>
    <t xml:space="preserve">                                         ميزان المدفوعات العراقي للفصل الاول 2016 حسب منهجية الطبعة السادسة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</si>
</sst>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  <charset val="178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2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0" xfId="1" applyFont="1" applyBorder="1" applyAlignment="1">
      <alignment horizontal="left"/>
    </xf>
    <xf numFmtId="0" fontId="5" fillId="0" borderId="3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/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10" xfId="1" applyFont="1" applyFill="1" applyBorder="1"/>
    <xf numFmtId="0" fontId="3" fillId="0" borderId="13" xfId="1" applyFont="1" applyFill="1" applyBorder="1"/>
    <xf numFmtId="0" fontId="5" fillId="0" borderId="13" xfId="1" applyFont="1" applyFill="1" applyBorder="1"/>
    <xf numFmtId="2" fontId="3" fillId="0" borderId="13" xfId="1" applyNumberFormat="1" applyFont="1" applyFill="1" applyBorder="1" applyAlignment="1">
      <alignment horizontal="left" indent="1"/>
    </xf>
    <xf numFmtId="2" fontId="5" fillId="0" borderId="13" xfId="1" applyNumberFormat="1" applyFont="1" applyFill="1" applyBorder="1" applyAlignment="1">
      <alignment horizontal="left" indent="1"/>
    </xf>
    <xf numFmtId="2" fontId="5" fillId="0" borderId="13" xfId="1" applyNumberFormat="1" applyFont="1" applyFill="1" applyBorder="1" applyAlignment="1">
      <alignment horizontal="left"/>
    </xf>
    <xf numFmtId="2" fontId="5" fillId="0" borderId="13" xfId="1" applyNumberFormat="1" applyFont="1" applyFill="1" applyBorder="1" applyAlignment="1">
      <alignment horizontal="left" vertical="center" indent="4"/>
    </xf>
    <xf numFmtId="0" fontId="4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 readingOrder="2"/>
    </xf>
    <xf numFmtId="3" fontId="5" fillId="0" borderId="3" xfId="1" applyNumberFormat="1" applyFont="1" applyFill="1" applyBorder="1" applyAlignment="1">
      <alignment horizontal="left" indent="1"/>
    </xf>
    <xf numFmtId="3" fontId="5" fillId="0" borderId="3" xfId="1" applyNumberFormat="1" applyFont="1" applyFill="1" applyBorder="1" applyAlignment="1">
      <alignment horizontal="left" readingOrder="1"/>
    </xf>
    <xf numFmtId="3" fontId="5" fillId="0" borderId="3" xfId="1" applyNumberFormat="1" applyFont="1" applyFill="1" applyBorder="1" applyAlignment="1">
      <alignment horizontal="left" wrapText="1" readingOrder="1"/>
    </xf>
    <xf numFmtId="3" fontId="5" fillId="0" borderId="3" xfId="1" applyNumberFormat="1" applyFont="1" applyFill="1" applyBorder="1" applyAlignment="1"/>
    <xf numFmtId="3" fontId="5" fillId="0" borderId="3" xfId="1" applyNumberFormat="1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left" indent="3"/>
    </xf>
    <xf numFmtId="0" fontId="5" fillId="0" borderId="3" xfId="1" applyFont="1" applyFill="1" applyBorder="1" applyAlignment="1">
      <alignment horizontal="left" indent="1"/>
    </xf>
    <xf numFmtId="0" fontId="5" fillId="0" borderId="3" xfId="1" applyFont="1" applyFill="1" applyBorder="1" applyAlignment="1">
      <alignment horizontal="left" indent="2" readingOrder="1"/>
    </xf>
    <xf numFmtId="0" fontId="5" fillId="0" borderId="3" xfId="1" applyFont="1" applyFill="1" applyBorder="1" applyAlignment="1">
      <alignment horizontal="left" indent="2"/>
    </xf>
    <xf numFmtId="3" fontId="5" fillId="0" borderId="3" xfId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 readingOrder="1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/>
    <xf numFmtId="0" fontId="2" fillId="0" borderId="0" xfId="1" applyFont="1" applyFill="1" applyBorder="1" applyAlignment="1">
      <alignment horizontal="left"/>
    </xf>
    <xf numFmtId="2" fontId="3" fillId="0" borderId="13" xfId="1" applyNumberFormat="1" applyFont="1" applyFill="1" applyBorder="1" applyAlignment="1">
      <alignment horizontal="left" indent="2"/>
    </xf>
    <xf numFmtId="2" fontId="3" fillId="0" borderId="13" xfId="1" applyNumberFormat="1" applyFont="1" applyFill="1" applyBorder="1" applyAlignment="1">
      <alignment horizontal="left" vertical="center" indent="2"/>
    </xf>
    <xf numFmtId="164" fontId="5" fillId="0" borderId="3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left" indent="3"/>
    </xf>
    <xf numFmtId="2" fontId="3" fillId="0" borderId="13" xfId="1" applyNumberFormat="1" applyFont="1" applyFill="1" applyBorder="1" applyAlignment="1">
      <alignment horizontal="left"/>
    </xf>
    <xf numFmtId="2" fontId="5" fillId="0" borderId="13" xfId="1" applyNumberFormat="1" applyFont="1" applyFill="1" applyBorder="1" applyAlignment="1">
      <alignment horizontal="left" vertical="center" wrapText="1" readingOrder="1"/>
    </xf>
    <xf numFmtId="164" fontId="5" fillId="0" borderId="8" xfId="1" applyNumberFormat="1" applyFont="1" applyFill="1" applyBorder="1" applyAlignment="1">
      <alignment horizontal="center"/>
    </xf>
    <xf numFmtId="0" fontId="0" fillId="0" borderId="0" xfId="0" applyBorder="1"/>
    <xf numFmtId="2" fontId="3" fillId="0" borderId="3" xfId="1" applyNumberFormat="1" applyFont="1" applyFill="1" applyBorder="1" applyAlignment="1">
      <alignment horizontal="left" indent="1"/>
    </xf>
    <xf numFmtId="2" fontId="5" fillId="0" borderId="3" xfId="1" applyNumberFormat="1" applyFont="1" applyFill="1" applyBorder="1" applyAlignment="1">
      <alignment horizontal="left" indent="1"/>
    </xf>
    <xf numFmtId="2" fontId="5" fillId="0" borderId="3" xfId="1" applyNumberFormat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left" indent="2"/>
    </xf>
    <xf numFmtId="2" fontId="5" fillId="0" borderId="3" xfId="1" applyNumberFormat="1" applyFont="1" applyFill="1" applyBorder="1" applyAlignment="1">
      <alignment horizontal="left" vertical="center" indent="4"/>
    </xf>
    <xf numFmtId="2" fontId="3" fillId="0" borderId="3" xfId="1" applyNumberFormat="1" applyFont="1" applyFill="1" applyBorder="1" applyAlignment="1">
      <alignment horizontal="left" vertical="center" indent="2"/>
    </xf>
    <xf numFmtId="2" fontId="3" fillId="0" borderId="3" xfId="1" applyNumberFormat="1" applyFont="1" applyFill="1" applyBorder="1" applyAlignment="1">
      <alignment horizontal="left" indent="3"/>
    </xf>
    <xf numFmtId="2" fontId="3" fillId="0" borderId="3" xfId="1" applyNumberFormat="1" applyFont="1" applyFill="1" applyBorder="1" applyAlignment="1">
      <alignment horizontal="left"/>
    </xf>
    <xf numFmtId="2" fontId="5" fillId="0" borderId="3" xfId="1" applyNumberFormat="1" applyFont="1" applyFill="1" applyBorder="1" applyAlignment="1">
      <alignment horizontal="left" vertical="center" wrapText="1" readingOrder="1"/>
    </xf>
    <xf numFmtId="2" fontId="3" fillId="0" borderId="3" xfId="1" applyNumberFormat="1" applyFont="1" applyFill="1" applyBorder="1" applyAlignment="1">
      <alignment wrapText="1"/>
    </xf>
    <xf numFmtId="164" fontId="5" fillId="0" borderId="7" xfId="1" applyNumberFormat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wrapText="1"/>
    </xf>
    <xf numFmtId="0" fontId="14" fillId="0" borderId="0" xfId="0" applyFont="1" applyFill="1" applyAlignment="1">
      <alignment horizontal="left" wrapText="1" readingOrder="1"/>
    </xf>
    <xf numFmtId="0" fontId="14" fillId="0" borderId="0" xfId="0" applyFont="1" applyFill="1" applyAlignment="1">
      <alignment horizontal="right" readingOrder="2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horizontal="right" wrapText="1" readingOrder="2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4" fontId="12" fillId="0" borderId="7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2" fontId="15" fillId="0" borderId="15" xfId="1" applyNumberFormat="1" applyFont="1" applyFill="1" applyBorder="1" applyAlignment="1">
      <alignment vertical="top" wrapText="1"/>
    </xf>
    <xf numFmtId="2" fontId="15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horizontal="left" indent="1"/>
    </xf>
    <xf numFmtId="2" fontId="3" fillId="0" borderId="3" xfId="1" applyNumberFormat="1" applyFont="1" applyFill="1" applyBorder="1" applyAlignment="1">
      <alignment horizontal="left" wrapText="1"/>
    </xf>
    <xf numFmtId="164" fontId="5" fillId="0" borderId="4" xfId="1" applyNumberFormat="1" applyFont="1" applyFill="1" applyBorder="1" applyAlignment="1">
      <alignment horizontal="center"/>
    </xf>
    <xf numFmtId="2" fontId="15" fillId="0" borderId="3" xfId="1" applyNumberFormat="1" applyFont="1" applyFill="1" applyBorder="1" applyAlignment="1">
      <alignment vertical="top" wrapText="1"/>
    </xf>
    <xf numFmtId="164" fontId="5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12" fillId="0" borderId="3" xfId="1" applyNumberFormat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0" fontId="0" fillId="0" borderId="0" xfId="0" applyFill="1"/>
    <xf numFmtId="164" fontId="3" fillId="2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3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right" readingOrder="2"/>
    </xf>
    <xf numFmtId="0" fontId="5" fillId="0" borderId="3" xfId="0" applyFont="1" applyFill="1" applyBorder="1" applyAlignment="1">
      <alignment horizontal="right" readingOrder="2"/>
    </xf>
    <xf numFmtId="0" fontId="3" fillId="0" borderId="3" xfId="0" applyFont="1" applyFill="1" applyBorder="1" applyAlignment="1">
      <alignment horizontal="right" readingOrder="2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readingOrder="2"/>
    </xf>
    <xf numFmtId="165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readingOrder="2"/>
    </xf>
    <xf numFmtId="2" fontId="3" fillId="0" borderId="3" xfId="1" applyNumberFormat="1" applyFont="1" applyFill="1" applyBorder="1"/>
    <xf numFmtId="2" fontId="5" fillId="0" borderId="3" xfId="1" applyNumberFormat="1" applyFont="1" applyFill="1" applyBorder="1" applyAlignment="1">
      <alignment horizontal="left" indent="1" readingOrder="1"/>
    </xf>
    <xf numFmtId="0" fontId="3" fillId="0" borderId="3" xfId="0" applyFont="1" applyFill="1" applyBorder="1"/>
    <xf numFmtId="2" fontId="5" fillId="0" borderId="3" xfId="1" applyNumberFormat="1" applyFont="1" applyFill="1" applyBorder="1" applyAlignment="1">
      <alignment horizontal="left" indent="4"/>
    </xf>
    <xf numFmtId="2" fontId="5" fillId="0" borderId="3" xfId="1" applyNumberFormat="1" applyFont="1" applyFill="1" applyBorder="1" applyAlignment="1">
      <alignment horizontal="left" indent="3"/>
    </xf>
    <xf numFmtId="0" fontId="3" fillId="0" borderId="3" xfId="0" applyFont="1" applyFill="1" applyBorder="1" applyAlignment="1">
      <alignment wrapText="1"/>
    </xf>
    <xf numFmtId="2" fontId="5" fillId="0" borderId="3" xfId="1" applyNumberFormat="1" applyFont="1" applyFill="1" applyBorder="1" applyAlignment="1">
      <alignment horizontal="left" indent="2"/>
    </xf>
    <xf numFmtId="2" fontId="13" fillId="0" borderId="3" xfId="1" applyNumberFormat="1" applyFont="1" applyFill="1" applyBorder="1" applyAlignment="1">
      <alignment horizontal="left" indent="2"/>
    </xf>
    <xf numFmtId="0" fontId="13" fillId="0" borderId="3" xfId="0" applyFont="1" applyFill="1" applyBorder="1"/>
    <xf numFmtId="0" fontId="16" fillId="0" borderId="3" xfId="0" applyFont="1" applyFill="1" applyBorder="1"/>
    <xf numFmtId="0" fontId="16" fillId="0" borderId="3" xfId="0" applyFont="1" applyFill="1" applyBorder="1" applyAlignment="1">
      <alignment horizontal="right" readingOrder="2"/>
    </xf>
    <xf numFmtId="2" fontId="5" fillId="0" borderId="3" xfId="1" applyNumberFormat="1" applyFont="1" applyFill="1" applyBorder="1" applyAlignment="1">
      <alignment horizontal="left" indent="2" readingOrder="1"/>
    </xf>
    <xf numFmtId="2" fontId="5" fillId="0" borderId="3" xfId="1" applyNumberFormat="1" applyFont="1" applyFill="1" applyBorder="1" applyAlignment="1">
      <alignment horizontal="left" indent="2" readingOrder="2"/>
    </xf>
    <xf numFmtId="0" fontId="5" fillId="0" borderId="3" xfId="0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17" fillId="0" borderId="0" xfId="0" applyFont="1"/>
    <xf numFmtId="0" fontId="1" fillId="0" borderId="0" xfId="0" quotePrefix="1" applyFont="1" applyFill="1" applyAlignment="1">
      <alignment horizontal="left" wrapText="1" readingOrder="1"/>
    </xf>
    <xf numFmtId="0" fontId="17" fillId="0" borderId="0" xfId="0" applyFont="1" applyAlignment="1">
      <alignment wrapText="1"/>
    </xf>
    <xf numFmtId="0" fontId="5" fillId="0" borderId="0" xfId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9" fillId="0" borderId="0" xfId="0" applyFont="1" applyFill="1" applyAlignment="1">
      <alignment horizontal="left" wrapText="1" readingOrder="1"/>
    </xf>
    <xf numFmtId="0" fontId="19" fillId="0" borderId="0" xfId="0" applyFont="1" applyFill="1" applyAlignment="1">
      <alignment horizontal="right" readingOrder="2"/>
    </xf>
    <xf numFmtId="0" fontId="19" fillId="0" borderId="0" xfId="0" applyFont="1" applyAlignment="1">
      <alignment wrapText="1"/>
    </xf>
    <xf numFmtId="0" fontId="1" fillId="0" borderId="0" xfId="0" applyFont="1" applyFill="1"/>
    <xf numFmtId="0" fontId="12" fillId="0" borderId="0" xfId="0" applyFont="1" applyFill="1"/>
    <xf numFmtId="0" fontId="19" fillId="0" borderId="0" xfId="0" applyFont="1" applyFill="1" applyAlignment="1">
      <alignment horizontal="right" wrapText="1" readingOrder="2"/>
    </xf>
    <xf numFmtId="0" fontId="19" fillId="0" borderId="0" xfId="0" applyFont="1" applyAlignment="1">
      <alignment horizontal="left"/>
    </xf>
    <xf numFmtId="0" fontId="20" fillId="0" borderId="0" xfId="0" applyFont="1" applyFill="1"/>
    <xf numFmtId="0" fontId="5" fillId="0" borderId="0" xfId="1" applyFont="1" applyFill="1" applyBorder="1" applyAlignment="1">
      <alignment horizontal="left"/>
    </xf>
    <xf numFmtId="0" fontId="1" fillId="0" borderId="0" xfId="0" applyFont="1" applyFill="1" applyAlignment="1">
      <alignment horizontal="left" wrapText="1" readingOrder="1"/>
    </xf>
    <xf numFmtId="0" fontId="1" fillId="0" borderId="0" xfId="0" applyFont="1" applyFill="1" applyAlignment="1">
      <alignment horizontal="right" readingOrder="2"/>
    </xf>
    <xf numFmtId="0" fontId="1" fillId="0" borderId="0" xfId="0" applyFont="1" applyAlignment="1">
      <alignment horizontal="left"/>
    </xf>
    <xf numFmtId="0" fontId="21" fillId="0" borderId="0" xfId="0" applyFont="1" applyFill="1"/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vertical="top" wrapText="1"/>
    </xf>
    <xf numFmtId="0" fontId="1" fillId="0" borderId="0" xfId="0" quotePrefix="1" applyFont="1" applyFill="1" applyAlignment="1">
      <alignment wrapText="1" readingOrder="1"/>
    </xf>
    <xf numFmtId="0" fontId="5" fillId="0" borderId="1" xfId="1" applyFont="1" applyBorder="1" applyAlignment="1">
      <alignment horizontal="left"/>
    </xf>
    <xf numFmtId="0" fontId="17" fillId="0" borderId="1" xfId="0" applyFont="1" applyBorder="1"/>
    <xf numFmtId="0" fontId="12" fillId="0" borderId="3" xfId="0" applyFont="1" applyBorder="1" applyAlignment="1">
      <alignment horizontal="center"/>
    </xf>
    <xf numFmtId="0" fontId="1" fillId="0" borderId="17" xfId="0" applyFont="1" applyFill="1" applyBorder="1" applyAlignment="1">
      <alignment horizontal="left" wrapText="1" readingOrder="1"/>
    </xf>
    <xf numFmtId="0" fontId="12" fillId="0" borderId="17" xfId="0" applyFont="1" applyBorder="1"/>
    <xf numFmtId="0" fontId="12" fillId="0" borderId="0" xfId="0" applyFont="1"/>
    <xf numFmtId="0" fontId="5" fillId="0" borderId="1" xfId="1" applyFont="1" applyFill="1" applyBorder="1" applyAlignment="1">
      <alignment horizontal="left"/>
    </xf>
    <xf numFmtId="0" fontId="12" fillId="0" borderId="1" xfId="0" applyFont="1" applyBorder="1"/>
    <xf numFmtId="0" fontId="5" fillId="0" borderId="3" xfId="0" applyFont="1" applyFill="1" applyBorder="1" applyAlignment="1">
      <alignment horizontal="center" wrapText="1"/>
    </xf>
    <xf numFmtId="0" fontId="17" fillId="0" borderId="0" xfId="0" applyFont="1" applyAlignment="1">
      <alignment vertical="top" wrapText="1"/>
    </xf>
    <xf numFmtId="0" fontId="1" fillId="0" borderId="0" xfId="0" applyFont="1" applyFill="1" applyAlignment="1">
      <alignment horizontal="left"/>
    </xf>
    <xf numFmtId="0" fontId="5" fillId="0" borderId="12" xfId="0" applyFont="1" applyFill="1" applyBorder="1"/>
    <xf numFmtId="0" fontId="3" fillId="0" borderId="14" xfId="0" applyFont="1" applyFill="1" applyBorder="1" applyAlignment="1">
      <alignment horizontal="right" readingOrder="2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right"/>
    </xf>
    <xf numFmtId="2" fontId="3" fillId="0" borderId="13" xfId="1" applyNumberFormat="1" applyFont="1" applyFill="1" applyBorder="1"/>
    <xf numFmtId="0" fontId="5" fillId="0" borderId="14" xfId="0" applyFont="1" applyFill="1" applyBorder="1" applyAlignment="1">
      <alignment horizontal="right" readingOrder="2"/>
    </xf>
    <xf numFmtId="2" fontId="5" fillId="0" borderId="13" xfId="1" applyNumberFormat="1" applyFont="1" applyFill="1" applyBorder="1" applyAlignment="1">
      <alignment horizontal="left" indent="1" readingOrder="1"/>
    </xf>
    <xf numFmtId="0" fontId="3" fillId="0" borderId="14" xfId="0" applyFont="1" applyFill="1" applyBorder="1"/>
    <xf numFmtId="2" fontId="5" fillId="0" borderId="13" xfId="1" applyNumberFormat="1" applyFont="1" applyFill="1" applyBorder="1" applyAlignment="1">
      <alignment horizontal="left" indent="4"/>
    </xf>
    <xf numFmtId="2" fontId="5" fillId="0" borderId="13" xfId="1" applyNumberFormat="1" applyFont="1" applyFill="1" applyBorder="1" applyAlignment="1">
      <alignment horizontal="left" indent="3"/>
    </xf>
    <xf numFmtId="0" fontId="3" fillId="0" borderId="14" xfId="0" applyFont="1" applyFill="1" applyBorder="1" applyAlignment="1">
      <alignment wrapText="1"/>
    </xf>
    <xf numFmtId="2" fontId="5" fillId="0" borderId="13" xfId="1" applyNumberFormat="1" applyFont="1" applyFill="1" applyBorder="1" applyAlignment="1">
      <alignment horizontal="left" indent="2"/>
    </xf>
    <xf numFmtId="2" fontId="13" fillId="0" borderId="13" xfId="1" applyNumberFormat="1" applyFont="1" applyFill="1" applyBorder="1" applyAlignment="1">
      <alignment horizontal="left" indent="2"/>
    </xf>
    <xf numFmtId="0" fontId="13" fillId="0" borderId="14" xfId="0" applyFont="1" applyFill="1" applyBorder="1"/>
    <xf numFmtId="0" fontId="16" fillId="0" borderId="13" xfId="0" applyFont="1" applyFill="1" applyBorder="1"/>
    <xf numFmtId="0" fontId="16" fillId="0" borderId="14" xfId="0" applyFont="1" applyFill="1" applyBorder="1" applyAlignment="1">
      <alignment horizontal="right" readingOrder="2"/>
    </xf>
    <xf numFmtId="2" fontId="5" fillId="0" borderId="13" xfId="1" applyNumberFormat="1" applyFont="1" applyFill="1" applyBorder="1" applyAlignment="1">
      <alignment horizontal="left" indent="2" readingOrder="1"/>
    </xf>
    <xf numFmtId="0" fontId="5" fillId="0" borderId="14" xfId="0" applyFont="1" applyFill="1" applyBorder="1" applyAlignment="1"/>
    <xf numFmtId="2" fontId="5" fillId="0" borderId="13" xfId="1" applyNumberFormat="1" applyFont="1" applyFill="1" applyBorder="1" applyAlignment="1">
      <alignment horizontal="left" indent="2" readingOrder="2"/>
    </xf>
    <xf numFmtId="0" fontId="5" fillId="0" borderId="14" xfId="0" applyFont="1" applyFill="1" applyBorder="1" applyAlignment="1">
      <alignment horizontal="right" wrapText="1"/>
    </xf>
    <xf numFmtId="49" fontId="3" fillId="0" borderId="16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17" fillId="0" borderId="17" xfId="0" applyFont="1" applyBorder="1"/>
    <xf numFmtId="0" fontId="5" fillId="0" borderId="0" xfId="0" applyFont="1" applyFill="1" applyAlignment="1">
      <alignment horizontal="left" wrapText="1" readingOrder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</cellXfs>
  <cellStyles count="2">
    <cellStyle name="Normal" xfId="0" builtinId="0"/>
    <cellStyle name="Normal_DMSDR1S-1962146-v1-IRAQ  Analysis of Balance of Payment for the Years (1988-200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NA.ABDULSATTAR/Dropbox/&#1578;&#1581;&#1583;&#1610;&#1579;&#1575;&#1578;%202017/31.08.2017-2015%20annual&#1581;&#1587;&#1576;%20&#1575;&#1604;&#1608;&#1590;&#1593;%20&#1575;&#1604;&#1605;&#1575;&#1604;&#1610;/&#1578;&#1581;&#1583;&#1610;&#1579;&#1575;&#1578;%202018/BPS2015-BPM%20quarters&#1605;&#1585;&#1581;&#1604;&#1577;%20&#1575;&#1604;&#1578;&#1583;&#1602;&#1610;&#1602;%20-&#1581;&#1583;&#1579;&#1578;%20&#1575;&#1604;&#1582;&#1583;&#1605;&#1575;&#1578;%20&#1601;&#1602;&#1591;/2013%20Qi%20adjustment%20mohamed/BOP%20services%20Q1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NA.ABDULSATTAR/Dropbox/&#1578;&#1581;&#1583;&#1610;&#1579;&#1575;&#1578;%202017/31.08.2017-2015%20annual&#1581;&#1587;&#1576;%20&#1575;&#1604;&#1608;&#1590;&#1593;%20&#1575;&#1604;&#1605;&#1575;&#1604;&#1610;/&#1578;&#1581;&#1583;&#1610;&#1579;&#1575;&#1578;%202018/BPS2015-BPM%20quarters&#1605;&#1585;&#1581;&#1604;&#1577;%20&#1575;&#1604;&#1578;&#1583;&#1602;&#1610;&#1602;%20-&#1581;&#1583;&#1579;&#1578;%20&#1575;&#1604;&#1582;&#1583;&#1605;&#1575;&#1578;%20&#1601;&#1602;&#1591;/ServicesQ1234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تحويلية"/>
      <sheetName val="جدول الخدمات"/>
      <sheetName val="الدخل الثانوي"/>
      <sheetName val="الدخل الثانوي1"/>
      <sheetName val="الدخل الاولي"/>
      <sheetName val="حكومية غير واردة"/>
      <sheetName val="خدمات الشخصية "/>
      <sheetName val="خدمات الاعمال التجارية  "/>
      <sheetName val="خدمات رسوم الضرائب"/>
      <sheetName val="الخدمات المالية1"/>
      <sheetName val="الخدمات المالية قديم "/>
      <sheetName val="خدمات التامين"/>
      <sheetName val="خدمات الاتصالات "/>
      <sheetName val="خدمات الاتصالات1"/>
      <sheetName val="خدمات السفر"/>
      <sheetName val="خدمات النقل"/>
      <sheetName val="خدمات النقل1"/>
      <sheetName val="خدمات صيانة واصلاح"/>
      <sheetName val="خدمات التشييد"/>
      <sheetName val="الخدمات المالية "/>
    </sheetNames>
    <sheetDataSet>
      <sheetData sheetId="0"/>
      <sheetData sheetId="1">
        <row r="22">
          <cell r="B22">
            <v>822.18700000000013</v>
          </cell>
          <cell r="E22">
            <v>633.39499999999998</v>
          </cell>
          <cell r="H22">
            <v>510.01799999999997</v>
          </cell>
          <cell r="K22">
            <v>838.64149999999995</v>
          </cell>
        </row>
      </sheetData>
      <sheetData sheetId="2">
        <row r="11">
          <cell r="C11">
            <v>0.4</v>
          </cell>
        </row>
      </sheetData>
      <sheetData sheetId="3"/>
      <sheetData sheetId="4">
        <row r="3">
          <cell r="G3">
            <v>325.5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تحويلية"/>
      <sheetName val="جدول الخدمات"/>
      <sheetName val="حساب الدخل الثانوي"/>
      <sheetName val="حساب الدخل الاولي-ترك"/>
      <sheetName val="حساب الدخل الاولي 1"/>
      <sheetName val="حكومية غير واردة"/>
      <sheetName val="خدمات الشخصية "/>
      <sheetName val="خدمات الاعمال التجارية -ترك "/>
      <sheetName val="خدمات اعمال تجارية1"/>
      <sheetName val="خدمات رسوم الضرائب"/>
      <sheetName val="الخدمات المالية "/>
      <sheetName val="خدمات التامين"/>
      <sheetName val="خدمات الاتصالات "/>
      <sheetName val="خدمات السفر"/>
      <sheetName val="خدمات النقل"/>
      <sheetName val="خدمات صيانة واصلاح"/>
      <sheetName val="خدمات التشييد"/>
    </sheetNames>
    <sheetDataSet>
      <sheetData sheetId="0"/>
      <sheetData sheetId="1">
        <row r="21">
          <cell r="AP21">
            <v>1062.3000000000002</v>
          </cell>
          <cell r="AT21">
            <v>1112.3610000000003</v>
          </cell>
          <cell r="AX21">
            <v>1051.5999999999999</v>
          </cell>
          <cell r="BB21">
            <v>1806.8649999999998</v>
          </cell>
        </row>
      </sheetData>
      <sheetData sheetId="2"/>
      <sheetData sheetId="3"/>
      <sheetData sheetId="4">
        <row r="7">
          <cell r="AT7">
            <v>58.197226490000006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9"/>
  <sheetViews>
    <sheetView topLeftCell="A213" workbookViewId="0">
      <selection activeCell="A113" sqref="A113:D569"/>
    </sheetView>
  </sheetViews>
  <sheetFormatPr defaultRowHeight="15" x14ac:dyDescent="0.25"/>
  <cols>
    <col min="1" max="1" width="45.85546875" customWidth="1"/>
    <col min="2" max="2" width="13.42578125" customWidth="1"/>
    <col min="3" max="3" width="11.28515625" customWidth="1"/>
    <col min="4" max="4" width="44.140625" customWidth="1"/>
    <col min="6" max="6" width="11" customWidth="1"/>
  </cols>
  <sheetData>
    <row r="1" spans="1:4" ht="18.75" x14ac:dyDescent="0.3">
      <c r="A1" s="172" t="s">
        <v>309</v>
      </c>
      <c r="B1" s="172"/>
      <c r="C1" s="172"/>
      <c r="D1" s="172"/>
    </row>
    <row r="2" spans="1:4" ht="18.75" x14ac:dyDescent="0.3">
      <c r="A2" s="173" t="s">
        <v>256</v>
      </c>
      <c r="B2" s="173"/>
      <c r="C2" s="173"/>
      <c r="D2" s="173"/>
    </row>
    <row r="3" spans="1:4" ht="15.75" x14ac:dyDescent="0.25">
      <c r="A3" s="1" t="s">
        <v>0</v>
      </c>
      <c r="B3" s="174"/>
      <c r="C3" s="174"/>
      <c r="D3" s="60" t="s">
        <v>214</v>
      </c>
    </row>
    <row r="4" spans="1:4" ht="15.75" x14ac:dyDescent="0.25">
      <c r="A4" s="2" t="s">
        <v>1</v>
      </c>
      <c r="B4" s="53" t="s">
        <v>2</v>
      </c>
      <c r="C4" s="53" t="s">
        <v>3</v>
      </c>
      <c r="D4" s="14" t="s">
        <v>4</v>
      </c>
    </row>
    <row r="5" spans="1:4" ht="15.75" x14ac:dyDescent="0.25">
      <c r="A5" s="4" t="s">
        <v>5</v>
      </c>
      <c r="B5" s="34">
        <f t="shared" ref="B5" si="0">B6+B26+B29+B36</f>
        <v>6893.0896599999996</v>
      </c>
      <c r="C5" s="34"/>
      <c r="D5" s="15" t="s">
        <v>6</v>
      </c>
    </row>
    <row r="6" spans="1:4" ht="15.75" x14ac:dyDescent="0.25">
      <c r="A6" s="2" t="s">
        <v>7</v>
      </c>
      <c r="B6" s="34">
        <f>B7-B15</f>
        <v>11267.199999999999</v>
      </c>
      <c r="C6" s="34"/>
      <c r="D6" s="15" t="s">
        <v>8</v>
      </c>
    </row>
    <row r="7" spans="1:4" ht="15.75" x14ac:dyDescent="0.25">
      <c r="A7" s="16" t="s">
        <v>9</v>
      </c>
      <c r="B7" s="34">
        <f>B8+B11+B14</f>
        <v>21825.599999999999</v>
      </c>
      <c r="C7" s="34"/>
      <c r="D7" s="89" t="s">
        <v>10</v>
      </c>
    </row>
    <row r="8" spans="1:4" ht="15.75" x14ac:dyDescent="0.25">
      <c r="A8" s="17" t="s">
        <v>11</v>
      </c>
      <c r="B8" s="34">
        <f>B9+B10</f>
        <v>21763.599999999999</v>
      </c>
      <c r="C8" s="34"/>
      <c r="D8" s="90" t="s">
        <v>12</v>
      </c>
    </row>
    <row r="9" spans="1:4" ht="15.75" x14ac:dyDescent="0.25">
      <c r="A9" s="17" t="s">
        <v>13</v>
      </c>
      <c r="B9" s="34">
        <v>21749.3</v>
      </c>
      <c r="C9" s="34"/>
      <c r="D9" s="90" t="s">
        <v>14</v>
      </c>
    </row>
    <row r="10" spans="1:4" ht="15.75" x14ac:dyDescent="0.25">
      <c r="A10" s="17" t="s">
        <v>15</v>
      </c>
      <c r="B10" s="34">
        <v>14.3</v>
      </c>
      <c r="C10" s="34"/>
      <c r="D10" s="90" t="s">
        <v>16</v>
      </c>
    </row>
    <row r="11" spans="1:4" ht="15.75" x14ac:dyDescent="0.25">
      <c r="A11" s="17" t="s">
        <v>17</v>
      </c>
      <c r="B11" s="34">
        <f>B12+B13</f>
        <v>23</v>
      </c>
      <c r="C11" s="34"/>
      <c r="D11" s="90" t="s">
        <v>18</v>
      </c>
    </row>
    <row r="12" spans="1:4" ht="15.75" x14ac:dyDescent="0.25">
      <c r="A12" s="17" t="s">
        <v>19</v>
      </c>
      <c r="B12" s="34">
        <v>18</v>
      </c>
      <c r="C12" s="34"/>
      <c r="D12" s="90" t="s">
        <v>20</v>
      </c>
    </row>
    <row r="13" spans="1:4" ht="15.75" x14ac:dyDescent="0.25">
      <c r="A13" s="17" t="s">
        <v>15</v>
      </c>
      <c r="B13" s="34">
        <v>5</v>
      </c>
      <c r="C13" s="34"/>
      <c r="D13" s="90" t="s">
        <v>16</v>
      </c>
    </row>
    <row r="14" spans="1:4" ht="15" customHeight="1" x14ac:dyDescent="0.25">
      <c r="A14" s="18" t="s">
        <v>21</v>
      </c>
      <c r="B14" s="34">
        <v>39</v>
      </c>
      <c r="C14" s="34"/>
      <c r="D14" s="90" t="s">
        <v>22</v>
      </c>
    </row>
    <row r="15" spans="1:4" ht="15.75" x14ac:dyDescent="0.25">
      <c r="A15" s="16" t="s">
        <v>23</v>
      </c>
      <c r="B15" s="34">
        <f>B16+B22</f>
        <v>10558.4</v>
      </c>
      <c r="C15" s="34">
        <f t="shared" ref="C15" si="1">C16+C22</f>
        <v>12421.699999999999</v>
      </c>
      <c r="D15" s="89" t="s">
        <v>24</v>
      </c>
    </row>
    <row r="16" spans="1:4" ht="15.75" x14ac:dyDescent="0.25">
      <c r="A16" s="19" t="s">
        <v>25</v>
      </c>
      <c r="B16" s="34">
        <f>B17+B18+B19+B20+B21</f>
        <v>3308.7999999999997</v>
      </c>
      <c r="C16" s="34">
        <f t="shared" ref="C16" si="2">C17+C18+C19+C20+C21</f>
        <v>3892.6999999999994</v>
      </c>
      <c r="D16" s="91" t="s">
        <v>26</v>
      </c>
    </row>
    <row r="17" spans="1:4" ht="15.75" x14ac:dyDescent="0.25">
      <c r="A17" s="20" t="s">
        <v>27</v>
      </c>
      <c r="B17" s="34">
        <v>1017.7</v>
      </c>
      <c r="C17" s="34">
        <v>1197.3</v>
      </c>
      <c r="D17" s="89" t="s">
        <v>28</v>
      </c>
    </row>
    <row r="18" spans="1:4" ht="15.75" x14ac:dyDescent="0.25">
      <c r="A18" s="20" t="s">
        <v>29</v>
      </c>
      <c r="B18" s="34">
        <v>1068.5</v>
      </c>
      <c r="C18" s="34">
        <v>1257.0999999999999</v>
      </c>
      <c r="D18" s="89" t="s">
        <v>30</v>
      </c>
    </row>
    <row r="19" spans="1:4" ht="15.75" x14ac:dyDescent="0.25">
      <c r="A19" s="19" t="s">
        <v>31</v>
      </c>
      <c r="B19" s="34">
        <v>1065.7</v>
      </c>
      <c r="C19" s="34">
        <v>1253.7</v>
      </c>
      <c r="D19" s="89" t="s">
        <v>32</v>
      </c>
    </row>
    <row r="20" spans="1:4" ht="15.75" x14ac:dyDescent="0.25">
      <c r="A20" s="19" t="s">
        <v>33</v>
      </c>
      <c r="B20" s="34">
        <v>156</v>
      </c>
      <c r="C20" s="34">
        <v>183.5</v>
      </c>
      <c r="D20" s="89" t="s">
        <v>34</v>
      </c>
    </row>
    <row r="21" spans="1:4" ht="15.75" x14ac:dyDescent="0.25">
      <c r="A21" s="19" t="s">
        <v>35</v>
      </c>
      <c r="B21" s="34">
        <v>0.9</v>
      </c>
      <c r="C21" s="34">
        <v>1.1000000000000001</v>
      </c>
      <c r="D21" s="89" t="s">
        <v>36</v>
      </c>
    </row>
    <row r="22" spans="1:4" ht="15.75" x14ac:dyDescent="0.25">
      <c r="A22" s="19" t="s">
        <v>37</v>
      </c>
      <c r="B22" s="34">
        <f t="shared" ref="B22:C22" si="3">B23+B24+B25</f>
        <v>7249.6</v>
      </c>
      <c r="C22" s="34">
        <f t="shared" si="3"/>
        <v>8529</v>
      </c>
      <c r="D22" s="91" t="s">
        <v>38</v>
      </c>
    </row>
    <row r="23" spans="1:4" ht="15.75" x14ac:dyDescent="0.25">
      <c r="A23" s="21" t="s">
        <v>39</v>
      </c>
      <c r="B23" s="34">
        <v>1812.4</v>
      </c>
      <c r="C23" s="34">
        <v>2132.1999999999998</v>
      </c>
      <c r="D23" s="89" t="s">
        <v>40</v>
      </c>
    </row>
    <row r="24" spans="1:4" ht="15.75" x14ac:dyDescent="0.25">
      <c r="A24" s="21" t="s">
        <v>41</v>
      </c>
      <c r="B24" s="34">
        <v>5437.2</v>
      </c>
      <c r="C24" s="34">
        <v>6396.8</v>
      </c>
      <c r="D24" s="89" t="s">
        <v>42</v>
      </c>
    </row>
    <row r="25" spans="1:4" ht="15.75" x14ac:dyDescent="0.25">
      <c r="A25" s="21" t="s">
        <v>43</v>
      </c>
      <c r="B25" s="34">
        <v>0</v>
      </c>
      <c r="C25" s="34">
        <v>0</v>
      </c>
      <c r="D25" s="89" t="s">
        <v>44</v>
      </c>
    </row>
    <row r="26" spans="1:4" ht="15.75" x14ac:dyDescent="0.25">
      <c r="A26" s="2" t="s">
        <v>45</v>
      </c>
      <c r="B26" s="34">
        <f>B27-B28</f>
        <v>-2660.7103399999996</v>
      </c>
      <c r="C26" s="34"/>
      <c r="D26" s="92" t="s">
        <v>46</v>
      </c>
    </row>
    <row r="27" spans="1:4" ht="15.75" x14ac:dyDescent="0.25">
      <c r="A27" s="16" t="s">
        <v>47</v>
      </c>
      <c r="B27" s="34">
        <f>'[1]جدول الخدمات'!$B$22</f>
        <v>822.18700000000013</v>
      </c>
      <c r="C27" s="34"/>
      <c r="D27" s="89" t="s">
        <v>48</v>
      </c>
    </row>
    <row r="28" spans="1:4" ht="15.75" x14ac:dyDescent="0.25">
      <c r="A28" s="16" t="s">
        <v>49</v>
      </c>
      <c r="B28" s="34">
        <v>3482.8973399999995</v>
      </c>
      <c r="C28" s="34"/>
      <c r="D28" s="93" t="s">
        <v>50</v>
      </c>
    </row>
    <row r="29" spans="1:4" ht="15.75" x14ac:dyDescent="0.25">
      <c r="A29" s="2" t="s">
        <v>51</v>
      </c>
      <c r="B29" s="34">
        <f>B30+B31</f>
        <v>-125.1</v>
      </c>
      <c r="C29" s="34"/>
      <c r="D29" s="92" t="s">
        <v>52</v>
      </c>
    </row>
    <row r="30" spans="1:4" ht="15.75" x14ac:dyDescent="0.25">
      <c r="A30" s="22" t="s">
        <v>53</v>
      </c>
      <c r="B30" s="34">
        <v>9.9</v>
      </c>
      <c r="C30" s="34"/>
      <c r="D30" s="94" t="s">
        <v>54</v>
      </c>
    </row>
    <row r="31" spans="1:4" ht="15.75" x14ac:dyDescent="0.25">
      <c r="A31" s="22" t="s">
        <v>55</v>
      </c>
      <c r="B31" s="34">
        <f>B32-B33</f>
        <v>-135</v>
      </c>
      <c r="C31" s="34"/>
      <c r="D31" s="94" t="s">
        <v>56</v>
      </c>
    </row>
    <row r="32" spans="1:4" ht="15.75" x14ac:dyDescent="0.25">
      <c r="A32" s="23" t="s">
        <v>57</v>
      </c>
      <c r="B32" s="34">
        <v>111.2</v>
      </c>
      <c r="C32" s="34"/>
      <c r="D32" s="94" t="s">
        <v>58</v>
      </c>
    </row>
    <row r="33" spans="1:4" ht="15.75" x14ac:dyDescent="0.25">
      <c r="A33" s="23" t="s">
        <v>59</v>
      </c>
      <c r="B33" s="34">
        <f>B34+B35</f>
        <v>246.2</v>
      </c>
      <c r="C33" s="34"/>
      <c r="D33" s="94" t="s">
        <v>60</v>
      </c>
    </row>
    <row r="34" spans="1:4" ht="15.75" x14ac:dyDescent="0.25">
      <c r="A34" s="24" t="s">
        <v>61</v>
      </c>
      <c r="B34" s="34">
        <v>0</v>
      </c>
      <c r="C34" s="34"/>
      <c r="D34" s="95" t="s">
        <v>195</v>
      </c>
    </row>
    <row r="35" spans="1:4" ht="15.75" x14ac:dyDescent="0.25">
      <c r="A35" s="24" t="s">
        <v>62</v>
      </c>
      <c r="B35" s="34">
        <v>246.2</v>
      </c>
      <c r="C35" s="34"/>
      <c r="D35" s="95" t="s">
        <v>196</v>
      </c>
    </row>
    <row r="36" spans="1:4" ht="15.75" x14ac:dyDescent="0.25">
      <c r="A36" s="2" t="s">
        <v>63</v>
      </c>
      <c r="B36" s="34">
        <f>B37+B38</f>
        <v>-1588.2999999999997</v>
      </c>
      <c r="C36" s="34"/>
      <c r="D36" s="92" t="s">
        <v>64</v>
      </c>
    </row>
    <row r="37" spans="1:4" ht="15.75" x14ac:dyDescent="0.25">
      <c r="A37" s="22" t="s">
        <v>65</v>
      </c>
      <c r="B37" s="34">
        <v>55.800000000000011</v>
      </c>
      <c r="C37" s="34"/>
      <c r="D37" s="89" t="s">
        <v>66</v>
      </c>
    </row>
    <row r="38" spans="1:4" ht="15.75" x14ac:dyDescent="0.25">
      <c r="A38" s="22" t="s">
        <v>67</v>
      </c>
      <c r="B38" s="34">
        <f>B39-B42</f>
        <v>-1644.0999999999997</v>
      </c>
      <c r="C38" s="34"/>
      <c r="D38" s="89" t="s">
        <v>68</v>
      </c>
    </row>
    <row r="39" spans="1:4" ht="15.75" x14ac:dyDescent="0.25">
      <c r="A39" s="23" t="s">
        <v>182</v>
      </c>
      <c r="B39" s="34">
        <f>B40+B41</f>
        <v>3.1999999999999997</v>
      </c>
      <c r="C39" s="34"/>
      <c r="D39" s="89" t="s">
        <v>69</v>
      </c>
    </row>
    <row r="40" spans="1:4" ht="15.75" x14ac:dyDescent="0.25">
      <c r="A40" s="25" t="s">
        <v>180</v>
      </c>
      <c r="B40" s="96">
        <v>2.8</v>
      </c>
      <c r="C40" s="34"/>
      <c r="D40" s="94" t="s">
        <v>70</v>
      </c>
    </row>
    <row r="41" spans="1:4" ht="15.75" x14ac:dyDescent="0.25">
      <c r="A41" s="25" t="s">
        <v>181</v>
      </c>
      <c r="B41" s="34">
        <v>0.4</v>
      </c>
      <c r="C41" s="34"/>
      <c r="D41" s="97" t="s">
        <v>71</v>
      </c>
    </row>
    <row r="42" spans="1:4" ht="15.75" x14ac:dyDescent="0.25">
      <c r="A42" s="23" t="s">
        <v>183</v>
      </c>
      <c r="B42" s="34">
        <f>B43+B44</f>
        <v>1647.2999999999997</v>
      </c>
      <c r="C42" s="34"/>
      <c r="D42" s="89" t="s">
        <v>72</v>
      </c>
    </row>
    <row r="43" spans="1:4" ht="15.75" x14ac:dyDescent="0.25">
      <c r="A43" s="25" t="s">
        <v>184</v>
      </c>
      <c r="B43" s="34">
        <v>15.1</v>
      </c>
      <c r="C43" s="34"/>
      <c r="D43" s="94" t="s">
        <v>73</v>
      </c>
    </row>
    <row r="44" spans="1:4" ht="15.75" x14ac:dyDescent="0.25">
      <c r="A44" s="25" t="s">
        <v>185</v>
      </c>
      <c r="B44" s="34">
        <f t="shared" ref="B44" si="4">B45+B46</f>
        <v>1632.1999999999998</v>
      </c>
      <c r="C44" s="34"/>
      <c r="D44" s="97" t="s">
        <v>74</v>
      </c>
    </row>
    <row r="45" spans="1:4" ht="15.75" x14ac:dyDescent="0.25">
      <c r="A45" s="21" t="s">
        <v>202</v>
      </c>
      <c r="B45" s="34">
        <v>1130.3</v>
      </c>
      <c r="C45" s="34"/>
      <c r="D45" s="89" t="s">
        <v>75</v>
      </c>
    </row>
    <row r="46" spans="1:4" ht="15.75" x14ac:dyDescent="0.25">
      <c r="A46" s="21" t="s">
        <v>203</v>
      </c>
      <c r="B46" s="34">
        <v>501.9</v>
      </c>
      <c r="C46" s="34"/>
      <c r="D46" s="89" t="s">
        <v>76</v>
      </c>
    </row>
    <row r="47" spans="1:4" ht="19.5" customHeight="1" x14ac:dyDescent="0.25">
      <c r="A47" s="55" t="s">
        <v>77</v>
      </c>
      <c r="B47" s="26"/>
      <c r="C47" s="62"/>
      <c r="D47" s="56" t="s">
        <v>78</v>
      </c>
    </row>
    <row r="48" spans="1:4" ht="43.5" customHeight="1" x14ac:dyDescent="0.25">
      <c r="A48" s="57" t="s">
        <v>293</v>
      </c>
      <c r="B48" s="27"/>
      <c r="C48" s="28"/>
      <c r="D48" s="58" t="s">
        <v>288</v>
      </c>
    </row>
    <row r="49" spans="1:4" ht="15.75" x14ac:dyDescent="0.25">
      <c r="A49" s="59" t="s">
        <v>190</v>
      </c>
      <c r="B49" s="29"/>
      <c r="C49" s="28"/>
      <c r="D49" s="30" t="s">
        <v>189</v>
      </c>
    </row>
    <row r="50" spans="1:4" ht="18.75" x14ac:dyDescent="0.3">
      <c r="A50" s="172" t="s">
        <v>310</v>
      </c>
      <c r="B50" s="172"/>
      <c r="C50" s="172"/>
      <c r="D50" s="172"/>
    </row>
    <row r="51" spans="1:4" ht="18.75" x14ac:dyDescent="0.3">
      <c r="A51" s="173" t="s">
        <v>256</v>
      </c>
      <c r="B51" s="173"/>
      <c r="C51" s="173"/>
      <c r="D51" s="173"/>
    </row>
    <row r="52" spans="1:4" ht="15.75" x14ac:dyDescent="0.25">
      <c r="A52" s="31" t="s">
        <v>79</v>
      </c>
      <c r="B52" s="175"/>
      <c r="C52" s="175"/>
      <c r="D52" s="60" t="s">
        <v>214</v>
      </c>
    </row>
    <row r="53" spans="1:4" ht="15.75" x14ac:dyDescent="0.25">
      <c r="A53" s="2" t="s">
        <v>1</v>
      </c>
      <c r="B53" s="53" t="s">
        <v>2</v>
      </c>
      <c r="C53" s="53" t="s">
        <v>3</v>
      </c>
      <c r="D53" s="89" t="s">
        <v>80</v>
      </c>
    </row>
    <row r="54" spans="1:4" ht="15.75" x14ac:dyDescent="0.25">
      <c r="A54" s="4" t="s">
        <v>81</v>
      </c>
      <c r="B54" s="34">
        <f>B55-B56</f>
        <v>5</v>
      </c>
      <c r="C54" s="34"/>
      <c r="D54" s="92" t="s">
        <v>82</v>
      </c>
    </row>
    <row r="55" spans="1:4" ht="15.75" x14ac:dyDescent="0.25">
      <c r="A55" s="2" t="s">
        <v>83</v>
      </c>
      <c r="B55" s="34">
        <v>5</v>
      </c>
      <c r="C55" s="34"/>
      <c r="D55" s="89" t="s">
        <v>84</v>
      </c>
    </row>
    <row r="56" spans="1:4" ht="15.75" x14ac:dyDescent="0.25">
      <c r="A56" s="2" t="s">
        <v>85</v>
      </c>
      <c r="B56" s="34">
        <v>0</v>
      </c>
      <c r="C56" s="34"/>
      <c r="D56" s="93" t="s">
        <v>86</v>
      </c>
    </row>
    <row r="57" spans="1:4" ht="15.75" x14ac:dyDescent="0.25">
      <c r="A57" s="98" t="s">
        <v>87</v>
      </c>
      <c r="B57" s="34">
        <f>B58+B61+B76+B92</f>
        <v>8311.64</v>
      </c>
      <c r="C57" s="34"/>
      <c r="D57" s="92" t="s">
        <v>88</v>
      </c>
    </row>
    <row r="58" spans="1:4" ht="15.75" x14ac:dyDescent="0.25">
      <c r="A58" s="40" t="s">
        <v>89</v>
      </c>
      <c r="B58" s="34">
        <f>B59-B60</f>
        <v>-267.19999999999987</v>
      </c>
      <c r="C58" s="34"/>
      <c r="D58" s="92" t="s">
        <v>90</v>
      </c>
    </row>
    <row r="59" spans="1:4" ht="15.75" x14ac:dyDescent="0.25">
      <c r="A59" s="2" t="s">
        <v>91</v>
      </c>
      <c r="B59" s="34">
        <v>44.3</v>
      </c>
      <c r="C59" s="34"/>
      <c r="D59" s="91" t="s">
        <v>92</v>
      </c>
    </row>
    <row r="60" spans="1:4" ht="15.75" x14ac:dyDescent="0.25">
      <c r="A60" s="2" t="s">
        <v>93</v>
      </c>
      <c r="B60" s="34">
        <v>311.49999999999989</v>
      </c>
      <c r="C60" s="34"/>
      <c r="D60" s="91" t="s">
        <v>94</v>
      </c>
    </row>
    <row r="61" spans="1:4" ht="15.75" x14ac:dyDescent="0.25">
      <c r="A61" s="40" t="s">
        <v>95</v>
      </c>
      <c r="B61" s="34">
        <f>B62-B69</f>
        <v>-3362.6000000000013</v>
      </c>
      <c r="C61" s="34"/>
      <c r="D61" s="92" t="s">
        <v>96</v>
      </c>
    </row>
    <row r="62" spans="1:4" ht="15.75" x14ac:dyDescent="0.25">
      <c r="A62" s="99" t="s">
        <v>97</v>
      </c>
      <c r="B62" s="34">
        <f>B63+B66</f>
        <v>-3333.6000000000013</v>
      </c>
      <c r="C62" s="34"/>
      <c r="D62" s="91" t="s">
        <v>98</v>
      </c>
    </row>
    <row r="63" spans="1:4" ht="15.75" x14ac:dyDescent="0.25">
      <c r="A63" s="40" t="s">
        <v>99</v>
      </c>
      <c r="B63" s="34">
        <f>B64-B65</f>
        <v>-3334.3000000000011</v>
      </c>
      <c r="C63" s="34"/>
      <c r="D63" s="91" t="s">
        <v>100</v>
      </c>
    </row>
    <row r="64" spans="1:4" ht="15.75" x14ac:dyDescent="0.25">
      <c r="A64" s="41" t="s">
        <v>101</v>
      </c>
      <c r="B64" s="34">
        <v>9595.4</v>
      </c>
      <c r="C64" s="34"/>
      <c r="D64" s="91" t="s">
        <v>102</v>
      </c>
    </row>
    <row r="65" spans="1:4" ht="15.75" x14ac:dyDescent="0.25">
      <c r="A65" s="41" t="s">
        <v>103</v>
      </c>
      <c r="B65" s="34">
        <v>12929.7</v>
      </c>
      <c r="C65" s="34"/>
      <c r="D65" s="91" t="s">
        <v>104</v>
      </c>
    </row>
    <row r="66" spans="1:4" ht="15.75" x14ac:dyDescent="0.25">
      <c r="A66" s="40" t="s">
        <v>105</v>
      </c>
      <c r="B66" s="34">
        <f>B67-B68</f>
        <v>0.7</v>
      </c>
      <c r="C66" s="34"/>
      <c r="D66" s="92" t="s">
        <v>106</v>
      </c>
    </row>
    <row r="67" spans="1:4" ht="15.75" x14ac:dyDescent="0.25">
      <c r="A67" s="41" t="s">
        <v>107</v>
      </c>
      <c r="B67" s="34">
        <v>0.7</v>
      </c>
      <c r="C67" s="34"/>
      <c r="D67" s="91" t="s">
        <v>102</v>
      </c>
    </row>
    <row r="68" spans="1:4" ht="15.75" x14ac:dyDescent="0.25">
      <c r="A68" s="41" t="s">
        <v>108</v>
      </c>
      <c r="B68" s="34">
        <v>0</v>
      </c>
      <c r="C68" s="34"/>
      <c r="D68" s="91" t="s">
        <v>104</v>
      </c>
    </row>
    <row r="69" spans="1:4" ht="15.75" x14ac:dyDescent="0.25">
      <c r="A69" s="99" t="s">
        <v>109</v>
      </c>
      <c r="B69" s="34">
        <f>B70+B73</f>
        <v>28.999999999999957</v>
      </c>
      <c r="C69" s="34"/>
      <c r="D69" s="93" t="s">
        <v>110</v>
      </c>
    </row>
    <row r="70" spans="1:4" ht="15.75" x14ac:dyDescent="0.25">
      <c r="A70" s="41" t="s">
        <v>111</v>
      </c>
      <c r="B70" s="34">
        <f>B71-B72</f>
        <v>0</v>
      </c>
      <c r="C70" s="34"/>
      <c r="D70" s="91" t="s">
        <v>100</v>
      </c>
    </row>
    <row r="71" spans="1:4" ht="15.75" x14ac:dyDescent="0.25">
      <c r="A71" s="41" t="s">
        <v>112</v>
      </c>
      <c r="B71" s="34">
        <v>0</v>
      </c>
      <c r="C71" s="34"/>
      <c r="D71" s="91" t="s">
        <v>102</v>
      </c>
    </row>
    <row r="72" spans="1:4" ht="15.75" x14ac:dyDescent="0.25">
      <c r="A72" s="41" t="s">
        <v>108</v>
      </c>
      <c r="B72" s="34">
        <v>0</v>
      </c>
      <c r="C72" s="34"/>
      <c r="D72" s="91" t="s">
        <v>104</v>
      </c>
    </row>
    <row r="73" spans="1:4" ht="15.75" x14ac:dyDescent="0.25">
      <c r="A73" s="42" t="s">
        <v>113</v>
      </c>
      <c r="B73" s="34">
        <f>B74-B75</f>
        <v>28.999999999999957</v>
      </c>
      <c r="C73" s="34"/>
      <c r="D73" s="91" t="s">
        <v>106</v>
      </c>
    </row>
    <row r="74" spans="1:4" ht="15.75" x14ac:dyDescent="0.25">
      <c r="A74" s="41" t="s">
        <v>112</v>
      </c>
      <c r="B74" s="34">
        <v>43.299999999999955</v>
      </c>
      <c r="C74" s="34"/>
      <c r="D74" s="91" t="s">
        <v>114</v>
      </c>
    </row>
    <row r="75" spans="1:4" ht="15.75" x14ac:dyDescent="0.25">
      <c r="A75" s="41" t="s">
        <v>115</v>
      </c>
      <c r="B75" s="34">
        <v>14.299999999999997</v>
      </c>
      <c r="C75" s="34"/>
      <c r="D75" s="91" t="s">
        <v>116</v>
      </c>
    </row>
    <row r="76" spans="1:4" ht="15.75" x14ac:dyDescent="0.25">
      <c r="A76" s="40" t="s">
        <v>117</v>
      </c>
      <c r="B76" s="34">
        <f>B77+B88+B91</f>
        <v>13153.34</v>
      </c>
      <c r="C76" s="34"/>
      <c r="D76" s="92" t="s">
        <v>118</v>
      </c>
    </row>
    <row r="77" spans="1:4" ht="15.75" x14ac:dyDescent="0.25">
      <c r="A77" s="43" t="s">
        <v>119</v>
      </c>
      <c r="B77" s="34">
        <f>B78-B83</f>
        <v>11196.44</v>
      </c>
      <c r="C77" s="34"/>
      <c r="D77" s="100" t="s">
        <v>120</v>
      </c>
    </row>
    <row r="78" spans="1:4" ht="15.75" x14ac:dyDescent="0.25">
      <c r="A78" s="99" t="s">
        <v>121</v>
      </c>
      <c r="B78" s="34">
        <f>B79+B80+B81+B82</f>
        <v>11257.54</v>
      </c>
      <c r="C78" s="34"/>
      <c r="D78" s="91" t="s">
        <v>122</v>
      </c>
    </row>
    <row r="79" spans="1:4" ht="15.75" x14ac:dyDescent="0.25">
      <c r="A79" s="101" t="s">
        <v>123</v>
      </c>
      <c r="B79" s="34">
        <v>0</v>
      </c>
      <c r="C79" s="34"/>
      <c r="D79" s="91" t="s">
        <v>124</v>
      </c>
    </row>
    <row r="80" spans="1:4" ht="15.75" x14ac:dyDescent="0.25">
      <c r="A80" s="44" t="s">
        <v>125</v>
      </c>
      <c r="B80" s="34">
        <v>9928.6</v>
      </c>
      <c r="C80" s="34"/>
      <c r="D80" s="91" t="s">
        <v>126</v>
      </c>
    </row>
    <row r="81" spans="1:4" ht="15.75" x14ac:dyDescent="0.25">
      <c r="A81" s="101" t="s">
        <v>127</v>
      </c>
      <c r="B81" s="34">
        <v>1328.94</v>
      </c>
      <c r="C81" s="34"/>
      <c r="D81" s="91" t="s">
        <v>128</v>
      </c>
    </row>
    <row r="82" spans="1:4" ht="15.75" x14ac:dyDescent="0.25">
      <c r="A82" s="101" t="s">
        <v>129</v>
      </c>
      <c r="B82" s="34">
        <v>0</v>
      </c>
      <c r="C82" s="34"/>
      <c r="D82" s="91" t="s">
        <v>130</v>
      </c>
    </row>
    <row r="83" spans="1:4" ht="15.75" x14ac:dyDescent="0.25">
      <c r="A83" s="99" t="s">
        <v>109</v>
      </c>
      <c r="B83" s="34">
        <f>B84+B85+B86+B87</f>
        <v>61.1</v>
      </c>
      <c r="C83" s="34"/>
      <c r="D83" s="93" t="s">
        <v>131</v>
      </c>
    </row>
    <row r="84" spans="1:4" ht="15.75" x14ac:dyDescent="0.25">
      <c r="A84" s="102" t="s">
        <v>132</v>
      </c>
      <c r="B84" s="34">
        <v>61.1</v>
      </c>
      <c r="C84" s="34"/>
      <c r="D84" s="91" t="s">
        <v>133</v>
      </c>
    </row>
    <row r="85" spans="1:4" ht="15.75" x14ac:dyDescent="0.25">
      <c r="A85" s="101" t="s">
        <v>134</v>
      </c>
      <c r="B85" s="34">
        <v>0</v>
      </c>
      <c r="C85" s="34"/>
      <c r="D85" s="91" t="s">
        <v>135</v>
      </c>
    </row>
    <row r="86" spans="1:4" ht="15.75" x14ac:dyDescent="0.25">
      <c r="A86" s="101" t="s">
        <v>136</v>
      </c>
      <c r="B86" s="34">
        <v>0</v>
      </c>
      <c r="C86" s="34"/>
      <c r="D86" s="91" t="s">
        <v>137</v>
      </c>
    </row>
    <row r="87" spans="1:4" ht="15.75" x14ac:dyDescent="0.25">
      <c r="A87" s="101" t="s">
        <v>127</v>
      </c>
      <c r="B87" s="34">
        <v>0</v>
      </c>
      <c r="C87" s="34"/>
      <c r="D87" s="91" t="s">
        <v>128</v>
      </c>
    </row>
    <row r="88" spans="1:4" ht="37.5" customHeight="1" x14ac:dyDescent="0.25">
      <c r="A88" s="45" t="s">
        <v>138</v>
      </c>
      <c r="B88" s="34">
        <f>B89-B90</f>
        <v>2040.8999999999999</v>
      </c>
      <c r="C88" s="34"/>
      <c r="D88" s="103" t="s">
        <v>201</v>
      </c>
    </row>
    <row r="89" spans="1:4" ht="15.75" x14ac:dyDescent="0.25">
      <c r="A89" s="99" t="s">
        <v>140</v>
      </c>
      <c r="B89" s="34">
        <v>1984.8</v>
      </c>
      <c r="C89" s="34"/>
      <c r="D89" s="89" t="s">
        <v>141</v>
      </c>
    </row>
    <row r="90" spans="1:4" ht="15.75" x14ac:dyDescent="0.25">
      <c r="A90" s="99" t="s">
        <v>142</v>
      </c>
      <c r="B90" s="34">
        <v>-56.1</v>
      </c>
      <c r="C90" s="34"/>
      <c r="D90" s="89" t="s">
        <v>143</v>
      </c>
    </row>
    <row r="91" spans="1:4" ht="15.75" x14ac:dyDescent="0.25">
      <c r="A91" s="46" t="s">
        <v>144</v>
      </c>
      <c r="B91" s="34">
        <v>-84</v>
      </c>
      <c r="C91" s="34"/>
      <c r="D91" s="89" t="s">
        <v>145</v>
      </c>
    </row>
    <row r="92" spans="1:4" ht="15.75" x14ac:dyDescent="0.25">
      <c r="A92" s="47" t="s">
        <v>146</v>
      </c>
      <c r="B92" s="34">
        <f>B95</f>
        <v>-1211.9000000000001</v>
      </c>
      <c r="C92" s="34"/>
      <c r="D92" s="91" t="s">
        <v>147</v>
      </c>
    </row>
    <row r="93" spans="1:4" ht="15.75" x14ac:dyDescent="0.25">
      <c r="A93" s="41" t="s">
        <v>148</v>
      </c>
      <c r="B93" s="34">
        <f>B94</f>
        <v>-1211.9000000000001</v>
      </c>
      <c r="C93" s="34"/>
      <c r="D93" s="91" t="s">
        <v>149</v>
      </c>
    </row>
    <row r="94" spans="1:4" ht="15.75" x14ac:dyDescent="0.25">
      <c r="A94" s="104" t="s">
        <v>150</v>
      </c>
      <c r="B94" s="34">
        <f>B95</f>
        <v>-1211.9000000000001</v>
      </c>
      <c r="C94" s="34"/>
      <c r="D94" s="91" t="s">
        <v>151</v>
      </c>
    </row>
    <row r="95" spans="1:4" ht="15.75" x14ac:dyDescent="0.25">
      <c r="A95" s="104" t="s">
        <v>152</v>
      </c>
      <c r="B95" s="34">
        <f>B96+B97+B98+B99</f>
        <v>-1211.9000000000001</v>
      </c>
      <c r="C95" s="34"/>
      <c r="D95" s="91" t="s">
        <v>153</v>
      </c>
    </row>
    <row r="96" spans="1:4" ht="15.75" x14ac:dyDescent="0.25">
      <c r="A96" s="105" t="s">
        <v>154</v>
      </c>
      <c r="B96" s="34">
        <v>0</v>
      </c>
      <c r="C96" s="34"/>
      <c r="D96" s="106" t="s">
        <v>155</v>
      </c>
    </row>
    <row r="97" spans="1:4" ht="15.75" x14ac:dyDescent="0.25">
      <c r="A97" s="105" t="s">
        <v>156</v>
      </c>
      <c r="B97" s="34">
        <v>-4.4000000000000004</v>
      </c>
      <c r="C97" s="34"/>
      <c r="D97" s="106" t="s">
        <v>157</v>
      </c>
    </row>
    <row r="98" spans="1:4" ht="15.75" x14ac:dyDescent="0.25">
      <c r="A98" s="105" t="s">
        <v>158</v>
      </c>
      <c r="B98" s="34">
        <v>0</v>
      </c>
      <c r="C98" s="34"/>
      <c r="D98" s="106" t="s">
        <v>159</v>
      </c>
    </row>
    <row r="99" spans="1:4" ht="15.75" x14ac:dyDescent="0.25">
      <c r="A99" s="105" t="s">
        <v>160</v>
      </c>
      <c r="B99" s="34">
        <f>B100+B103</f>
        <v>-1207.5</v>
      </c>
      <c r="C99" s="34"/>
      <c r="D99" s="106" t="s">
        <v>161</v>
      </c>
    </row>
    <row r="100" spans="1:4" ht="15.75" x14ac:dyDescent="0.25">
      <c r="A100" s="107" t="s">
        <v>162</v>
      </c>
      <c r="B100" s="34">
        <f>B101+B102</f>
        <v>-266.29999999999995</v>
      </c>
      <c r="C100" s="34"/>
      <c r="D100" s="108" t="s">
        <v>163</v>
      </c>
    </row>
    <row r="101" spans="1:4" ht="15.75" x14ac:dyDescent="0.25">
      <c r="A101" s="109" t="s">
        <v>164</v>
      </c>
      <c r="B101" s="34">
        <v>-1422.3</v>
      </c>
      <c r="C101" s="34"/>
      <c r="D101" s="94" t="s">
        <v>165</v>
      </c>
    </row>
    <row r="102" spans="1:4" ht="15.75" x14ac:dyDescent="0.25">
      <c r="A102" s="109" t="s">
        <v>166</v>
      </c>
      <c r="B102" s="34">
        <v>1156</v>
      </c>
      <c r="C102" s="34"/>
      <c r="D102" s="89" t="s">
        <v>167</v>
      </c>
    </row>
    <row r="103" spans="1:4" ht="15.75" x14ac:dyDescent="0.25">
      <c r="A103" s="107" t="s">
        <v>168</v>
      </c>
      <c r="B103" s="34">
        <f>B104+B105+B106</f>
        <v>-941.2</v>
      </c>
      <c r="C103" s="34"/>
      <c r="D103" s="108" t="s">
        <v>169</v>
      </c>
    </row>
    <row r="104" spans="1:4" ht="15.75" x14ac:dyDescent="0.25">
      <c r="A104" s="110" t="s">
        <v>170</v>
      </c>
      <c r="B104" s="34">
        <v>0</v>
      </c>
      <c r="C104" s="34"/>
      <c r="D104" s="89" t="s">
        <v>171</v>
      </c>
    </row>
    <row r="105" spans="1:4" ht="15.75" x14ac:dyDescent="0.25">
      <c r="A105" s="110" t="s">
        <v>172</v>
      </c>
      <c r="B105" s="34">
        <v>0</v>
      </c>
      <c r="C105" s="34"/>
      <c r="D105" s="89" t="s">
        <v>173</v>
      </c>
    </row>
    <row r="106" spans="1:4" ht="46.5" customHeight="1" x14ac:dyDescent="0.25">
      <c r="A106" s="48" t="s">
        <v>226</v>
      </c>
      <c r="B106" s="34">
        <v>-941.2</v>
      </c>
      <c r="C106" s="34"/>
      <c r="D106" s="111" t="s">
        <v>225</v>
      </c>
    </row>
    <row r="107" spans="1:4" ht="15.75" x14ac:dyDescent="0.25">
      <c r="A107" s="107" t="s">
        <v>176</v>
      </c>
      <c r="B107" s="34">
        <v>0</v>
      </c>
      <c r="C107" s="34"/>
      <c r="D107" s="108" t="s">
        <v>177</v>
      </c>
    </row>
    <row r="108" spans="1:4" ht="52.5" customHeight="1" x14ac:dyDescent="0.25">
      <c r="A108" s="70" t="s">
        <v>227</v>
      </c>
      <c r="B108" s="34">
        <f>B57-(B5+B54)</f>
        <v>1413.5503399999998</v>
      </c>
      <c r="C108" s="34"/>
      <c r="D108" s="112" t="s">
        <v>215</v>
      </c>
    </row>
    <row r="109" spans="1:4" x14ac:dyDescent="0.25">
      <c r="A109" s="113"/>
      <c r="B109" s="113"/>
      <c r="C109" s="113"/>
      <c r="D109" s="113"/>
    </row>
    <row r="110" spans="1:4" ht="43.5" customHeight="1" x14ac:dyDescent="0.25">
      <c r="A110" s="114" t="s">
        <v>179</v>
      </c>
      <c r="B110" s="113"/>
      <c r="C110" s="113"/>
      <c r="D110" s="115" t="s">
        <v>186</v>
      </c>
    </row>
    <row r="111" spans="1:4" x14ac:dyDescent="0.25">
      <c r="A111" s="5"/>
    </row>
    <row r="112" spans="1:4" x14ac:dyDescent="0.25">
      <c r="A112" s="6"/>
    </row>
    <row r="113" spans="1:4" ht="18.75" x14ac:dyDescent="0.3">
      <c r="A113" s="171" t="s">
        <v>257</v>
      </c>
      <c r="B113" s="171"/>
      <c r="C113" s="171"/>
      <c r="D113" s="171"/>
    </row>
    <row r="114" spans="1:4" ht="18.75" x14ac:dyDescent="0.3">
      <c r="A114" s="171" t="s">
        <v>258</v>
      </c>
      <c r="B114" s="171"/>
      <c r="C114" s="171"/>
      <c r="D114" s="171"/>
    </row>
    <row r="115" spans="1:4" ht="15.75" x14ac:dyDescent="0.25">
      <c r="A115" s="116" t="s">
        <v>0</v>
      </c>
      <c r="B115" s="176"/>
      <c r="C115" s="176"/>
      <c r="D115" s="117" t="s">
        <v>214</v>
      </c>
    </row>
    <row r="116" spans="1:4" ht="15.75" x14ac:dyDescent="0.25">
      <c r="A116" s="2" t="s">
        <v>1</v>
      </c>
      <c r="B116" s="53" t="s">
        <v>2</v>
      </c>
      <c r="C116" s="53" t="s">
        <v>3</v>
      </c>
      <c r="D116" s="93" t="s">
        <v>4</v>
      </c>
    </row>
    <row r="117" spans="1:4" ht="15.75" x14ac:dyDescent="0.25">
      <c r="A117" s="4" t="s">
        <v>5</v>
      </c>
      <c r="B117" s="34">
        <f t="shared" ref="B117" si="5">B118+B138+B141+B148</f>
        <v>6110.4976599999964</v>
      </c>
      <c r="C117" s="34"/>
      <c r="D117" s="92" t="s">
        <v>6</v>
      </c>
    </row>
    <row r="118" spans="1:4" ht="15.75" x14ac:dyDescent="0.25">
      <c r="A118" s="2" t="s">
        <v>7</v>
      </c>
      <c r="B118" s="34">
        <f t="shared" ref="B118" si="6">B119-B127</f>
        <v>11093.929999999997</v>
      </c>
      <c r="C118" s="34"/>
      <c r="D118" s="91" t="s">
        <v>8</v>
      </c>
    </row>
    <row r="119" spans="1:4" ht="15.75" x14ac:dyDescent="0.25">
      <c r="A119" s="16" t="s">
        <v>9</v>
      </c>
      <c r="B119" s="34">
        <f t="shared" ref="B119" si="7">B120+B123+B126</f>
        <v>23143.929999999997</v>
      </c>
      <c r="C119" s="34"/>
      <c r="D119" s="89" t="s">
        <v>10</v>
      </c>
    </row>
    <row r="120" spans="1:4" ht="15.75" x14ac:dyDescent="0.25">
      <c r="A120" s="17" t="s">
        <v>11</v>
      </c>
      <c r="B120" s="34">
        <f t="shared" ref="B120" si="8">B121+B122</f>
        <v>23018.129999999997</v>
      </c>
      <c r="C120" s="34"/>
      <c r="D120" s="90" t="s">
        <v>12</v>
      </c>
    </row>
    <row r="121" spans="1:4" ht="15.75" x14ac:dyDescent="0.25">
      <c r="A121" s="17" t="s">
        <v>13</v>
      </c>
      <c r="B121" s="34">
        <v>22983.03</v>
      </c>
      <c r="C121" s="34"/>
      <c r="D121" s="90" t="s">
        <v>14</v>
      </c>
    </row>
    <row r="122" spans="1:4" ht="15.75" x14ac:dyDescent="0.25">
      <c r="A122" s="17" t="s">
        <v>15</v>
      </c>
      <c r="B122" s="34">
        <v>35.1</v>
      </c>
      <c r="C122" s="34"/>
      <c r="D122" s="90" t="s">
        <v>16</v>
      </c>
    </row>
    <row r="123" spans="1:4" ht="15.75" x14ac:dyDescent="0.25">
      <c r="A123" s="17" t="s">
        <v>17</v>
      </c>
      <c r="B123" s="34">
        <f t="shared" ref="B123" si="9">B124+B125</f>
        <v>47.199999999999996</v>
      </c>
      <c r="C123" s="34"/>
      <c r="D123" s="90" t="s">
        <v>18</v>
      </c>
    </row>
    <row r="124" spans="1:4" ht="15.75" x14ac:dyDescent="0.25">
      <c r="A124" s="17" t="s">
        <v>19</v>
      </c>
      <c r="B124" s="34">
        <v>41.3</v>
      </c>
      <c r="C124" s="34"/>
      <c r="D124" s="90" t="s">
        <v>20</v>
      </c>
    </row>
    <row r="125" spans="1:4" ht="15.75" x14ac:dyDescent="0.25">
      <c r="A125" s="17" t="s">
        <v>15</v>
      </c>
      <c r="B125" s="34">
        <v>5.9</v>
      </c>
      <c r="C125" s="34"/>
      <c r="D125" s="90" t="s">
        <v>16</v>
      </c>
    </row>
    <row r="126" spans="1:4" ht="19.5" customHeight="1" x14ac:dyDescent="0.25">
      <c r="A126" s="18" t="s">
        <v>21</v>
      </c>
      <c r="B126" s="34">
        <v>78.599999999999994</v>
      </c>
      <c r="C126" s="34"/>
      <c r="D126" s="90" t="s">
        <v>22</v>
      </c>
    </row>
    <row r="127" spans="1:4" ht="15.75" x14ac:dyDescent="0.25">
      <c r="A127" s="16" t="s">
        <v>23</v>
      </c>
      <c r="B127" s="34">
        <f t="shared" ref="B127:C127" si="10">B128+B134</f>
        <v>12050</v>
      </c>
      <c r="C127" s="34">
        <f t="shared" si="10"/>
        <v>14176.5</v>
      </c>
      <c r="D127" s="89" t="s">
        <v>24</v>
      </c>
    </row>
    <row r="128" spans="1:4" ht="15.75" x14ac:dyDescent="0.25">
      <c r="A128" s="19" t="s">
        <v>25</v>
      </c>
      <c r="B128" s="34">
        <f t="shared" ref="B128:C128" si="11">B129+B130+B131+B132+B133</f>
        <v>3397</v>
      </c>
      <c r="C128" s="34">
        <f t="shared" si="11"/>
        <v>3996.5</v>
      </c>
      <c r="D128" s="91" t="s">
        <v>26</v>
      </c>
    </row>
    <row r="129" spans="1:4" ht="15.75" x14ac:dyDescent="0.25">
      <c r="A129" s="20" t="s">
        <v>27</v>
      </c>
      <c r="B129" s="34">
        <v>1552</v>
      </c>
      <c r="C129" s="34">
        <v>1825.9</v>
      </c>
      <c r="D129" s="89" t="s">
        <v>28</v>
      </c>
    </row>
    <row r="130" spans="1:4" ht="15.75" x14ac:dyDescent="0.25">
      <c r="A130" s="20" t="s">
        <v>29</v>
      </c>
      <c r="B130" s="34">
        <v>752.6</v>
      </c>
      <c r="C130" s="34">
        <v>885.4</v>
      </c>
      <c r="D130" s="89" t="s">
        <v>30</v>
      </c>
    </row>
    <row r="131" spans="1:4" ht="15.75" x14ac:dyDescent="0.25">
      <c r="A131" s="19" t="s">
        <v>31</v>
      </c>
      <c r="B131" s="34">
        <v>980.9</v>
      </c>
      <c r="C131" s="34">
        <v>1154</v>
      </c>
      <c r="D131" s="89" t="s">
        <v>32</v>
      </c>
    </row>
    <row r="132" spans="1:4" ht="15.75" x14ac:dyDescent="0.25">
      <c r="A132" s="19" t="s">
        <v>33</v>
      </c>
      <c r="B132" s="34">
        <v>111.5</v>
      </c>
      <c r="C132" s="34">
        <v>131.19999999999999</v>
      </c>
      <c r="D132" s="89" t="s">
        <v>34</v>
      </c>
    </row>
    <row r="133" spans="1:4" ht="15.75" x14ac:dyDescent="0.25">
      <c r="A133" s="19" t="s">
        <v>35</v>
      </c>
      <c r="B133" s="34">
        <v>0</v>
      </c>
      <c r="C133" s="34">
        <v>0</v>
      </c>
      <c r="D133" s="89" t="s">
        <v>36</v>
      </c>
    </row>
    <row r="134" spans="1:4" ht="15.75" x14ac:dyDescent="0.25">
      <c r="A134" s="19" t="s">
        <v>37</v>
      </c>
      <c r="B134" s="34">
        <f t="shared" ref="B134:C134" si="12">B135+B136+B137</f>
        <v>8653</v>
      </c>
      <c r="C134" s="34">
        <f t="shared" si="12"/>
        <v>10180</v>
      </c>
      <c r="D134" s="91" t="s">
        <v>38</v>
      </c>
    </row>
    <row r="135" spans="1:4" ht="15.75" x14ac:dyDescent="0.25">
      <c r="A135" s="21" t="s">
        <v>39</v>
      </c>
      <c r="B135" s="34">
        <v>2163.1999999999998</v>
      </c>
      <c r="C135" s="34">
        <v>2545</v>
      </c>
      <c r="D135" s="89" t="s">
        <v>40</v>
      </c>
    </row>
    <row r="136" spans="1:4" ht="15.75" x14ac:dyDescent="0.25">
      <c r="A136" s="21" t="s">
        <v>41</v>
      </c>
      <c r="B136" s="34">
        <v>6489.8</v>
      </c>
      <c r="C136" s="34">
        <v>7635</v>
      </c>
      <c r="D136" s="89" t="s">
        <v>42</v>
      </c>
    </row>
    <row r="137" spans="1:4" ht="15.75" x14ac:dyDescent="0.25">
      <c r="A137" s="21" t="s">
        <v>43</v>
      </c>
      <c r="B137" s="34">
        <v>0</v>
      </c>
      <c r="C137" s="34">
        <v>0</v>
      </c>
      <c r="D137" s="89" t="s">
        <v>44</v>
      </c>
    </row>
    <row r="138" spans="1:4" ht="15.75" x14ac:dyDescent="0.25">
      <c r="A138" s="2" t="s">
        <v>45</v>
      </c>
      <c r="B138" s="34">
        <f t="shared" ref="B138" si="13">B139-B140</f>
        <v>-3456.3023400000002</v>
      </c>
      <c r="C138" s="34"/>
      <c r="D138" s="91" t="s">
        <v>46</v>
      </c>
    </row>
    <row r="139" spans="1:4" ht="15.75" x14ac:dyDescent="0.25">
      <c r="A139" s="16" t="s">
        <v>47</v>
      </c>
      <c r="B139" s="34">
        <f>'[1]جدول الخدمات'!$E$22</f>
        <v>633.39499999999998</v>
      </c>
      <c r="C139" s="34"/>
      <c r="D139" s="89" t="s">
        <v>48</v>
      </c>
    </row>
    <row r="140" spans="1:4" ht="15.75" x14ac:dyDescent="0.25">
      <c r="A140" s="16" t="s">
        <v>49</v>
      </c>
      <c r="B140" s="34">
        <v>4089.6973400000002</v>
      </c>
      <c r="C140" s="34"/>
      <c r="D140" s="93" t="s">
        <v>50</v>
      </c>
    </row>
    <row r="141" spans="1:4" ht="15.75" x14ac:dyDescent="0.25">
      <c r="A141" s="2" t="s">
        <v>51</v>
      </c>
      <c r="B141" s="34">
        <f t="shared" ref="B141" si="14">B142+B143</f>
        <v>-487.93</v>
      </c>
      <c r="C141" s="34"/>
      <c r="D141" s="91" t="s">
        <v>52</v>
      </c>
    </row>
    <row r="142" spans="1:4" ht="15.75" x14ac:dyDescent="0.25">
      <c r="A142" s="22" t="s">
        <v>53</v>
      </c>
      <c r="B142" s="34">
        <v>8.6</v>
      </c>
      <c r="C142" s="34"/>
      <c r="D142" s="94" t="s">
        <v>54</v>
      </c>
    </row>
    <row r="143" spans="1:4" ht="15.75" x14ac:dyDescent="0.25">
      <c r="A143" s="22" t="s">
        <v>55</v>
      </c>
      <c r="B143" s="34">
        <f t="shared" ref="B143" si="15">B144-B145</f>
        <v>-496.53000000000003</v>
      </c>
      <c r="C143" s="34"/>
      <c r="D143" s="94" t="s">
        <v>56</v>
      </c>
    </row>
    <row r="144" spans="1:4" ht="15.75" x14ac:dyDescent="0.25">
      <c r="A144" s="23" t="s">
        <v>57</v>
      </c>
      <c r="B144" s="34">
        <v>84.070000000000007</v>
      </c>
      <c r="C144" s="34"/>
      <c r="D144" s="94" t="s">
        <v>58</v>
      </c>
    </row>
    <row r="145" spans="1:5" ht="15.75" x14ac:dyDescent="0.25">
      <c r="A145" s="23" t="s">
        <v>59</v>
      </c>
      <c r="B145" s="34">
        <f t="shared" ref="B145" si="16">B146+B147</f>
        <v>580.6</v>
      </c>
      <c r="C145" s="34"/>
      <c r="D145" s="94" t="s">
        <v>60</v>
      </c>
    </row>
    <row r="146" spans="1:5" ht="15.75" x14ac:dyDescent="0.25">
      <c r="A146" s="24" t="s">
        <v>61</v>
      </c>
      <c r="B146" s="34">
        <v>325.5</v>
      </c>
      <c r="C146" s="34"/>
      <c r="D146" s="95" t="s">
        <v>195</v>
      </c>
    </row>
    <row r="147" spans="1:5" ht="15.75" x14ac:dyDescent="0.25">
      <c r="A147" s="24" t="s">
        <v>62</v>
      </c>
      <c r="B147" s="34">
        <v>255.1</v>
      </c>
      <c r="C147" s="34"/>
      <c r="D147" s="95" t="s">
        <v>196</v>
      </c>
    </row>
    <row r="148" spans="1:5" ht="15.75" x14ac:dyDescent="0.25">
      <c r="A148" s="2" t="s">
        <v>63</v>
      </c>
      <c r="B148" s="34">
        <f t="shared" ref="B148" si="17">B149+B150</f>
        <v>-1039.2</v>
      </c>
      <c r="C148" s="34"/>
      <c r="D148" s="91" t="s">
        <v>64</v>
      </c>
    </row>
    <row r="149" spans="1:5" ht="15.75" x14ac:dyDescent="0.25">
      <c r="A149" s="22" t="s">
        <v>65</v>
      </c>
      <c r="B149" s="34">
        <v>30.799999999999997</v>
      </c>
      <c r="C149" s="34"/>
      <c r="D149" s="89" t="s">
        <v>66</v>
      </c>
    </row>
    <row r="150" spans="1:5" ht="15.75" x14ac:dyDescent="0.25">
      <c r="A150" s="22" t="s">
        <v>67</v>
      </c>
      <c r="B150" s="34">
        <f t="shared" ref="B150" si="18">B151-B154</f>
        <v>-1070</v>
      </c>
      <c r="C150" s="34"/>
      <c r="D150" s="89" t="s">
        <v>68</v>
      </c>
    </row>
    <row r="151" spans="1:5" ht="15.75" x14ac:dyDescent="0.25">
      <c r="A151" s="23" t="s">
        <v>182</v>
      </c>
      <c r="B151" s="34">
        <f t="shared" ref="B151" si="19">B152+B153</f>
        <v>10.6</v>
      </c>
      <c r="C151" s="34"/>
      <c r="D151" s="89" t="s">
        <v>69</v>
      </c>
    </row>
    <row r="152" spans="1:5" ht="15.75" x14ac:dyDescent="0.25">
      <c r="A152" s="25" t="s">
        <v>180</v>
      </c>
      <c r="B152" s="34">
        <v>2.9</v>
      </c>
      <c r="C152" s="34"/>
      <c r="D152" s="94" t="s">
        <v>70</v>
      </c>
    </row>
    <row r="153" spans="1:5" ht="15.75" x14ac:dyDescent="0.25">
      <c r="A153" s="25" t="s">
        <v>181</v>
      </c>
      <c r="B153" s="34">
        <v>7.7</v>
      </c>
      <c r="C153" s="34"/>
      <c r="D153" s="97" t="s">
        <v>71</v>
      </c>
    </row>
    <row r="154" spans="1:5" ht="15.75" x14ac:dyDescent="0.25">
      <c r="A154" s="23" t="s">
        <v>183</v>
      </c>
      <c r="B154" s="34">
        <f t="shared" ref="B154" si="20">B155+B156</f>
        <v>1080.5999999999999</v>
      </c>
      <c r="C154" s="34"/>
      <c r="D154" s="89" t="s">
        <v>72</v>
      </c>
    </row>
    <row r="155" spans="1:5" ht="15.75" x14ac:dyDescent="0.25">
      <c r="A155" s="25" t="s">
        <v>184</v>
      </c>
      <c r="B155" s="34">
        <v>0</v>
      </c>
      <c r="C155" s="34"/>
      <c r="D155" s="94" t="s">
        <v>73</v>
      </c>
    </row>
    <row r="156" spans="1:5" ht="15.75" x14ac:dyDescent="0.25">
      <c r="A156" s="25" t="s">
        <v>185</v>
      </c>
      <c r="B156" s="34">
        <f t="shared" ref="B156" si="21">B157+B158</f>
        <v>1080.5999999999999</v>
      </c>
      <c r="C156" s="34"/>
      <c r="D156" s="97" t="s">
        <v>74</v>
      </c>
    </row>
    <row r="157" spans="1:5" ht="15.75" x14ac:dyDescent="0.25">
      <c r="A157" s="21" t="s">
        <v>204</v>
      </c>
      <c r="B157" s="34">
        <v>1063</v>
      </c>
      <c r="C157" s="34"/>
      <c r="D157" s="89" t="s">
        <v>75</v>
      </c>
    </row>
    <row r="158" spans="1:5" ht="15.75" x14ac:dyDescent="0.25">
      <c r="A158" s="21" t="s">
        <v>205</v>
      </c>
      <c r="B158" s="34">
        <v>17.600000000000001</v>
      </c>
      <c r="C158" s="34"/>
      <c r="D158" s="89" t="s">
        <v>76</v>
      </c>
      <c r="E158" s="78"/>
    </row>
    <row r="159" spans="1:5" ht="28.5" customHeight="1" x14ac:dyDescent="0.25">
      <c r="A159" s="118" t="s">
        <v>77</v>
      </c>
      <c r="B159" s="64"/>
      <c r="C159" s="62"/>
      <c r="D159" s="119" t="s">
        <v>78</v>
      </c>
    </row>
    <row r="160" spans="1:5" ht="45.75" customHeight="1" x14ac:dyDescent="0.25">
      <c r="A160" s="120" t="s">
        <v>294</v>
      </c>
      <c r="B160" s="121"/>
      <c r="C160" s="122"/>
      <c r="D160" s="123" t="s">
        <v>289</v>
      </c>
    </row>
    <row r="161" spans="1:4" ht="15.75" x14ac:dyDescent="0.25">
      <c r="A161" s="124" t="s">
        <v>190</v>
      </c>
      <c r="B161" s="122"/>
      <c r="C161" s="122"/>
      <c r="D161" s="125" t="s">
        <v>189</v>
      </c>
    </row>
    <row r="162" spans="1:4" ht="18.75" x14ac:dyDescent="0.3">
      <c r="A162" s="171" t="s">
        <v>257</v>
      </c>
      <c r="B162" s="171"/>
      <c r="C162" s="171"/>
      <c r="D162" s="171"/>
    </row>
    <row r="163" spans="1:4" ht="18.75" x14ac:dyDescent="0.3">
      <c r="A163" s="171" t="s">
        <v>258</v>
      </c>
      <c r="B163" s="171"/>
      <c r="C163" s="171"/>
      <c r="D163" s="171"/>
    </row>
    <row r="164" spans="1:4" ht="15.75" x14ac:dyDescent="0.25">
      <c r="A164" s="126" t="s">
        <v>79</v>
      </c>
      <c r="B164" s="177"/>
      <c r="C164" s="177"/>
      <c r="D164" s="117" t="s">
        <v>214</v>
      </c>
    </row>
    <row r="165" spans="1:4" ht="15.75" x14ac:dyDescent="0.25">
      <c r="A165" s="2" t="s">
        <v>1</v>
      </c>
      <c r="B165" s="53" t="s">
        <v>2</v>
      </c>
      <c r="C165" s="53" t="s">
        <v>3</v>
      </c>
      <c r="D165" s="89" t="s">
        <v>80</v>
      </c>
    </row>
    <row r="166" spans="1:4" ht="15.75" x14ac:dyDescent="0.25">
      <c r="A166" s="4" t="s">
        <v>81</v>
      </c>
      <c r="B166" s="34">
        <f t="shared" ref="B166" si="22">B167-B168</f>
        <v>0.8</v>
      </c>
      <c r="C166" s="34"/>
      <c r="D166" s="92" t="s">
        <v>82</v>
      </c>
    </row>
    <row r="167" spans="1:4" ht="15.75" x14ac:dyDescent="0.25">
      <c r="A167" s="2" t="s">
        <v>83</v>
      </c>
      <c r="B167" s="34">
        <v>0.8</v>
      </c>
      <c r="C167" s="34"/>
      <c r="D167" s="89" t="s">
        <v>84</v>
      </c>
    </row>
    <row r="168" spans="1:4" ht="15.75" x14ac:dyDescent="0.25">
      <c r="A168" s="2" t="s">
        <v>85</v>
      </c>
      <c r="B168" s="34">
        <v>0</v>
      </c>
      <c r="C168" s="34"/>
      <c r="D168" s="93" t="s">
        <v>86</v>
      </c>
    </row>
    <row r="169" spans="1:4" ht="15.75" x14ac:dyDescent="0.25">
      <c r="A169" s="98" t="s">
        <v>87</v>
      </c>
      <c r="B169" s="34">
        <f t="shared" ref="B169" si="23">B170+B173+B188+B204</f>
        <v>242.70000000000027</v>
      </c>
      <c r="C169" s="34"/>
      <c r="D169" s="92" t="s">
        <v>88</v>
      </c>
    </row>
    <row r="170" spans="1:4" ht="15.75" x14ac:dyDescent="0.25">
      <c r="A170" s="40" t="s">
        <v>89</v>
      </c>
      <c r="B170" s="34">
        <f t="shared" ref="B170" si="24">B171-B172</f>
        <v>846.9</v>
      </c>
      <c r="C170" s="34"/>
      <c r="D170" s="91" t="s">
        <v>90</v>
      </c>
    </row>
    <row r="171" spans="1:4" ht="15.75" x14ac:dyDescent="0.25">
      <c r="A171" s="2" t="s">
        <v>91</v>
      </c>
      <c r="B171" s="34">
        <v>54.9</v>
      </c>
      <c r="C171" s="34"/>
      <c r="D171" s="91" t="s">
        <v>92</v>
      </c>
    </row>
    <row r="172" spans="1:4" ht="15.75" x14ac:dyDescent="0.25">
      <c r="A172" s="2" t="s">
        <v>93</v>
      </c>
      <c r="B172" s="34">
        <v>-792</v>
      </c>
      <c r="C172" s="34"/>
      <c r="D172" s="91" t="s">
        <v>94</v>
      </c>
    </row>
    <row r="173" spans="1:4" ht="15.75" x14ac:dyDescent="0.25">
      <c r="A173" s="40" t="s">
        <v>95</v>
      </c>
      <c r="B173" s="34">
        <f t="shared" ref="B173" si="25">B174-B181</f>
        <v>-694.3</v>
      </c>
      <c r="C173" s="34"/>
      <c r="D173" s="92" t="s">
        <v>96</v>
      </c>
    </row>
    <row r="174" spans="1:4" ht="15.75" x14ac:dyDescent="0.25">
      <c r="A174" s="99" t="s">
        <v>97</v>
      </c>
      <c r="B174" s="34">
        <f t="shared" ref="B174" si="26">B175+B178</f>
        <v>-696.8</v>
      </c>
      <c r="C174" s="34"/>
      <c r="D174" s="91" t="s">
        <v>98</v>
      </c>
    </row>
    <row r="175" spans="1:4" ht="15.75" x14ac:dyDescent="0.25">
      <c r="A175" s="40" t="s">
        <v>99</v>
      </c>
      <c r="B175" s="34">
        <f t="shared" ref="B175" si="27">B176-B177</f>
        <v>-697.5</v>
      </c>
      <c r="C175" s="34"/>
      <c r="D175" s="92" t="s">
        <v>100</v>
      </c>
    </row>
    <row r="176" spans="1:4" ht="15.75" x14ac:dyDescent="0.25">
      <c r="A176" s="41" t="s">
        <v>101</v>
      </c>
      <c r="B176" s="34">
        <v>8696.5</v>
      </c>
      <c r="C176" s="34"/>
      <c r="D176" s="91" t="s">
        <v>102</v>
      </c>
    </row>
    <row r="177" spans="1:4" ht="15.75" x14ac:dyDescent="0.25">
      <c r="A177" s="41" t="s">
        <v>103</v>
      </c>
      <c r="B177" s="34">
        <v>9394</v>
      </c>
      <c r="C177" s="34"/>
      <c r="D177" s="91" t="s">
        <v>104</v>
      </c>
    </row>
    <row r="178" spans="1:4" ht="15.75" x14ac:dyDescent="0.25">
      <c r="A178" s="40" t="s">
        <v>105</v>
      </c>
      <c r="B178" s="34">
        <f t="shared" ref="B178" si="28">B179-B180</f>
        <v>0.7</v>
      </c>
      <c r="C178" s="34"/>
      <c r="D178" s="92" t="s">
        <v>106</v>
      </c>
    </row>
    <row r="179" spans="1:4" ht="15.75" x14ac:dyDescent="0.25">
      <c r="A179" s="41" t="s">
        <v>107</v>
      </c>
      <c r="B179" s="34">
        <v>0.7</v>
      </c>
      <c r="C179" s="34"/>
      <c r="D179" s="91" t="s">
        <v>102</v>
      </c>
    </row>
    <row r="180" spans="1:4" ht="15.75" x14ac:dyDescent="0.25">
      <c r="A180" s="41" t="s">
        <v>108</v>
      </c>
      <c r="B180" s="34">
        <v>0</v>
      </c>
      <c r="C180" s="34"/>
      <c r="D180" s="91" t="s">
        <v>104</v>
      </c>
    </row>
    <row r="181" spans="1:4" ht="15.75" x14ac:dyDescent="0.25">
      <c r="A181" s="99" t="s">
        <v>109</v>
      </c>
      <c r="B181" s="34">
        <f t="shared" ref="B181" si="29">B182+B185</f>
        <v>-2.5</v>
      </c>
      <c r="C181" s="34"/>
      <c r="D181" s="93" t="s">
        <v>110</v>
      </c>
    </row>
    <row r="182" spans="1:4" ht="15.75" x14ac:dyDescent="0.25">
      <c r="A182" s="41" t="s">
        <v>111</v>
      </c>
      <c r="B182" s="34">
        <f t="shared" ref="B182" si="30">B183-B184</f>
        <v>0</v>
      </c>
      <c r="C182" s="34"/>
      <c r="D182" s="91" t="s">
        <v>100</v>
      </c>
    </row>
    <row r="183" spans="1:4" ht="15.75" x14ac:dyDescent="0.25">
      <c r="A183" s="41" t="s">
        <v>112</v>
      </c>
      <c r="B183" s="34">
        <v>0</v>
      </c>
      <c r="C183" s="34"/>
      <c r="D183" s="91" t="s">
        <v>102</v>
      </c>
    </row>
    <row r="184" spans="1:4" ht="15.75" x14ac:dyDescent="0.25">
      <c r="A184" s="41" t="s">
        <v>108</v>
      </c>
      <c r="B184" s="34">
        <v>0</v>
      </c>
      <c r="C184" s="34"/>
      <c r="D184" s="91" t="s">
        <v>104</v>
      </c>
    </row>
    <row r="185" spans="1:4" ht="15.75" x14ac:dyDescent="0.25">
      <c r="A185" s="42" t="s">
        <v>113</v>
      </c>
      <c r="B185" s="34">
        <f t="shared" ref="B185" si="31">B186-B187</f>
        <v>-2.5</v>
      </c>
      <c r="C185" s="34"/>
      <c r="D185" s="91" t="s">
        <v>106</v>
      </c>
    </row>
    <row r="186" spans="1:4" ht="15.75" x14ac:dyDescent="0.25">
      <c r="A186" s="41" t="s">
        <v>112</v>
      </c>
      <c r="B186" s="34">
        <v>25.4</v>
      </c>
      <c r="C186" s="34"/>
      <c r="D186" s="91" t="s">
        <v>114</v>
      </c>
    </row>
    <row r="187" spans="1:4" ht="15.75" x14ac:dyDescent="0.25">
      <c r="A187" s="41" t="s">
        <v>115</v>
      </c>
      <c r="B187" s="34">
        <v>27.9</v>
      </c>
      <c r="C187" s="34"/>
      <c r="D187" s="91" t="s">
        <v>116</v>
      </c>
    </row>
    <row r="188" spans="1:4" ht="15.75" x14ac:dyDescent="0.25">
      <c r="A188" s="40" t="s">
        <v>117</v>
      </c>
      <c r="B188" s="34">
        <f t="shared" ref="B188" si="32">B189+B200+B203</f>
        <v>-3668</v>
      </c>
      <c r="C188" s="34"/>
      <c r="D188" s="92" t="s">
        <v>118</v>
      </c>
    </row>
    <row r="189" spans="1:4" ht="15.75" x14ac:dyDescent="0.25">
      <c r="A189" s="43" t="s">
        <v>119</v>
      </c>
      <c r="B189" s="34">
        <f t="shared" ref="B189" si="33">B190-B195</f>
        <v>-3251.4</v>
      </c>
      <c r="C189" s="34"/>
      <c r="D189" s="100" t="s">
        <v>120</v>
      </c>
    </row>
    <row r="190" spans="1:4" ht="15.75" x14ac:dyDescent="0.25">
      <c r="A190" s="99" t="s">
        <v>121</v>
      </c>
      <c r="B190" s="34">
        <f t="shared" ref="B190" si="34">B191+B192+B193+B194</f>
        <v>-3173.13</v>
      </c>
      <c r="C190" s="34"/>
      <c r="D190" s="91" t="s">
        <v>122</v>
      </c>
    </row>
    <row r="191" spans="1:4" ht="15.75" x14ac:dyDescent="0.25">
      <c r="A191" s="101" t="s">
        <v>123</v>
      </c>
      <c r="B191" s="34">
        <v>-3.4</v>
      </c>
      <c r="C191" s="34"/>
      <c r="D191" s="91" t="s">
        <v>124</v>
      </c>
    </row>
    <row r="192" spans="1:4" ht="15.75" x14ac:dyDescent="0.25">
      <c r="A192" s="44" t="s">
        <v>125</v>
      </c>
      <c r="B192" s="34">
        <v>-2228</v>
      </c>
      <c r="C192" s="34"/>
      <c r="D192" s="91" t="s">
        <v>126</v>
      </c>
    </row>
    <row r="193" spans="1:4" ht="15.75" x14ac:dyDescent="0.25">
      <c r="A193" s="101" t="s">
        <v>127</v>
      </c>
      <c r="B193" s="34">
        <v>-941.73</v>
      </c>
      <c r="C193" s="34"/>
      <c r="D193" s="91" t="s">
        <v>128</v>
      </c>
    </row>
    <row r="194" spans="1:4" ht="15.75" x14ac:dyDescent="0.25">
      <c r="A194" s="101" t="s">
        <v>129</v>
      </c>
      <c r="B194" s="34">
        <v>0</v>
      </c>
      <c r="C194" s="34"/>
      <c r="D194" s="91" t="s">
        <v>130</v>
      </c>
    </row>
    <row r="195" spans="1:4" ht="15.75" x14ac:dyDescent="0.25">
      <c r="A195" s="99" t="s">
        <v>109</v>
      </c>
      <c r="B195" s="34">
        <f t="shared" ref="B195" si="35">B196+B197+B198+B199</f>
        <v>78.269999999999982</v>
      </c>
      <c r="C195" s="34"/>
      <c r="D195" s="93" t="s">
        <v>131</v>
      </c>
    </row>
    <row r="196" spans="1:4" ht="15.75" x14ac:dyDescent="0.25">
      <c r="A196" s="102" t="s">
        <v>132</v>
      </c>
      <c r="B196" s="34">
        <v>123.17</v>
      </c>
      <c r="C196" s="34"/>
      <c r="D196" s="91" t="s">
        <v>133</v>
      </c>
    </row>
    <row r="197" spans="1:4" ht="15.75" x14ac:dyDescent="0.25">
      <c r="A197" s="101" t="s">
        <v>134</v>
      </c>
      <c r="B197" s="34">
        <v>416</v>
      </c>
      <c r="C197" s="34"/>
      <c r="D197" s="91" t="s">
        <v>135</v>
      </c>
    </row>
    <row r="198" spans="1:4" ht="15.75" x14ac:dyDescent="0.25">
      <c r="A198" s="101" t="s">
        <v>136</v>
      </c>
      <c r="B198" s="34">
        <v>-460.9</v>
      </c>
      <c r="C198" s="34"/>
      <c r="D198" s="91" t="s">
        <v>137</v>
      </c>
    </row>
    <row r="199" spans="1:4" ht="15.75" x14ac:dyDescent="0.25">
      <c r="A199" s="101" t="s">
        <v>127</v>
      </c>
      <c r="B199" s="34">
        <v>0</v>
      </c>
      <c r="C199" s="34"/>
      <c r="D199" s="91" t="s">
        <v>206</v>
      </c>
    </row>
    <row r="200" spans="1:4" ht="36.75" customHeight="1" x14ac:dyDescent="0.25">
      <c r="A200" s="45" t="s">
        <v>138</v>
      </c>
      <c r="B200" s="34">
        <f t="shared" ref="B200" si="36">B201-B202</f>
        <v>-359.6</v>
      </c>
      <c r="C200" s="34"/>
      <c r="D200" s="103" t="s">
        <v>197</v>
      </c>
    </row>
    <row r="201" spans="1:4" ht="15.75" x14ac:dyDescent="0.25">
      <c r="A201" s="99" t="s">
        <v>140</v>
      </c>
      <c r="B201" s="34">
        <v>-322.10000000000002</v>
      </c>
      <c r="C201" s="34"/>
      <c r="D201" s="89" t="s">
        <v>141</v>
      </c>
    </row>
    <row r="202" spans="1:4" ht="15.75" x14ac:dyDescent="0.25">
      <c r="A202" s="99" t="s">
        <v>142</v>
      </c>
      <c r="B202" s="34">
        <v>37.5</v>
      </c>
      <c r="C202" s="34"/>
      <c r="D202" s="89" t="s">
        <v>143</v>
      </c>
    </row>
    <row r="203" spans="1:4" ht="15.75" x14ac:dyDescent="0.25">
      <c r="A203" s="46" t="s">
        <v>144</v>
      </c>
      <c r="B203" s="34">
        <v>-57</v>
      </c>
      <c r="C203" s="34"/>
      <c r="D203" s="100" t="s">
        <v>145</v>
      </c>
    </row>
    <row r="204" spans="1:4" ht="15.75" x14ac:dyDescent="0.25">
      <c r="A204" s="47" t="s">
        <v>146</v>
      </c>
      <c r="B204" s="34">
        <f t="shared" ref="B204" si="37">B207</f>
        <v>3758.1000000000004</v>
      </c>
      <c r="C204" s="34"/>
      <c r="D204" s="92" t="s">
        <v>147</v>
      </c>
    </row>
    <row r="205" spans="1:4" ht="15.75" x14ac:dyDescent="0.25">
      <c r="A205" s="41" t="s">
        <v>148</v>
      </c>
      <c r="B205" s="34">
        <f t="shared" ref="B205:B206" si="38">B206</f>
        <v>3758.1000000000004</v>
      </c>
      <c r="C205" s="34"/>
      <c r="D205" s="91" t="s">
        <v>149</v>
      </c>
    </row>
    <row r="206" spans="1:4" ht="15.75" x14ac:dyDescent="0.25">
      <c r="A206" s="104" t="s">
        <v>150</v>
      </c>
      <c r="B206" s="34">
        <f t="shared" si="38"/>
        <v>3758.1000000000004</v>
      </c>
      <c r="C206" s="34"/>
      <c r="D206" s="91" t="s">
        <v>151</v>
      </c>
    </row>
    <row r="207" spans="1:4" ht="15.75" x14ac:dyDescent="0.25">
      <c r="A207" s="104" t="s">
        <v>152</v>
      </c>
      <c r="B207" s="34">
        <f t="shared" ref="B207" si="39">B208+B209+B210+B211</f>
        <v>3758.1000000000004</v>
      </c>
      <c r="C207" s="34"/>
      <c r="D207" s="91" t="s">
        <v>153</v>
      </c>
    </row>
    <row r="208" spans="1:4" ht="15.75" x14ac:dyDescent="0.25">
      <c r="A208" s="105" t="s">
        <v>154</v>
      </c>
      <c r="B208" s="34">
        <v>0</v>
      </c>
      <c r="C208" s="34"/>
      <c r="D208" s="106" t="s">
        <v>155</v>
      </c>
    </row>
    <row r="209" spans="1:4" ht="15.75" x14ac:dyDescent="0.25">
      <c r="A209" s="105" t="s">
        <v>156</v>
      </c>
      <c r="B209" s="34">
        <v>-4.2</v>
      </c>
      <c r="C209" s="34"/>
      <c r="D209" s="106" t="s">
        <v>157</v>
      </c>
    </row>
    <row r="210" spans="1:4" ht="15.75" x14ac:dyDescent="0.25">
      <c r="A210" s="105" t="s">
        <v>158</v>
      </c>
      <c r="B210" s="34">
        <v>0</v>
      </c>
      <c r="C210" s="34"/>
      <c r="D210" s="106" t="s">
        <v>159</v>
      </c>
    </row>
    <row r="211" spans="1:4" ht="15.75" x14ac:dyDescent="0.25">
      <c r="A211" s="105" t="s">
        <v>160</v>
      </c>
      <c r="B211" s="34">
        <f>B212+B215</f>
        <v>3762.3</v>
      </c>
      <c r="C211" s="34"/>
      <c r="D211" s="106" t="s">
        <v>161</v>
      </c>
    </row>
    <row r="212" spans="1:4" ht="15.75" x14ac:dyDescent="0.25">
      <c r="A212" s="107" t="s">
        <v>162</v>
      </c>
      <c r="B212" s="34">
        <f t="shared" ref="B212" si="40">B213+B214</f>
        <v>2768.9</v>
      </c>
      <c r="C212" s="34"/>
      <c r="D212" s="108" t="s">
        <v>163</v>
      </c>
    </row>
    <row r="213" spans="1:4" ht="15.75" x14ac:dyDescent="0.25">
      <c r="A213" s="109" t="s">
        <v>164</v>
      </c>
      <c r="B213" s="34">
        <v>500.9</v>
      </c>
      <c r="C213" s="34"/>
      <c r="D213" s="94" t="s">
        <v>165</v>
      </c>
    </row>
    <row r="214" spans="1:4" ht="15.75" x14ac:dyDescent="0.25">
      <c r="A214" s="109" t="s">
        <v>166</v>
      </c>
      <c r="B214" s="34">
        <v>2268</v>
      </c>
      <c r="C214" s="34"/>
      <c r="D214" s="89" t="s">
        <v>167</v>
      </c>
    </row>
    <row r="215" spans="1:4" ht="15.75" x14ac:dyDescent="0.25">
      <c r="A215" s="107" t="s">
        <v>168</v>
      </c>
      <c r="B215" s="34">
        <f t="shared" ref="B215" si="41">B216+B217+B218</f>
        <v>993.4</v>
      </c>
      <c r="C215" s="34"/>
      <c r="D215" s="108" t="s">
        <v>169</v>
      </c>
    </row>
    <row r="216" spans="1:4" ht="15.75" x14ac:dyDescent="0.25">
      <c r="A216" s="110" t="s">
        <v>170</v>
      </c>
      <c r="B216" s="34">
        <v>0</v>
      </c>
      <c r="C216" s="34"/>
      <c r="D216" s="89" t="s">
        <v>171</v>
      </c>
    </row>
    <row r="217" spans="1:4" ht="15.75" x14ac:dyDescent="0.25">
      <c r="A217" s="110" t="s">
        <v>172</v>
      </c>
      <c r="B217" s="34">
        <v>0</v>
      </c>
      <c r="C217" s="34"/>
      <c r="D217" s="89" t="s">
        <v>173</v>
      </c>
    </row>
    <row r="218" spans="1:4" ht="32.25" customHeight="1" x14ac:dyDescent="0.25">
      <c r="A218" s="48" t="s">
        <v>188</v>
      </c>
      <c r="B218" s="34">
        <v>993.4</v>
      </c>
      <c r="C218" s="34"/>
      <c r="D218" s="111" t="s">
        <v>187</v>
      </c>
    </row>
    <row r="219" spans="1:4" ht="15.75" x14ac:dyDescent="0.25">
      <c r="A219" s="107" t="s">
        <v>176</v>
      </c>
      <c r="B219" s="34">
        <v>0</v>
      </c>
      <c r="C219" s="34"/>
      <c r="D219" s="108" t="s">
        <v>177</v>
      </c>
    </row>
    <row r="220" spans="1:4" ht="53.25" customHeight="1" x14ac:dyDescent="0.25">
      <c r="A220" s="66" t="s">
        <v>228</v>
      </c>
      <c r="B220" s="34">
        <f t="shared" ref="B220" si="42">B169-(B117+B166)</f>
        <v>-5868.5976599999958</v>
      </c>
      <c r="C220" s="34"/>
      <c r="D220" s="112" t="s">
        <v>198</v>
      </c>
    </row>
    <row r="221" spans="1:4" ht="7.5" customHeight="1" x14ac:dyDescent="0.25">
      <c r="A221" s="113"/>
      <c r="B221" s="113"/>
      <c r="C221" s="113"/>
      <c r="D221" s="113"/>
    </row>
    <row r="222" spans="1:4" ht="47.25" customHeight="1" x14ac:dyDescent="0.25">
      <c r="A222" s="114" t="s">
        <v>179</v>
      </c>
      <c r="B222" s="113"/>
      <c r="C222" s="113"/>
      <c r="D222" s="115" t="s">
        <v>229</v>
      </c>
    </row>
    <row r="223" spans="1:4" x14ac:dyDescent="0.25">
      <c r="A223" s="113"/>
      <c r="B223" s="113"/>
      <c r="C223" s="113"/>
      <c r="D223" s="113"/>
    </row>
    <row r="224" spans="1:4" x14ac:dyDescent="0.25">
      <c r="A224" s="113"/>
      <c r="B224" s="113"/>
      <c r="C224" s="113"/>
      <c r="D224" s="113"/>
    </row>
    <row r="225" spans="1:4" x14ac:dyDescent="0.25">
      <c r="A225" s="113"/>
      <c r="B225" s="113"/>
      <c r="C225" s="113"/>
      <c r="D225" s="113"/>
    </row>
    <row r="226" spans="1:4" x14ac:dyDescent="0.25">
      <c r="A226" s="113"/>
      <c r="B226" s="113"/>
      <c r="C226" s="113"/>
      <c r="D226" s="113"/>
    </row>
    <row r="227" spans="1:4" ht="18.75" x14ac:dyDescent="0.3">
      <c r="A227" s="171" t="s">
        <v>259</v>
      </c>
      <c r="B227" s="171"/>
      <c r="C227" s="171"/>
      <c r="D227" s="171"/>
    </row>
    <row r="228" spans="1:4" ht="18.75" x14ac:dyDescent="0.3">
      <c r="A228" s="171" t="s">
        <v>260</v>
      </c>
      <c r="B228" s="171"/>
      <c r="C228" s="171"/>
      <c r="D228" s="171"/>
    </row>
    <row r="229" spans="1:4" ht="15.75" x14ac:dyDescent="0.25">
      <c r="A229" s="116" t="s">
        <v>0</v>
      </c>
      <c r="B229" s="178"/>
      <c r="C229" s="178"/>
      <c r="D229" s="117" t="s">
        <v>214</v>
      </c>
    </row>
    <row r="230" spans="1:4" ht="15.75" x14ac:dyDescent="0.25">
      <c r="A230" s="2" t="s">
        <v>1</v>
      </c>
      <c r="B230" s="53" t="s">
        <v>2</v>
      </c>
      <c r="C230" s="53" t="s">
        <v>3</v>
      </c>
      <c r="D230" s="93" t="s">
        <v>4</v>
      </c>
    </row>
    <row r="231" spans="1:4" ht="15.75" x14ac:dyDescent="0.25">
      <c r="A231" s="4" t="s">
        <v>5</v>
      </c>
      <c r="B231" s="69">
        <f t="shared" ref="B231" si="43">B232+B252+B255+B262</f>
        <v>916.3826600000009</v>
      </c>
      <c r="C231" s="69"/>
      <c r="D231" s="92" t="s">
        <v>6</v>
      </c>
    </row>
    <row r="232" spans="1:4" ht="15.75" x14ac:dyDescent="0.25">
      <c r="A232" s="2" t="s">
        <v>7</v>
      </c>
      <c r="B232" s="34">
        <f t="shared" ref="B232" si="44">B233-B241</f>
        <v>6793.5400000000009</v>
      </c>
      <c r="C232" s="34"/>
      <c r="D232" s="91" t="s">
        <v>8</v>
      </c>
    </row>
    <row r="233" spans="1:4" ht="15.75" x14ac:dyDescent="0.25">
      <c r="A233" s="16" t="s">
        <v>9</v>
      </c>
      <c r="B233" s="34">
        <f t="shared" ref="B233" si="45">B234+B237+B240</f>
        <v>22489.74</v>
      </c>
      <c r="C233" s="34"/>
      <c r="D233" s="89" t="s">
        <v>10</v>
      </c>
    </row>
    <row r="234" spans="1:4" ht="15.75" x14ac:dyDescent="0.25">
      <c r="A234" s="17" t="s">
        <v>11</v>
      </c>
      <c r="B234" s="34">
        <f t="shared" ref="B234" si="46">B235+B236</f>
        <v>22366.14</v>
      </c>
      <c r="C234" s="34"/>
      <c r="D234" s="90" t="s">
        <v>12</v>
      </c>
    </row>
    <row r="235" spans="1:4" ht="15.75" x14ac:dyDescent="0.25">
      <c r="A235" s="17" t="s">
        <v>13</v>
      </c>
      <c r="B235" s="34">
        <v>22349.64</v>
      </c>
      <c r="C235" s="34"/>
      <c r="D235" s="90" t="s">
        <v>14</v>
      </c>
    </row>
    <row r="236" spans="1:4" ht="15.75" x14ac:dyDescent="0.25">
      <c r="A236" s="17" t="s">
        <v>15</v>
      </c>
      <c r="B236" s="34">
        <v>16.5</v>
      </c>
      <c r="C236" s="34"/>
      <c r="D236" s="90" t="s">
        <v>16</v>
      </c>
    </row>
    <row r="237" spans="1:4" ht="15.75" x14ac:dyDescent="0.25">
      <c r="A237" s="17" t="s">
        <v>17</v>
      </c>
      <c r="B237" s="34">
        <f t="shared" ref="B237" si="47">B238+B239</f>
        <v>63.7</v>
      </c>
      <c r="C237" s="34"/>
      <c r="D237" s="90" t="s">
        <v>18</v>
      </c>
    </row>
    <row r="238" spans="1:4" ht="15.75" x14ac:dyDescent="0.25">
      <c r="A238" s="17" t="s">
        <v>19</v>
      </c>
      <c r="B238" s="34">
        <v>59.7</v>
      </c>
      <c r="C238" s="34"/>
      <c r="D238" s="90" t="s">
        <v>20</v>
      </c>
    </row>
    <row r="239" spans="1:4" ht="15.75" x14ac:dyDescent="0.25">
      <c r="A239" s="17" t="s">
        <v>15</v>
      </c>
      <c r="B239" s="34">
        <v>4</v>
      </c>
      <c r="C239" s="34"/>
      <c r="D239" s="90" t="s">
        <v>16</v>
      </c>
    </row>
    <row r="240" spans="1:4" ht="26.25" customHeight="1" x14ac:dyDescent="0.25">
      <c r="A240" s="18" t="s">
        <v>21</v>
      </c>
      <c r="B240" s="34">
        <v>59.9</v>
      </c>
      <c r="C240" s="34"/>
      <c r="D240" s="90" t="s">
        <v>22</v>
      </c>
    </row>
    <row r="241" spans="1:4" ht="15.75" x14ac:dyDescent="0.25">
      <c r="A241" s="16" t="s">
        <v>23</v>
      </c>
      <c r="B241" s="34">
        <f t="shared" ref="B241:C241" si="48">B242+B248</f>
        <v>15696.2</v>
      </c>
      <c r="C241" s="34">
        <f t="shared" si="48"/>
        <v>18466.2</v>
      </c>
      <c r="D241" s="89" t="s">
        <v>24</v>
      </c>
    </row>
    <row r="242" spans="1:4" ht="15.75" x14ac:dyDescent="0.25">
      <c r="A242" s="19" t="s">
        <v>25</v>
      </c>
      <c r="B242" s="34">
        <f t="shared" ref="B242:C242" si="49">B243+B244+B245+B246+B247</f>
        <v>5536.2</v>
      </c>
      <c r="C242" s="34">
        <f t="shared" si="49"/>
        <v>6513.2</v>
      </c>
      <c r="D242" s="91" t="s">
        <v>26</v>
      </c>
    </row>
    <row r="243" spans="1:4" ht="15.75" x14ac:dyDescent="0.25">
      <c r="A243" s="20" t="s">
        <v>27</v>
      </c>
      <c r="B243" s="34">
        <v>1560.1</v>
      </c>
      <c r="C243" s="34">
        <v>1835.4</v>
      </c>
      <c r="D243" s="89" t="s">
        <v>28</v>
      </c>
    </row>
    <row r="244" spans="1:4" ht="15.75" x14ac:dyDescent="0.25">
      <c r="A244" s="20" t="s">
        <v>29</v>
      </c>
      <c r="B244" s="34">
        <v>2401.6</v>
      </c>
      <c r="C244" s="34">
        <v>2825.4</v>
      </c>
      <c r="D244" s="89" t="s">
        <v>30</v>
      </c>
    </row>
    <row r="245" spans="1:4" ht="15.75" x14ac:dyDescent="0.25">
      <c r="A245" s="19" t="s">
        <v>31</v>
      </c>
      <c r="B245" s="34">
        <v>1125.5</v>
      </c>
      <c r="C245" s="34">
        <v>1324.1</v>
      </c>
      <c r="D245" s="89" t="s">
        <v>32</v>
      </c>
    </row>
    <row r="246" spans="1:4" ht="15.75" x14ac:dyDescent="0.25">
      <c r="A246" s="19" t="s">
        <v>33</v>
      </c>
      <c r="B246" s="34">
        <v>440</v>
      </c>
      <c r="C246" s="34">
        <v>517.70000000000005</v>
      </c>
      <c r="D246" s="89" t="s">
        <v>34</v>
      </c>
    </row>
    <row r="247" spans="1:4" ht="15.75" x14ac:dyDescent="0.25">
      <c r="A247" s="19" t="s">
        <v>35</v>
      </c>
      <c r="B247" s="34">
        <v>9</v>
      </c>
      <c r="C247" s="34">
        <v>10.6</v>
      </c>
      <c r="D247" s="89" t="s">
        <v>36</v>
      </c>
    </row>
    <row r="248" spans="1:4" ht="15.75" x14ac:dyDescent="0.25">
      <c r="A248" s="19" t="s">
        <v>37</v>
      </c>
      <c r="B248" s="34">
        <f t="shared" ref="B248:C248" si="50">B249+B250+B251</f>
        <v>10160</v>
      </c>
      <c r="C248" s="34">
        <f t="shared" si="50"/>
        <v>11953</v>
      </c>
      <c r="D248" s="91" t="s">
        <v>38</v>
      </c>
    </row>
    <row r="249" spans="1:4" ht="15.75" x14ac:dyDescent="0.25">
      <c r="A249" s="21" t="s">
        <v>39</v>
      </c>
      <c r="B249" s="50">
        <v>2540</v>
      </c>
      <c r="C249" s="50">
        <v>2988.2</v>
      </c>
      <c r="D249" s="89" t="s">
        <v>40</v>
      </c>
    </row>
    <row r="250" spans="1:4" ht="15.75" x14ac:dyDescent="0.25">
      <c r="A250" s="21" t="s">
        <v>41</v>
      </c>
      <c r="B250" s="34">
        <v>7620</v>
      </c>
      <c r="C250" s="34">
        <v>8964.7999999999993</v>
      </c>
      <c r="D250" s="89" t="s">
        <v>42</v>
      </c>
    </row>
    <row r="251" spans="1:4" ht="15.75" x14ac:dyDescent="0.25">
      <c r="A251" s="21" t="s">
        <v>43</v>
      </c>
      <c r="B251" s="34">
        <v>0</v>
      </c>
      <c r="C251" s="34">
        <v>0</v>
      </c>
      <c r="D251" s="89" t="s">
        <v>44</v>
      </c>
    </row>
    <row r="252" spans="1:4" ht="15.75" x14ac:dyDescent="0.25">
      <c r="A252" s="2" t="s">
        <v>45</v>
      </c>
      <c r="B252" s="34">
        <f t="shared" ref="B252" si="51">B253-B254</f>
        <v>-4525.7573400000001</v>
      </c>
      <c r="C252" s="34"/>
      <c r="D252" s="91" t="s">
        <v>46</v>
      </c>
    </row>
    <row r="253" spans="1:4" ht="15.75" x14ac:dyDescent="0.25">
      <c r="A253" s="16" t="s">
        <v>47</v>
      </c>
      <c r="B253" s="34">
        <f>'[1]جدول الخدمات'!$H$22</f>
        <v>510.01799999999997</v>
      </c>
      <c r="C253" s="34"/>
      <c r="D253" s="89" t="s">
        <v>48</v>
      </c>
    </row>
    <row r="254" spans="1:4" ht="15.75" x14ac:dyDescent="0.25">
      <c r="A254" s="16" t="s">
        <v>49</v>
      </c>
      <c r="B254" s="34">
        <v>5035.7753400000001</v>
      </c>
      <c r="C254" s="34"/>
      <c r="D254" s="93" t="s">
        <v>50</v>
      </c>
    </row>
    <row r="255" spans="1:4" ht="15.75" x14ac:dyDescent="0.25">
      <c r="A255" s="2" t="s">
        <v>51</v>
      </c>
      <c r="B255" s="34">
        <f t="shared" ref="B255" si="52">B256+B257</f>
        <v>-101.2</v>
      </c>
      <c r="C255" s="34"/>
      <c r="D255" s="91" t="s">
        <v>52</v>
      </c>
    </row>
    <row r="256" spans="1:4" ht="15.75" x14ac:dyDescent="0.25">
      <c r="A256" s="22" t="s">
        <v>53</v>
      </c>
      <c r="B256" s="34">
        <v>8.1999999999999993</v>
      </c>
      <c r="C256" s="34"/>
      <c r="D256" s="94" t="s">
        <v>54</v>
      </c>
    </row>
    <row r="257" spans="1:4" ht="15.75" x14ac:dyDescent="0.25">
      <c r="A257" s="22" t="s">
        <v>55</v>
      </c>
      <c r="B257" s="34">
        <f t="shared" ref="B257" si="53">B258-B259</f>
        <v>-109.4</v>
      </c>
      <c r="C257" s="34"/>
      <c r="D257" s="94" t="s">
        <v>56</v>
      </c>
    </row>
    <row r="258" spans="1:4" ht="15.75" x14ac:dyDescent="0.25">
      <c r="A258" s="23" t="s">
        <v>57</v>
      </c>
      <c r="B258" s="34">
        <v>114</v>
      </c>
      <c r="C258" s="34"/>
      <c r="D258" s="94" t="s">
        <v>58</v>
      </c>
    </row>
    <row r="259" spans="1:4" ht="15.75" x14ac:dyDescent="0.25">
      <c r="A259" s="23" t="s">
        <v>59</v>
      </c>
      <c r="B259" s="34">
        <f t="shared" ref="B259" si="54">B260+B261</f>
        <v>223.4</v>
      </c>
      <c r="C259" s="34"/>
      <c r="D259" s="94" t="s">
        <v>60</v>
      </c>
    </row>
    <row r="260" spans="1:4" ht="15.75" x14ac:dyDescent="0.25">
      <c r="A260" s="24" t="s">
        <v>61</v>
      </c>
      <c r="B260" s="34">
        <v>0</v>
      </c>
      <c r="C260" s="34"/>
      <c r="D260" s="97" t="s">
        <v>207</v>
      </c>
    </row>
    <row r="261" spans="1:4" ht="15.75" x14ac:dyDescent="0.25">
      <c r="A261" s="24" t="s">
        <v>62</v>
      </c>
      <c r="B261" s="34">
        <v>223.4</v>
      </c>
      <c r="C261" s="34"/>
      <c r="D261" s="97" t="s">
        <v>208</v>
      </c>
    </row>
    <row r="262" spans="1:4" ht="15.75" x14ac:dyDescent="0.25">
      <c r="A262" s="2" t="s">
        <v>63</v>
      </c>
      <c r="B262" s="34">
        <f t="shared" ref="B262" si="55">B263+B264</f>
        <v>-1250.2</v>
      </c>
      <c r="C262" s="34"/>
      <c r="D262" s="91" t="s">
        <v>64</v>
      </c>
    </row>
    <row r="263" spans="1:4" ht="15.75" x14ac:dyDescent="0.25">
      <c r="A263" s="22" t="s">
        <v>65</v>
      </c>
      <c r="B263" s="34">
        <v>32.90000000000002</v>
      </c>
      <c r="C263" s="34"/>
      <c r="D263" s="89" t="s">
        <v>66</v>
      </c>
    </row>
    <row r="264" spans="1:4" ht="15.75" x14ac:dyDescent="0.25">
      <c r="A264" s="22" t="s">
        <v>67</v>
      </c>
      <c r="B264" s="34">
        <f t="shared" ref="B264" si="56">B265-B268</f>
        <v>-1283.1000000000001</v>
      </c>
      <c r="C264" s="34"/>
      <c r="D264" s="89" t="s">
        <v>68</v>
      </c>
    </row>
    <row r="265" spans="1:4" ht="15.75" x14ac:dyDescent="0.25">
      <c r="A265" s="23" t="s">
        <v>182</v>
      </c>
      <c r="B265" s="34">
        <v>9.4</v>
      </c>
      <c r="C265" s="34"/>
      <c r="D265" s="89" t="s">
        <v>69</v>
      </c>
    </row>
    <row r="266" spans="1:4" ht="15.75" x14ac:dyDescent="0.25">
      <c r="A266" s="25" t="s">
        <v>180</v>
      </c>
      <c r="B266" s="34">
        <v>6.3</v>
      </c>
      <c r="C266" s="34"/>
      <c r="D266" s="94" t="s">
        <v>70</v>
      </c>
    </row>
    <row r="267" spans="1:4" ht="15.75" x14ac:dyDescent="0.25">
      <c r="A267" s="25" t="s">
        <v>181</v>
      </c>
      <c r="B267" s="34">
        <v>3.1</v>
      </c>
      <c r="C267" s="34"/>
      <c r="D267" s="97" t="s">
        <v>71</v>
      </c>
    </row>
    <row r="268" spans="1:4" ht="15.75" x14ac:dyDescent="0.25">
      <c r="A268" s="23" t="s">
        <v>183</v>
      </c>
      <c r="B268" s="34">
        <f t="shared" ref="B268" si="57">B269+B270</f>
        <v>1292.5000000000002</v>
      </c>
      <c r="C268" s="34"/>
      <c r="D268" s="89" t="s">
        <v>72</v>
      </c>
    </row>
    <row r="269" spans="1:4" ht="15.75" x14ac:dyDescent="0.25">
      <c r="A269" s="25" t="s">
        <v>184</v>
      </c>
      <c r="B269" s="34">
        <v>36.4</v>
      </c>
      <c r="C269" s="34"/>
      <c r="D269" s="94" t="s">
        <v>73</v>
      </c>
    </row>
    <row r="270" spans="1:4" ht="15.75" x14ac:dyDescent="0.25">
      <c r="A270" s="25" t="s">
        <v>185</v>
      </c>
      <c r="B270" s="34">
        <f>B271+B272</f>
        <v>1256.1000000000001</v>
      </c>
      <c r="C270" s="34"/>
      <c r="D270" s="97" t="s">
        <v>74</v>
      </c>
    </row>
    <row r="271" spans="1:4" ht="15.75" x14ac:dyDescent="0.25">
      <c r="A271" s="21" t="s">
        <v>209</v>
      </c>
      <c r="B271" s="34">
        <v>1247.2</v>
      </c>
      <c r="C271" s="34"/>
      <c r="D271" s="89" t="s">
        <v>75</v>
      </c>
    </row>
    <row r="272" spans="1:4" ht="16.5" thickBot="1" x14ac:dyDescent="0.3">
      <c r="A272" s="21" t="s">
        <v>210</v>
      </c>
      <c r="B272" s="38">
        <v>8.9</v>
      </c>
      <c r="C272" s="38"/>
      <c r="D272" s="89" t="s">
        <v>76</v>
      </c>
    </row>
    <row r="273" spans="1:4" ht="33.75" customHeight="1" x14ac:dyDescent="0.25">
      <c r="A273" s="127" t="s">
        <v>77</v>
      </c>
      <c r="B273" s="64"/>
      <c r="C273" s="64"/>
      <c r="D273" s="128" t="s">
        <v>78</v>
      </c>
    </row>
    <row r="274" spans="1:4" ht="25.5" customHeight="1" x14ac:dyDescent="0.25">
      <c r="A274" s="120" t="s">
        <v>295</v>
      </c>
      <c r="B274" s="121"/>
      <c r="C274" s="122"/>
      <c r="D274" s="123" t="s">
        <v>290</v>
      </c>
    </row>
    <row r="275" spans="1:4" ht="15.75" x14ac:dyDescent="0.25">
      <c r="A275" s="129" t="s">
        <v>190</v>
      </c>
      <c r="B275" s="122"/>
      <c r="C275" s="122"/>
      <c r="D275" s="130" t="s">
        <v>189</v>
      </c>
    </row>
    <row r="276" spans="1:4" ht="18.75" x14ac:dyDescent="0.3">
      <c r="A276" s="171" t="s">
        <v>259</v>
      </c>
      <c r="B276" s="171"/>
      <c r="C276" s="171"/>
      <c r="D276" s="171"/>
    </row>
    <row r="277" spans="1:4" ht="18.75" x14ac:dyDescent="0.3">
      <c r="A277" s="171" t="s">
        <v>260</v>
      </c>
      <c r="B277" s="171"/>
      <c r="C277" s="171"/>
      <c r="D277" s="171"/>
    </row>
    <row r="278" spans="1:4" ht="15.75" x14ac:dyDescent="0.25">
      <c r="A278" s="126" t="s">
        <v>79</v>
      </c>
      <c r="B278" s="179"/>
      <c r="C278" s="179"/>
      <c r="D278" s="117" t="s">
        <v>214</v>
      </c>
    </row>
    <row r="279" spans="1:4" ht="15.75" x14ac:dyDescent="0.25">
      <c r="A279" s="2" t="s">
        <v>1</v>
      </c>
      <c r="B279" s="53" t="s">
        <v>2</v>
      </c>
      <c r="C279" s="53" t="s">
        <v>3</v>
      </c>
      <c r="D279" s="89" t="s">
        <v>80</v>
      </c>
    </row>
    <row r="280" spans="1:4" ht="15.75" x14ac:dyDescent="0.25">
      <c r="A280" s="4" t="s">
        <v>81</v>
      </c>
      <c r="B280" s="34">
        <f t="shared" ref="B280" si="58">B281-B282</f>
        <v>0.2</v>
      </c>
      <c r="C280" s="34"/>
      <c r="D280" s="92" t="s">
        <v>82</v>
      </c>
    </row>
    <row r="281" spans="1:4" ht="15.75" x14ac:dyDescent="0.25">
      <c r="A281" s="2" t="s">
        <v>83</v>
      </c>
      <c r="B281" s="34">
        <v>0.2</v>
      </c>
      <c r="C281" s="34"/>
      <c r="D281" s="89" t="s">
        <v>84</v>
      </c>
    </row>
    <row r="282" spans="1:4" ht="15.75" x14ac:dyDescent="0.25">
      <c r="A282" s="2" t="s">
        <v>85</v>
      </c>
      <c r="B282" s="34">
        <v>0</v>
      </c>
      <c r="C282" s="34"/>
      <c r="D282" s="93" t="s">
        <v>86</v>
      </c>
    </row>
    <row r="283" spans="1:4" ht="15.75" x14ac:dyDescent="0.25">
      <c r="A283" s="98" t="s">
        <v>87</v>
      </c>
      <c r="B283" s="34">
        <f t="shared" ref="B283" si="59">B284+B287+B302+B318</f>
        <v>-654.82999999999902</v>
      </c>
      <c r="C283" s="34"/>
      <c r="D283" s="92" t="s">
        <v>88</v>
      </c>
    </row>
    <row r="284" spans="1:4" ht="15.75" x14ac:dyDescent="0.25">
      <c r="A284" s="40" t="s">
        <v>89</v>
      </c>
      <c r="B284" s="34">
        <f t="shared" ref="B284" si="60">B285-B286</f>
        <v>470.8</v>
      </c>
      <c r="C284" s="34"/>
      <c r="D284" s="91" t="s">
        <v>90</v>
      </c>
    </row>
    <row r="285" spans="1:4" ht="15.75" x14ac:dyDescent="0.25">
      <c r="A285" s="2" t="s">
        <v>91</v>
      </c>
      <c r="B285" s="34">
        <v>66.3</v>
      </c>
      <c r="C285" s="34"/>
      <c r="D285" s="91" t="s">
        <v>92</v>
      </c>
    </row>
    <row r="286" spans="1:4" ht="15.75" x14ac:dyDescent="0.25">
      <c r="A286" s="2" t="s">
        <v>93</v>
      </c>
      <c r="B286" s="34">
        <v>-404.5</v>
      </c>
      <c r="C286" s="34"/>
      <c r="D286" s="91" t="s">
        <v>94</v>
      </c>
    </row>
    <row r="287" spans="1:4" ht="15.75" x14ac:dyDescent="0.25">
      <c r="A287" s="40" t="s">
        <v>95</v>
      </c>
      <c r="B287" s="34">
        <f t="shared" ref="B287" si="61">B288-B295</f>
        <v>-5103.7</v>
      </c>
      <c r="C287" s="34"/>
      <c r="D287" s="91" t="s">
        <v>96</v>
      </c>
    </row>
    <row r="288" spans="1:4" ht="15.75" x14ac:dyDescent="0.25">
      <c r="A288" s="99" t="s">
        <v>97</v>
      </c>
      <c r="B288" s="34">
        <f t="shared" ref="B288" si="62">B289+B292</f>
        <v>-5097.8999999999996</v>
      </c>
      <c r="C288" s="34"/>
      <c r="D288" s="91" t="s">
        <v>98</v>
      </c>
    </row>
    <row r="289" spans="1:4" ht="15.75" x14ac:dyDescent="0.25">
      <c r="A289" s="40" t="s">
        <v>99</v>
      </c>
      <c r="B289" s="34">
        <f t="shared" ref="B289" si="63">B290-B291</f>
        <v>-5096.8999999999996</v>
      </c>
      <c r="C289" s="34"/>
      <c r="D289" s="91" t="s">
        <v>100</v>
      </c>
    </row>
    <row r="290" spans="1:4" ht="15.75" x14ac:dyDescent="0.25">
      <c r="A290" s="41" t="s">
        <v>101</v>
      </c>
      <c r="B290" s="34">
        <v>4398.6000000000004</v>
      </c>
      <c r="C290" s="34"/>
      <c r="D290" s="91" t="s">
        <v>102</v>
      </c>
    </row>
    <row r="291" spans="1:4" ht="15.75" x14ac:dyDescent="0.25">
      <c r="A291" s="41" t="s">
        <v>103</v>
      </c>
      <c r="B291" s="34">
        <v>9495.5</v>
      </c>
      <c r="C291" s="34"/>
      <c r="D291" s="91" t="s">
        <v>104</v>
      </c>
    </row>
    <row r="292" spans="1:4" ht="15.75" x14ac:dyDescent="0.25">
      <c r="A292" s="40" t="s">
        <v>105</v>
      </c>
      <c r="B292" s="34">
        <f t="shared" ref="B292" si="64">B293-B294</f>
        <v>-1</v>
      </c>
      <c r="C292" s="34"/>
      <c r="D292" s="91" t="s">
        <v>106</v>
      </c>
    </row>
    <row r="293" spans="1:4" ht="15.75" x14ac:dyDescent="0.25">
      <c r="A293" s="41" t="s">
        <v>107</v>
      </c>
      <c r="B293" s="34">
        <v>0.3</v>
      </c>
      <c r="C293" s="34"/>
      <c r="D293" s="91" t="s">
        <v>102</v>
      </c>
    </row>
    <row r="294" spans="1:4" ht="15.75" x14ac:dyDescent="0.25">
      <c r="A294" s="41" t="s">
        <v>108</v>
      </c>
      <c r="B294" s="34">
        <v>1.3</v>
      </c>
      <c r="C294" s="34"/>
      <c r="D294" s="91" t="s">
        <v>104</v>
      </c>
    </row>
    <row r="295" spans="1:4" ht="15.75" x14ac:dyDescent="0.25">
      <c r="A295" s="99" t="s">
        <v>109</v>
      </c>
      <c r="B295" s="34">
        <f t="shared" ref="B295" si="65">B296+B299</f>
        <v>5.8000000000000007</v>
      </c>
      <c r="C295" s="34"/>
      <c r="D295" s="93" t="s">
        <v>110</v>
      </c>
    </row>
    <row r="296" spans="1:4" ht="15.75" x14ac:dyDescent="0.25">
      <c r="A296" s="41" t="s">
        <v>111</v>
      </c>
      <c r="B296" s="34">
        <f t="shared" ref="B296" si="66">B297-B298</f>
        <v>0</v>
      </c>
      <c r="C296" s="34"/>
      <c r="D296" s="91" t="s">
        <v>100</v>
      </c>
    </row>
    <row r="297" spans="1:4" ht="15.75" x14ac:dyDescent="0.25">
      <c r="A297" s="41" t="s">
        <v>112</v>
      </c>
      <c r="B297" s="34">
        <v>0</v>
      </c>
      <c r="C297" s="34"/>
      <c r="D297" s="91" t="s">
        <v>102</v>
      </c>
    </row>
    <row r="298" spans="1:4" ht="15.75" x14ac:dyDescent="0.25">
      <c r="A298" s="41" t="s">
        <v>108</v>
      </c>
      <c r="B298" s="34">
        <v>0</v>
      </c>
      <c r="C298" s="34"/>
      <c r="D298" s="91" t="s">
        <v>104</v>
      </c>
    </row>
    <row r="299" spans="1:4" ht="15.75" x14ac:dyDescent="0.25">
      <c r="A299" s="42" t="s">
        <v>113</v>
      </c>
      <c r="B299" s="34">
        <f t="shared" ref="B299" si="67">B300-B301</f>
        <v>5.8000000000000007</v>
      </c>
      <c r="C299" s="34"/>
      <c r="D299" s="91" t="s">
        <v>106</v>
      </c>
    </row>
    <row r="300" spans="1:4" ht="15.75" x14ac:dyDescent="0.25">
      <c r="A300" s="41" t="s">
        <v>112</v>
      </c>
      <c r="B300" s="34">
        <v>16.600000000000001</v>
      </c>
      <c r="C300" s="34"/>
      <c r="D300" s="91" t="s">
        <v>114</v>
      </c>
    </row>
    <row r="301" spans="1:4" ht="15.75" x14ac:dyDescent="0.25">
      <c r="A301" s="41" t="s">
        <v>115</v>
      </c>
      <c r="B301" s="34">
        <v>10.8</v>
      </c>
      <c r="C301" s="34"/>
      <c r="D301" s="91" t="s">
        <v>116</v>
      </c>
    </row>
    <row r="302" spans="1:4" ht="15.75" x14ac:dyDescent="0.25">
      <c r="A302" s="40" t="s">
        <v>117</v>
      </c>
      <c r="B302" s="34">
        <f t="shared" ref="B302" si="68">B303+B314+B317</f>
        <v>-450.23</v>
      </c>
      <c r="C302" s="34"/>
      <c r="D302" s="91" t="s">
        <v>118</v>
      </c>
    </row>
    <row r="303" spans="1:4" ht="15.75" x14ac:dyDescent="0.25">
      <c r="A303" s="43" t="s">
        <v>119</v>
      </c>
      <c r="B303" s="34">
        <f t="shared" ref="B303" si="69">B304-B309</f>
        <v>-3191.4300000000003</v>
      </c>
      <c r="C303" s="34"/>
      <c r="D303" s="89" t="s">
        <v>120</v>
      </c>
    </row>
    <row r="304" spans="1:4" ht="15.75" x14ac:dyDescent="0.25">
      <c r="A304" s="99" t="s">
        <v>121</v>
      </c>
      <c r="B304" s="34">
        <f t="shared" ref="B304" si="70">B305+B306+B307+B308</f>
        <v>-2429.2600000000002</v>
      </c>
      <c r="C304" s="34"/>
      <c r="D304" s="91" t="s">
        <v>122</v>
      </c>
    </row>
    <row r="305" spans="1:4" ht="15.75" x14ac:dyDescent="0.25">
      <c r="A305" s="101" t="s">
        <v>123</v>
      </c>
      <c r="B305" s="34">
        <v>-0.4</v>
      </c>
      <c r="C305" s="34"/>
      <c r="D305" s="91" t="s">
        <v>124</v>
      </c>
    </row>
    <row r="306" spans="1:4" ht="15.75" x14ac:dyDescent="0.25">
      <c r="A306" s="44" t="s">
        <v>125</v>
      </c>
      <c r="B306" s="34">
        <v>-2218.5</v>
      </c>
      <c r="C306" s="34"/>
      <c r="D306" s="91" t="s">
        <v>126</v>
      </c>
    </row>
    <row r="307" spans="1:4" ht="15.75" x14ac:dyDescent="0.25">
      <c r="A307" s="101" t="s">
        <v>127</v>
      </c>
      <c r="B307" s="34">
        <v>-210.36</v>
      </c>
      <c r="C307" s="34"/>
      <c r="D307" s="91" t="s">
        <v>128</v>
      </c>
    </row>
    <row r="308" spans="1:4" ht="15.75" x14ac:dyDescent="0.25">
      <c r="A308" s="101" t="s">
        <v>129</v>
      </c>
      <c r="B308" s="34">
        <v>0</v>
      </c>
      <c r="C308" s="34"/>
      <c r="D308" s="91" t="s">
        <v>130</v>
      </c>
    </row>
    <row r="309" spans="1:4" ht="15.75" x14ac:dyDescent="0.25">
      <c r="A309" s="99" t="s">
        <v>109</v>
      </c>
      <c r="B309" s="34">
        <f t="shared" ref="B309" si="71">B310+B311+B312+B313</f>
        <v>762.17</v>
      </c>
      <c r="C309" s="34"/>
      <c r="D309" s="93" t="s">
        <v>131</v>
      </c>
    </row>
    <row r="310" spans="1:4" ht="15.75" x14ac:dyDescent="0.25">
      <c r="A310" s="102" t="s">
        <v>132</v>
      </c>
      <c r="B310" s="34">
        <v>762.17</v>
      </c>
      <c r="C310" s="34"/>
      <c r="D310" s="91" t="s">
        <v>133</v>
      </c>
    </row>
    <row r="311" spans="1:4" ht="15.75" x14ac:dyDescent="0.25">
      <c r="A311" s="101" t="s">
        <v>134</v>
      </c>
      <c r="B311" s="34">
        <v>0</v>
      </c>
      <c r="C311" s="34"/>
      <c r="D311" s="91" t="s">
        <v>135</v>
      </c>
    </row>
    <row r="312" spans="1:4" ht="15.75" x14ac:dyDescent="0.25">
      <c r="A312" s="101" t="s">
        <v>136</v>
      </c>
      <c r="B312" s="34">
        <v>0</v>
      </c>
      <c r="C312" s="34"/>
      <c r="D312" s="91" t="s">
        <v>137</v>
      </c>
    </row>
    <row r="313" spans="1:4" ht="15.75" x14ac:dyDescent="0.25">
      <c r="A313" s="101" t="s">
        <v>127</v>
      </c>
      <c r="B313" s="34">
        <v>0</v>
      </c>
      <c r="C313" s="34"/>
      <c r="D313" s="91" t="s">
        <v>128</v>
      </c>
    </row>
    <row r="314" spans="1:4" ht="30" customHeight="1" x14ac:dyDescent="0.25">
      <c r="A314" s="45" t="s">
        <v>138</v>
      </c>
      <c r="B314" s="34">
        <f t="shared" ref="B314" si="72">B315-B316</f>
        <v>2930.2000000000003</v>
      </c>
      <c r="C314" s="34"/>
      <c r="D314" s="131" t="s">
        <v>139</v>
      </c>
    </row>
    <row r="315" spans="1:4" ht="15.75" x14ac:dyDescent="0.25">
      <c r="A315" s="99" t="s">
        <v>140</v>
      </c>
      <c r="B315" s="34">
        <v>2945.3</v>
      </c>
      <c r="C315" s="34"/>
      <c r="D315" s="89" t="s">
        <v>141</v>
      </c>
    </row>
    <row r="316" spans="1:4" ht="15.75" x14ac:dyDescent="0.25">
      <c r="A316" s="99" t="s">
        <v>142</v>
      </c>
      <c r="B316" s="34">
        <v>15.1</v>
      </c>
      <c r="C316" s="34"/>
      <c r="D316" s="89" t="s">
        <v>143</v>
      </c>
    </row>
    <row r="317" spans="1:4" ht="15.75" x14ac:dyDescent="0.25">
      <c r="A317" s="46" t="s">
        <v>144</v>
      </c>
      <c r="B317" s="34">
        <v>-189</v>
      </c>
      <c r="C317" s="34"/>
      <c r="D317" s="89" t="s">
        <v>145</v>
      </c>
    </row>
    <row r="318" spans="1:4" ht="15.75" x14ac:dyDescent="0.25">
      <c r="A318" s="47" t="s">
        <v>146</v>
      </c>
      <c r="B318" s="34">
        <f t="shared" ref="B318" si="73">B321</f>
        <v>4428.3</v>
      </c>
      <c r="C318" s="34"/>
      <c r="D318" s="91" t="s">
        <v>147</v>
      </c>
    </row>
    <row r="319" spans="1:4" ht="15.75" x14ac:dyDescent="0.25">
      <c r="A319" s="41" t="s">
        <v>148</v>
      </c>
      <c r="B319" s="34">
        <f t="shared" ref="B319:B320" si="74">B320</f>
        <v>4428.3</v>
      </c>
      <c r="C319" s="34"/>
      <c r="D319" s="91" t="s">
        <v>149</v>
      </c>
    </row>
    <row r="320" spans="1:4" ht="15.75" x14ac:dyDescent="0.25">
      <c r="A320" s="104" t="s">
        <v>150</v>
      </c>
      <c r="B320" s="34">
        <f t="shared" si="74"/>
        <v>4428.3</v>
      </c>
      <c r="C320" s="34"/>
      <c r="D320" s="91" t="s">
        <v>151</v>
      </c>
    </row>
    <row r="321" spans="1:4" ht="15.75" x14ac:dyDescent="0.25">
      <c r="A321" s="104" t="s">
        <v>152</v>
      </c>
      <c r="B321" s="34">
        <f t="shared" ref="B321" si="75">B322+B323+B324+B325</f>
        <v>4428.3</v>
      </c>
      <c r="C321" s="34"/>
      <c r="D321" s="91" t="s">
        <v>153</v>
      </c>
    </row>
    <row r="322" spans="1:4" ht="15.75" x14ac:dyDescent="0.25">
      <c r="A322" s="105" t="s">
        <v>154</v>
      </c>
      <c r="B322" s="34">
        <v>0</v>
      </c>
      <c r="C322" s="34"/>
      <c r="D322" s="106" t="s">
        <v>155</v>
      </c>
    </row>
    <row r="323" spans="1:4" ht="15.75" x14ac:dyDescent="0.25">
      <c r="A323" s="105" t="s">
        <v>156</v>
      </c>
      <c r="B323" s="34">
        <v>-118.3</v>
      </c>
      <c r="C323" s="34"/>
      <c r="D323" s="106" t="s">
        <v>157</v>
      </c>
    </row>
    <row r="324" spans="1:4" ht="15.75" x14ac:dyDescent="0.25">
      <c r="A324" s="105" t="s">
        <v>158</v>
      </c>
      <c r="B324" s="34">
        <v>0</v>
      </c>
      <c r="C324" s="34"/>
      <c r="D324" s="106" t="s">
        <v>159</v>
      </c>
    </row>
    <row r="325" spans="1:4" ht="15.75" x14ac:dyDescent="0.25">
      <c r="A325" s="105" t="s">
        <v>160</v>
      </c>
      <c r="B325" s="34">
        <f>B326+B329</f>
        <v>4546.6000000000004</v>
      </c>
      <c r="C325" s="34"/>
      <c r="D325" s="106" t="s">
        <v>161</v>
      </c>
    </row>
    <row r="326" spans="1:4" ht="15.75" x14ac:dyDescent="0.25">
      <c r="A326" s="107" t="s">
        <v>162</v>
      </c>
      <c r="B326" s="34">
        <f t="shared" ref="B326" si="76">B327+B328</f>
        <v>7067</v>
      </c>
      <c r="C326" s="34"/>
      <c r="D326" s="108" t="s">
        <v>163</v>
      </c>
    </row>
    <row r="327" spans="1:4" ht="15.75" x14ac:dyDescent="0.25">
      <c r="A327" s="109" t="s">
        <v>164</v>
      </c>
      <c r="B327" s="34">
        <v>5456.4</v>
      </c>
      <c r="C327" s="34"/>
      <c r="D327" s="94" t="s">
        <v>165</v>
      </c>
    </row>
    <row r="328" spans="1:4" ht="15.75" x14ac:dyDescent="0.25">
      <c r="A328" s="109" t="s">
        <v>166</v>
      </c>
      <c r="B328" s="34">
        <v>1610.6</v>
      </c>
      <c r="C328" s="34"/>
      <c r="D328" s="89" t="s">
        <v>167</v>
      </c>
    </row>
    <row r="329" spans="1:4" ht="15.75" x14ac:dyDescent="0.25">
      <c r="A329" s="107" t="s">
        <v>168</v>
      </c>
      <c r="B329" s="34">
        <f t="shared" ref="B329" si="77">B330+B331+B332</f>
        <v>-2520.4</v>
      </c>
      <c r="C329" s="34"/>
      <c r="D329" s="108" t="s">
        <v>169</v>
      </c>
    </row>
    <row r="330" spans="1:4" ht="15.75" x14ac:dyDescent="0.25">
      <c r="A330" s="110" t="s">
        <v>170</v>
      </c>
      <c r="B330" s="34">
        <v>0</v>
      </c>
      <c r="C330" s="34"/>
      <c r="D330" s="89" t="s">
        <v>171</v>
      </c>
    </row>
    <row r="331" spans="1:4" ht="15.75" x14ac:dyDescent="0.25">
      <c r="A331" s="110" t="s">
        <v>172</v>
      </c>
      <c r="B331" s="34">
        <v>0</v>
      </c>
      <c r="C331" s="34"/>
      <c r="D331" s="89" t="s">
        <v>173</v>
      </c>
    </row>
    <row r="332" spans="1:4" ht="26.25" customHeight="1" x14ac:dyDescent="0.25">
      <c r="A332" s="48" t="s">
        <v>192</v>
      </c>
      <c r="B332" s="34">
        <v>-2520.4</v>
      </c>
      <c r="C332" s="34"/>
      <c r="D332" s="111" t="s">
        <v>191</v>
      </c>
    </row>
    <row r="333" spans="1:4" ht="15.75" x14ac:dyDescent="0.25">
      <c r="A333" s="107" t="s">
        <v>176</v>
      </c>
      <c r="B333" s="34">
        <v>0</v>
      </c>
      <c r="C333" s="34"/>
      <c r="D333" s="108" t="s">
        <v>177</v>
      </c>
    </row>
    <row r="334" spans="1:4" ht="36.75" customHeight="1" x14ac:dyDescent="0.25">
      <c r="A334" s="54" t="s">
        <v>178</v>
      </c>
      <c r="B334" s="34">
        <f t="shared" ref="B334" si="78">B283-(B231+B280)</f>
        <v>-1571.41266</v>
      </c>
      <c r="C334" s="34"/>
      <c r="D334" s="132" t="s">
        <v>211</v>
      </c>
    </row>
    <row r="335" spans="1:4" x14ac:dyDescent="0.25">
      <c r="A335" s="113"/>
      <c r="B335" s="113"/>
      <c r="C335" s="113"/>
      <c r="D335" s="113"/>
    </row>
    <row r="336" spans="1:4" ht="41.25" customHeight="1" x14ac:dyDescent="0.25">
      <c r="A336" s="114" t="s">
        <v>179</v>
      </c>
      <c r="B336" s="113"/>
      <c r="C336" s="113"/>
      <c r="D336" s="115" t="s">
        <v>230</v>
      </c>
    </row>
    <row r="337" spans="1:4" x14ac:dyDescent="0.25">
      <c r="A337" s="113"/>
      <c r="B337" s="113"/>
      <c r="C337" s="113"/>
      <c r="D337" s="113"/>
    </row>
    <row r="338" spans="1:4" x14ac:dyDescent="0.25">
      <c r="A338" s="113"/>
      <c r="B338" s="113"/>
      <c r="C338" s="113"/>
      <c r="D338" s="113"/>
    </row>
    <row r="339" spans="1:4" x14ac:dyDescent="0.25">
      <c r="A339" s="113"/>
      <c r="B339" s="113"/>
      <c r="C339" s="113"/>
      <c r="D339" s="113"/>
    </row>
    <row r="340" spans="1:4" x14ac:dyDescent="0.25">
      <c r="A340" s="113"/>
      <c r="B340" s="113"/>
      <c r="C340" s="113"/>
      <c r="D340" s="113"/>
    </row>
    <row r="341" spans="1:4" ht="18.75" x14ac:dyDescent="0.3">
      <c r="A341" s="171" t="s">
        <v>261</v>
      </c>
      <c r="B341" s="171"/>
      <c r="C341" s="171"/>
      <c r="D341" s="171"/>
    </row>
    <row r="342" spans="1:4" ht="18.75" x14ac:dyDescent="0.3">
      <c r="A342" s="171" t="s">
        <v>262</v>
      </c>
      <c r="B342" s="171"/>
      <c r="C342" s="171"/>
      <c r="D342" s="171"/>
    </row>
    <row r="343" spans="1:4" x14ac:dyDescent="0.25">
      <c r="A343" s="113"/>
      <c r="B343" s="113"/>
      <c r="C343" s="113"/>
      <c r="D343" s="113"/>
    </row>
    <row r="344" spans="1:4" ht="15.75" x14ac:dyDescent="0.25">
      <c r="A344" s="116" t="s">
        <v>0</v>
      </c>
      <c r="B344" s="178"/>
      <c r="C344" s="178"/>
      <c r="D344" s="117" t="s">
        <v>214</v>
      </c>
    </row>
    <row r="345" spans="1:4" ht="15.75" x14ac:dyDescent="0.25">
      <c r="A345" s="2" t="s">
        <v>1</v>
      </c>
      <c r="B345" s="53" t="s">
        <v>2</v>
      </c>
      <c r="C345" s="53" t="s">
        <v>3</v>
      </c>
      <c r="D345" s="93" t="s">
        <v>4</v>
      </c>
    </row>
    <row r="346" spans="1:4" ht="15.75" x14ac:dyDescent="0.25">
      <c r="A346" s="4" t="s">
        <v>5</v>
      </c>
      <c r="B346" s="69">
        <f t="shared" ref="B346" si="79">B347+B367+B370+B377</f>
        <v>2172.5131600000041</v>
      </c>
      <c r="C346" s="69"/>
      <c r="D346" s="92" t="s">
        <v>6</v>
      </c>
    </row>
    <row r="347" spans="1:4" ht="15.75" x14ac:dyDescent="0.25">
      <c r="A347" s="2" t="s">
        <v>7</v>
      </c>
      <c r="B347" s="34">
        <f t="shared" ref="B347" si="80">B348-B356</f>
        <v>7610.3900000000049</v>
      </c>
      <c r="C347" s="34"/>
      <c r="D347" s="91" t="s">
        <v>8</v>
      </c>
    </row>
    <row r="348" spans="1:4" ht="15.75" x14ac:dyDescent="0.25">
      <c r="A348" s="16" t="s">
        <v>9</v>
      </c>
      <c r="B348" s="34">
        <f t="shared" ref="B348" si="81">B349+B352+B355</f>
        <v>23127.490000000005</v>
      </c>
      <c r="C348" s="34"/>
      <c r="D348" s="89" t="s">
        <v>10</v>
      </c>
    </row>
    <row r="349" spans="1:4" ht="15.75" x14ac:dyDescent="0.25">
      <c r="A349" s="17" t="s">
        <v>11</v>
      </c>
      <c r="B349" s="34">
        <f t="shared" ref="B349" si="82">B350+B351</f>
        <v>23019.190000000002</v>
      </c>
      <c r="C349" s="34"/>
      <c r="D349" s="90" t="s">
        <v>12</v>
      </c>
    </row>
    <row r="350" spans="1:4" ht="15.75" x14ac:dyDescent="0.25">
      <c r="A350" s="17" t="s">
        <v>13</v>
      </c>
      <c r="B350" s="34">
        <v>22994.29</v>
      </c>
      <c r="C350" s="34"/>
      <c r="D350" s="90" t="s">
        <v>14</v>
      </c>
    </row>
    <row r="351" spans="1:4" ht="15.75" x14ac:dyDescent="0.25">
      <c r="A351" s="17" t="s">
        <v>15</v>
      </c>
      <c r="B351" s="34">
        <v>24.9</v>
      </c>
      <c r="C351" s="34"/>
      <c r="D351" s="90" t="s">
        <v>16</v>
      </c>
    </row>
    <row r="352" spans="1:4" ht="15.75" x14ac:dyDescent="0.25">
      <c r="A352" s="17" t="s">
        <v>17</v>
      </c>
      <c r="B352" s="34">
        <f t="shared" ref="B352" si="83">B353+B354</f>
        <v>69.900000000000006</v>
      </c>
      <c r="C352" s="34"/>
      <c r="D352" s="90" t="s">
        <v>18</v>
      </c>
    </row>
    <row r="353" spans="1:4" ht="15.75" x14ac:dyDescent="0.25">
      <c r="A353" s="17" t="s">
        <v>19</v>
      </c>
      <c r="B353" s="34">
        <v>68.900000000000006</v>
      </c>
      <c r="C353" s="34"/>
      <c r="D353" s="90" t="s">
        <v>20</v>
      </c>
    </row>
    <row r="354" spans="1:4" ht="15.75" x14ac:dyDescent="0.25">
      <c r="A354" s="17" t="s">
        <v>15</v>
      </c>
      <c r="B354" s="34">
        <v>1</v>
      </c>
      <c r="C354" s="34"/>
      <c r="D354" s="90" t="s">
        <v>16</v>
      </c>
    </row>
    <row r="355" spans="1:4" ht="15.75" customHeight="1" x14ac:dyDescent="0.25">
      <c r="A355" s="18" t="s">
        <v>21</v>
      </c>
      <c r="B355" s="34">
        <v>38.4</v>
      </c>
      <c r="C355" s="34"/>
      <c r="D355" s="90" t="s">
        <v>22</v>
      </c>
    </row>
    <row r="356" spans="1:4" ht="15.75" x14ac:dyDescent="0.25">
      <c r="A356" s="16" t="s">
        <v>23</v>
      </c>
      <c r="B356" s="34">
        <f t="shared" ref="B356:C356" si="84">B357+B363</f>
        <v>15517.1</v>
      </c>
      <c r="C356" s="34">
        <f t="shared" si="84"/>
        <v>18255.400000000001</v>
      </c>
      <c r="D356" s="89" t="s">
        <v>24</v>
      </c>
    </row>
    <row r="357" spans="1:4" ht="15.75" x14ac:dyDescent="0.25">
      <c r="A357" s="19" t="s">
        <v>25</v>
      </c>
      <c r="B357" s="34">
        <f t="shared" ref="B357:C357" si="85">B358+B359+B360+B361+B362</f>
        <v>6724.7000000000007</v>
      </c>
      <c r="C357" s="34">
        <f t="shared" si="85"/>
        <v>7911.4000000000005</v>
      </c>
      <c r="D357" s="91" t="s">
        <v>26</v>
      </c>
    </row>
    <row r="358" spans="1:4" ht="15.75" x14ac:dyDescent="0.25">
      <c r="A358" s="20" t="s">
        <v>27</v>
      </c>
      <c r="B358" s="34">
        <v>1926.4</v>
      </c>
      <c r="C358" s="34">
        <v>2266.3000000000002</v>
      </c>
      <c r="D358" s="89" t="s">
        <v>28</v>
      </c>
    </row>
    <row r="359" spans="1:4" ht="15.75" x14ac:dyDescent="0.25">
      <c r="A359" s="20" t="s">
        <v>29</v>
      </c>
      <c r="B359" s="34">
        <v>3626.4</v>
      </c>
      <c r="C359" s="34">
        <v>4266.3</v>
      </c>
      <c r="D359" s="89" t="s">
        <v>30</v>
      </c>
    </row>
    <row r="360" spans="1:4" ht="15.75" x14ac:dyDescent="0.25">
      <c r="A360" s="19" t="s">
        <v>31</v>
      </c>
      <c r="B360" s="34">
        <v>1018.1</v>
      </c>
      <c r="C360" s="34">
        <v>1197.8</v>
      </c>
      <c r="D360" s="89" t="s">
        <v>32</v>
      </c>
    </row>
    <row r="361" spans="1:4" ht="15.75" x14ac:dyDescent="0.25">
      <c r="A361" s="19" t="s">
        <v>33</v>
      </c>
      <c r="B361" s="34">
        <v>134.30000000000001</v>
      </c>
      <c r="C361" s="34">
        <v>158</v>
      </c>
      <c r="D361" s="89" t="s">
        <v>34</v>
      </c>
    </row>
    <row r="362" spans="1:4" ht="15.75" x14ac:dyDescent="0.25">
      <c r="A362" s="19" t="s">
        <v>35</v>
      </c>
      <c r="B362" s="34">
        <v>19.5</v>
      </c>
      <c r="C362" s="34">
        <v>23</v>
      </c>
      <c r="D362" s="89" t="s">
        <v>36</v>
      </c>
    </row>
    <row r="363" spans="1:4" ht="15.75" x14ac:dyDescent="0.25">
      <c r="A363" s="19" t="s">
        <v>37</v>
      </c>
      <c r="B363" s="34">
        <f t="shared" ref="B363:C363" si="86">B364+B365+B366</f>
        <v>8792.4</v>
      </c>
      <c r="C363" s="34">
        <f t="shared" si="86"/>
        <v>10344</v>
      </c>
      <c r="D363" s="91" t="s">
        <v>38</v>
      </c>
    </row>
    <row r="364" spans="1:4" ht="15.75" x14ac:dyDescent="0.25">
      <c r="A364" s="21" t="s">
        <v>39</v>
      </c>
      <c r="B364" s="50">
        <v>2198.1</v>
      </c>
      <c r="C364" s="50">
        <v>2586</v>
      </c>
      <c r="D364" s="89" t="s">
        <v>40</v>
      </c>
    </row>
    <row r="365" spans="1:4" ht="15.75" x14ac:dyDescent="0.25">
      <c r="A365" s="21" t="s">
        <v>41</v>
      </c>
      <c r="B365" s="34">
        <v>6594.3</v>
      </c>
      <c r="C365" s="34">
        <v>7758</v>
      </c>
      <c r="D365" s="89" t="s">
        <v>42</v>
      </c>
    </row>
    <row r="366" spans="1:4" ht="15.75" x14ac:dyDescent="0.25">
      <c r="A366" s="21" t="s">
        <v>43</v>
      </c>
      <c r="B366" s="34">
        <v>0</v>
      </c>
      <c r="C366" s="34">
        <v>0</v>
      </c>
      <c r="D366" s="89" t="s">
        <v>44</v>
      </c>
    </row>
    <row r="367" spans="1:4" ht="15.75" x14ac:dyDescent="0.25">
      <c r="A367" s="2" t="s">
        <v>45</v>
      </c>
      <c r="B367" s="34">
        <f t="shared" ref="B367" si="87">B368-B369</f>
        <v>-4103.9768400000003</v>
      </c>
      <c r="C367" s="34"/>
      <c r="D367" s="91" t="s">
        <v>46</v>
      </c>
    </row>
    <row r="368" spans="1:4" ht="15.75" x14ac:dyDescent="0.25">
      <c r="A368" s="16" t="s">
        <v>47</v>
      </c>
      <c r="B368" s="34">
        <f>'[1]جدول الخدمات'!$K$22</f>
        <v>838.64149999999995</v>
      </c>
      <c r="C368" s="34"/>
      <c r="D368" s="89" t="s">
        <v>48</v>
      </c>
    </row>
    <row r="369" spans="1:4" ht="15.75" x14ac:dyDescent="0.25">
      <c r="A369" s="16" t="s">
        <v>49</v>
      </c>
      <c r="B369" s="34">
        <v>4942.61834</v>
      </c>
      <c r="C369" s="34"/>
      <c r="D369" s="93" t="s">
        <v>50</v>
      </c>
    </row>
    <row r="370" spans="1:4" ht="15.75" x14ac:dyDescent="0.25">
      <c r="A370" s="2" t="s">
        <v>51</v>
      </c>
      <c r="B370" s="34">
        <f t="shared" ref="B370" si="88">B371+B372</f>
        <v>-346.2000000000001</v>
      </c>
      <c r="C370" s="34"/>
      <c r="D370" s="91" t="s">
        <v>52</v>
      </c>
    </row>
    <row r="371" spans="1:4" ht="15.75" x14ac:dyDescent="0.25">
      <c r="A371" s="22" t="s">
        <v>53</v>
      </c>
      <c r="B371" s="34">
        <v>14.2</v>
      </c>
      <c r="C371" s="34"/>
      <c r="D371" s="94" t="s">
        <v>54</v>
      </c>
    </row>
    <row r="372" spans="1:4" ht="15.75" x14ac:dyDescent="0.25">
      <c r="A372" s="22" t="s">
        <v>55</v>
      </c>
      <c r="B372" s="34">
        <f t="shared" ref="B372" si="89">B373-B374</f>
        <v>-360.40000000000009</v>
      </c>
      <c r="C372" s="34"/>
      <c r="D372" s="94" t="s">
        <v>56</v>
      </c>
    </row>
    <row r="373" spans="1:4" ht="15.75" x14ac:dyDescent="0.25">
      <c r="A373" s="23" t="s">
        <v>57</v>
      </c>
      <c r="B373" s="34">
        <v>109.4</v>
      </c>
      <c r="C373" s="34"/>
      <c r="D373" s="94" t="s">
        <v>58</v>
      </c>
    </row>
    <row r="374" spans="1:4" ht="15.75" x14ac:dyDescent="0.25">
      <c r="A374" s="23" t="s">
        <v>59</v>
      </c>
      <c r="B374" s="34">
        <f>B375+B376</f>
        <v>469.80000000000007</v>
      </c>
      <c r="C374" s="34"/>
      <c r="D374" s="94" t="s">
        <v>60</v>
      </c>
    </row>
    <row r="375" spans="1:4" ht="15.75" x14ac:dyDescent="0.25">
      <c r="A375" s="24" t="s">
        <v>61</v>
      </c>
      <c r="B375" s="34">
        <v>272.70000000000005</v>
      </c>
      <c r="C375" s="34"/>
      <c r="D375" s="97" t="s">
        <v>199</v>
      </c>
    </row>
    <row r="376" spans="1:4" ht="15.75" x14ac:dyDescent="0.25">
      <c r="A376" s="24" t="s">
        <v>62</v>
      </c>
      <c r="B376" s="34">
        <v>197.1</v>
      </c>
      <c r="C376" s="34"/>
      <c r="D376" s="97" t="s">
        <v>200</v>
      </c>
    </row>
    <row r="377" spans="1:4" ht="15.75" x14ac:dyDescent="0.25">
      <c r="A377" s="2" t="s">
        <v>63</v>
      </c>
      <c r="B377" s="34">
        <f t="shared" ref="B377" si="90">B378+B379</f>
        <v>-987.7</v>
      </c>
      <c r="C377" s="34"/>
      <c r="D377" s="91" t="s">
        <v>64</v>
      </c>
    </row>
    <row r="378" spans="1:4" ht="15.75" x14ac:dyDescent="0.25">
      <c r="A378" s="22" t="s">
        <v>65</v>
      </c>
      <c r="B378" s="34">
        <v>64.699999999999989</v>
      </c>
      <c r="C378" s="34"/>
      <c r="D378" s="89" t="s">
        <v>66</v>
      </c>
    </row>
    <row r="379" spans="1:4" ht="15.75" x14ac:dyDescent="0.25">
      <c r="A379" s="22" t="s">
        <v>67</v>
      </c>
      <c r="B379" s="34">
        <f t="shared" ref="B379" si="91">B380-B383</f>
        <v>-1052.4000000000001</v>
      </c>
      <c r="C379" s="34"/>
      <c r="D379" s="89" t="s">
        <v>68</v>
      </c>
    </row>
    <row r="380" spans="1:4" ht="15.75" x14ac:dyDescent="0.25">
      <c r="A380" s="23" t="s">
        <v>182</v>
      </c>
      <c r="B380" s="34">
        <f t="shared" ref="B380" si="92">B381+B382</f>
        <v>14.5</v>
      </c>
      <c r="C380" s="34"/>
      <c r="D380" s="89" t="s">
        <v>69</v>
      </c>
    </row>
    <row r="381" spans="1:4" ht="15.75" x14ac:dyDescent="0.25">
      <c r="A381" s="25" t="s">
        <v>180</v>
      </c>
      <c r="B381" s="34">
        <v>7.5</v>
      </c>
      <c r="C381" s="34"/>
      <c r="D381" s="94" t="s">
        <v>70</v>
      </c>
    </row>
    <row r="382" spans="1:4" ht="15.75" x14ac:dyDescent="0.25">
      <c r="A382" s="25" t="s">
        <v>181</v>
      </c>
      <c r="B382" s="34">
        <v>7</v>
      </c>
      <c r="C382" s="34"/>
      <c r="D382" s="97" t="s">
        <v>71</v>
      </c>
    </row>
    <row r="383" spans="1:4" ht="15.75" x14ac:dyDescent="0.25">
      <c r="A383" s="23" t="s">
        <v>183</v>
      </c>
      <c r="B383" s="34">
        <f t="shared" ref="B383" si="93">B384+B385</f>
        <v>1066.9000000000001</v>
      </c>
      <c r="C383" s="34"/>
      <c r="D383" s="89" t="s">
        <v>72</v>
      </c>
    </row>
    <row r="384" spans="1:4" ht="15.75" x14ac:dyDescent="0.25">
      <c r="A384" s="25" t="s">
        <v>184</v>
      </c>
      <c r="B384" s="34">
        <v>20</v>
      </c>
      <c r="C384" s="34"/>
      <c r="D384" s="94" t="s">
        <v>73</v>
      </c>
    </row>
    <row r="385" spans="1:4" ht="15.75" x14ac:dyDescent="0.25">
      <c r="A385" s="25" t="s">
        <v>185</v>
      </c>
      <c r="B385" s="34">
        <f t="shared" ref="B385" si="94">B386+B387</f>
        <v>1046.9000000000001</v>
      </c>
      <c r="C385" s="34"/>
      <c r="D385" s="97" t="s">
        <v>74</v>
      </c>
    </row>
    <row r="386" spans="1:4" ht="15.75" x14ac:dyDescent="0.25">
      <c r="A386" s="21" t="s">
        <v>193</v>
      </c>
      <c r="B386" s="34">
        <v>1022.4</v>
      </c>
      <c r="C386" s="34"/>
      <c r="D386" s="89" t="s">
        <v>75</v>
      </c>
    </row>
    <row r="387" spans="1:4" ht="16.5" thickBot="1" x14ac:dyDescent="0.3">
      <c r="A387" s="21" t="s">
        <v>194</v>
      </c>
      <c r="B387" s="38">
        <v>24.5</v>
      </c>
      <c r="C387" s="38"/>
      <c r="D387" s="89" t="s">
        <v>76</v>
      </c>
    </row>
    <row r="388" spans="1:4" ht="19.5" customHeight="1" x14ac:dyDescent="0.25">
      <c r="A388" s="118" t="s">
        <v>77</v>
      </c>
      <c r="B388" s="64"/>
      <c r="C388" s="64"/>
      <c r="D388" s="119" t="s">
        <v>78</v>
      </c>
    </row>
    <row r="389" spans="1:4" ht="39.75" customHeight="1" x14ac:dyDescent="0.25">
      <c r="A389" s="120" t="s">
        <v>296</v>
      </c>
      <c r="B389" s="121"/>
      <c r="C389" s="122"/>
      <c r="D389" s="123" t="s">
        <v>291</v>
      </c>
    </row>
    <row r="390" spans="1:4" ht="15.75" x14ac:dyDescent="0.25">
      <c r="A390" s="124" t="s">
        <v>190</v>
      </c>
      <c r="B390" s="122"/>
      <c r="C390" s="122"/>
      <c r="D390" s="125" t="s">
        <v>189</v>
      </c>
    </row>
    <row r="391" spans="1:4" ht="18.75" x14ac:dyDescent="0.3">
      <c r="A391" s="171" t="s">
        <v>261</v>
      </c>
      <c r="B391" s="171"/>
      <c r="C391" s="171"/>
      <c r="D391" s="171"/>
    </row>
    <row r="392" spans="1:4" ht="18.75" x14ac:dyDescent="0.3">
      <c r="A392" s="171" t="s">
        <v>262</v>
      </c>
      <c r="B392" s="171"/>
      <c r="C392" s="171"/>
      <c r="D392" s="171"/>
    </row>
    <row r="393" spans="1:4" ht="16.5" thickBot="1" x14ac:dyDescent="0.3">
      <c r="A393" s="126" t="s">
        <v>79</v>
      </c>
      <c r="B393" s="180"/>
      <c r="C393" s="180"/>
      <c r="D393" s="117" t="s">
        <v>214</v>
      </c>
    </row>
    <row r="394" spans="1:4" ht="15.75" x14ac:dyDescent="0.25">
      <c r="A394" s="2" t="s">
        <v>1</v>
      </c>
      <c r="B394" s="63" t="s">
        <v>2</v>
      </c>
      <c r="C394" s="63" t="s">
        <v>3</v>
      </c>
      <c r="D394" s="89" t="s">
        <v>80</v>
      </c>
    </row>
    <row r="395" spans="1:4" ht="15.75" x14ac:dyDescent="0.25">
      <c r="A395" s="4" t="s">
        <v>81</v>
      </c>
      <c r="B395" s="34">
        <f t="shared" ref="B395" si="95">B396-B397</f>
        <v>14.3</v>
      </c>
      <c r="C395" s="34"/>
      <c r="D395" s="92" t="s">
        <v>82</v>
      </c>
    </row>
    <row r="396" spans="1:4" ht="15.75" x14ac:dyDescent="0.25">
      <c r="A396" s="2" t="s">
        <v>83</v>
      </c>
      <c r="B396" s="34">
        <v>14.3</v>
      </c>
      <c r="C396" s="34"/>
      <c r="D396" s="89" t="s">
        <v>84</v>
      </c>
    </row>
    <row r="397" spans="1:4" ht="15.75" x14ac:dyDescent="0.25">
      <c r="A397" s="2" t="s">
        <v>85</v>
      </c>
      <c r="B397" s="34">
        <v>0</v>
      </c>
      <c r="C397" s="34"/>
      <c r="D397" s="93" t="s">
        <v>86</v>
      </c>
    </row>
    <row r="398" spans="1:4" ht="15.75" x14ac:dyDescent="0.25">
      <c r="A398" s="98" t="s">
        <v>87</v>
      </c>
      <c r="B398" s="34">
        <f t="shared" ref="B398" si="96">B399+B402+B417+B433</f>
        <v>-3857.7200000000003</v>
      </c>
      <c r="C398" s="34"/>
      <c r="D398" s="92" t="s">
        <v>88</v>
      </c>
    </row>
    <row r="399" spans="1:4" ht="15.75" x14ac:dyDescent="0.25">
      <c r="A399" s="40" t="s">
        <v>89</v>
      </c>
      <c r="B399" s="34">
        <f t="shared" ref="B399" si="97">B400-B401</f>
        <v>1511.9</v>
      </c>
      <c r="C399" s="34"/>
      <c r="D399" s="91" t="s">
        <v>90</v>
      </c>
    </row>
    <row r="400" spans="1:4" ht="15.75" x14ac:dyDescent="0.25">
      <c r="A400" s="2" t="s">
        <v>91</v>
      </c>
      <c r="B400" s="34">
        <v>61.6</v>
      </c>
      <c r="C400" s="34"/>
      <c r="D400" s="91" t="s">
        <v>92</v>
      </c>
    </row>
    <row r="401" spans="1:4" ht="15.75" x14ac:dyDescent="0.25">
      <c r="A401" s="2" t="s">
        <v>93</v>
      </c>
      <c r="B401" s="34">
        <v>-1450.3000000000002</v>
      </c>
      <c r="C401" s="34"/>
      <c r="D401" s="91" t="s">
        <v>94</v>
      </c>
    </row>
    <row r="402" spans="1:4" ht="15.75" x14ac:dyDescent="0.25">
      <c r="A402" s="40" t="s">
        <v>95</v>
      </c>
      <c r="B402" s="34">
        <f t="shared" ref="B402" si="98">B403-B410</f>
        <v>-4971.5000000000009</v>
      </c>
      <c r="C402" s="34"/>
      <c r="D402" s="92" t="s">
        <v>96</v>
      </c>
    </row>
    <row r="403" spans="1:4" ht="15.75" x14ac:dyDescent="0.25">
      <c r="A403" s="99" t="s">
        <v>97</v>
      </c>
      <c r="B403" s="34">
        <f t="shared" ref="B403" si="99">B404+B407</f>
        <v>-4947.9000000000005</v>
      </c>
      <c r="C403" s="34"/>
      <c r="D403" s="91" t="s">
        <v>98</v>
      </c>
    </row>
    <row r="404" spans="1:4" ht="15.75" x14ac:dyDescent="0.25">
      <c r="A404" s="40" t="s">
        <v>99</v>
      </c>
      <c r="B404" s="34">
        <f t="shared" ref="B404" si="100">B405-B406</f>
        <v>-4948.2000000000007</v>
      </c>
      <c r="C404" s="34"/>
      <c r="D404" s="92" t="s">
        <v>100</v>
      </c>
    </row>
    <row r="405" spans="1:4" ht="15.75" x14ac:dyDescent="0.25">
      <c r="A405" s="41" t="s">
        <v>101</v>
      </c>
      <c r="B405" s="34">
        <v>3198.6</v>
      </c>
      <c r="C405" s="34"/>
      <c r="D405" s="91" t="s">
        <v>102</v>
      </c>
    </row>
    <row r="406" spans="1:4" ht="15.75" x14ac:dyDescent="0.25">
      <c r="A406" s="41" t="s">
        <v>103</v>
      </c>
      <c r="B406" s="34">
        <v>8146.8</v>
      </c>
      <c r="C406" s="34"/>
      <c r="D406" s="91" t="s">
        <v>104</v>
      </c>
    </row>
    <row r="407" spans="1:4" ht="15.75" x14ac:dyDescent="0.25">
      <c r="A407" s="40" t="s">
        <v>105</v>
      </c>
      <c r="B407" s="34">
        <f t="shared" ref="B407" si="101">B408-B409</f>
        <v>0.3</v>
      </c>
      <c r="C407" s="34"/>
      <c r="D407" s="92" t="s">
        <v>106</v>
      </c>
    </row>
    <row r="408" spans="1:4" ht="15.75" x14ac:dyDescent="0.25">
      <c r="A408" s="41" t="s">
        <v>107</v>
      </c>
      <c r="B408" s="34">
        <v>0.5</v>
      </c>
      <c r="C408" s="34"/>
      <c r="D408" s="91" t="s">
        <v>102</v>
      </c>
    </row>
    <row r="409" spans="1:4" ht="15.75" x14ac:dyDescent="0.25">
      <c r="A409" s="41" t="s">
        <v>108</v>
      </c>
      <c r="B409" s="34">
        <v>0.2</v>
      </c>
      <c r="C409" s="34"/>
      <c r="D409" s="91" t="s">
        <v>104</v>
      </c>
    </row>
    <row r="410" spans="1:4" ht="15.75" x14ac:dyDescent="0.25">
      <c r="A410" s="99" t="s">
        <v>109</v>
      </c>
      <c r="B410" s="34">
        <f t="shared" ref="B410" si="102">B411+B414</f>
        <v>23.6</v>
      </c>
      <c r="C410" s="34"/>
      <c r="D410" s="93" t="s">
        <v>110</v>
      </c>
    </row>
    <row r="411" spans="1:4" ht="15.75" x14ac:dyDescent="0.25">
      <c r="A411" s="41" t="s">
        <v>111</v>
      </c>
      <c r="B411" s="34">
        <f t="shared" ref="B411" si="103">B412-B413</f>
        <v>0</v>
      </c>
      <c r="C411" s="34"/>
      <c r="D411" s="91" t="s">
        <v>100</v>
      </c>
    </row>
    <row r="412" spans="1:4" ht="15.75" x14ac:dyDescent="0.25">
      <c r="A412" s="41" t="s">
        <v>112</v>
      </c>
      <c r="B412" s="34">
        <v>0</v>
      </c>
      <c r="C412" s="34"/>
      <c r="D412" s="91" t="s">
        <v>102</v>
      </c>
    </row>
    <row r="413" spans="1:4" ht="15.75" x14ac:dyDescent="0.25">
      <c r="A413" s="41" t="s">
        <v>108</v>
      </c>
      <c r="B413" s="34">
        <v>0</v>
      </c>
      <c r="C413" s="34"/>
      <c r="D413" s="91" t="s">
        <v>104</v>
      </c>
    </row>
    <row r="414" spans="1:4" ht="15.75" x14ac:dyDescent="0.25">
      <c r="A414" s="42" t="s">
        <v>113</v>
      </c>
      <c r="B414" s="34">
        <f t="shared" ref="B414" si="104">B415-B416</f>
        <v>23.6</v>
      </c>
      <c r="C414" s="34"/>
      <c r="D414" s="91" t="s">
        <v>106</v>
      </c>
    </row>
    <row r="415" spans="1:4" ht="15.75" x14ac:dyDescent="0.25">
      <c r="A415" s="41" t="s">
        <v>112</v>
      </c>
      <c r="B415" s="34">
        <v>33.200000000000003</v>
      </c>
      <c r="C415" s="34"/>
      <c r="D415" s="91" t="s">
        <v>114</v>
      </c>
    </row>
    <row r="416" spans="1:4" ht="15.75" x14ac:dyDescent="0.25">
      <c r="A416" s="41" t="s">
        <v>115</v>
      </c>
      <c r="B416" s="34">
        <v>9.6</v>
      </c>
      <c r="C416" s="34"/>
      <c r="D416" s="91" t="s">
        <v>116</v>
      </c>
    </row>
    <row r="417" spans="1:4" ht="15.75" x14ac:dyDescent="0.25">
      <c r="A417" s="40" t="s">
        <v>117</v>
      </c>
      <c r="B417" s="34">
        <f t="shared" ref="B417" si="105">B418+B429+B432</f>
        <v>-2704.42</v>
      </c>
      <c r="C417" s="34"/>
      <c r="D417" s="92" t="s">
        <v>118</v>
      </c>
    </row>
    <row r="418" spans="1:4" ht="15.75" x14ac:dyDescent="0.25">
      <c r="A418" s="43" t="s">
        <v>119</v>
      </c>
      <c r="B418" s="34">
        <f t="shared" ref="B418" si="106">B419-B424</f>
        <v>-3898.7</v>
      </c>
      <c r="C418" s="34"/>
      <c r="D418" s="89" t="s">
        <v>120</v>
      </c>
    </row>
    <row r="419" spans="1:4" ht="15.75" x14ac:dyDescent="0.25">
      <c r="A419" s="99" t="s">
        <v>121</v>
      </c>
      <c r="B419" s="34">
        <f t="shared" ref="B419" si="107">B420+B421+B422+B423</f>
        <v>-2443.19</v>
      </c>
      <c r="C419" s="34"/>
      <c r="D419" s="91" t="s">
        <v>122</v>
      </c>
    </row>
    <row r="420" spans="1:4" ht="15.75" x14ac:dyDescent="0.25">
      <c r="A420" s="101" t="s">
        <v>123</v>
      </c>
      <c r="B420" s="34">
        <v>-3.8</v>
      </c>
      <c r="C420" s="34"/>
      <c r="D420" s="91" t="s">
        <v>124</v>
      </c>
    </row>
    <row r="421" spans="1:4" ht="15.75" x14ac:dyDescent="0.25">
      <c r="A421" s="44" t="s">
        <v>125</v>
      </c>
      <c r="B421" s="34">
        <v>-1400.7</v>
      </c>
      <c r="C421" s="34"/>
      <c r="D421" s="91" t="s">
        <v>126</v>
      </c>
    </row>
    <row r="422" spans="1:4" ht="15.75" x14ac:dyDescent="0.25">
      <c r="A422" s="101" t="s">
        <v>127</v>
      </c>
      <c r="B422" s="34">
        <v>-1038.69</v>
      </c>
      <c r="C422" s="34"/>
      <c r="D422" s="91" t="s">
        <v>128</v>
      </c>
    </row>
    <row r="423" spans="1:4" ht="15.75" x14ac:dyDescent="0.25">
      <c r="A423" s="101" t="s">
        <v>129</v>
      </c>
      <c r="B423" s="34">
        <v>0</v>
      </c>
      <c r="C423" s="34"/>
      <c r="D423" s="91" t="s">
        <v>130</v>
      </c>
    </row>
    <row r="424" spans="1:4" ht="15.75" x14ac:dyDescent="0.25">
      <c r="A424" s="99" t="s">
        <v>109</v>
      </c>
      <c r="B424" s="34">
        <f t="shared" ref="B424" si="108">B425+B426+B427+B428</f>
        <v>1455.51</v>
      </c>
      <c r="C424" s="34"/>
      <c r="D424" s="93" t="s">
        <v>131</v>
      </c>
    </row>
    <row r="425" spans="1:4" ht="15.75" x14ac:dyDescent="0.25">
      <c r="A425" s="102" t="s">
        <v>132</v>
      </c>
      <c r="B425" s="34">
        <v>51.51</v>
      </c>
      <c r="C425" s="34"/>
      <c r="D425" s="91" t="s">
        <v>133</v>
      </c>
    </row>
    <row r="426" spans="1:4" ht="15.75" x14ac:dyDescent="0.25">
      <c r="A426" s="101" t="s">
        <v>134</v>
      </c>
      <c r="B426" s="34">
        <v>1911.3</v>
      </c>
      <c r="C426" s="34"/>
      <c r="D426" s="91" t="s">
        <v>135</v>
      </c>
    </row>
    <row r="427" spans="1:4" ht="15.75" x14ac:dyDescent="0.25">
      <c r="A427" s="101" t="s">
        <v>136</v>
      </c>
      <c r="B427" s="34">
        <v>-507.3</v>
      </c>
      <c r="C427" s="34"/>
      <c r="D427" s="91" t="s">
        <v>137</v>
      </c>
    </row>
    <row r="428" spans="1:4" ht="15.75" x14ac:dyDescent="0.25">
      <c r="A428" s="101" t="s">
        <v>127</v>
      </c>
      <c r="B428" s="34">
        <v>0</v>
      </c>
      <c r="C428" s="34"/>
      <c r="D428" s="91" t="s">
        <v>128</v>
      </c>
    </row>
    <row r="429" spans="1:4" ht="24.75" customHeight="1" x14ac:dyDescent="0.25">
      <c r="A429" s="45" t="s">
        <v>138</v>
      </c>
      <c r="B429" s="34">
        <f t="shared" ref="B429" si="109">B430-B431</f>
        <v>1093.28</v>
      </c>
      <c r="C429" s="34"/>
      <c r="D429" s="103" t="s">
        <v>233</v>
      </c>
    </row>
    <row r="430" spans="1:4" ht="15.75" x14ac:dyDescent="0.25">
      <c r="A430" s="99" t="s">
        <v>140</v>
      </c>
      <c r="B430" s="34">
        <v>1063.98</v>
      </c>
      <c r="C430" s="34"/>
      <c r="D430" s="89" t="s">
        <v>141</v>
      </c>
    </row>
    <row r="431" spans="1:4" ht="15.75" x14ac:dyDescent="0.25">
      <c r="A431" s="99" t="s">
        <v>142</v>
      </c>
      <c r="B431" s="34">
        <v>-29.3</v>
      </c>
      <c r="C431" s="34"/>
      <c r="D431" s="89" t="s">
        <v>143</v>
      </c>
    </row>
    <row r="432" spans="1:4" ht="15.75" x14ac:dyDescent="0.25">
      <c r="A432" s="46" t="s">
        <v>144</v>
      </c>
      <c r="B432" s="34">
        <v>101</v>
      </c>
      <c r="C432" s="34"/>
      <c r="D432" s="89" t="s">
        <v>145</v>
      </c>
    </row>
    <row r="433" spans="1:4" ht="15.75" x14ac:dyDescent="0.25">
      <c r="A433" s="47" t="s">
        <v>146</v>
      </c>
      <c r="B433" s="34">
        <f t="shared" ref="B433" si="110">B436</f>
        <v>2306.3000000000002</v>
      </c>
      <c r="C433" s="34"/>
      <c r="D433" s="91" t="s">
        <v>147</v>
      </c>
    </row>
    <row r="434" spans="1:4" ht="15.75" x14ac:dyDescent="0.25">
      <c r="A434" s="41" t="s">
        <v>148</v>
      </c>
      <c r="B434" s="34">
        <f t="shared" ref="B434:B435" si="111">B435</f>
        <v>2306.3000000000002</v>
      </c>
      <c r="C434" s="34"/>
      <c r="D434" s="91" t="s">
        <v>149</v>
      </c>
    </row>
    <row r="435" spans="1:4" ht="15.75" x14ac:dyDescent="0.25">
      <c r="A435" s="104" t="s">
        <v>150</v>
      </c>
      <c r="B435" s="34">
        <f t="shared" si="111"/>
        <v>2306.3000000000002</v>
      </c>
      <c r="C435" s="34"/>
      <c r="D435" s="91" t="s">
        <v>151</v>
      </c>
    </row>
    <row r="436" spans="1:4" ht="15.75" x14ac:dyDescent="0.25">
      <c r="A436" s="104" t="s">
        <v>152</v>
      </c>
      <c r="B436" s="34">
        <f t="shared" ref="B436" si="112">B437+B438+B439+B440</f>
        <v>2306.3000000000002</v>
      </c>
      <c r="C436" s="34"/>
      <c r="D436" s="91" t="s">
        <v>153</v>
      </c>
    </row>
    <row r="437" spans="1:4" ht="15.75" x14ac:dyDescent="0.25">
      <c r="A437" s="105" t="s">
        <v>154</v>
      </c>
      <c r="B437" s="34">
        <v>485.4</v>
      </c>
      <c r="C437" s="34"/>
      <c r="D437" s="106" t="s">
        <v>155</v>
      </c>
    </row>
    <row r="438" spans="1:4" ht="15.75" x14ac:dyDescent="0.25">
      <c r="A438" s="105" t="s">
        <v>156</v>
      </c>
      <c r="B438" s="34">
        <v>-47.9</v>
      </c>
      <c r="C438" s="34"/>
      <c r="D438" s="106" t="s">
        <v>157</v>
      </c>
    </row>
    <row r="439" spans="1:4" ht="15.75" x14ac:dyDescent="0.25">
      <c r="A439" s="105" t="s">
        <v>158</v>
      </c>
      <c r="B439" s="34">
        <v>0</v>
      </c>
      <c r="C439" s="34"/>
      <c r="D439" s="106" t="s">
        <v>159</v>
      </c>
    </row>
    <row r="440" spans="1:4" ht="15.75" x14ac:dyDescent="0.25">
      <c r="A440" s="105" t="s">
        <v>160</v>
      </c>
      <c r="B440" s="34">
        <f>B441+B444</f>
        <v>1868.8000000000002</v>
      </c>
      <c r="C440" s="34"/>
      <c r="D440" s="106" t="s">
        <v>161</v>
      </c>
    </row>
    <row r="441" spans="1:4" ht="15.75" x14ac:dyDescent="0.25">
      <c r="A441" s="107" t="s">
        <v>162</v>
      </c>
      <c r="B441" s="34">
        <f t="shared" ref="B441" si="113">B442+B443</f>
        <v>-874.5</v>
      </c>
      <c r="C441" s="34"/>
      <c r="D441" s="108" t="s">
        <v>163</v>
      </c>
    </row>
    <row r="442" spans="1:4" ht="15.75" x14ac:dyDescent="0.25">
      <c r="A442" s="109" t="s">
        <v>164</v>
      </c>
      <c r="B442" s="34">
        <v>38.299999999999997</v>
      </c>
      <c r="C442" s="34"/>
      <c r="D442" s="94" t="s">
        <v>165</v>
      </c>
    </row>
    <row r="443" spans="1:4" ht="15.75" x14ac:dyDescent="0.25">
      <c r="A443" s="109" t="s">
        <v>166</v>
      </c>
      <c r="B443" s="34">
        <v>-912.8</v>
      </c>
      <c r="C443" s="34"/>
      <c r="D443" s="89" t="s">
        <v>167</v>
      </c>
    </row>
    <row r="444" spans="1:4" ht="15.75" x14ac:dyDescent="0.25">
      <c r="A444" s="107" t="s">
        <v>168</v>
      </c>
      <c r="B444" s="34">
        <f t="shared" ref="B444" si="114">B445+B446+B447</f>
        <v>2743.3</v>
      </c>
      <c r="C444" s="34"/>
      <c r="D444" s="108" t="s">
        <v>169</v>
      </c>
    </row>
    <row r="445" spans="1:4" ht="15.75" x14ac:dyDescent="0.25">
      <c r="A445" s="110" t="s">
        <v>170</v>
      </c>
      <c r="B445" s="34">
        <v>0</v>
      </c>
      <c r="C445" s="34"/>
      <c r="D445" s="89" t="s">
        <v>171</v>
      </c>
    </row>
    <row r="446" spans="1:4" ht="15.75" x14ac:dyDescent="0.25">
      <c r="A446" s="110" t="s">
        <v>172</v>
      </c>
      <c r="B446" s="34">
        <v>0</v>
      </c>
      <c r="C446" s="34"/>
      <c r="D446" s="89" t="s">
        <v>173</v>
      </c>
    </row>
    <row r="447" spans="1:4" ht="29.25" customHeight="1" x14ac:dyDescent="0.25">
      <c r="A447" s="48" t="s">
        <v>226</v>
      </c>
      <c r="B447" s="34">
        <v>2743.3</v>
      </c>
      <c r="C447" s="34"/>
      <c r="D447" s="111" t="s">
        <v>232</v>
      </c>
    </row>
    <row r="448" spans="1:4" ht="15.75" x14ac:dyDescent="0.25">
      <c r="A448" s="107" t="s">
        <v>176</v>
      </c>
      <c r="B448" s="34">
        <v>0</v>
      </c>
      <c r="C448" s="34"/>
      <c r="D448" s="108" t="s">
        <v>177</v>
      </c>
    </row>
    <row r="449" spans="1:8" ht="46.5" customHeight="1" x14ac:dyDescent="0.25">
      <c r="A449" s="49" t="s">
        <v>234</v>
      </c>
      <c r="B449" s="34">
        <f t="shared" ref="B449" si="115">B398-(B346+B395)</f>
        <v>-6044.5331600000045</v>
      </c>
      <c r="C449" s="34"/>
      <c r="D449" s="112" t="s">
        <v>198</v>
      </c>
    </row>
    <row r="450" spans="1:8" x14ac:dyDescent="0.25">
      <c r="A450" s="113"/>
      <c r="B450" s="113"/>
      <c r="C450" s="113"/>
      <c r="D450" s="113"/>
    </row>
    <row r="451" spans="1:8" ht="39.75" customHeight="1" x14ac:dyDescent="0.25">
      <c r="A451" s="133" t="s">
        <v>179</v>
      </c>
      <c r="B451" s="113"/>
      <c r="C451" s="113"/>
      <c r="D451" s="115" t="s">
        <v>235</v>
      </c>
    </row>
    <row r="452" spans="1:8" x14ac:dyDescent="0.25">
      <c r="A452" s="113"/>
      <c r="B452" s="113"/>
      <c r="C452" s="113"/>
      <c r="D452" s="113"/>
    </row>
    <row r="453" spans="1:8" x14ac:dyDescent="0.25">
      <c r="A453" s="113"/>
      <c r="B453" s="113"/>
      <c r="C453" s="113"/>
      <c r="D453" s="113"/>
    </row>
    <row r="454" spans="1:8" x14ac:dyDescent="0.25">
      <c r="A454" s="113"/>
      <c r="B454" s="113"/>
      <c r="C454" s="113"/>
      <c r="D454" s="113"/>
    </row>
    <row r="455" spans="1:8" x14ac:dyDescent="0.25">
      <c r="A455" s="113"/>
      <c r="B455" s="113"/>
      <c r="C455" s="113"/>
      <c r="D455" s="113"/>
    </row>
    <row r="456" spans="1:8" x14ac:dyDescent="0.25">
      <c r="A456" s="113"/>
      <c r="B456" s="113"/>
      <c r="C456" s="113"/>
      <c r="D456" s="113"/>
    </row>
    <row r="457" spans="1:8" x14ac:dyDescent="0.25">
      <c r="A457" s="113"/>
      <c r="B457" s="113"/>
      <c r="C457" s="113"/>
      <c r="D457" s="113"/>
    </row>
    <row r="458" spans="1:8" x14ac:dyDescent="0.25">
      <c r="A458" s="113"/>
      <c r="B458" s="113"/>
      <c r="C458" s="113"/>
      <c r="D458" s="113"/>
    </row>
    <row r="459" spans="1:8" ht="18.75" x14ac:dyDescent="0.3">
      <c r="A459" s="171" t="s">
        <v>263</v>
      </c>
      <c r="B459" s="171"/>
      <c r="C459" s="171"/>
      <c r="D459" s="171"/>
    </row>
    <row r="460" spans="1:8" ht="18.75" x14ac:dyDescent="0.3">
      <c r="A460" s="171" t="s">
        <v>264</v>
      </c>
      <c r="B460" s="171"/>
      <c r="C460" s="171"/>
      <c r="D460" s="171"/>
    </row>
    <row r="461" spans="1:8" x14ac:dyDescent="0.25">
      <c r="A461" s="113"/>
      <c r="B461" s="113"/>
      <c r="C461" s="113"/>
      <c r="D461" s="113"/>
    </row>
    <row r="462" spans="1:8" ht="15.75" x14ac:dyDescent="0.25">
      <c r="A462" s="134" t="s">
        <v>0</v>
      </c>
      <c r="B462" s="135"/>
      <c r="C462" s="135"/>
      <c r="D462" s="117" t="s">
        <v>214</v>
      </c>
      <c r="F462" s="39"/>
      <c r="G462" s="39"/>
      <c r="H462" s="39"/>
    </row>
    <row r="463" spans="1:8" ht="15.75" x14ac:dyDescent="0.25">
      <c r="A463" s="2" t="s">
        <v>1</v>
      </c>
      <c r="B463" s="136" t="s">
        <v>2</v>
      </c>
      <c r="C463" s="136" t="s">
        <v>3</v>
      </c>
      <c r="D463" s="93" t="s">
        <v>4</v>
      </c>
      <c r="F463" s="39"/>
      <c r="G463" s="39"/>
      <c r="H463" s="39"/>
    </row>
    <row r="464" spans="1:8" ht="15.75" x14ac:dyDescent="0.25">
      <c r="A464" s="4" t="s">
        <v>5</v>
      </c>
      <c r="B464" s="71">
        <f>B465+B485+B488+B495</f>
        <v>16092.4</v>
      </c>
      <c r="C464" s="71"/>
      <c r="D464" s="92" t="s">
        <v>6</v>
      </c>
      <c r="F464" s="79"/>
      <c r="G464" s="79"/>
      <c r="H464" s="80"/>
    </row>
    <row r="465" spans="1:8" ht="15.75" x14ac:dyDescent="0.25">
      <c r="A465" s="2" t="s">
        <v>7</v>
      </c>
      <c r="B465" s="72">
        <f>B466-B474</f>
        <v>36765</v>
      </c>
      <c r="C465" s="72"/>
      <c r="D465" s="92" t="s">
        <v>8</v>
      </c>
      <c r="F465" s="79"/>
      <c r="G465" s="79"/>
      <c r="H465" s="80"/>
    </row>
    <row r="466" spans="1:8" ht="15.75" x14ac:dyDescent="0.25">
      <c r="A466" s="16" t="s">
        <v>9</v>
      </c>
      <c r="B466" s="72">
        <f>B467+B470+B473</f>
        <v>90586.7</v>
      </c>
      <c r="C466" s="72"/>
      <c r="D466" s="100" t="s">
        <v>10</v>
      </c>
      <c r="F466" s="79"/>
      <c r="G466" s="79"/>
      <c r="H466" s="80"/>
    </row>
    <row r="467" spans="1:8" ht="15.75" x14ac:dyDescent="0.25">
      <c r="A467" s="17" t="s">
        <v>11</v>
      </c>
      <c r="B467" s="72">
        <f>B468+B469</f>
        <v>90167</v>
      </c>
      <c r="C467" s="72"/>
      <c r="D467" s="90" t="s">
        <v>12</v>
      </c>
      <c r="F467" s="79"/>
      <c r="G467" s="79"/>
      <c r="H467" s="80"/>
    </row>
    <row r="468" spans="1:8" ht="15.75" x14ac:dyDescent="0.25">
      <c r="A468" s="17" t="s">
        <v>13</v>
      </c>
      <c r="B468" s="72">
        <v>90076.2</v>
      </c>
      <c r="C468" s="72"/>
      <c r="D468" s="90" t="s">
        <v>14</v>
      </c>
      <c r="F468" s="79"/>
      <c r="G468" s="79"/>
      <c r="H468" s="80"/>
    </row>
    <row r="469" spans="1:8" ht="15.75" x14ac:dyDescent="0.25">
      <c r="A469" s="17" t="s">
        <v>15</v>
      </c>
      <c r="B469" s="72">
        <v>90.8</v>
      </c>
      <c r="C469" s="72"/>
      <c r="D469" s="90" t="s">
        <v>16</v>
      </c>
      <c r="F469" s="79"/>
      <c r="G469" s="79"/>
      <c r="H469" s="80"/>
    </row>
    <row r="470" spans="1:8" ht="15.75" x14ac:dyDescent="0.25">
      <c r="A470" s="17" t="s">
        <v>17</v>
      </c>
      <c r="B470" s="72">
        <f>B471+B472</f>
        <v>203.8</v>
      </c>
      <c r="C470" s="72"/>
      <c r="D470" s="90" t="s">
        <v>18</v>
      </c>
      <c r="F470" s="79"/>
      <c r="G470" s="79"/>
      <c r="H470" s="80"/>
    </row>
    <row r="471" spans="1:8" ht="15.75" x14ac:dyDescent="0.25">
      <c r="A471" s="17" t="s">
        <v>19</v>
      </c>
      <c r="B471" s="72">
        <v>187.9</v>
      </c>
      <c r="C471" s="72"/>
      <c r="D471" s="90" t="s">
        <v>20</v>
      </c>
      <c r="F471" s="79"/>
      <c r="G471" s="79"/>
      <c r="H471" s="80"/>
    </row>
    <row r="472" spans="1:8" ht="15.75" x14ac:dyDescent="0.25">
      <c r="A472" s="17" t="s">
        <v>15</v>
      </c>
      <c r="B472" s="72">
        <v>15.9</v>
      </c>
      <c r="C472" s="72"/>
      <c r="D472" s="90" t="s">
        <v>16</v>
      </c>
      <c r="F472" s="79"/>
      <c r="G472" s="79"/>
      <c r="H472" s="80"/>
    </row>
    <row r="473" spans="1:8" ht="19.5" customHeight="1" x14ac:dyDescent="0.25">
      <c r="A473" s="18" t="s">
        <v>21</v>
      </c>
      <c r="B473" s="72">
        <v>215.9</v>
      </c>
      <c r="C473" s="72"/>
      <c r="D473" s="90" t="s">
        <v>22</v>
      </c>
      <c r="F473" s="79"/>
      <c r="G473" s="79"/>
      <c r="H473" s="80"/>
    </row>
    <row r="474" spans="1:8" ht="15.75" x14ac:dyDescent="0.25">
      <c r="A474" s="67" t="s">
        <v>23</v>
      </c>
      <c r="B474" s="72">
        <f>B475+B481</f>
        <v>53821.7</v>
      </c>
      <c r="C474" s="72">
        <f>C475+C481</f>
        <v>63319.8</v>
      </c>
      <c r="D474" s="100" t="s">
        <v>24</v>
      </c>
      <c r="F474" s="79"/>
      <c r="G474" s="79"/>
      <c r="H474" s="80"/>
    </row>
    <row r="475" spans="1:8" ht="15.75" x14ac:dyDescent="0.25">
      <c r="A475" s="19" t="s">
        <v>25</v>
      </c>
      <c r="B475" s="72">
        <f>B476+B477+B478+B479+B480</f>
        <v>18966.7</v>
      </c>
      <c r="C475" s="72">
        <f>C476+C477+C478+C479+C480</f>
        <v>22313.800000000003</v>
      </c>
      <c r="D475" s="91" t="s">
        <v>26</v>
      </c>
      <c r="F475" s="79"/>
      <c r="G475" s="79"/>
      <c r="H475" s="80"/>
    </row>
    <row r="476" spans="1:8" ht="15.75" x14ac:dyDescent="0.25">
      <c r="A476" s="20" t="s">
        <v>27</v>
      </c>
      <c r="B476" s="72">
        <v>6056.2</v>
      </c>
      <c r="C476" s="72">
        <v>7124.9</v>
      </c>
      <c r="D476" s="89" t="s">
        <v>28</v>
      </c>
      <c r="F476" s="79"/>
      <c r="G476" s="79"/>
      <c r="H476" s="80"/>
    </row>
    <row r="477" spans="1:8" ht="15.75" x14ac:dyDescent="0.25">
      <c r="A477" s="20" t="s">
        <v>29</v>
      </c>
      <c r="B477" s="72">
        <v>7849.1</v>
      </c>
      <c r="C477" s="72">
        <v>9234.2000000000007</v>
      </c>
      <c r="D477" s="89" t="s">
        <v>30</v>
      </c>
      <c r="F477" s="79"/>
      <c r="G477" s="79"/>
      <c r="H477" s="80"/>
    </row>
    <row r="478" spans="1:8" ht="15.75" x14ac:dyDescent="0.25">
      <c r="A478" s="19" t="s">
        <v>31</v>
      </c>
      <c r="B478" s="72">
        <v>4190.2</v>
      </c>
      <c r="C478" s="72">
        <v>4929.6000000000004</v>
      </c>
      <c r="D478" s="89" t="s">
        <v>32</v>
      </c>
      <c r="F478" s="79"/>
      <c r="G478" s="79"/>
      <c r="H478" s="80"/>
    </row>
    <row r="479" spans="1:8" ht="15.75" x14ac:dyDescent="0.25">
      <c r="A479" s="19" t="s">
        <v>33</v>
      </c>
      <c r="B479" s="72">
        <v>841.8</v>
      </c>
      <c r="C479" s="72">
        <v>990.4</v>
      </c>
      <c r="D479" s="89" t="s">
        <v>34</v>
      </c>
      <c r="F479" s="79"/>
      <c r="G479" s="79"/>
      <c r="H479" s="80"/>
    </row>
    <row r="480" spans="1:8" ht="15.75" x14ac:dyDescent="0.25">
      <c r="A480" s="19" t="s">
        <v>35</v>
      </c>
      <c r="B480" s="72">
        <v>29.4</v>
      </c>
      <c r="C480" s="72">
        <v>34.700000000000003</v>
      </c>
      <c r="D480" s="89" t="s">
        <v>36</v>
      </c>
      <c r="F480" s="79"/>
      <c r="G480" s="79"/>
      <c r="H480" s="80"/>
    </row>
    <row r="481" spans="1:8" ht="15.75" x14ac:dyDescent="0.25">
      <c r="A481" s="19" t="s">
        <v>37</v>
      </c>
      <c r="B481" s="72">
        <f>B482+B483+B484</f>
        <v>34855</v>
      </c>
      <c r="C481" s="72">
        <f>C482+C483+C484</f>
        <v>41006</v>
      </c>
      <c r="D481" s="91" t="s">
        <v>38</v>
      </c>
      <c r="F481" s="79"/>
      <c r="G481" s="79"/>
      <c r="H481" s="80"/>
    </row>
    <row r="482" spans="1:8" ht="15.75" x14ac:dyDescent="0.25">
      <c r="A482" s="21" t="s">
        <v>39</v>
      </c>
      <c r="B482" s="72">
        <v>8713.7000000000007</v>
      </c>
      <c r="C482" s="72">
        <v>10251.4</v>
      </c>
      <c r="D482" s="89" t="s">
        <v>40</v>
      </c>
      <c r="F482" s="79"/>
      <c r="G482" s="79"/>
      <c r="H482" s="80"/>
    </row>
    <row r="483" spans="1:8" ht="15.75" x14ac:dyDescent="0.25">
      <c r="A483" s="21" t="s">
        <v>41</v>
      </c>
      <c r="B483" s="72">
        <v>26141.3</v>
      </c>
      <c r="C483" s="72">
        <v>30754.6</v>
      </c>
      <c r="D483" s="89" t="s">
        <v>42</v>
      </c>
      <c r="F483" s="79"/>
      <c r="G483" s="79"/>
      <c r="H483" s="80"/>
    </row>
    <row r="484" spans="1:8" ht="15.75" x14ac:dyDescent="0.25">
      <c r="A484" s="21" t="s">
        <v>43</v>
      </c>
      <c r="B484" s="72">
        <v>0</v>
      </c>
      <c r="C484" s="72">
        <v>0</v>
      </c>
      <c r="D484" s="89" t="s">
        <v>44</v>
      </c>
      <c r="F484" s="79"/>
      <c r="G484" s="79"/>
      <c r="H484" s="80"/>
    </row>
    <row r="485" spans="1:8" ht="15.75" x14ac:dyDescent="0.25">
      <c r="A485" s="2" t="s">
        <v>45</v>
      </c>
      <c r="B485" s="72">
        <f>B486-B487</f>
        <v>-14746.8</v>
      </c>
      <c r="C485" s="72"/>
      <c r="D485" s="92" t="s">
        <v>46</v>
      </c>
      <c r="F485" s="79"/>
      <c r="G485" s="79"/>
      <c r="H485" s="80"/>
    </row>
    <row r="486" spans="1:8" ht="15.75" x14ac:dyDescent="0.25">
      <c r="A486" s="16" t="s">
        <v>47</v>
      </c>
      <c r="B486" s="72">
        <v>2804.2</v>
      </c>
      <c r="C486" s="72"/>
      <c r="D486" s="89" t="s">
        <v>48</v>
      </c>
      <c r="F486" s="79"/>
      <c r="G486" s="79"/>
      <c r="H486" s="80"/>
    </row>
    <row r="487" spans="1:8" ht="15.75" x14ac:dyDescent="0.25">
      <c r="A487" s="16" t="s">
        <v>49</v>
      </c>
      <c r="B487" s="72">
        <v>17551</v>
      </c>
      <c r="C487" s="72"/>
      <c r="D487" s="93" t="s">
        <v>50</v>
      </c>
      <c r="F487" s="79"/>
      <c r="G487" s="79"/>
      <c r="H487" s="80"/>
    </row>
    <row r="488" spans="1:8" ht="15.75" x14ac:dyDescent="0.25">
      <c r="A488" s="2" t="s">
        <v>51</v>
      </c>
      <c r="B488" s="72">
        <f>B489+B490</f>
        <v>-1060.3999999999999</v>
      </c>
      <c r="C488" s="72"/>
      <c r="D488" s="92" t="s">
        <v>52</v>
      </c>
      <c r="F488" s="79"/>
      <c r="G488" s="79"/>
      <c r="H488" s="80"/>
    </row>
    <row r="489" spans="1:8" ht="15.75" x14ac:dyDescent="0.25">
      <c r="A489" s="22" t="s">
        <v>53</v>
      </c>
      <c r="B489" s="72">
        <v>40.9</v>
      </c>
      <c r="C489" s="72"/>
      <c r="D489" s="94" t="s">
        <v>54</v>
      </c>
      <c r="F489" s="79"/>
      <c r="G489" s="79"/>
      <c r="H489" s="80"/>
    </row>
    <row r="490" spans="1:8" ht="15.75" x14ac:dyDescent="0.25">
      <c r="A490" s="22" t="s">
        <v>55</v>
      </c>
      <c r="B490" s="72">
        <f>B491-B492</f>
        <v>-1101.3</v>
      </c>
      <c r="C490" s="72"/>
      <c r="D490" s="94" t="s">
        <v>56</v>
      </c>
      <c r="F490" s="79"/>
      <c r="G490" s="79"/>
      <c r="H490" s="80"/>
    </row>
    <row r="491" spans="1:8" ht="15.75" x14ac:dyDescent="0.25">
      <c r="A491" s="23" t="s">
        <v>57</v>
      </c>
      <c r="B491" s="72">
        <v>418.7</v>
      </c>
      <c r="C491" s="72"/>
      <c r="D491" s="94" t="s">
        <v>58</v>
      </c>
      <c r="F491" s="79"/>
      <c r="G491" s="79"/>
      <c r="H491" s="80"/>
    </row>
    <row r="492" spans="1:8" ht="15.75" x14ac:dyDescent="0.25">
      <c r="A492" s="23" t="s">
        <v>59</v>
      </c>
      <c r="B492" s="72">
        <f>B493+B494</f>
        <v>1520</v>
      </c>
      <c r="C492" s="72"/>
      <c r="D492" s="94" t="s">
        <v>60</v>
      </c>
      <c r="F492" s="79"/>
      <c r="G492" s="79"/>
      <c r="H492" s="80"/>
    </row>
    <row r="493" spans="1:8" ht="15.75" x14ac:dyDescent="0.25">
      <c r="A493" s="24" t="s">
        <v>61</v>
      </c>
      <c r="B493" s="72">
        <v>821.6</v>
      </c>
      <c r="C493" s="72"/>
      <c r="D493" s="95" t="s">
        <v>212</v>
      </c>
      <c r="F493" s="79"/>
      <c r="G493" s="79"/>
      <c r="H493" s="80"/>
    </row>
    <row r="494" spans="1:8" ht="15.75" x14ac:dyDescent="0.25">
      <c r="A494" s="24" t="s">
        <v>62</v>
      </c>
      <c r="B494" s="72">
        <v>698.4</v>
      </c>
      <c r="C494" s="72"/>
      <c r="D494" s="95" t="s">
        <v>213</v>
      </c>
      <c r="F494" s="79"/>
      <c r="G494" s="79"/>
      <c r="H494" s="80"/>
    </row>
    <row r="495" spans="1:8" ht="15.75" x14ac:dyDescent="0.25">
      <c r="A495" s="2" t="s">
        <v>63</v>
      </c>
      <c r="B495" s="72">
        <f>B496+B497</f>
        <v>-4865.3999999999996</v>
      </c>
      <c r="C495" s="72"/>
      <c r="D495" s="92" t="s">
        <v>64</v>
      </c>
      <c r="F495" s="79"/>
      <c r="G495" s="79"/>
      <c r="H495" s="80"/>
    </row>
    <row r="496" spans="1:8" ht="15.75" x14ac:dyDescent="0.25">
      <c r="A496" s="22" t="s">
        <v>65</v>
      </c>
      <c r="B496" s="72">
        <v>184.2</v>
      </c>
      <c r="C496" s="72"/>
      <c r="D496" s="89" t="s">
        <v>66</v>
      </c>
      <c r="F496" s="79"/>
      <c r="G496" s="79"/>
      <c r="H496" s="80"/>
    </row>
    <row r="497" spans="1:8" ht="15.75" x14ac:dyDescent="0.25">
      <c r="A497" s="22" t="s">
        <v>67</v>
      </c>
      <c r="B497" s="72">
        <f>B498-B501</f>
        <v>-5049.5999999999995</v>
      </c>
      <c r="C497" s="72"/>
      <c r="D497" s="89" t="s">
        <v>68</v>
      </c>
      <c r="F497" s="79"/>
      <c r="G497" s="79"/>
      <c r="H497" s="80"/>
    </row>
    <row r="498" spans="1:8" ht="15.75" x14ac:dyDescent="0.25">
      <c r="A498" s="23" t="s">
        <v>182</v>
      </c>
      <c r="B498" s="72">
        <f>B499+B500</f>
        <v>37.700000000000003</v>
      </c>
      <c r="C498" s="72"/>
      <c r="D498" s="89" t="s">
        <v>69</v>
      </c>
      <c r="F498" s="79"/>
      <c r="G498" s="79"/>
      <c r="H498" s="80"/>
    </row>
    <row r="499" spans="1:8" ht="15.75" x14ac:dyDescent="0.25">
      <c r="A499" s="25" t="s">
        <v>180</v>
      </c>
      <c r="B499" s="72">
        <v>19.5</v>
      </c>
      <c r="C499" s="72"/>
      <c r="D499" s="94" t="s">
        <v>70</v>
      </c>
      <c r="F499" s="79"/>
      <c r="G499" s="79"/>
      <c r="H499" s="80"/>
    </row>
    <row r="500" spans="1:8" ht="15.75" x14ac:dyDescent="0.25">
      <c r="A500" s="25" t="s">
        <v>181</v>
      </c>
      <c r="B500" s="72">
        <v>18.2</v>
      </c>
      <c r="C500" s="72"/>
      <c r="D500" s="97" t="s">
        <v>71</v>
      </c>
      <c r="F500" s="79"/>
      <c r="G500" s="79"/>
      <c r="H500" s="80"/>
    </row>
    <row r="501" spans="1:8" ht="15.75" x14ac:dyDescent="0.25">
      <c r="A501" s="23" t="s">
        <v>183</v>
      </c>
      <c r="B501" s="72">
        <f>B502+B503</f>
        <v>5087.2999999999993</v>
      </c>
      <c r="C501" s="72"/>
      <c r="D501" s="89" t="s">
        <v>72</v>
      </c>
      <c r="F501" s="79"/>
      <c r="G501" s="79"/>
      <c r="H501" s="80"/>
    </row>
    <row r="502" spans="1:8" ht="15.75" x14ac:dyDescent="0.25">
      <c r="A502" s="25" t="s">
        <v>184</v>
      </c>
      <c r="B502" s="72">
        <v>71.5</v>
      </c>
      <c r="C502" s="72"/>
      <c r="D502" s="94" t="s">
        <v>73</v>
      </c>
      <c r="F502" s="79"/>
      <c r="G502" s="79"/>
      <c r="H502" s="80"/>
    </row>
    <row r="503" spans="1:8" ht="15.75" x14ac:dyDescent="0.25">
      <c r="A503" s="25" t="s">
        <v>185</v>
      </c>
      <c r="B503" s="72">
        <f>B504+B505</f>
        <v>5015.7999999999993</v>
      </c>
      <c r="C503" s="72"/>
      <c r="D503" s="97" t="s">
        <v>74</v>
      </c>
      <c r="F503" s="79"/>
      <c r="G503" s="79"/>
      <c r="H503" s="80"/>
    </row>
    <row r="504" spans="1:8" ht="15.75" x14ac:dyDescent="0.25">
      <c r="A504" s="21" t="s">
        <v>204</v>
      </c>
      <c r="B504" s="72">
        <v>4462.8999999999996</v>
      </c>
      <c r="C504" s="72"/>
      <c r="D504" s="89" t="s">
        <v>75</v>
      </c>
      <c r="F504" s="79"/>
      <c r="G504" s="79"/>
      <c r="H504" s="80"/>
    </row>
    <row r="505" spans="1:8" ht="16.5" thickBot="1" x14ac:dyDescent="0.3">
      <c r="A505" s="21" t="s">
        <v>205</v>
      </c>
      <c r="B505" s="73">
        <v>552.9</v>
      </c>
      <c r="C505" s="73"/>
      <c r="D505" s="89" t="s">
        <v>76</v>
      </c>
      <c r="F505" s="79"/>
      <c r="G505" s="79"/>
      <c r="H505" s="80"/>
    </row>
    <row r="506" spans="1:8" ht="18" customHeight="1" x14ac:dyDescent="0.25">
      <c r="A506" s="137" t="s">
        <v>77</v>
      </c>
      <c r="B506" s="138"/>
      <c r="C506" s="138"/>
      <c r="D506" s="128" t="s">
        <v>78</v>
      </c>
      <c r="F506" s="39"/>
      <c r="G506" s="39"/>
      <c r="H506" s="80"/>
    </row>
    <row r="507" spans="1:8" ht="27.75" customHeight="1" x14ac:dyDescent="0.25">
      <c r="A507" s="120" t="s">
        <v>297</v>
      </c>
      <c r="B507" s="121"/>
      <c r="C507" s="122"/>
      <c r="D507" s="123" t="s">
        <v>292</v>
      </c>
      <c r="F507" s="39"/>
      <c r="G507" s="39"/>
      <c r="H507" s="80"/>
    </row>
    <row r="508" spans="1:8" ht="15.75" x14ac:dyDescent="0.25">
      <c r="A508" s="129" t="s">
        <v>190</v>
      </c>
      <c r="B508" s="139"/>
      <c r="C508" s="139"/>
      <c r="D508" s="130" t="s">
        <v>189</v>
      </c>
      <c r="F508" s="39"/>
      <c r="G508" s="39"/>
      <c r="H508" s="80"/>
    </row>
    <row r="509" spans="1:8" ht="18.75" x14ac:dyDescent="0.3">
      <c r="A509" s="171" t="s">
        <v>263</v>
      </c>
      <c r="B509" s="171"/>
      <c r="C509" s="171"/>
      <c r="D509" s="171"/>
      <c r="F509" s="39"/>
      <c r="G509" s="39"/>
      <c r="H509" s="80"/>
    </row>
    <row r="510" spans="1:8" ht="18.75" x14ac:dyDescent="0.3">
      <c r="A510" s="171" t="s">
        <v>264</v>
      </c>
      <c r="B510" s="171"/>
      <c r="C510" s="171"/>
      <c r="D510" s="171"/>
      <c r="F510" s="39"/>
      <c r="G510" s="39"/>
      <c r="H510" s="80"/>
    </row>
    <row r="511" spans="1:8" ht="15.75" x14ac:dyDescent="0.25">
      <c r="A511" s="140" t="s">
        <v>79</v>
      </c>
      <c r="B511" s="141"/>
      <c r="C511" s="141"/>
      <c r="D511" s="117" t="s">
        <v>214</v>
      </c>
      <c r="F511" s="39"/>
      <c r="G511" s="39"/>
      <c r="H511" s="80"/>
    </row>
    <row r="512" spans="1:8" ht="15.75" x14ac:dyDescent="0.25">
      <c r="A512" s="2" t="s">
        <v>1</v>
      </c>
      <c r="B512" s="136" t="s">
        <v>2</v>
      </c>
      <c r="C512" s="136" t="s">
        <v>3</v>
      </c>
      <c r="D512" s="89" t="s">
        <v>80</v>
      </c>
      <c r="F512" s="39"/>
      <c r="G512" s="39"/>
      <c r="H512" s="80"/>
    </row>
    <row r="513" spans="1:8" ht="15.75" x14ac:dyDescent="0.25">
      <c r="A513" s="4" t="s">
        <v>81</v>
      </c>
      <c r="B513" s="74">
        <f>B514-B515</f>
        <v>20.3</v>
      </c>
      <c r="C513" s="136"/>
      <c r="D513" s="92" t="s">
        <v>82</v>
      </c>
      <c r="F513" s="81"/>
      <c r="G513" s="39"/>
      <c r="H513" s="80"/>
    </row>
    <row r="514" spans="1:8" ht="15.75" x14ac:dyDescent="0.25">
      <c r="A514" s="2" t="s">
        <v>83</v>
      </c>
      <c r="B514" s="74">
        <v>20.3</v>
      </c>
      <c r="C514" s="136"/>
      <c r="D514" s="89" t="s">
        <v>84</v>
      </c>
      <c r="F514" s="81"/>
      <c r="G514" s="39"/>
      <c r="H514" s="80"/>
    </row>
    <row r="515" spans="1:8" ht="15.75" x14ac:dyDescent="0.25">
      <c r="A515" s="2" t="s">
        <v>85</v>
      </c>
      <c r="B515" s="74">
        <v>0</v>
      </c>
      <c r="C515" s="136"/>
      <c r="D515" s="93" t="s">
        <v>86</v>
      </c>
      <c r="F515" s="81"/>
      <c r="G515" s="39"/>
      <c r="H515" s="80"/>
    </row>
    <row r="516" spans="1:8" ht="15.75" x14ac:dyDescent="0.25">
      <c r="A516" s="98" t="s">
        <v>87</v>
      </c>
      <c r="B516" s="74">
        <f>B517+B520+B535+B551</f>
        <v>4041.7000000000007</v>
      </c>
      <c r="C516" s="136"/>
      <c r="D516" s="92" t="s">
        <v>88</v>
      </c>
      <c r="F516" s="81"/>
      <c r="G516" s="39"/>
      <c r="H516" s="80"/>
    </row>
    <row r="517" spans="1:8" ht="15.75" x14ac:dyDescent="0.25">
      <c r="A517" s="40" t="s">
        <v>89</v>
      </c>
      <c r="B517" s="74">
        <f>B518-B519</f>
        <v>2562.4</v>
      </c>
      <c r="C517" s="136"/>
      <c r="D517" s="91" t="s">
        <v>90</v>
      </c>
      <c r="F517" s="81"/>
      <c r="G517" s="39"/>
      <c r="H517" s="80"/>
    </row>
    <row r="518" spans="1:8" ht="15.75" x14ac:dyDescent="0.25">
      <c r="A518" s="2" t="s">
        <v>91</v>
      </c>
      <c r="B518" s="74">
        <v>227.1</v>
      </c>
      <c r="C518" s="136"/>
      <c r="D518" s="91" t="s">
        <v>92</v>
      </c>
      <c r="F518" s="81"/>
      <c r="G518" s="39"/>
      <c r="H518" s="80"/>
    </row>
    <row r="519" spans="1:8" ht="15.75" x14ac:dyDescent="0.25">
      <c r="A519" s="2" t="s">
        <v>93</v>
      </c>
      <c r="B519" s="75">
        <v>-2335.3000000000002</v>
      </c>
      <c r="C519" s="136"/>
      <c r="D519" s="91" t="s">
        <v>94</v>
      </c>
      <c r="F519" s="82"/>
      <c r="G519" s="39"/>
      <c r="H519" s="80"/>
    </row>
    <row r="520" spans="1:8" ht="15.75" x14ac:dyDescent="0.25">
      <c r="A520" s="40" t="s">
        <v>95</v>
      </c>
      <c r="B520" s="74">
        <f>B521-B528</f>
        <v>-14132.1</v>
      </c>
      <c r="C520" s="136"/>
      <c r="D520" s="92" t="s">
        <v>96</v>
      </c>
      <c r="F520" s="81"/>
      <c r="G520" s="39"/>
      <c r="H520" s="80"/>
    </row>
    <row r="521" spans="1:8" ht="15.75" x14ac:dyDescent="0.25">
      <c r="A521" s="99" t="s">
        <v>97</v>
      </c>
      <c r="B521" s="74">
        <f>B522+B525</f>
        <v>-14076.2</v>
      </c>
      <c r="C521" s="136"/>
      <c r="D521" s="91" t="s">
        <v>98</v>
      </c>
      <c r="F521" s="81"/>
      <c r="G521" s="39"/>
      <c r="H521" s="80"/>
    </row>
    <row r="522" spans="1:8" ht="15.75" x14ac:dyDescent="0.25">
      <c r="A522" s="40" t="s">
        <v>99</v>
      </c>
      <c r="B522" s="74">
        <f>B523-B524</f>
        <v>-14076.900000000001</v>
      </c>
      <c r="C522" s="136"/>
      <c r="D522" s="92" t="s">
        <v>100</v>
      </c>
      <c r="F522" s="81"/>
      <c r="G522" s="39"/>
      <c r="H522" s="80"/>
    </row>
    <row r="523" spans="1:8" ht="15.75" x14ac:dyDescent="0.25">
      <c r="A523" s="41" t="s">
        <v>101</v>
      </c>
      <c r="B523" s="74">
        <v>25889.1</v>
      </c>
      <c r="C523" s="136"/>
      <c r="D523" s="91" t="s">
        <v>102</v>
      </c>
      <c r="F523" s="81"/>
      <c r="G523" s="39"/>
      <c r="H523" s="80"/>
    </row>
    <row r="524" spans="1:8" ht="15.75" x14ac:dyDescent="0.25">
      <c r="A524" s="41" t="s">
        <v>103</v>
      </c>
      <c r="B524" s="74">
        <v>39966</v>
      </c>
      <c r="C524" s="136"/>
      <c r="D524" s="91" t="s">
        <v>104</v>
      </c>
      <c r="F524" s="81"/>
      <c r="G524" s="39"/>
      <c r="H524" s="80"/>
    </row>
    <row r="525" spans="1:8" ht="15.75" x14ac:dyDescent="0.25">
      <c r="A525" s="40" t="s">
        <v>105</v>
      </c>
      <c r="B525" s="74">
        <f>B526-B527</f>
        <v>0.70000000000000018</v>
      </c>
      <c r="C525" s="136"/>
      <c r="D525" s="92" t="s">
        <v>106</v>
      </c>
      <c r="F525" s="81"/>
      <c r="G525" s="39"/>
      <c r="H525" s="80"/>
    </row>
    <row r="526" spans="1:8" ht="15.75" x14ac:dyDescent="0.25">
      <c r="A526" s="41" t="s">
        <v>107</v>
      </c>
      <c r="B526" s="74">
        <v>2.2000000000000002</v>
      </c>
      <c r="C526" s="136"/>
      <c r="D526" s="91" t="s">
        <v>102</v>
      </c>
      <c r="F526" s="81"/>
      <c r="G526" s="39"/>
      <c r="H526" s="80"/>
    </row>
    <row r="527" spans="1:8" ht="15.75" x14ac:dyDescent="0.25">
      <c r="A527" s="41" t="s">
        <v>108</v>
      </c>
      <c r="B527" s="74">
        <v>1.5</v>
      </c>
      <c r="C527" s="136"/>
      <c r="D527" s="91" t="s">
        <v>104</v>
      </c>
      <c r="F527" s="81"/>
      <c r="G527" s="39"/>
      <c r="H527" s="80"/>
    </row>
    <row r="528" spans="1:8" ht="15.75" x14ac:dyDescent="0.25">
      <c r="A528" s="99" t="s">
        <v>109</v>
      </c>
      <c r="B528" s="74">
        <f>B529+B532</f>
        <v>55.9</v>
      </c>
      <c r="C528" s="136"/>
      <c r="D528" s="93" t="s">
        <v>110</v>
      </c>
      <c r="F528" s="81"/>
      <c r="G528" s="39"/>
      <c r="H528" s="80"/>
    </row>
    <row r="529" spans="1:8" ht="15.75" x14ac:dyDescent="0.25">
      <c r="A529" s="41" t="s">
        <v>111</v>
      </c>
      <c r="B529" s="74">
        <f>B530-B531</f>
        <v>0</v>
      </c>
      <c r="C529" s="136"/>
      <c r="D529" s="91" t="s">
        <v>100</v>
      </c>
      <c r="F529" s="81"/>
      <c r="G529" s="39"/>
      <c r="H529" s="80"/>
    </row>
    <row r="530" spans="1:8" ht="15.75" x14ac:dyDescent="0.25">
      <c r="A530" s="41" t="s">
        <v>112</v>
      </c>
      <c r="B530" s="74">
        <v>0</v>
      </c>
      <c r="C530" s="136"/>
      <c r="D530" s="91" t="s">
        <v>102</v>
      </c>
      <c r="F530" s="81"/>
      <c r="G530" s="39"/>
      <c r="H530" s="80"/>
    </row>
    <row r="531" spans="1:8" ht="15.75" x14ac:dyDescent="0.25">
      <c r="A531" s="41" t="s">
        <v>108</v>
      </c>
      <c r="B531" s="74">
        <v>0</v>
      </c>
      <c r="C531" s="136"/>
      <c r="D531" s="91" t="s">
        <v>104</v>
      </c>
      <c r="F531" s="81"/>
      <c r="G531" s="39"/>
      <c r="H531" s="80"/>
    </row>
    <row r="532" spans="1:8" ht="15.75" x14ac:dyDescent="0.25">
      <c r="A532" s="42" t="s">
        <v>113</v>
      </c>
      <c r="B532" s="74">
        <f>B533-B534</f>
        <v>55.9</v>
      </c>
      <c r="C532" s="136"/>
      <c r="D532" s="91" t="s">
        <v>106</v>
      </c>
      <c r="F532" s="81"/>
      <c r="G532" s="39"/>
      <c r="H532" s="80"/>
    </row>
    <row r="533" spans="1:8" ht="15.75" x14ac:dyDescent="0.25">
      <c r="A533" s="41" t="s">
        <v>112</v>
      </c>
      <c r="B533" s="75">
        <v>118.5</v>
      </c>
      <c r="C533" s="136"/>
      <c r="D533" s="91" t="s">
        <v>114</v>
      </c>
      <c r="F533" s="82"/>
      <c r="G533" s="39"/>
      <c r="H533" s="80"/>
    </row>
    <row r="534" spans="1:8" ht="15.75" x14ac:dyDescent="0.25">
      <c r="A534" s="41" t="s">
        <v>115</v>
      </c>
      <c r="B534" s="75">
        <v>62.6</v>
      </c>
      <c r="C534" s="136"/>
      <c r="D534" s="91" t="s">
        <v>116</v>
      </c>
      <c r="F534" s="82"/>
      <c r="G534" s="39"/>
      <c r="H534" s="80"/>
    </row>
    <row r="535" spans="1:8" ht="15.75" x14ac:dyDescent="0.25">
      <c r="A535" s="40" t="s">
        <v>117</v>
      </c>
      <c r="B535" s="74">
        <f>B536+B547+B550</f>
        <v>6330.6</v>
      </c>
      <c r="C535" s="136"/>
      <c r="D535" s="92" t="s">
        <v>118</v>
      </c>
      <c r="F535" s="81"/>
      <c r="G535" s="39"/>
      <c r="H535" s="80"/>
    </row>
    <row r="536" spans="1:8" ht="15.75" x14ac:dyDescent="0.25">
      <c r="A536" s="43" t="s">
        <v>119</v>
      </c>
      <c r="B536" s="74">
        <f>B537-B542</f>
        <v>854.79999999999973</v>
      </c>
      <c r="C536" s="136"/>
      <c r="D536" s="100" t="s">
        <v>120</v>
      </c>
      <c r="F536" s="81"/>
      <c r="G536" s="39"/>
      <c r="H536" s="80"/>
    </row>
    <row r="537" spans="1:8" ht="15.75" x14ac:dyDescent="0.25">
      <c r="A537" s="99" t="s">
        <v>121</v>
      </c>
      <c r="B537" s="74">
        <f>B538+B539+B540+B541</f>
        <v>3211.9</v>
      </c>
      <c r="C537" s="136"/>
      <c r="D537" s="91" t="s">
        <v>122</v>
      </c>
      <c r="F537" s="81"/>
      <c r="G537" s="39"/>
      <c r="H537" s="80"/>
    </row>
    <row r="538" spans="1:8" ht="15.75" x14ac:dyDescent="0.25">
      <c r="A538" s="101" t="s">
        <v>123</v>
      </c>
      <c r="B538" s="74">
        <v>-7.6</v>
      </c>
      <c r="C538" s="136"/>
      <c r="D538" s="91" t="s">
        <v>124</v>
      </c>
      <c r="F538" s="81"/>
      <c r="G538" s="39"/>
      <c r="H538" s="80"/>
    </row>
    <row r="539" spans="1:8" ht="15.75" x14ac:dyDescent="0.25">
      <c r="A539" s="44" t="s">
        <v>125</v>
      </c>
      <c r="B539" s="74">
        <v>4081.4</v>
      </c>
      <c r="C539" s="136"/>
      <c r="D539" s="91" t="s">
        <v>126</v>
      </c>
      <c r="F539" s="81"/>
      <c r="G539" s="39"/>
      <c r="H539" s="80"/>
    </row>
    <row r="540" spans="1:8" ht="15.75" x14ac:dyDescent="0.25">
      <c r="A540" s="101" t="s">
        <v>127</v>
      </c>
      <c r="B540" s="74">
        <v>-861.9</v>
      </c>
      <c r="C540" s="136"/>
      <c r="D540" s="91" t="s">
        <v>128</v>
      </c>
      <c r="F540" s="81"/>
      <c r="G540" s="39"/>
      <c r="H540" s="80"/>
    </row>
    <row r="541" spans="1:8" ht="15.75" x14ac:dyDescent="0.25">
      <c r="A541" s="101" t="s">
        <v>129</v>
      </c>
      <c r="B541" s="74">
        <v>0</v>
      </c>
      <c r="C541" s="136"/>
      <c r="D541" s="91" t="s">
        <v>130</v>
      </c>
      <c r="F541" s="81"/>
      <c r="G541" s="39"/>
      <c r="H541" s="80"/>
    </row>
    <row r="542" spans="1:8" ht="15.75" x14ac:dyDescent="0.25">
      <c r="A542" s="99" t="s">
        <v>109</v>
      </c>
      <c r="B542" s="74">
        <f>B543+B544+B545+B546</f>
        <v>2357.1000000000004</v>
      </c>
      <c r="C542" s="136"/>
      <c r="D542" s="93" t="s">
        <v>131</v>
      </c>
      <c r="F542" s="81"/>
      <c r="G542" s="39"/>
      <c r="H542" s="80"/>
    </row>
    <row r="543" spans="1:8" ht="15.75" x14ac:dyDescent="0.25">
      <c r="A543" s="102" t="s">
        <v>132</v>
      </c>
      <c r="B543" s="74">
        <v>998</v>
      </c>
      <c r="C543" s="136"/>
      <c r="D543" s="91" t="s">
        <v>133</v>
      </c>
      <c r="F543" s="81"/>
      <c r="G543" s="39"/>
      <c r="H543" s="80"/>
    </row>
    <row r="544" spans="1:8" ht="15.75" x14ac:dyDescent="0.25">
      <c r="A544" s="101" t="s">
        <v>134</v>
      </c>
      <c r="B544" s="74">
        <v>2327.3000000000002</v>
      </c>
      <c r="C544" s="136"/>
      <c r="D544" s="91" t="s">
        <v>135</v>
      </c>
      <c r="F544" s="81"/>
      <c r="G544" s="39"/>
      <c r="H544" s="80"/>
    </row>
    <row r="545" spans="1:8" ht="15.75" x14ac:dyDescent="0.25">
      <c r="A545" s="101" t="s">
        <v>136</v>
      </c>
      <c r="B545" s="74">
        <v>-968.2</v>
      </c>
      <c r="C545" s="136"/>
      <c r="D545" s="91" t="s">
        <v>137</v>
      </c>
      <c r="F545" s="81"/>
      <c r="G545" s="39"/>
      <c r="H545" s="80"/>
    </row>
    <row r="546" spans="1:8" ht="15.75" x14ac:dyDescent="0.25">
      <c r="A546" s="101" t="s">
        <v>127</v>
      </c>
      <c r="B546" s="74">
        <v>0</v>
      </c>
      <c r="C546" s="136"/>
      <c r="D546" s="91" t="s">
        <v>128</v>
      </c>
      <c r="F546" s="81"/>
      <c r="G546" s="39"/>
      <c r="H546" s="80"/>
    </row>
    <row r="547" spans="1:8" ht="21" customHeight="1" x14ac:dyDescent="0.25">
      <c r="A547" s="45" t="s">
        <v>138</v>
      </c>
      <c r="B547" s="74">
        <f>B548-B549</f>
        <v>5704.8</v>
      </c>
      <c r="C547" s="136"/>
      <c r="D547" s="103" t="s">
        <v>236</v>
      </c>
      <c r="F547" s="81"/>
      <c r="G547" s="39"/>
      <c r="H547" s="80"/>
    </row>
    <row r="548" spans="1:8" ht="15.75" x14ac:dyDescent="0.25">
      <c r="A548" s="99" t="s">
        <v>140</v>
      </c>
      <c r="B548" s="74">
        <v>5672</v>
      </c>
      <c r="C548" s="136"/>
      <c r="D548" s="89" t="s">
        <v>141</v>
      </c>
      <c r="F548" s="81"/>
      <c r="G548" s="39"/>
      <c r="H548" s="80"/>
    </row>
    <row r="549" spans="1:8" ht="15.75" x14ac:dyDescent="0.25">
      <c r="A549" s="99" t="s">
        <v>142</v>
      </c>
      <c r="B549" s="74">
        <v>-32.799999999999997</v>
      </c>
      <c r="C549" s="136"/>
      <c r="D549" s="89" t="s">
        <v>143</v>
      </c>
      <c r="F549" s="81"/>
      <c r="G549" s="39"/>
      <c r="H549" s="80"/>
    </row>
    <row r="550" spans="1:8" ht="15.75" x14ac:dyDescent="0.25">
      <c r="A550" s="46" t="s">
        <v>144</v>
      </c>
      <c r="B550" s="74">
        <v>-229</v>
      </c>
      <c r="C550" s="136"/>
      <c r="D550" s="100" t="s">
        <v>145</v>
      </c>
      <c r="F550" s="81"/>
      <c r="G550" s="39"/>
      <c r="H550" s="80"/>
    </row>
    <row r="551" spans="1:8" ht="15.75" x14ac:dyDescent="0.25">
      <c r="A551" s="47" t="s">
        <v>146</v>
      </c>
      <c r="B551" s="74">
        <f>B552</f>
        <v>9280.8000000000011</v>
      </c>
      <c r="C551" s="136"/>
      <c r="D551" s="92" t="s">
        <v>147</v>
      </c>
      <c r="F551" s="81"/>
      <c r="G551" s="39"/>
      <c r="H551" s="80"/>
    </row>
    <row r="552" spans="1:8" ht="15.75" x14ac:dyDescent="0.25">
      <c r="A552" s="41" t="s">
        <v>148</v>
      </c>
      <c r="B552" s="74">
        <f>B553</f>
        <v>9280.8000000000011</v>
      </c>
      <c r="C552" s="136"/>
      <c r="D552" s="91" t="s">
        <v>149</v>
      </c>
      <c r="F552" s="81"/>
      <c r="G552" s="39"/>
      <c r="H552" s="80"/>
    </row>
    <row r="553" spans="1:8" ht="15.75" x14ac:dyDescent="0.25">
      <c r="A553" s="104" t="s">
        <v>150</v>
      </c>
      <c r="B553" s="74">
        <f>B554</f>
        <v>9280.8000000000011</v>
      </c>
      <c r="C553" s="136"/>
      <c r="D553" s="91" t="s">
        <v>151</v>
      </c>
      <c r="F553" s="81"/>
      <c r="G553" s="39"/>
      <c r="H553" s="80"/>
    </row>
    <row r="554" spans="1:8" ht="15.75" x14ac:dyDescent="0.25">
      <c r="A554" s="104" t="s">
        <v>152</v>
      </c>
      <c r="B554" s="74">
        <f>B555+B556+B557+B558</f>
        <v>9280.8000000000011</v>
      </c>
      <c r="C554" s="136"/>
      <c r="D554" s="91" t="s">
        <v>153</v>
      </c>
      <c r="F554" s="81"/>
      <c r="G554" s="39"/>
      <c r="H554" s="80"/>
    </row>
    <row r="555" spans="1:8" ht="15.75" x14ac:dyDescent="0.25">
      <c r="A555" s="105" t="s">
        <v>154</v>
      </c>
      <c r="B555" s="74">
        <v>485.4</v>
      </c>
      <c r="C555" s="136"/>
      <c r="D555" s="106" t="s">
        <v>155</v>
      </c>
      <c r="F555" s="81"/>
      <c r="G555" s="39"/>
      <c r="H555" s="80"/>
    </row>
    <row r="556" spans="1:8" ht="15.75" x14ac:dyDescent="0.25">
      <c r="A556" s="105" t="s">
        <v>156</v>
      </c>
      <c r="B556" s="74">
        <v>-174.8</v>
      </c>
      <c r="C556" s="136"/>
      <c r="D556" s="106" t="s">
        <v>157</v>
      </c>
      <c r="F556" s="81"/>
      <c r="G556" s="39"/>
      <c r="H556" s="80"/>
    </row>
    <row r="557" spans="1:8" ht="15.75" x14ac:dyDescent="0.25">
      <c r="A557" s="105" t="s">
        <v>158</v>
      </c>
      <c r="B557" s="74">
        <v>0</v>
      </c>
      <c r="C557" s="136"/>
      <c r="D557" s="106" t="s">
        <v>159</v>
      </c>
      <c r="F557" s="81"/>
      <c r="G557" s="39"/>
      <c r="H557" s="80"/>
    </row>
    <row r="558" spans="1:8" ht="15.75" x14ac:dyDescent="0.25">
      <c r="A558" s="105" t="s">
        <v>160</v>
      </c>
      <c r="B558" s="74">
        <v>8970.2000000000007</v>
      </c>
      <c r="C558" s="136"/>
      <c r="D558" s="106" t="s">
        <v>161</v>
      </c>
      <c r="F558" s="81"/>
      <c r="G558" s="39"/>
      <c r="H558" s="80"/>
    </row>
    <row r="559" spans="1:8" ht="15.75" x14ac:dyDescent="0.25">
      <c r="A559" s="107" t="s">
        <v>162</v>
      </c>
      <c r="B559" s="74">
        <f>B560+B561</f>
        <v>8695.1</v>
      </c>
      <c r="C559" s="136"/>
      <c r="D559" s="108" t="s">
        <v>163</v>
      </c>
      <c r="F559" s="81"/>
      <c r="G559" s="39"/>
      <c r="H559" s="80"/>
    </row>
    <row r="560" spans="1:8" ht="15.75" x14ac:dyDescent="0.25">
      <c r="A560" s="109" t="s">
        <v>164</v>
      </c>
      <c r="B560" s="74">
        <v>4573.3</v>
      </c>
      <c r="C560" s="136"/>
      <c r="D560" s="94" t="s">
        <v>165</v>
      </c>
      <c r="F560" s="81"/>
      <c r="G560" s="39"/>
      <c r="H560" s="80"/>
    </row>
    <row r="561" spans="1:8" ht="15.75" x14ac:dyDescent="0.25">
      <c r="A561" s="109" t="s">
        <v>166</v>
      </c>
      <c r="B561" s="74">
        <v>4121.8</v>
      </c>
      <c r="C561" s="136"/>
      <c r="D561" s="89" t="s">
        <v>167</v>
      </c>
      <c r="F561" s="81"/>
      <c r="G561" s="39"/>
      <c r="H561" s="80"/>
    </row>
    <row r="562" spans="1:8" ht="15.75" x14ac:dyDescent="0.25">
      <c r="A562" s="107" t="s">
        <v>168</v>
      </c>
      <c r="B562" s="74">
        <f>B563+B564+B565</f>
        <v>275.10000000000002</v>
      </c>
      <c r="C562" s="136"/>
      <c r="D562" s="108" t="s">
        <v>169</v>
      </c>
      <c r="F562" s="81"/>
      <c r="G562" s="39"/>
      <c r="H562" s="80"/>
    </row>
    <row r="563" spans="1:8" ht="15.75" x14ac:dyDescent="0.25">
      <c r="A563" s="110" t="s">
        <v>170</v>
      </c>
      <c r="B563" s="74">
        <v>0</v>
      </c>
      <c r="C563" s="136"/>
      <c r="D563" s="89" t="s">
        <v>171</v>
      </c>
      <c r="F563" s="81"/>
      <c r="G563" s="39"/>
      <c r="H563" s="80"/>
    </row>
    <row r="564" spans="1:8" ht="15.75" x14ac:dyDescent="0.25">
      <c r="A564" s="110" t="s">
        <v>172</v>
      </c>
      <c r="B564" s="74">
        <v>0</v>
      </c>
      <c r="C564" s="136"/>
      <c r="D564" s="89" t="s">
        <v>173</v>
      </c>
      <c r="F564" s="81"/>
      <c r="G564" s="39"/>
      <c r="H564" s="80"/>
    </row>
    <row r="565" spans="1:8" ht="39.75" customHeight="1" x14ac:dyDescent="0.25">
      <c r="A565" s="48" t="s">
        <v>174</v>
      </c>
      <c r="B565" s="74">
        <v>275.10000000000002</v>
      </c>
      <c r="C565" s="136"/>
      <c r="D565" s="142" t="s">
        <v>175</v>
      </c>
      <c r="F565" s="81"/>
      <c r="G565" s="39"/>
      <c r="H565" s="80"/>
    </row>
    <row r="566" spans="1:8" ht="15.75" x14ac:dyDescent="0.25">
      <c r="A566" s="107" t="s">
        <v>176</v>
      </c>
      <c r="B566" s="74">
        <v>0</v>
      </c>
      <c r="C566" s="136"/>
      <c r="D566" s="108" t="s">
        <v>177</v>
      </c>
      <c r="F566" s="81"/>
      <c r="G566" s="39"/>
      <c r="H566" s="80"/>
    </row>
    <row r="567" spans="1:8" ht="44.25" customHeight="1" x14ac:dyDescent="0.25">
      <c r="A567" s="68" t="s">
        <v>231</v>
      </c>
      <c r="B567" s="76">
        <f>B516-(B464+B513)</f>
        <v>-12070.999999999998</v>
      </c>
      <c r="C567" s="136"/>
      <c r="D567" s="112" t="s">
        <v>198</v>
      </c>
      <c r="F567" s="83"/>
      <c r="G567" s="39"/>
      <c r="H567" s="80"/>
    </row>
    <row r="568" spans="1:8" ht="6.75" customHeight="1" x14ac:dyDescent="0.25">
      <c r="A568" s="113"/>
      <c r="B568" s="113"/>
      <c r="C568" s="113"/>
      <c r="D568" s="113"/>
    </row>
    <row r="569" spans="1:8" ht="57.75" customHeight="1" x14ac:dyDescent="0.25">
      <c r="A569" s="114" t="s">
        <v>179</v>
      </c>
      <c r="B569" s="113"/>
      <c r="C569" s="113"/>
      <c r="D569" s="143" t="s">
        <v>186</v>
      </c>
    </row>
  </sheetData>
  <mergeCells count="28">
    <mergeCell ref="A509:D509"/>
    <mergeCell ref="A510:D510"/>
    <mergeCell ref="A391:D391"/>
    <mergeCell ref="A392:D392"/>
    <mergeCell ref="A114:D114"/>
    <mergeCell ref="A460:D460"/>
    <mergeCell ref="B115:C115"/>
    <mergeCell ref="B164:C164"/>
    <mergeCell ref="A227:D227"/>
    <mergeCell ref="A228:D228"/>
    <mergeCell ref="B229:C229"/>
    <mergeCell ref="B278:C278"/>
    <mergeCell ref="A341:D341"/>
    <mergeCell ref="A342:D342"/>
    <mergeCell ref="B344:C344"/>
    <mergeCell ref="B393:C393"/>
    <mergeCell ref="A1:D1"/>
    <mergeCell ref="A2:D2"/>
    <mergeCell ref="B3:C3"/>
    <mergeCell ref="B52:C52"/>
    <mergeCell ref="A113:D113"/>
    <mergeCell ref="A50:D50"/>
    <mergeCell ref="A51:D51"/>
    <mergeCell ref="A459:D459"/>
    <mergeCell ref="A162:D162"/>
    <mergeCell ref="A163:D163"/>
    <mergeCell ref="A276:D276"/>
    <mergeCell ref="A277:D277"/>
  </mergeCells>
  <printOptions horizontalCentered="1" verticalCentere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0"/>
  <sheetViews>
    <sheetView topLeftCell="A94" workbookViewId="0">
      <selection sqref="A1:D570"/>
    </sheetView>
  </sheetViews>
  <sheetFormatPr defaultRowHeight="15" x14ac:dyDescent="0.25"/>
  <cols>
    <col min="1" max="1" width="42" customWidth="1"/>
    <col min="2" max="2" width="11.28515625" customWidth="1"/>
    <col min="3" max="3" width="10.140625" bestFit="1" customWidth="1"/>
    <col min="4" max="4" width="45.42578125" customWidth="1"/>
    <col min="6" max="6" width="9.85546875" customWidth="1"/>
  </cols>
  <sheetData>
    <row r="1" spans="1:4" ht="18.75" x14ac:dyDescent="0.3">
      <c r="A1" s="181" t="s">
        <v>311</v>
      </c>
      <c r="B1" s="181"/>
      <c r="C1" s="181"/>
      <c r="D1" s="181"/>
    </row>
    <row r="2" spans="1:4" ht="18.75" x14ac:dyDescent="0.3">
      <c r="A2" s="171" t="s">
        <v>247</v>
      </c>
      <c r="B2" s="171"/>
      <c r="C2" s="171"/>
      <c r="D2" s="171"/>
    </row>
    <row r="3" spans="1:4" ht="15.75" x14ac:dyDescent="0.25">
      <c r="A3" s="116" t="s">
        <v>0</v>
      </c>
      <c r="B3" s="174"/>
      <c r="C3" s="174"/>
      <c r="D3" s="117" t="s">
        <v>214</v>
      </c>
    </row>
    <row r="4" spans="1:4" ht="15.75" x14ac:dyDescent="0.25">
      <c r="A4" s="2" t="s">
        <v>1</v>
      </c>
      <c r="B4" s="53" t="s">
        <v>2</v>
      </c>
      <c r="C4" s="53" t="s">
        <v>3</v>
      </c>
      <c r="D4" s="93" t="s">
        <v>4</v>
      </c>
    </row>
    <row r="5" spans="1:4" ht="15.75" x14ac:dyDescent="0.25">
      <c r="A5" s="4" t="s">
        <v>5</v>
      </c>
      <c r="B5" s="69">
        <f t="shared" ref="B5" si="0">B6+B26+B29+B36</f>
        <v>2403.7000000000012</v>
      </c>
      <c r="C5" s="69"/>
      <c r="D5" s="92" t="s">
        <v>6</v>
      </c>
    </row>
    <row r="6" spans="1:4" ht="15.75" x14ac:dyDescent="0.25">
      <c r="A6" s="2" t="s">
        <v>7</v>
      </c>
      <c r="B6" s="34">
        <f>B7-B15</f>
        <v>6426.3000000000011</v>
      </c>
      <c r="C6" s="34"/>
      <c r="D6" s="92" t="s">
        <v>8</v>
      </c>
    </row>
    <row r="7" spans="1:4" ht="15.75" x14ac:dyDescent="0.25">
      <c r="A7" s="16" t="s">
        <v>9</v>
      </c>
      <c r="B7" s="34">
        <f>B8+B11+B14</f>
        <v>18277.2</v>
      </c>
      <c r="C7" s="34"/>
      <c r="D7" s="89" t="s">
        <v>10</v>
      </c>
    </row>
    <row r="8" spans="1:4" ht="15.75" x14ac:dyDescent="0.25">
      <c r="A8" s="17" t="s">
        <v>11</v>
      </c>
      <c r="B8" s="34">
        <f>B9+B10</f>
        <v>18143.5</v>
      </c>
      <c r="C8" s="34"/>
      <c r="D8" s="90" t="s">
        <v>12</v>
      </c>
    </row>
    <row r="9" spans="1:4" ht="15.75" x14ac:dyDescent="0.25">
      <c r="A9" s="17" t="s">
        <v>13</v>
      </c>
      <c r="B9" s="34">
        <v>18089.3</v>
      </c>
      <c r="C9" s="34"/>
      <c r="D9" s="90" t="s">
        <v>14</v>
      </c>
    </row>
    <row r="10" spans="1:4" ht="15.75" x14ac:dyDescent="0.25">
      <c r="A10" s="17" t="s">
        <v>15</v>
      </c>
      <c r="B10" s="34">
        <v>54.2</v>
      </c>
      <c r="C10" s="34"/>
      <c r="D10" s="90" t="s">
        <v>16</v>
      </c>
    </row>
    <row r="11" spans="1:4" ht="15.75" x14ac:dyDescent="0.25">
      <c r="A11" s="17" t="s">
        <v>17</v>
      </c>
      <c r="B11" s="34">
        <f>B12+B13</f>
        <v>75.899999999999991</v>
      </c>
      <c r="C11" s="34"/>
      <c r="D11" s="90" t="s">
        <v>18</v>
      </c>
    </row>
    <row r="12" spans="1:4" ht="15.75" x14ac:dyDescent="0.25">
      <c r="A12" s="17" t="s">
        <v>19</v>
      </c>
      <c r="B12" s="34">
        <v>69.099999999999994</v>
      </c>
      <c r="C12" s="34"/>
      <c r="D12" s="90" t="s">
        <v>20</v>
      </c>
    </row>
    <row r="13" spans="1:4" ht="15.75" x14ac:dyDescent="0.25">
      <c r="A13" s="17" t="s">
        <v>15</v>
      </c>
      <c r="B13" s="34">
        <v>6.8</v>
      </c>
      <c r="C13" s="34"/>
      <c r="D13" s="90" t="s">
        <v>16</v>
      </c>
    </row>
    <row r="14" spans="1:4" ht="18" customHeight="1" x14ac:dyDescent="0.25">
      <c r="A14" s="18" t="s">
        <v>21</v>
      </c>
      <c r="B14" s="34">
        <v>57.8</v>
      </c>
      <c r="C14" s="34"/>
      <c r="D14" s="90" t="s">
        <v>22</v>
      </c>
    </row>
    <row r="15" spans="1:4" ht="15.75" x14ac:dyDescent="0.25">
      <c r="A15" s="16" t="s">
        <v>23</v>
      </c>
      <c r="B15" s="34">
        <f>B16+B22</f>
        <v>11850.9</v>
      </c>
      <c r="C15" s="34">
        <f t="shared" ref="C15" si="1">C16+C22</f>
        <v>13942.2</v>
      </c>
      <c r="D15" s="89" t="s">
        <v>24</v>
      </c>
    </row>
    <row r="16" spans="1:4" ht="15.75" x14ac:dyDescent="0.25">
      <c r="A16" s="19" t="s">
        <v>25</v>
      </c>
      <c r="B16" s="34">
        <f>B17+B18+B19+B20+B21</f>
        <v>4171.0999999999995</v>
      </c>
      <c r="C16" s="34">
        <f t="shared" ref="C16" si="2">C17+C18+C19+C20+C21</f>
        <v>4907.2</v>
      </c>
      <c r="D16" s="91" t="s">
        <v>26</v>
      </c>
    </row>
    <row r="17" spans="1:4" ht="15.75" x14ac:dyDescent="0.25">
      <c r="A17" s="20" t="s">
        <v>27</v>
      </c>
      <c r="B17" s="34">
        <v>1086.3</v>
      </c>
      <c r="C17" s="34">
        <v>1278</v>
      </c>
      <c r="D17" s="89" t="s">
        <v>28</v>
      </c>
    </row>
    <row r="18" spans="1:4" ht="15.75" x14ac:dyDescent="0.25">
      <c r="A18" s="20" t="s">
        <v>29</v>
      </c>
      <c r="B18" s="34">
        <v>1858.4</v>
      </c>
      <c r="C18" s="34">
        <v>2186.3000000000002</v>
      </c>
      <c r="D18" s="89" t="s">
        <v>30</v>
      </c>
    </row>
    <row r="19" spans="1:4" ht="15.75" x14ac:dyDescent="0.25">
      <c r="A19" s="19" t="s">
        <v>31</v>
      </c>
      <c r="B19" s="34">
        <v>1046.9000000000001</v>
      </c>
      <c r="C19" s="34">
        <v>1231.7</v>
      </c>
      <c r="D19" s="89" t="s">
        <v>32</v>
      </c>
    </row>
    <row r="20" spans="1:4" ht="15.75" x14ac:dyDescent="0.25">
      <c r="A20" s="19" t="s">
        <v>33</v>
      </c>
      <c r="B20" s="34">
        <v>176.8</v>
      </c>
      <c r="C20" s="34">
        <v>208</v>
      </c>
      <c r="D20" s="89" t="s">
        <v>34</v>
      </c>
    </row>
    <row r="21" spans="1:4" ht="15.75" x14ac:dyDescent="0.25">
      <c r="A21" s="19" t="s">
        <v>35</v>
      </c>
      <c r="B21" s="34">
        <v>2.7</v>
      </c>
      <c r="C21" s="34">
        <v>3.2</v>
      </c>
      <c r="D21" s="89" t="s">
        <v>36</v>
      </c>
    </row>
    <row r="22" spans="1:4" ht="15.75" x14ac:dyDescent="0.25">
      <c r="A22" s="19" t="s">
        <v>37</v>
      </c>
      <c r="B22" s="34">
        <f t="shared" ref="B22:C22" si="3">B23+B24+B25</f>
        <v>7679.8</v>
      </c>
      <c r="C22" s="34">
        <f t="shared" si="3"/>
        <v>9035</v>
      </c>
      <c r="D22" s="91" t="s">
        <v>38</v>
      </c>
    </row>
    <row r="23" spans="1:4" ht="15.75" x14ac:dyDescent="0.25">
      <c r="A23" s="21" t="s">
        <v>39</v>
      </c>
      <c r="B23" s="50">
        <v>1920</v>
      </c>
      <c r="C23" s="50">
        <v>2258.8000000000002</v>
      </c>
      <c r="D23" s="89" t="s">
        <v>40</v>
      </c>
    </row>
    <row r="24" spans="1:4" ht="15.75" x14ac:dyDescent="0.25">
      <c r="A24" s="21" t="s">
        <v>41</v>
      </c>
      <c r="B24" s="34">
        <v>5759.8</v>
      </c>
      <c r="C24" s="34">
        <v>6776.2</v>
      </c>
      <c r="D24" s="89" t="s">
        <v>42</v>
      </c>
    </row>
    <row r="25" spans="1:4" ht="15.75" x14ac:dyDescent="0.25">
      <c r="A25" s="21" t="s">
        <v>43</v>
      </c>
      <c r="B25" s="34">
        <v>0</v>
      </c>
      <c r="C25" s="34">
        <v>0</v>
      </c>
      <c r="D25" s="89" t="s">
        <v>44</v>
      </c>
    </row>
    <row r="26" spans="1:4" ht="15.75" x14ac:dyDescent="0.25">
      <c r="A26" s="2" t="s">
        <v>45</v>
      </c>
      <c r="B26" s="34">
        <f>B27-B28</f>
        <v>-2951.6</v>
      </c>
      <c r="C26" s="34"/>
      <c r="D26" s="92" t="s">
        <v>46</v>
      </c>
    </row>
    <row r="27" spans="1:4" ht="15.75" x14ac:dyDescent="0.25">
      <c r="A27" s="16" t="s">
        <v>47</v>
      </c>
      <c r="B27" s="34">
        <v>912</v>
      </c>
      <c r="C27" s="34"/>
      <c r="D27" s="89" t="s">
        <v>48</v>
      </c>
    </row>
    <row r="28" spans="1:4" ht="15.75" x14ac:dyDescent="0.25">
      <c r="A28" s="16" t="s">
        <v>49</v>
      </c>
      <c r="B28" s="34">
        <v>3863.6</v>
      </c>
      <c r="C28" s="34"/>
      <c r="D28" s="93" t="s">
        <v>50</v>
      </c>
    </row>
    <row r="29" spans="1:4" ht="15.75" x14ac:dyDescent="0.25">
      <c r="A29" s="2" t="s">
        <v>51</v>
      </c>
      <c r="B29" s="34">
        <f>B30+B31</f>
        <v>-123.89999999999999</v>
      </c>
      <c r="C29" s="34"/>
      <c r="D29" s="92" t="s">
        <v>52</v>
      </c>
    </row>
    <row r="30" spans="1:4" ht="15.75" x14ac:dyDescent="0.25">
      <c r="A30" s="22" t="s">
        <v>53</v>
      </c>
      <c r="B30" s="34">
        <v>10.3</v>
      </c>
      <c r="C30" s="34"/>
      <c r="D30" s="94" t="s">
        <v>54</v>
      </c>
    </row>
    <row r="31" spans="1:4" ht="15.75" x14ac:dyDescent="0.25">
      <c r="A31" s="22" t="s">
        <v>55</v>
      </c>
      <c r="B31" s="34">
        <f>B32-B33</f>
        <v>-134.19999999999999</v>
      </c>
      <c r="C31" s="34"/>
      <c r="D31" s="94" t="s">
        <v>56</v>
      </c>
    </row>
    <row r="32" spans="1:4" ht="15.75" x14ac:dyDescent="0.25">
      <c r="A32" s="23" t="s">
        <v>57</v>
      </c>
      <c r="B32" s="34">
        <v>29.8</v>
      </c>
      <c r="C32" s="34"/>
      <c r="D32" s="94" t="s">
        <v>58</v>
      </c>
    </row>
    <row r="33" spans="1:4" ht="15.75" x14ac:dyDescent="0.25">
      <c r="A33" s="23" t="s">
        <v>59</v>
      </c>
      <c r="B33" s="34">
        <f t="shared" ref="B33" si="4">B34+B35</f>
        <v>164</v>
      </c>
      <c r="C33" s="34"/>
      <c r="D33" s="94" t="s">
        <v>60</v>
      </c>
    </row>
    <row r="34" spans="1:4" ht="15.75" x14ac:dyDescent="0.25">
      <c r="A34" s="24" t="s">
        <v>61</v>
      </c>
      <c r="B34" s="34">
        <v>0</v>
      </c>
      <c r="C34" s="34"/>
      <c r="D34" s="95" t="s">
        <v>195</v>
      </c>
    </row>
    <row r="35" spans="1:4" ht="15.75" x14ac:dyDescent="0.25">
      <c r="A35" s="24" t="s">
        <v>62</v>
      </c>
      <c r="B35" s="34">
        <v>164</v>
      </c>
      <c r="C35" s="34"/>
      <c r="D35" s="95" t="s">
        <v>196</v>
      </c>
    </row>
    <row r="36" spans="1:4" ht="15.75" x14ac:dyDescent="0.25">
      <c r="A36" s="2" t="s">
        <v>63</v>
      </c>
      <c r="B36" s="34">
        <f>B37+B38</f>
        <v>-947.1</v>
      </c>
      <c r="C36" s="34"/>
      <c r="D36" s="92" t="s">
        <v>64</v>
      </c>
    </row>
    <row r="37" spans="1:4" ht="15.75" x14ac:dyDescent="0.25">
      <c r="A37" s="22" t="s">
        <v>65</v>
      </c>
      <c r="B37" s="34">
        <v>39.1</v>
      </c>
      <c r="C37" s="34"/>
      <c r="D37" s="89" t="s">
        <v>66</v>
      </c>
    </row>
    <row r="38" spans="1:4" ht="15.75" x14ac:dyDescent="0.25">
      <c r="A38" s="22" t="s">
        <v>67</v>
      </c>
      <c r="B38" s="34">
        <f>B39-B42</f>
        <v>-986.2</v>
      </c>
      <c r="C38" s="34"/>
      <c r="D38" s="89" t="s">
        <v>68</v>
      </c>
    </row>
    <row r="39" spans="1:4" ht="15.75" x14ac:dyDescent="0.25">
      <c r="A39" s="23" t="s">
        <v>182</v>
      </c>
      <c r="B39" s="34">
        <f>B40+B41</f>
        <v>19.400000000000002</v>
      </c>
      <c r="C39" s="34"/>
      <c r="D39" s="89" t="s">
        <v>69</v>
      </c>
    </row>
    <row r="40" spans="1:4" ht="15.75" x14ac:dyDescent="0.25">
      <c r="A40" s="25" t="s">
        <v>180</v>
      </c>
      <c r="B40" s="34">
        <v>16.3</v>
      </c>
      <c r="C40" s="34"/>
      <c r="D40" s="94" t="s">
        <v>70</v>
      </c>
    </row>
    <row r="41" spans="1:4" ht="15.75" x14ac:dyDescent="0.25">
      <c r="A41" s="25" t="s">
        <v>181</v>
      </c>
      <c r="B41" s="34">
        <v>3.1</v>
      </c>
      <c r="C41" s="34"/>
      <c r="D41" s="97" t="s">
        <v>71</v>
      </c>
    </row>
    <row r="42" spans="1:4" ht="15.75" x14ac:dyDescent="0.25">
      <c r="A42" s="23" t="s">
        <v>183</v>
      </c>
      <c r="B42" s="34">
        <f>B43+B44</f>
        <v>1005.6</v>
      </c>
      <c r="C42" s="34"/>
      <c r="D42" s="89" t="s">
        <v>72</v>
      </c>
    </row>
    <row r="43" spans="1:4" ht="15.75" x14ac:dyDescent="0.25">
      <c r="A43" s="25" t="s">
        <v>184</v>
      </c>
      <c r="B43" s="34">
        <v>0</v>
      </c>
      <c r="C43" s="34"/>
      <c r="D43" s="94" t="s">
        <v>73</v>
      </c>
    </row>
    <row r="44" spans="1:4" ht="15.75" x14ac:dyDescent="0.25">
      <c r="A44" s="25" t="s">
        <v>185</v>
      </c>
      <c r="B44" s="34">
        <f t="shared" ref="B44" si="5">B45+B46</f>
        <v>1005.6</v>
      </c>
      <c r="C44" s="34"/>
      <c r="D44" s="97" t="s">
        <v>74</v>
      </c>
    </row>
    <row r="45" spans="1:4" ht="15.75" x14ac:dyDescent="0.25">
      <c r="A45" s="21" t="s">
        <v>202</v>
      </c>
      <c r="B45" s="34">
        <v>1003.7</v>
      </c>
      <c r="C45" s="34"/>
      <c r="D45" s="89" t="s">
        <v>75</v>
      </c>
    </row>
    <row r="46" spans="1:4" ht="16.5" thickBot="1" x14ac:dyDescent="0.3">
      <c r="A46" s="21" t="s">
        <v>203</v>
      </c>
      <c r="B46" s="38">
        <v>1.9</v>
      </c>
      <c r="C46" s="38"/>
      <c r="D46" s="89" t="s">
        <v>76</v>
      </c>
    </row>
    <row r="47" spans="1:4" ht="22.5" customHeight="1" x14ac:dyDescent="0.25">
      <c r="A47" s="118" t="s">
        <v>77</v>
      </c>
      <c r="B47" s="127"/>
      <c r="C47" s="62"/>
      <c r="D47" s="119" t="s">
        <v>78</v>
      </c>
    </row>
    <row r="48" spans="1:4" ht="43.5" customHeight="1" x14ac:dyDescent="0.25">
      <c r="A48" s="120" t="s">
        <v>298</v>
      </c>
      <c r="B48" s="121"/>
      <c r="C48" s="122"/>
      <c r="D48" s="123" t="s">
        <v>303</v>
      </c>
    </row>
    <row r="49" spans="1:4" ht="15.75" x14ac:dyDescent="0.25">
      <c r="A49" s="124" t="s">
        <v>190</v>
      </c>
      <c r="B49" s="144"/>
      <c r="C49" s="122"/>
      <c r="D49" s="125" t="s">
        <v>189</v>
      </c>
    </row>
    <row r="50" spans="1:4" ht="18.75" x14ac:dyDescent="0.3">
      <c r="A50" s="181" t="s">
        <v>312</v>
      </c>
      <c r="B50" s="181"/>
      <c r="C50" s="181"/>
      <c r="D50" s="181"/>
    </row>
    <row r="51" spans="1:4" ht="18.75" x14ac:dyDescent="0.3">
      <c r="A51" s="171" t="s">
        <v>247</v>
      </c>
      <c r="B51" s="171"/>
      <c r="C51" s="171"/>
      <c r="D51" s="171"/>
    </row>
    <row r="52" spans="1:4" ht="16.5" thickBot="1" x14ac:dyDescent="0.3">
      <c r="A52" s="126" t="s">
        <v>79</v>
      </c>
      <c r="B52" s="182"/>
      <c r="C52" s="182"/>
      <c r="D52" s="117" t="s">
        <v>214</v>
      </c>
    </row>
    <row r="53" spans="1:4" ht="15.75" x14ac:dyDescent="0.25">
      <c r="A53" s="7" t="s">
        <v>1</v>
      </c>
      <c r="B53" s="63" t="s">
        <v>2</v>
      </c>
      <c r="C53" s="63" t="s">
        <v>3</v>
      </c>
      <c r="D53" s="145" t="s">
        <v>80</v>
      </c>
    </row>
    <row r="54" spans="1:4" ht="15.75" x14ac:dyDescent="0.25">
      <c r="A54" s="8" t="s">
        <v>81</v>
      </c>
      <c r="B54" s="34">
        <f>B55-B56</f>
        <v>0.3</v>
      </c>
      <c r="C54" s="34"/>
      <c r="D54" s="146" t="s">
        <v>82</v>
      </c>
    </row>
    <row r="55" spans="1:4" ht="15.75" x14ac:dyDescent="0.25">
      <c r="A55" s="9" t="s">
        <v>83</v>
      </c>
      <c r="B55" s="34">
        <v>0.3</v>
      </c>
      <c r="C55" s="34"/>
      <c r="D55" s="147" t="s">
        <v>84</v>
      </c>
    </row>
    <row r="56" spans="1:4" ht="15.75" x14ac:dyDescent="0.25">
      <c r="A56" s="9" t="s">
        <v>85</v>
      </c>
      <c r="B56" s="34">
        <v>0</v>
      </c>
      <c r="C56" s="34"/>
      <c r="D56" s="148" t="s">
        <v>86</v>
      </c>
    </row>
    <row r="57" spans="1:4" ht="15.75" x14ac:dyDescent="0.25">
      <c r="A57" s="149" t="s">
        <v>87</v>
      </c>
      <c r="B57" s="34">
        <f>B58+B61+B76+B92</f>
        <v>3443.6</v>
      </c>
      <c r="C57" s="34"/>
      <c r="D57" s="146" t="s">
        <v>88</v>
      </c>
    </row>
    <row r="58" spans="1:4" ht="15.75" x14ac:dyDescent="0.25">
      <c r="A58" s="10" t="s">
        <v>89</v>
      </c>
      <c r="B58" s="34">
        <f>B59-B60</f>
        <v>1922.4</v>
      </c>
      <c r="C58" s="34"/>
      <c r="D58" s="146" t="s">
        <v>90</v>
      </c>
    </row>
    <row r="59" spans="1:4" ht="15.75" x14ac:dyDescent="0.25">
      <c r="A59" s="9" t="s">
        <v>91</v>
      </c>
      <c r="B59" s="34">
        <v>91.4</v>
      </c>
      <c r="C59" s="34"/>
      <c r="D59" s="150" t="s">
        <v>92</v>
      </c>
    </row>
    <row r="60" spans="1:4" ht="15.75" x14ac:dyDescent="0.25">
      <c r="A60" s="9" t="s">
        <v>93</v>
      </c>
      <c r="B60" s="34">
        <v>-1831</v>
      </c>
      <c r="C60" s="34"/>
      <c r="D60" s="150" t="s">
        <v>94</v>
      </c>
    </row>
    <row r="61" spans="1:4" ht="15.75" x14ac:dyDescent="0.25">
      <c r="A61" s="10" t="s">
        <v>95</v>
      </c>
      <c r="B61" s="34">
        <f>B62-B69</f>
        <v>-1206.7</v>
      </c>
      <c r="C61" s="34"/>
      <c r="D61" s="146" t="s">
        <v>96</v>
      </c>
    </row>
    <row r="62" spans="1:4" ht="15.75" x14ac:dyDescent="0.25">
      <c r="A62" s="151" t="s">
        <v>97</v>
      </c>
      <c r="B62" s="34">
        <f>B63+B66</f>
        <v>-1201</v>
      </c>
      <c r="C62" s="34"/>
      <c r="D62" s="150" t="s">
        <v>98</v>
      </c>
    </row>
    <row r="63" spans="1:4" ht="15.75" x14ac:dyDescent="0.25">
      <c r="A63" s="10" t="s">
        <v>99</v>
      </c>
      <c r="B63" s="34">
        <f>B64-B65</f>
        <v>-1201.0999999999999</v>
      </c>
      <c r="C63" s="34"/>
      <c r="D63" s="150" t="s">
        <v>100</v>
      </c>
    </row>
    <row r="64" spans="1:4" ht="15.75" x14ac:dyDescent="0.25">
      <c r="A64" s="11" t="s">
        <v>101</v>
      </c>
      <c r="B64" s="34">
        <f>1599.4+1199.5</f>
        <v>2798.9</v>
      </c>
      <c r="C64" s="34"/>
      <c r="D64" s="150" t="s">
        <v>102</v>
      </c>
    </row>
    <row r="65" spans="1:4" ht="15.75" x14ac:dyDescent="0.25">
      <c r="A65" s="11" t="s">
        <v>103</v>
      </c>
      <c r="B65" s="34">
        <v>4000</v>
      </c>
      <c r="C65" s="34"/>
      <c r="D65" s="150" t="s">
        <v>104</v>
      </c>
    </row>
    <row r="66" spans="1:4" ht="15.75" x14ac:dyDescent="0.25">
      <c r="A66" s="10" t="s">
        <v>105</v>
      </c>
      <c r="B66" s="34">
        <f>B67-B68</f>
        <v>0.1</v>
      </c>
      <c r="C66" s="34"/>
      <c r="D66" s="146" t="s">
        <v>106</v>
      </c>
    </row>
    <row r="67" spans="1:4" ht="15.75" x14ac:dyDescent="0.25">
      <c r="A67" s="11" t="s">
        <v>107</v>
      </c>
      <c r="B67" s="34">
        <v>0.1</v>
      </c>
      <c r="C67" s="34"/>
      <c r="D67" s="150" t="s">
        <v>102</v>
      </c>
    </row>
    <row r="68" spans="1:4" ht="15.75" x14ac:dyDescent="0.25">
      <c r="A68" s="11" t="s">
        <v>108</v>
      </c>
      <c r="B68" s="34">
        <v>0</v>
      </c>
      <c r="C68" s="34"/>
      <c r="D68" s="150" t="s">
        <v>104</v>
      </c>
    </row>
    <row r="69" spans="1:4" ht="15.75" x14ac:dyDescent="0.25">
      <c r="A69" s="151" t="s">
        <v>109</v>
      </c>
      <c r="B69" s="34">
        <f>B70+B73</f>
        <v>5.6999999999999993</v>
      </c>
      <c r="C69" s="34"/>
      <c r="D69" s="148" t="s">
        <v>110</v>
      </c>
    </row>
    <row r="70" spans="1:4" ht="15.75" x14ac:dyDescent="0.25">
      <c r="A70" s="11" t="s">
        <v>111</v>
      </c>
      <c r="B70" s="34">
        <f>B71-B72</f>
        <v>0</v>
      </c>
      <c r="C70" s="34"/>
      <c r="D70" s="150" t="s">
        <v>100</v>
      </c>
    </row>
    <row r="71" spans="1:4" ht="15.75" x14ac:dyDescent="0.25">
      <c r="A71" s="11" t="s">
        <v>112</v>
      </c>
      <c r="B71" s="34">
        <v>0</v>
      </c>
      <c r="C71" s="34"/>
      <c r="D71" s="150" t="s">
        <v>102</v>
      </c>
    </row>
    <row r="72" spans="1:4" ht="15.75" x14ac:dyDescent="0.25">
      <c r="A72" s="11" t="s">
        <v>108</v>
      </c>
      <c r="B72" s="34">
        <v>0</v>
      </c>
      <c r="C72" s="34"/>
      <c r="D72" s="150" t="s">
        <v>104</v>
      </c>
    </row>
    <row r="73" spans="1:4" ht="15.75" x14ac:dyDescent="0.25">
      <c r="A73" s="12" t="s">
        <v>113</v>
      </c>
      <c r="B73" s="34">
        <f>B74-B75</f>
        <v>5.6999999999999993</v>
      </c>
      <c r="C73" s="34"/>
      <c r="D73" s="150" t="s">
        <v>106</v>
      </c>
    </row>
    <row r="74" spans="1:4" ht="15.75" x14ac:dyDescent="0.25">
      <c r="A74" s="11" t="s">
        <v>112</v>
      </c>
      <c r="B74" s="34">
        <v>23.4</v>
      </c>
      <c r="C74" s="34"/>
      <c r="D74" s="150" t="s">
        <v>114</v>
      </c>
    </row>
    <row r="75" spans="1:4" ht="15.75" x14ac:dyDescent="0.25">
      <c r="A75" s="11" t="s">
        <v>115</v>
      </c>
      <c r="B75" s="34">
        <v>17.7</v>
      </c>
      <c r="C75" s="34"/>
      <c r="D75" s="150" t="s">
        <v>116</v>
      </c>
    </row>
    <row r="76" spans="1:4" ht="15.75" x14ac:dyDescent="0.25">
      <c r="A76" s="10" t="s">
        <v>117</v>
      </c>
      <c r="B76" s="34">
        <f>B77+B88+B91</f>
        <v>4884.3</v>
      </c>
      <c r="C76" s="34"/>
      <c r="D76" s="146" t="s">
        <v>118</v>
      </c>
    </row>
    <row r="77" spans="1:4" ht="15.75" x14ac:dyDescent="0.25">
      <c r="A77" s="32" t="s">
        <v>119</v>
      </c>
      <c r="B77" s="34">
        <f>B78-B83</f>
        <v>3561.1000000000004</v>
      </c>
      <c r="C77" s="34"/>
      <c r="D77" s="152" t="s">
        <v>120</v>
      </c>
    </row>
    <row r="78" spans="1:4" ht="15.75" x14ac:dyDescent="0.25">
      <c r="A78" s="151" t="s">
        <v>121</v>
      </c>
      <c r="B78" s="34">
        <f>B79+B80+B81+B82</f>
        <v>4704.8</v>
      </c>
      <c r="C78" s="34"/>
      <c r="D78" s="150" t="s">
        <v>122</v>
      </c>
    </row>
    <row r="79" spans="1:4" ht="15.75" x14ac:dyDescent="0.25">
      <c r="A79" s="153" t="s">
        <v>123</v>
      </c>
      <c r="B79" s="34">
        <v>0</v>
      </c>
      <c r="C79" s="34"/>
      <c r="D79" s="150" t="s">
        <v>124</v>
      </c>
    </row>
    <row r="80" spans="1:4" ht="15.75" x14ac:dyDescent="0.25">
      <c r="A80" s="13" t="s">
        <v>125</v>
      </c>
      <c r="B80" s="34">
        <f>470.8+(-257.7)</f>
        <v>213.10000000000002</v>
      </c>
      <c r="C80" s="34"/>
      <c r="D80" s="150" t="s">
        <v>126</v>
      </c>
    </row>
    <row r="81" spans="1:4" ht="15.75" x14ac:dyDescent="0.25">
      <c r="A81" s="153" t="s">
        <v>127</v>
      </c>
      <c r="B81" s="34">
        <v>4491.7</v>
      </c>
      <c r="C81" s="34"/>
      <c r="D81" s="150" t="s">
        <v>128</v>
      </c>
    </row>
    <row r="82" spans="1:4" ht="15.75" x14ac:dyDescent="0.25">
      <c r="A82" s="153" t="s">
        <v>129</v>
      </c>
      <c r="B82" s="34">
        <v>0</v>
      </c>
      <c r="C82" s="34"/>
      <c r="D82" s="150" t="s">
        <v>130</v>
      </c>
    </row>
    <row r="83" spans="1:4" ht="15.75" x14ac:dyDescent="0.25">
      <c r="A83" s="151" t="s">
        <v>109</v>
      </c>
      <c r="B83" s="34">
        <f>B84+B85+B86+B87</f>
        <v>1143.7</v>
      </c>
      <c r="C83" s="34"/>
      <c r="D83" s="148" t="s">
        <v>131</v>
      </c>
    </row>
    <row r="84" spans="1:4" ht="15.75" x14ac:dyDescent="0.25">
      <c r="A84" s="154" t="s">
        <v>132</v>
      </c>
      <c r="B84" s="34">
        <v>1143.7</v>
      </c>
      <c r="C84" s="34"/>
      <c r="D84" s="150" t="s">
        <v>133</v>
      </c>
    </row>
    <row r="85" spans="1:4" ht="15.75" x14ac:dyDescent="0.25">
      <c r="A85" s="153" t="s">
        <v>134</v>
      </c>
      <c r="B85" s="34">
        <v>0</v>
      </c>
      <c r="C85" s="34"/>
      <c r="D85" s="150" t="s">
        <v>135</v>
      </c>
    </row>
    <row r="86" spans="1:4" ht="15.75" x14ac:dyDescent="0.25">
      <c r="A86" s="153" t="s">
        <v>136</v>
      </c>
      <c r="B86" s="34">
        <v>0</v>
      </c>
      <c r="C86" s="34"/>
      <c r="D86" s="150" t="s">
        <v>137</v>
      </c>
    </row>
    <row r="87" spans="1:4" ht="15.75" x14ac:dyDescent="0.25">
      <c r="A87" s="153" t="s">
        <v>127</v>
      </c>
      <c r="B87" s="34">
        <v>0</v>
      </c>
      <c r="C87" s="34"/>
      <c r="D87" s="150" t="s">
        <v>128</v>
      </c>
    </row>
    <row r="88" spans="1:4" ht="33.75" customHeight="1" x14ac:dyDescent="0.25">
      <c r="A88" s="33" t="s">
        <v>138</v>
      </c>
      <c r="B88" s="34">
        <f>B89-B90</f>
        <v>1485.2</v>
      </c>
      <c r="C88" s="34"/>
      <c r="D88" s="155" t="s">
        <v>201</v>
      </c>
    </row>
    <row r="89" spans="1:4" ht="15.75" x14ac:dyDescent="0.25">
      <c r="A89" s="151" t="s">
        <v>140</v>
      </c>
      <c r="B89" s="34">
        <v>1510.8</v>
      </c>
      <c r="C89" s="34"/>
      <c r="D89" s="147" t="s">
        <v>141</v>
      </c>
    </row>
    <row r="90" spans="1:4" ht="15.75" x14ac:dyDescent="0.25">
      <c r="A90" s="151" t="s">
        <v>142</v>
      </c>
      <c r="B90" s="34">
        <v>25.6</v>
      </c>
      <c r="C90" s="34"/>
      <c r="D90" s="147" t="s">
        <v>143</v>
      </c>
    </row>
    <row r="91" spans="1:4" ht="15.75" x14ac:dyDescent="0.25">
      <c r="A91" s="35" t="s">
        <v>144</v>
      </c>
      <c r="B91" s="34">
        <v>-162</v>
      </c>
      <c r="C91" s="34"/>
      <c r="D91" s="147" t="s">
        <v>145</v>
      </c>
    </row>
    <row r="92" spans="1:4" ht="15.75" x14ac:dyDescent="0.25">
      <c r="A92" s="36" t="s">
        <v>146</v>
      </c>
      <c r="B92" s="34">
        <f>B95</f>
        <v>-2156.4</v>
      </c>
      <c r="C92" s="34"/>
      <c r="D92" s="150" t="s">
        <v>147</v>
      </c>
    </row>
    <row r="93" spans="1:4" ht="15.75" x14ac:dyDescent="0.25">
      <c r="A93" s="11" t="s">
        <v>148</v>
      </c>
      <c r="B93" s="34">
        <f>B94</f>
        <v>-2156.4</v>
      </c>
      <c r="C93" s="34"/>
      <c r="D93" s="150" t="s">
        <v>149</v>
      </c>
    </row>
    <row r="94" spans="1:4" ht="15.75" x14ac:dyDescent="0.25">
      <c r="A94" s="156" t="s">
        <v>150</v>
      </c>
      <c r="B94" s="34">
        <f>B95</f>
        <v>-2156.4</v>
      </c>
      <c r="C94" s="34"/>
      <c r="D94" s="150" t="s">
        <v>151</v>
      </c>
    </row>
    <row r="95" spans="1:4" ht="15.75" x14ac:dyDescent="0.25">
      <c r="A95" s="156" t="s">
        <v>152</v>
      </c>
      <c r="B95" s="34">
        <f>B96+B97+B98+B99</f>
        <v>-2156.4</v>
      </c>
      <c r="C95" s="34"/>
      <c r="D95" s="150" t="s">
        <v>153</v>
      </c>
    </row>
    <row r="96" spans="1:4" ht="15.75" x14ac:dyDescent="0.25">
      <c r="A96" s="157" t="s">
        <v>154</v>
      </c>
      <c r="B96" s="34">
        <v>1335</v>
      </c>
      <c r="C96" s="34"/>
      <c r="D96" s="158" t="s">
        <v>155</v>
      </c>
    </row>
    <row r="97" spans="1:4" ht="15.75" x14ac:dyDescent="0.25">
      <c r="A97" s="157" t="s">
        <v>156</v>
      </c>
      <c r="B97" s="34">
        <v>-152.9</v>
      </c>
      <c r="C97" s="34"/>
      <c r="D97" s="158" t="s">
        <v>157</v>
      </c>
    </row>
    <row r="98" spans="1:4" ht="15.75" x14ac:dyDescent="0.25">
      <c r="A98" s="157" t="s">
        <v>158</v>
      </c>
      <c r="B98" s="34">
        <v>0</v>
      </c>
      <c r="C98" s="34"/>
      <c r="D98" s="158" t="s">
        <v>159</v>
      </c>
    </row>
    <row r="99" spans="1:4" ht="15.75" x14ac:dyDescent="0.25">
      <c r="A99" s="157" t="s">
        <v>160</v>
      </c>
      <c r="B99" s="34">
        <f>B100+B103</f>
        <v>-3338.5</v>
      </c>
      <c r="C99" s="34"/>
      <c r="D99" s="158" t="s">
        <v>161</v>
      </c>
    </row>
    <row r="100" spans="1:4" ht="15.75" x14ac:dyDescent="0.25">
      <c r="A100" s="159" t="s">
        <v>162</v>
      </c>
      <c r="B100" s="34">
        <f>B101+B102</f>
        <v>-1101.2</v>
      </c>
      <c r="C100" s="34"/>
      <c r="D100" s="160" t="s">
        <v>163</v>
      </c>
    </row>
    <row r="101" spans="1:4" ht="15.75" x14ac:dyDescent="0.25">
      <c r="A101" s="161" t="s">
        <v>164</v>
      </c>
      <c r="B101" s="34">
        <v>-1853.2</v>
      </c>
      <c r="C101" s="34"/>
      <c r="D101" s="162" t="s">
        <v>165</v>
      </c>
    </row>
    <row r="102" spans="1:4" ht="15.75" x14ac:dyDescent="0.25">
      <c r="A102" s="161" t="s">
        <v>166</v>
      </c>
      <c r="B102" s="34">
        <v>752</v>
      </c>
      <c r="C102" s="34"/>
      <c r="D102" s="147" t="s">
        <v>167</v>
      </c>
    </row>
    <row r="103" spans="1:4" ht="15.75" x14ac:dyDescent="0.25">
      <c r="A103" s="159" t="s">
        <v>168</v>
      </c>
      <c r="B103" s="34">
        <f>B104+B105+B106</f>
        <v>-2237.3000000000002</v>
      </c>
      <c r="C103" s="34"/>
      <c r="D103" s="160" t="s">
        <v>169</v>
      </c>
    </row>
    <row r="104" spans="1:4" ht="15.75" x14ac:dyDescent="0.25">
      <c r="A104" s="163" t="s">
        <v>170</v>
      </c>
      <c r="B104" s="34">
        <v>0</v>
      </c>
      <c r="C104" s="34"/>
      <c r="D104" s="147" t="s">
        <v>171</v>
      </c>
    </row>
    <row r="105" spans="1:4" ht="15.75" x14ac:dyDescent="0.25">
      <c r="A105" s="163" t="s">
        <v>172</v>
      </c>
      <c r="B105" s="34">
        <v>0</v>
      </c>
      <c r="C105" s="34"/>
      <c r="D105" s="147" t="s">
        <v>173</v>
      </c>
    </row>
    <row r="106" spans="1:4" ht="26.25" customHeight="1" x14ac:dyDescent="0.25">
      <c r="A106" s="37" t="s">
        <v>226</v>
      </c>
      <c r="B106" s="34">
        <v>-2237.3000000000002</v>
      </c>
      <c r="C106" s="34"/>
      <c r="D106" s="164" t="s">
        <v>225</v>
      </c>
    </row>
    <row r="107" spans="1:4" ht="15.75" x14ac:dyDescent="0.25">
      <c r="A107" s="159" t="s">
        <v>176</v>
      </c>
      <c r="B107" s="34">
        <v>0</v>
      </c>
      <c r="C107" s="34"/>
      <c r="D107" s="160" t="s">
        <v>177</v>
      </c>
    </row>
    <row r="108" spans="1:4" ht="59.25" customHeight="1" thickBot="1" x14ac:dyDescent="0.3">
      <c r="A108" s="65" t="s">
        <v>227</v>
      </c>
      <c r="B108" s="34">
        <f>B57-(B5+B54)</f>
        <v>1039.5999999999985</v>
      </c>
      <c r="C108" s="34"/>
      <c r="D108" s="165" t="s">
        <v>215</v>
      </c>
    </row>
    <row r="109" spans="1:4" x14ac:dyDescent="0.25">
      <c r="A109" s="113"/>
      <c r="B109" s="113"/>
      <c r="C109" s="113"/>
      <c r="D109" s="113"/>
    </row>
    <row r="110" spans="1:4" ht="50.25" customHeight="1" x14ac:dyDescent="0.25">
      <c r="A110" s="114" t="s">
        <v>179</v>
      </c>
      <c r="B110" s="113"/>
      <c r="C110" s="113"/>
      <c r="D110" s="115" t="s">
        <v>186</v>
      </c>
    </row>
    <row r="111" spans="1:4" x14ac:dyDescent="0.25">
      <c r="A111" s="166"/>
      <c r="B111" s="113"/>
      <c r="C111" s="113"/>
      <c r="D111" s="113"/>
    </row>
    <row r="112" spans="1:4" x14ac:dyDescent="0.25">
      <c r="A112" s="129"/>
      <c r="B112" s="113"/>
      <c r="C112" s="113"/>
      <c r="D112" s="113"/>
    </row>
    <row r="113" spans="1:4" ht="18.75" x14ac:dyDescent="0.3">
      <c r="A113" s="171" t="s">
        <v>248</v>
      </c>
      <c r="B113" s="171"/>
      <c r="C113" s="171"/>
      <c r="D113" s="171"/>
    </row>
    <row r="114" spans="1:4" ht="18.75" x14ac:dyDescent="0.3">
      <c r="A114" s="171" t="s">
        <v>249</v>
      </c>
      <c r="B114" s="171"/>
      <c r="C114" s="171"/>
      <c r="D114" s="171"/>
    </row>
    <row r="115" spans="1:4" ht="15.75" x14ac:dyDescent="0.25">
      <c r="A115" s="116" t="s">
        <v>0</v>
      </c>
      <c r="B115" s="176"/>
      <c r="C115" s="176"/>
      <c r="D115" s="117" t="s">
        <v>214</v>
      </c>
    </row>
    <row r="116" spans="1:4" ht="15.75" x14ac:dyDescent="0.25">
      <c r="A116" s="2" t="s">
        <v>1</v>
      </c>
      <c r="B116" s="53" t="s">
        <v>2</v>
      </c>
      <c r="C116" s="53" t="s">
        <v>3</v>
      </c>
      <c r="D116" s="93" t="s">
        <v>4</v>
      </c>
    </row>
    <row r="117" spans="1:4" ht="15.75" x14ac:dyDescent="0.25">
      <c r="A117" s="4" t="s">
        <v>5</v>
      </c>
      <c r="B117" s="69">
        <f t="shared" ref="B117" si="6">B118+B138+B141+B148</f>
        <v>8509.9</v>
      </c>
      <c r="C117" s="69"/>
      <c r="D117" s="92" t="s">
        <v>6</v>
      </c>
    </row>
    <row r="118" spans="1:4" ht="15.75" x14ac:dyDescent="0.25">
      <c r="A118" s="2" t="s">
        <v>7</v>
      </c>
      <c r="B118" s="34">
        <f t="shared" ref="B118" si="7">B119-B127</f>
        <v>13849.5</v>
      </c>
      <c r="C118" s="34"/>
      <c r="D118" s="91" t="s">
        <v>8</v>
      </c>
    </row>
    <row r="119" spans="1:4" ht="15.75" x14ac:dyDescent="0.25">
      <c r="A119" s="16" t="s">
        <v>9</v>
      </c>
      <c r="B119" s="34">
        <f t="shared" ref="B119" si="8">B120+B123+B126</f>
        <v>24741.8</v>
      </c>
      <c r="C119" s="34"/>
      <c r="D119" s="89" t="s">
        <v>10</v>
      </c>
    </row>
    <row r="120" spans="1:4" ht="15.75" x14ac:dyDescent="0.25">
      <c r="A120" s="17" t="s">
        <v>11</v>
      </c>
      <c r="B120" s="34">
        <f t="shared" ref="B120" si="9">B121+B122</f>
        <v>24574</v>
      </c>
      <c r="C120" s="34"/>
      <c r="D120" s="90" t="s">
        <v>12</v>
      </c>
    </row>
    <row r="121" spans="1:4" ht="15.75" x14ac:dyDescent="0.25">
      <c r="A121" s="17" t="s">
        <v>13</v>
      </c>
      <c r="B121" s="34">
        <v>24534.9</v>
      </c>
      <c r="C121" s="34"/>
      <c r="D121" s="90" t="s">
        <v>14</v>
      </c>
    </row>
    <row r="122" spans="1:4" ht="15.75" x14ac:dyDescent="0.25">
      <c r="A122" s="17" t="s">
        <v>15</v>
      </c>
      <c r="B122" s="34">
        <v>39.1</v>
      </c>
      <c r="C122" s="34"/>
      <c r="D122" s="90" t="s">
        <v>16</v>
      </c>
    </row>
    <row r="123" spans="1:4" ht="15.75" x14ac:dyDescent="0.25">
      <c r="A123" s="17" t="s">
        <v>17</v>
      </c>
      <c r="B123" s="34">
        <f t="shared" ref="B123" si="10">B124+B125</f>
        <v>78.599999999999994</v>
      </c>
      <c r="C123" s="34"/>
      <c r="D123" s="90" t="s">
        <v>18</v>
      </c>
    </row>
    <row r="124" spans="1:4" ht="15.75" x14ac:dyDescent="0.25">
      <c r="A124" s="17" t="s">
        <v>19</v>
      </c>
      <c r="B124" s="34">
        <v>76</v>
      </c>
      <c r="C124" s="34"/>
      <c r="D124" s="90" t="s">
        <v>20</v>
      </c>
    </row>
    <row r="125" spans="1:4" ht="15.75" x14ac:dyDescent="0.25">
      <c r="A125" s="17" t="s">
        <v>15</v>
      </c>
      <c r="B125" s="34">
        <v>2.6</v>
      </c>
      <c r="C125" s="34"/>
      <c r="D125" s="90" t="s">
        <v>16</v>
      </c>
    </row>
    <row r="126" spans="1:4" ht="26.25" customHeight="1" x14ac:dyDescent="0.25">
      <c r="A126" s="18" t="s">
        <v>21</v>
      </c>
      <c r="B126" s="34">
        <v>89.2</v>
      </c>
      <c r="C126" s="34"/>
      <c r="D126" s="90" t="s">
        <v>22</v>
      </c>
    </row>
    <row r="127" spans="1:4" ht="15.75" x14ac:dyDescent="0.25">
      <c r="A127" s="16" t="s">
        <v>23</v>
      </c>
      <c r="B127" s="34">
        <f t="shared" ref="B127:C127" si="11">B128+B134</f>
        <v>10892.3</v>
      </c>
      <c r="C127" s="34">
        <f t="shared" si="11"/>
        <v>12814.5</v>
      </c>
      <c r="D127" s="89" t="s">
        <v>24</v>
      </c>
    </row>
    <row r="128" spans="1:4" ht="15.75" x14ac:dyDescent="0.25">
      <c r="A128" s="19" t="s">
        <v>25</v>
      </c>
      <c r="B128" s="34">
        <f t="shared" ref="B128:C128" si="12">B129+B130+B131+B132+B133</f>
        <v>2895.5</v>
      </c>
      <c r="C128" s="34">
        <f t="shared" si="12"/>
        <v>3406.5</v>
      </c>
      <c r="D128" s="91" t="s">
        <v>26</v>
      </c>
    </row>
    <row r="129" spans="1:4" ht="15.75" x14ac:dyDescent="0.25">
      <c r="A129" s="20" t="s">
        <v>27</v>
      </c>
      <c r="B129" s="34">
        <v>703.9</v>
      </c>
      <c r="C129" s="34">
        <v>828.1</v>
      </c>
      <c r="D129" s="89" t="s">
        <v>28</v>
      </c>
    </row>
    <row r="130" spans="1:4" ht="15.75" x14ac:dyDescent="0.25">
      <c r="A130" s="20" t="s">
        <v>29</v>
      </c>
      <c r="B130" s="34">
        <v>861.3</v>
      </c>
      <c r="C130" s="34">
        <v>1013.3</v>
      </c>
      <c r="D130" s="89" t="s">
        <v>30</v>
      </c>
    </row>
    <row r="131" spans="1:4" ht="15.75" x14ac:dyDescent="0.25">
      <c r="A131" s="19" t="s">
        <v>31</v>
      </c>
      <c r="B131" s="34">
        <v>976.5</v>
      </c>
      <c r="C131" s="34">
        <v>1148.8</v>
      </c>
      <c r="D131" s="89" t="s">
        <v>32</v>
      </c>
    </row>
    <row r="132" spans="1:4" ht="15.75" x14ac:dyDescent="0.25">
      <c r="A132" s="19" t="s">
        <v>33</v>
      </c>
      <c r="B132" s="34">
        <v>353.8</v>
      </c>
      <c r="C132" s="34">
        <v>416.3</v>
      </c>
      <c r="D132" s="89" t="s">
        <v>34</v>
      </c>
    </row>
    <row r="133" spans="1:4" ht="15.75" x14ac:dyDescent="0.25">
      <c r="A133" s="19" t="s">
        <v>35</v>
      </c>
      <c r="B133" s="34">
        <v>0</v>
      </c>
      <c r="C133" s="34">
        <v>0</v>
      </c>
      <c r="D133" s="89" t="s">
        <v>36</v>
      </c>
    </row>
    <row r="134" spans="1:4" ht="15.75" x14ac:dyDescent="0.25">
      <c r="A134" s="19" t="s">
        <v>37</v>
      </c>
      <c r="B134" s="34">
        <f t="shared" ref="B134:C134" si="13">B135+B136+B137</f>
        <v>7996.8</v>
      </c>
      <c r="C134" s="34">
        <f t="shared" si="13"/>
        <v>9408</v>
      </c>
      <c r="D134" s="91" t="s">
        <v>38</v>
      </c>
    </row>
    <row r="135" spans="1:4" ht="15.75" x14ac:dyDescent="0.25">
      <c r="A135" s="21" t="s">
        <v>39</v>
      </c>
      <c r="B135" s="50">
        <v>1999.2</v>
      </c>
      <c r="C135" s="50">
        <v>2352</v>
      </c>
      <c r="D135" s="89" t="s">
        <v>40</v>
      </c>
    </row>
    <row r="136" spans="1:4" ht="15.75" x14ac:dyDescent="0.25">
      <c r="A136" s="21" t="s">
        <v>41</v>
      </c>
      <c r="B136" s="34">
        <v>5997.6</v>
      </c>
      <c r="C136" s="34">
        <v>7056</v>
      </c>
      <c r="D136" s="89" t="s">
        <v>42</v>
      </c>
    </row>
    <row r="137" spans="1:4" ht="15.75" x14ac:dyDescent="0.25">
      <c r="A137" s="21" t="s">
        <v>43</v>
      </c>
      <c r="B137" s="34">
        <v>0</v>
      </c>
      <c r="C137" s="34">
        <v>0</v>
      </c>
      <c r="D137" s="89" t="s">
        <v>44</v>
      </c>
    </row>
    <row r="138" spans="1:4" ht="15.75" x14ac:dyDescent="0.25">
      <c r="A138" s="2" t="s">
        <v>45</v>
      </c>
      <c r="B138" s="34">
        <f t="shared" ref="B138" si="14">B139-B140</f>
        <v>-3675.4</v>
      </c>
      <c r="C138" s="34"/>
      <c r="D138" s="91" t="s">
        <v>46</v>
      </c>
    </row>
    <row r="139" spans="1:4" ht="15.75" x14ac:dyDescent="0.25">
      <c r="A139" s="16" t="s">
        <v>47</v>
      </c>
      <c r="B139" s="34">
        <v>1058.9000000000001</v>
      </c>
      <c r="C139" s="34"/>
      <c r="D139" s="89" t="s">
        <v>48</v>
      </c>
    </row>
    <row r="140" spans="1:4" ht="15.75" x14ac:dyDescent="0.25">
      <c r="A140" s="16" t="s">
        <v>49</v>
      </c>
      <c r="B140" s="34">
        <v>4734.3</v>
      </c>
      <c r="C140" s="34"/>
      <c r="D140" s="93" t="s">
        <v>50</v>
      </c>
    </row>
    <row r="141" spans="1:4" ht="15.75" x14ac:dyDescent="0.25">
      <c r="A141" s="2" t="s">
        <v>51</v>
      </c>
      <c r="B141" s="34">
        <f t="shared" ref="B141" si="15">B142+B143</f>
        <v>-540.09999999999991</v>
      </c>
      <c r="C141" s="34"/>
      <c r="D141" s="91" t="s">
        <v>52</v>
      </c>
    </row>
    <row r="142" spans="1:4" ht="15.75" x14ac:dyDescent="0.25">
      <c r="A142" s="22" t="s">
        <v>53</v>
      </c>
      <c r="B142" s="34">
        <v>10.199999999999999</v>
      </c>
      <c r="C142" s="34"/>
      <c r="D142" s="94" t="s">
        <v>54</v>
      </c>
    </row>
    <row r="143" spans="1:4" ht="15.75" x14ac:dyDescent="0.25">
      <c r="A143" s="22" t="s">
        <v>55</v>
      </c>
      <c r="B143" s="34">
        <f t="shared" ref="B143" si="16">B144-B145</f>
        <v>-550.29999999999995</v>
      </c>
      <c r="C143" s="34"/>
      <c r="D143" s="94" t="s">
        <v>56</v>
      </c>
    </row>
    <row r="144" spans="1:4" ht="15.75" x14ac:dyDescent="0.25">
      <c r="A144" s="23" t="s">
        <v>57</v>
      </c>
      <c r="B144" s="34">
        <v>48.499999999999993</v>
      </c>
      <c r="C144" s="34"/>
      <c r="D144" s="94" t="s">
        <v>58</v>
      </c>
    </row>
    <row r="145" spans="1:4" ht="15.75" x14ac:dyDescent="0.25">
      <c r="A145" s="23" t="s">
        <v>59</v>
      </c>
      <c r="B145" s="34">
        <f t="shared" ref="B145" si="17">B146+B147</f>
        <v>598.79999999999995</v>
      </c>
      <c r="C145" s="34"/>
      <c r="D145" s="94" t="s">
        <v>60</v>
      </c>
    </row>
    <row r="146" spans="1:4" ht="15.75" x14ac:dyDescent="0.25">
      <c r="A146" s="24" t="s">
        <v>61</v>
      </c>
      <c r="B146" s="34">
        <v>291.10000000000002</v>
      </c>
      <c r="C146" s="34"/>
      <c r="D146" s="95" t="s">
        <v>195</v>
      </c>
    </row>
    <row r="147" spans="1:4" ht="15.75" x14ac:dyDescent="0.25">
      <c r="A147" s="24" t="s">
        <v>62</v>
      </c>
      <c r="B147" s="34">
        <v>307.7</v>
      </c>
      <c r="C147" s="34"/>
      <c r="D147" s="95" t="s">
        <v>196</v>
      </c>
    </row>
    <row r="148" spans="1:4" ht="15.75" x14ac:dyDescent="0.25">
      <c r="A148" s="2" t="s">
        <v>63</v>
      </c>
      <c r="B148" s="34">
        <f t="shared" ref="B148" si="18">B149+B150</f>
        <v>-1124.1000000000001</v>
      </c>
      <c r="C148" s="34"/>
      <c r="D148" s="91" t="s">
        <v>64</v>
      </c>
    </row>
    <row r="149" spans="1:4" ht="15.75" x14ac:dyDescent="0.25">
      <c r="A149" s="22" t="s">
        <v>65</v>
      </c>
      <c r="B149" s="34">
        <v>41.8</v>
      </c>
      <c r="C149" s="34"/>
      <c r="D149" s="89" t="s">
        <v>66</v>
      </c>
    </row>
    <row r="150" spans="1:4" ht="15.75" x14ac:dyDescent="0.25">
      <c r="A150" s="22" t="s">
        <v>67</v>
      </c>
      <c r="B150" s="34">
        <f t="shared" ref="B150" si="19">B151-B154</f>
        <v>-1165.9000000000001</v>
      </c>
      <c r="C150" s="34"/>
      <c r="D150" s="89" t="s">
        <v>68</v>
      </c>
    </row>
    <row r="151" spans="1:4" ht="15.75" x14ac:dyDescent="0.25">
      <c r="A151" s="23" t="s">
        <v>182</v>
      </c>
      <c r="B151" s="34">
        <f t="shared" ref="B151" si="20">B152+B153</f>
        <v>5.3</v>
      </c>
      <c r="C151" s="34"/>
      <c r="D151" s="89" t="s">
        <v>69</v>
      </c>
    </row>
    <row r="152" spans="1:4" ht="15.75" x14ac:dyDescent="0.25">
      <c r="A152" s="25" t="s">
        <v>180</v>
      </c>
      <c r="B152" s="34">
        <v>0.5</v>
      </c>
      <c r="C152" s="34"/>
      <c r="D152" s="94" t="s">
        <v>70</v>
      </c>
    </row>
    <row r="153" spans="1:4" ht="15.75" x14ac:dyDescent="0.25">
      <c r="A153" s="25" t="s">
        <v>181</v>
      </c>
      <c r="B153" s="34">
        <v>4.8</v>
      </c>
      <c r="C153" s="34"/>
      <c r="D153" s="97" t="s">
        <v>71</v>
      </c>
    </row>
    <row r="154" spans="1:4" ht="15.75" x14ac:dyDescent="0.25">
      <c r="A154" s="23" t="s">
        <v>183</v>
      </c>
      <c r="B154" s="34">
        <f t="shared" ref="B154" si="21">B155+B156</f>
        <v>1171.2</v>
      </c>
      <c r="C154" s="34"/>
      <c r="D154" s="89" t="s">
        <v>72</v>
      </c>
    </row>
    <row r="155" spans="1:4" ht="15.75" x14ac:dyDescent="0.25">
      <c r="A155" s="25" t="s">
        <v>184</v>
      </c>
      <c r="B155" s="34">
        <v>3</v>
      </c>
      <c r="C155" s="34"/>
      <c r="D155" s="94" t="s">
        <v>73</v>
      </c>
    </row>
    <row r="156" spans="1:4" ht="15.75" x14ac:dyDescent="0.25">
      <c r="A156" s="25" t="s">
        <v>185</v>
      </c>
      <c r="B156" s="34">
        <f t="shared" ref="B156" si="22">B157+B158</f>
        <v>1168.2</v>
      </c>
      <c r="C156" s="34"/>
      <c r="D156" s="97" t="s">
        <v>74</v>
      </c>
    </row>
    <row r="157" spans="1:4" ht="15.75" x14ac:dyDescent="0.25">
      <c r="A157" s="21" t="s">
        <v>204</v>
      </c>
      <c r="B157" s="34">
        <v>1165.8</v>
      </c>
      <c r="C157" s="34"/>
      <c r="D157" s="89" t="s">
        <v>75</v>
      </c>
    </row>
    <row r="158" spans="1:4" ht="16.5" thickBot="1" x14ac:dyDescent="0.3">
      <c r="A158" s="21" t="s">
        <v>205</v>
      </c>
      <c r="B158" s="38">
        <v>2.4</v>
      </c>
      <c r="C158" s="38"/>
      <c r="D158" s="89" t="s">
        <v>76</v>
      </c>
    </row>
    <row r="159" spans="1:4" ht="28.5" customHeight="1" x14ac:dyDescent="0.25">
      <c r="A159" s="118" t="s">
        <v>77</v>
      </c>
      <c r="B159" s="64"/>
      <c r="C159" s="62"/>
      <c r="D159" s="119" t="s">
        <v>78</v>
      </c>
    </row>
    <row r="160" spans="1:4" ht="43.5" customHeight="1" x14ac:dyDescent="0.25">
      <c r="A160" s="120" t="s">
        <v>299</v>
      </c>
      <c r="B160" s="122"/>
      <c r="C160" s="122"/>
      <c r="D160" s="123" t="s">
        <v>304</v>
      </c>
    </row>
    <row r="161" spans="1:4" ht="15.75" x14ac:dyDescent="0.25">
      <c r="A161" s="124" t="s">
        <v>190</v>
      </c>
      <c r="B161" s="122"/>
      <c r="C161" s="122"/>
      <c r="D161" s="125" t="s">
        <v>189</v>
      </c>
    </row>
    <row r="162" spans="1:4" ht="18.75" x14ac:dyDescent="0.3">
      <c r="A162" s="171" t="s">
        <v>248</v>
      </c>
      <c r="B162" s="171"/>
      <c r="C162" s="171"/>
      <c r="D162" s="171"/>
    </row>
    <row r="163" spans="1:4" ht="18.75" x14ac:dyDescent="0.3">
      <c r="A163" s="171" t="s">
        <v>249</v>
      </c>
      <c r="B163" s="171"/>
      <c r="C163" s="171"/>
      <c r="D163" s="171"/>
    </row>
    <row r="164" spans="1:4" ht="16.5" thickBot="1" x14ac:dyDescent="0.3">
      <c r="A164" s="126" t="s">
        <v>79</v>
      </c>
      <c r="B164" s="183"/>
      <c r="C164" s="183"/>
      <c r="D164" s="117" t="s">
        <v>214</v>
      </c>
    </row>
    <row r="165" spans="1:4" ht="15.75" x14ac:dyDescent="0.25">
      <c r="A165" s="2" t="s">
        <v>1</v>
      </c>
      <c r="B165" s="63" t="s">
        <v>2</v>
      </c>
      <c r="C165" s="63" t="s">
        <v>3</v>
      </c>
      <c r="D165" s="89" t="s">
        <v>80</v>
      </c>
    </row>
    <row r="166" spans="1:4" ht="15.75" x14ac:dyDescent="0.25">
      <c r="A166" s="4" t="s">
        <v>81</v>
      </c>
      <c r="B166" s="34">
        <f t="shared" ref="B166" si="23">B167-B168</f>
        <v>-9.9999999999999978E-2</v>
      </c>
      <c r="C166" s="34"/>
      <c r="D166" s="92" t="s">
        <v>82</v>
      </c>
    </row>
    <row r="167" spans="1:4" ht="15.75" x14ac:dyDescent="0.25">
      <c r="A167" s="2" t="s">
        <v>83</v>
      </c>
      <c r="B167" s="34">
        <v>0.6</v>
      </c>
      <c r="C167" s="34"/>
      <c r="D167" s="89" t="s">
        <v>84</v>
      </c>
    </row>
    <row r="168" spans="1:4" ht="15.75" x14ac:dyDescent="0.25">
      <c r="A168" s="2" t="s">
        <v>85</v>
      </c>
      <c r="B168" s="34">
        <v>0.7</v>
      </c>
      <c r="C168" s="34"/>
      <c r="D168" s="93" t="s">
        <v>86</v>
      </c>
    </row>
    <row r="169" spans="1:4" ht="15.75" x14ac:dyDescent="0.25">
      <c r="A169" s="98" t="s">
        <v>87</v>
      </c>
      <c r="B169" s="34">
        <f t="shared" ref="B169" si="24">B170+B173+B188+B204</f>
        <v>-1206.6000000000004</v>
      </c>
      <c r="C169" s="34"/>
      <c r="D169" s="92" t="s">
        <v>88</v>
      </c>
    </row>
    <row r="170" spans="1:4" ht="15.75" x14ac:dyDescent="0.25">
      <c r="A170" s="40" t="s">
        <v>89</v>
      </c>
      <c r="B170" s="34">
        <f t="shared" ref="B170" si="25">B171-B172</f>
        <v>3199.3</v>
      </c>
      <c r="C170" s="34"/>
      <c r="D170" s="91" t="s">
        <v>90</v>
      </c>
    </row>
    <row r="171" spans="1:4" ht="15.75" x14ac:dyDescent="0.25">
      <c r="A171" s="2" t="s">
        <v>91</v>
      </c>
      <c r="B171" s="34">
        <v>45.3</v>
      </c>
      <c r="C171" s="34"/>
      <c r="D171" s="91" t="s">
        <v>92</v>
      </c>
    </row>
    <row r="172" spans="1:4" ht="15.75" x14ac:dyDescent="0.25">
      <c r="A172" s="2" t="s">
        <v>93</v>
      </c>
      <c r="B172" s="34">
        <v>-3154</v>
      </c>
      <c r="C172" s="34"/>
      <c r="D172" s="91" t="s">
        <v>94</v>
      </c>
    </row>
    <row r="173" spans="1:4" ht="15.75" x14ac:dyDescent="0.25">
      <c r="A173" s="40" t="s">
        <v>95</v>
      </c>
      <c r="B173" s="34">
        <f t="shared" ref="B173" si="26">B174-B181</f>
        <v>-2996.8000000000006</v>
      </c>
      <c r="C173" s="34"/>
      <c r="D173" s="92" t="s">
        <v>96</v>
      </c>
    </row>
    <row r="174" spans="1:4" ht="15.75" x14ac:dyDescent="0.25">
      <c r="A174" s="99" t="s">
        <v>97</v>
      </c>
      <c r="B174" s="34">
        <f t="shared" ref="B174" si="27">B175+B178</f>
        <v>-2996.3000000000006</v>
      </c>
      <c r="C174" s="34"/>
      <c r="D174" s="91" t="s">
        <v>98</v>
      </c>
    </row>
    <row r="175" spans="1:4" ht="15.75" x14ac:dyDescent="0.25">
      <c r="A175" s="40" t="s">
        <v>99</v>
      </c>
      <c r="B175" s="34">
        <f t="shared" ref="B175" si="28">B176-B177</f>
        <v>-2997.2000000000007</v>
      </c>
      <c r="C175" s="34"/>
      <c r="D175" s="92" t="s">
        <v>100</v>
      </c>
    </row>
    <row r="176" spans="1:4" ht="15.75" x14ac:dyDescent="0.25">
      <c r="A176" s="41" t="s">
        <v>101</v>
      </c>
      <c r="B176" s="34">
        <f>1299.6+999.8</f>
        <v>2299.3999999999996</v>
      </c>
      <c r="C176" s="34"/>
      <c r="D176" s="91" t="s">
        <v>102</v>
      </c>
    </row>
    <row r="177" spans="1:4" ht="15.75" x14ac:dyDescent="0.25">
      <c r="A177" s="41" t="s">
        <v>103</v>
      </c>
      <c r="B177" s="34">
        <f>1299.4+3997.2</f>
        <v>5296.6</v>
      </c>
      <c r="C177" s="34"/>
      <c r="D177" s="91" t="s">
        <v>104</v>
      </c>
    </row>
    <row r="178" spans="1:4" ht="15.75" x14ac:dyDescent="0.25">
      <c r="A178" s="40" t="s">
        <v>105</v>
      </c>
      <c r="B178" s="34">
        <f t="shared" ref="B178" si="29">B179-B180</f>
        <v>0.9</v>
      </c>
      <c r="C178" s="34"/>
      <c r="D178" s="92" t="s">
        <v>106</v>
      </c>
    </row>
    <row r="179" spans="1:4" ht="15.75" x14ac:dyDescent="0.25">
      <c r="A179" s="41" t="s">
        <v>107</v>
      </c>
      <c r="B179" s="34">
        <v>1</v>
      </c>
      <c r="C179" s="34"/>
      <c r="D179" s="91" t="s">
        <v>102</v>
      </c>
    </row>
    <row r="180" spans="1:4" ht="15.75" x14ac:dyDescent="0.25">
      <c r="A180" s="41" t="s">
        <v>108</v>
      </c>
      <c r="B180" s="34">
        <v>0.1</v>
      </c>
      <c r="C180" s="34"/>
      <c r="D180" s="91" t="s">
        <v>104</v>
      </c>
    </row>
    <row r="181" spans="1:4" ht="15.75" x14ac:dyDescent="0.25">
      <c r="A181" s="99" t="s">
        <v>109</v>
      </c>
      <c r="B181" s="34">
        <f t="shared" ref="B181" si="30">B182+B185</f>
        <v>0.5</v>
      </c>
      <c r="C181" s="34"/>
      <c r="D181" s="93" t="s">
        <v>110</v>
      </c>
    </row>
    <row r="182" spans="1:4" ht="15.75" x14ac:dyDescent="0.25">
      <c r="A182" s="41" t="s">
        <v>111</v>
      </c>
      <c r="B182" s="34">
        <f t="shared" ref="B182" si="31">B183-B184</f>
        <v>0</v>
      </c>
      <c r="C182" s="34"/>
      <c r="D182" s="91" t="s">
        <v>100</v>
      </c>
    </row>
    <row r="183" spans="1:4" ht="15.75" x14ac:dyDescent="0.25">
      <c r="A183" s="41" t="s">
        <v>112</v>
      </c>
      <c r="B183" s="34">
        <v>0</v>
      </c>
      <c r="C183" s="34"/>
      <c r="D183" s="91" t="s">
        <v>102</v>
      </c>
    </row>
    <row r="184" spans="1:4" ht="15.75" x14ac:dyDescent="0.25">
      <c r="A184" s="41" t="s">
        <v>108</v>
      </c>
      <c r="B184" s="34">
        <v>0</v>
      </c>
      <c r="C184" s="34"/>
      <c r="D184" s="91" t="s">
        <v>104</v>
      </c>
    </row>
    <row r="185" spans="1:4" ht="15.75" x14ac:dyDescent="0.25">
      <c r="A185" s="42" t="s">
        <v>113</v>
      </c>
      <c r="B185" s="34">
        <f t="shared" ref="B185" si="32">B186-B187</f>
        <v>0.5</v>
      </c>
      <c r="C185" s="34"/>
      <c r="D185" s="91" t="s">
        <v>106</v>
      </c>
    </row>
    <row r="186" spans="1:4" ht="15.75" x14ac:dyDescent="0.25">
      <c r="A186" s="41" t="s">
        <v>112</v>
      </c>
      <c r="B186" s="34">
        <v>21.7</v>
      </c>
      <c r="C186" s="34"/>
      <c r="D186" s="91" t="s">
        <v>114</v>
      </c>
    </row>
    <row r="187" spans="1:4" ht="15.75" x14ac:dyDescent="0.25">
      <c r="A187" s="41" t="s">
        <v>115</v>
      </c>
      <c r="B187" s="34">
        <v>21.2</v>
      </c>
      <c r="C187" s="34"/>
      <c r="D187" s="91" t="s">
        <v>116</v>
      </c>
    </row>
    <row r="188" spans="1:4" ht="15.75" x14ac:dyDescent="0.25">
      <c r="A188" s="40" t="s">
        <v>117</v>
      </c>
      <c r="B188" s="34">
        <f t="shared" ref="B188" si="33">B189+B200+B203</f>
        <v>-5133</v>
      </c>
      <c r="C188" s="34"/>
      <c r="D188" s="92" t="s">
        <v>118</v>
      </c>
    </row>
    <row r="189" spans="1:4" ht="15.75" x14ac:dyDescent="0.25">
      <c r="A189" s="43" t="s">
        <v>119</v>
      </c>
      <c r="B189" s="34">
        <f t="shared" ref="B189" si="34">B190-B195</f>
        <v>-5205.8999999999996</v>
      </c>
      <c r="C189" s="34"/>
      <c r="D189" s="100" t="s">
        <v>120</v>
      </c>
    </row>
    <row r="190" spans="1:4" ht="15.75" x14ac:dyDescent="0.25">
      <c r="A190" s="99" t="s">
        <v>121</v>
      </c>
      <c r="B190" s="34">
        <f t="shared" ref="B190" si="35">B191+B192+B193+B194</f>
        <v>-3606.9</v>
      </c>
      <c r="C190" s="34"/>
      <c r="D190" s="91" t="s">
        <v>122</v>
      </c>
    </row>
    <row r="191" spans="1:4" ht="15.75" x14ac:dyDescent="0.25">
      <c r="A191" s="101" t="s">
        <v>123</v>
      </c>
      <c r="B191" s="34">
        <v>-3.4</v>
      </c>
      <c r="C191" s="34"/>
      <c r="D191" s="91" t="s">
        <v>124</v>
      </c>
    </row>
    <row r="192" spans="1:4" ht="15.75" x14ac:dyDescent="0.25">
      <c r="A192" s="44" t="s">
        <v>125</v>
      </c>
      <c r="B192" s="34">
        <f>-1962+(-280)</f>
        <v>-2242</v>
      </c>
      <c r="C192" s="34"/>
      <c r="D192" s="91" t="s">
        <v>126</v>
      </c>
    </row>
    <row r="193" spans="1:4" ht="15.75" x14ac:dyDescent="0.25">
      <c r="A193" s="101" t="s">
        <v>127</v>
      </c>
      <c r="B193" s="34">
        <v>-1405.4</v>
      </c>
      <c r="C193" s="34"/>
      <c r="D193" s="91" t="s">
        <v>128</v>
      </c>
    </row>
    <row r="194" spans="1:4" ht="15.75" x14ac:dyDescent="0.25">
      <c r="A194" s="101" t="s">
        <v>129</v>
      </c>
      <c r="B194" s="34">
        <v>43.9</v>
      </c>
      <c r="C194" s="34"/>
      <c r="D194" s="91" t="s">
        <v>130</v>
      </c>
    </row>
    <row r="195" spans="1:4" ht="15.75" x14ac:dyDescent="0.25">
      <c r="A195" s="99" t="s">
        <v>109</v>
      </c>
      <c r="B195" s="34">
        <f t="shared" ref="B195" si="36">B196+B197+B198+B199</f>
        <v>1598.9999999999995</v>
      </c>
      <c r="C195" s="34"/>
      <c r="D195" s="93" t="s">
        <v>131</v>
      </c>
    </row>
    <row r="196" spans="1:4" ht="15.75" x14ac:dyDescent="0.25">
      <c r="A196" s="102" t="s">
        <v>132</v>
      </c>
      <c r="B196" s="34">
        <v>2071.6999999999998</v>
      </c>
      <c r="C196" s="34"/>
      <c r="D196" s="91" t="s">
        <v>133</v>
      </c>
    </row>
    <row r="197" spans="1:4" ht="15.75" x14ac:dyDescent="0.25">
      <c r="A197" s="101" t="s">
        <v>134</v>
      </c>
      <c r="B197" s="34">
        <v>287.7</v>
      </c>
      <c r="C197" s="34"/>
      <c r="D197" s="91" t="s">
        <v>135</v>
      </c>
    </row>
    <row r="198" spans="1:4" ht="15.75" x14ac:dyDescent="0.25">
      <c r="A198" s="101" t="s">
        <v>136</v>
      </c>
      <c r="B198" s="34">
        <v>-760.4</v>
      </c>
      <c r="C198" s="34"/>
      <c r="D198" s="91" t="s">
        <v>137</v>
      </c>
    </row>
    <row r="199" spans="1:4" ht="15.75" x14ac:dyDescent="0.25">
      <c r="A199" s="101" t="s">
        <v>127</v>
      </c>
      <c r="B199" s="34">
        <v>0</v>
      </c>
      <c r="C199" s="34"/>
      <c r="D199" s="91" t="s">
        <v>206</v>
      </c>
    </row>
    <row r="200" spans="1:4" ht="33" customHeight="1" x14ac:dyDescent="0.25">
      <c r="A200" s="45" t="s">
        <v>138</v>
      </c>
      <c r="B200" s="34">
        <f t="shared" ref="B200" si="37">B201-B202</f>
        <v>-71.099999999999994</v>
      </c>
      <c r="C200" s="34"/>
      <c r="D200" s="103" t="s">
        <v>197</v>
      </c>
    </row>
    <row r="201" spans="1:4" ht="15.75" x14ac:dyDescent="0.25">
      <c r="A201" s="99" t="s">
        <v>140</v>
      </c>
      <c r="B201" s="34">
        <v>-82.8</v>
      </c>
      <c r="C201" s="34"/>
      <c r="D201" s="89" t="s">
        <v>141</v>
      </c>
    </row>
    <row r="202" spans="1:4" ht="15.75" x14ac:dyDescent="0.25">
      <c r="A202" s="99" t="s">
        <v>142</v>
      </c>
      <c r="B202" s="34">
        <v>-11.7</v>
      </c>
      <c r="C202" s="34"/>
      <c r="D202" s="89" t="s">
        <v>143</v>
      </c>
    </row>
    <row r="203" spans="1:4" ht="15.75" x14ac:dyDescent="0.25">
      <c r="A203" s="46" t="s">
        <v>144</v>
      </c>
      <c r="B203" s="34">
        <v>144</v>
      </c>
      <c r="C203" s="34"/>
      <c r="D203" s="100" t="s">
        <v>145</v>
      </c>
    </row>
    <row r="204" spans="1:4" ht="15.75" x14ac:dyDescent="0.25">
      <c r="A204" s="47" t="s">
        <v>146</v>
      </c>
      <c r="B204" s="34">
        <f t="shared" ref="B204" si="38">B207</f>
        <v>3723.8999999999996</v>
      </c>
      <c r="C204" s="34"/>
      <c r="D204" s="92" t="s">
        <v>147</v>
      </c>
    </row>
    <row r="205" spans="1:4" ht="15.75" x14ac:dyDescent="0.25">
      <c r="A205" s="41" t="s">
        <v>148</v>
      </c>
      <c r="B205" s="34">
        <f t="shared" ref="B205:B206" si="39">B206</f>
        <v>3723.8999999999996</v>
      </c>
      <c r="C205" s="34"/>
      <c r="D205" s="91" t="s">
        <v>149</v>
      </c>
    </row>
    <row r="206" spans="1:4" ht="15.75" x14ac:dyDescent="0.25">
      <c r="A206" s="104" t="s">
        <v>150</v>
      </c>
      <c r="B206" s="34">
        <f t="shared" si="39"/>
        <v>3723.8999999999996</v>
      </c>
      <c r="C206" s="34"/>
      <c r="D206" s="91" t="s">
        <v>151</v>
      </c>
    </row>
    <row r="207" spans="1:4" ht="15.75" x14ac:dyDescent="0.25">
      <c r="A207" s="104" t="s">
        <v>152</v>
      </c>
      <c r="B207" s="34">
        <f t="shared" ref="B207" si="40">B208+B209+B210+B211</f>
        <v>3723.8999999999996</v>
      </c>
      <c r="C207" s="34"/>
      <c r="D207" s="91" t="s">
        <v>153</v>
      </c>
    </row>
    <row r="208" spans="1:4" ht="15.75" x14ac:dyDescent="0.25">
      <c r="A208" s="105" t="s">
        <v>154</v>
      </c>
      <c r="B208" s="34">
        <v>628</v>
      </c>
      <c r="C208" s="34"/>
      <c r="D208" s="106" t="s">
        <v>155</v>
      </c>
    </row>
    <row r="209" spans="1:4" ht="15.75" x14ac:dyDescent="0.25">
      <c r="A209" s="105" t="s">
        <v>156</v>
      </c>
      <c r="B209" s="34">
        <v>-207.7</v>
      </c>
      <c r="C209" s="34"/>
      <c r="D209" s="106" t="s">
        <v>157</v>
      </c>
    </row>
    <row r="210" spans="1:4" ht="15.75" x14ac:dyDescent="0.25">
      <c r="A210" s="105" t="s">
        <v>158</v>
      </c>
      <c r="B210" s="34">
        <v>0</v>
      </c>
      <c r="C210" s="34"/>
      <c r="D210" s="106" t="s">
        <v>159</v>
      </c>
    </row>
    <row r="211" spans="1:4" ht="15.75" x14ac:dyDescent="0.25">
      <c r="A211" s="105" t="s">
        <v>160</v>
      </c>
      <c r="B211" s="34">
        <f>B212+B215</f>
        <v>3303.5999999999995</v>
      </c>
      <c r="C211" s="34"/>
      <c r="D211" s="106" t="s">
        <v>161</v>
      </c>
    </row>
    <row r="212" spans="1:4" ht="15.75" x14ac:dyDescent="0.25">
      <c r="A212" s="107" t="s">
        <v>162</v>
      </c>
      <c r="B212" s="34">
        <f t="shared" ref="B212" si="41">B213+B214</f>
        <v>5668.4</v>
      </c>
      <c r="C212" s="34"/>
      <c r="D212" s="108" t="s">
        <v>163</v>
      </c>
    </row>
    <row r="213" spans="1:4" ht="15.75" x14ac:dyDescent="0.25">
      <c r="A213" s="109" t="s">
        <v>164</v>
      </c>
      <c r="B213" s="34">
        <v>4132.8999999999996</v>
      </c>
      <c r="C213" s="34"/>
      <c r="D213" s="94" t="s">
        <v>165</v>
      </c>
    </row>
    <row r="214" spans="1:4" ht="15.75" x14ac:dyDescent="0.25">
      <c r="A214" s="109" t="s">
        <v>166</v>
      </c>
      <c r="B214" s="34">
        <v>1535.5</v>
      </c>
      <c r="C214" s="34"/>
      <c r="D214" s="89" t="s">
        <v>167</v>
      </c>
    </row>
    <row r="215" spans="1:4" ht="15.75" x14ac:dyDescent="0.25">
      <c r="A215" s="107" t="s">
        <v>168</v>
      </c>
      <c r="B215" s="34">
        <f t="shared" ref="B215" si="42">B216+B217+B218</f>
        <v>-2364.8000000000002</v>
      </c>
      <c r="C215" s="34"/>
      <c r="D215" s="108" t="s">
        <v>169</v>
      </c>
    </row>
    <row r="216" spans="1:4" ht="15.75" x14ac:dyDescent="0.25">
      <c r="A216" s="110" t="s">
        <v>170</v>
      </c>
      <c r="B216" s="34">
        <v>0</v>
      </c>
      <c r="C216" s="34"/>
      <c r="D216" s="89" t="s">
        <v>171</v>
      </c>
    </row>
    <row r="217" spans="1:4" ht="15.75" x14ac:dyDescent="0.25">
      <c r="A217" s="110" t="s">
        <v>172</v>
      </c>
      <c r="B217" s="34">
        <v>0</v>
      </c>
      <c r="C217" s="34"/>
      <c r="D217" s="89" t="s">
        <v>173</v>
      </c>
    </row>
    <row r="218" spans="1:4" ht="38.25" customHeight="1" x14ac:dyDescent="0.25">
      <c r="A218" s="48" t="s">
        <v>188</v>
      </c>
      <c r="B218" s="34">
        <v>-2364.8000000000002</v>
      </c>
      <c r="C218" s="34"/>
      <c r="D218" s="111" t="s">
        <v>187</v>
      </c>
    </row>
    <row r="219" spans="1:4" ht="15.75" x14ac:dyDescent="0.25">
      <c r="A219" s="107" t="s">
        <v>176</v>
      </c>
      <c r="B219" s="34">
        <v>0</v>
      </c>
      <c r="C219" s="34"/>
      <c r="D219" s="108" t="s">
        <v>177</v>
      </c>
    </row>
    <row r="220" spans="1:4" ht="56.25" customHeight="1" x14ac:dyDescent="0.25">
      <c r="A220" s="66" t="s">
        <v>228</v>
      </c>
      <c r="B220" s="34">
        <f t="shared" ref="B220" si="43">B169-(B117+B166)</f>
        <v>-9716.4</v>
      </c>
      <c r="C220" s="34"/>
      <c r="D220" s="112" t="s">
        <v>198</v>
      </c>
    </row>
    <row r="221" spans="1:4" x14ac:dyDescent="0.25">
      <c r="A221" s="113"/>
      <c r="B221" s="113"/>
      <c r="C221" s="113"/>
      <c r="D221" s="113"/>
    </row>
    <row r="222" spans="1:4" ht="58.5" customHeight="1" x14ac:dyDescent="0.25">
      <c r="A222" s="114" t="s">
        <v>179</v>
      </c>
      <c r="B222" s="113"/>
      <c r="C222" s="113"/>
      <c r="D222" s="115" t="s">
        <v>229</v>
      </c>
    </row>
    <row r="223" spans="1:4" x14ac:dyDescent="0.25">
      <c r="A223" s="113"/>
      <c r="B223" s="113"/>
      <c r="C223" s="113"/>
      <c r="D223" s="113"/>
    </row>
    <row r="224" spans="1:4" x14ac:dyDescent="0.25">
      <c r="A224" s="113"/>
      <c r="B224" s="113"/>
      <c r="C224" s="113"/>
      <c r="D224" s="113"/>
    </row>
    <row r="225" spans="1:4" x14ac:dyDescent="0.25">
      <c r="A225" s="113"/>
      <c r="B225" s="113"/>
      <c r="C225" s="113"/>
      <c r="D225" s="113"/>
    </row>
    <row r="226" spans="1:4" x14ac:dyDescent="0.25">
      <c r="A226" s="113"/>
      <c r="B226" s="113"/>
      <c r="C226" s="113"/>
      <c r="D226" s="113"/>
    </row>
    <row r="227" spans="1:4" ht="18.75" x14ac:dyDescent="0.3">
      <c r="A227" s="171" t="s">
        <v>250</v>
      </c>
      <c r="B227" s="171"/>
      <c r="C227" s="171"/>
      <c r="D227" s="171"/>
    </row>
    <row r="228" spans="1:4" ht="18.75" x14ac:dyDescent="0.3">
      <c r="A228" s="171" t="s">
        <v>251</v>
      </c>
      <c r="B228" s="171"/>
      <c r="C228" s="171"/>
      <c r="D228" s="171"/>
    </row>
    <row r="229" spans="1:4" ht="15.75" x14ac:dyDescent="0.25">
      <c r="A229" s="116" t="s">
        <v>0</v>
      </c>
      <c r="B229" s="178"/>
      <c r="C229" s="178"/>
      <c r="D229" s="117" t="s">
        <v>214</v>
      </c>
    </row>
    <row r="230" spans="1:4" ht="15.75" x14ac:dyDescent="0.25">
      <c r="A230" s="2" t="s">
        <v>1</v>
      </c>
      <c r="B230" s="53" t="s">
        <v>2</v>
      </c>
      <c r="C230" s="53" t="s">
        <v>3</v>
      </c>
      <c r="D230" s="93" t="s">
        <v>4</v>
      </c>
    </row>
    <row r="231" spans="1:4" ht="15.75" x14ac:dyDescent="0.25">
      <c r="A231" s="4" t="s">
        <v>5</v>
      </c>
      <c r="B231" s="69">
        <f t="shared" ref="B231" si="44">B232+B252+B255+B262</f>
        <v>2403.6000000000004</v>
      </c>
      <c r="C231" s="69"/>
      <c r="D231" s="92" t="s">
        <v>6</v>
      </c>
    </row>
    <row r="232" spans="1:4" ht="15.75" x14ac:dyDescent="0.25">
      <c r="A232" s="2" t="s">
        <v>7</v>
      </c>
      <c r="B232" s="34">
        <f t="shared" ref="B232" si="45">B233-B241</f>
        <v>8655.7000000000007</v>
      </c>
      <c r="C232" s="34"/>
      <c r="D232" s="91" t="s">
        <v>8</v>
      </c>
    </row>
    <row r="233" spans="1:4" ht="15.75" x14ac:dyDescent="0.25">
      <c r="A233" s="16" t="s">
        <v>9</v>
      </c>
      <c r="B233" s="34">
        <f t="shared" ref="B233" si="46">B234+B237+B240</f>
        <v>22401.200000000001</v>
      </c>
      <c r="C233" s="34"/>
      <c r="D233" s="89" t="s">
        <v>10</v>
      </c>
    </row>
    <row r="234" spans="1:4" ht="15.75" x14ac:dyDescent="0.25">
      <c r="A234" s="17" t="s">
        <v>11</v>
      </c>
      <c r="B234" s="34">
        <f t="shared" ref="B234" si="47">B235+B236</f>
        <v>22340.1</v>
      </c>
      <c r="C234" s="34"/>
      <c r="D234" s="90" t="s">
        <v>12</v>
      </c>
    </row>
    <row r="235" spans="1:4" ht="15.75" x14ac:dyDescent="0.25">
      <c r="A235" s="17" t="s">
        <v>13</v>
      </c>
      <c r="B235" s="34">
        <v>22340.1</v>
      </c>
      <c r="C235" s="34"/>
      <c r="D235" s="90" t="s">
        <v>14</v>
      </c>
    </row>
    <row r="236" spans="1:4" ht="15.75" x14ac:dyDescent="0.25">
      <c r="A236" s="17" t="s">
        <v>15</v>
      </c>
      <c r="B236" s="34">
        <v>0</v>
      </c>
      <c r="C236" s="34"/>
      <c r="D236" s="90" t="s">
        <v>16</v>
      </c>
    </row>
    <row r="237" spans="1:4" ht="15.75" x14ac:dyDescent="0.25">
      <c r="A237" s="17" t="s">
        <v>17</v>
      </c>
      <c r="B237" s="34">
        <f t="shared" ref="B237" si="48">B238+B239</f>
        <v>54.7</v>
      </c>
      <c r="C237" s="34"/>
      <c r="D237" s="90" t="s">
        <v>18</v>
      </c>
    </row>
    <row r="238" spans="1:4" ht="15.75" x14ac:dyDescent="0.25">
      <c r="A238" s="17" t="s">
        <v>19</v>
      </c>
      <c r="B238" s="34">
        <v>17.2</v>
      </c>
      <c r="C238" s="34"/>
      <c r="D238" s="90" t="s">
        <v>20</v>
      </c>
    </row>
    <row r="239" spans="1:4" ht="15.75" x14ac:dyDescent="0.25">
      <c r="A239" s="17" t="s">
        <v>15</v>
      </c>
      <c r="B239" s="34">
        <v>37.5</v>
      </c>
      <c r="C239" s="34"/>
      <c r="D239" s="90" t="s">
        <v>16</v>
      </c>
    </row>
    <row r="240" spans="1:4" ht="25.5" customHeight="1" x14ac:dyDescent="0.25">
      <c r="A240" s="18" t="s">
        <v>21</v>
      </c>
      <c r="B240" s="34">
        <v>6.4</v>
      </c>
      <c r="C240" s="34"/>
      <c r="D240" s="90" t="s">
        <v>22</v>
      </c>
    </row>
    <row r="241" spans="1:4" ht="15.75" x14ac:dyDescent="0.25">
      <c r="A241" s="16" t="s">
        <v>23</v>
      </c>
      <c r="B241" s="34">
        <f t="shared" ref="B241:C241" si="49">B242+B248</f>
        <v>13745.5</v>
      </c>
      <c r="C241" s="34">
        <f t="shared" si="49"/>
        <v>16171.2</v>
      </c>
      <c r="D241" s="89" t="s">
        <v>24</v>
      </c>
    </row>
    <row r="242" spans="1:4" ht="15.75" x14ac:dyDescent="0.25">
      <c r="A242" s="19" t="s">
        <v>25</v>
      </c>
      <c r="B242" s="34">
        <f t="shared" ref="B242:C242" si="50">B243+B244+B245+B246+B247</f>
        <v>5614.4</v>
      </c>
      <c r="C242" s="34">
        <f t="shared" si="50"/>
        <v>6605.2</v>
      </c>
      <c r="D242" s="91" t="s">
        <v>26</v>
      </c>
    </row>
    <row r="243" spans="1:4" ht="15.75" x14ac:dyDescent="0.25">
      <c r="A243" s="20" t="s">
        <v>27</v>
      </c>
      <c r="B243" s="34">
        <v>1086.4000000000001</v>
      </c>
      <c r="C243" s="34">
        <v>1278.0999999999999</v>
      </c>
      <c r="D243" s="89" t="s">
        <v>28</v>
      </c>
    </row>
    <row r="244" spans="1:4" ht="15.75" x14ac:dyDescent="0.25">
      <c r="A244" s="20" t="s">
        <v>29</v>
      </c>
      <c r="B244" s="34">
        <v>3178</v>
      </c>
      <c r="C244" s="34">
        <v>3738.8</v>
      </c>
      <c r="D244" s="89" t="s">
        <v>30</v>
      </c>
    </row>
    <row r="245" spans="1:4" ht="15.75" x14ac:dyDescent="0.25">
      <c r="A245" s="19" t="s">
        <v>31</v>
      </c>
      <c r="B245" s="34">
        <v>990.5</v>
      </c>
      <c r="C245" s="34">
        <v>1165.3</v>
      </c>
      <c r="D245" s="89" t="s">
        <v>32</v>
      </c>
    </row>
    <row r="246" spans="1:4" ht="15.75" x14ac:dyDescent="0.25">
      <c r="A246" s="19" t="s">
        <v>33</v>
      </c>
      <c r="B246" s="34">
        <v>359.5</v>
      </c>
      <c r="C246" s="34">
        <v>423</v>
      </c>
      <c r="D246" s="89" t="s">
        <v>34</v>
      </c>
    </row>
    <row r="247" spans="1:4" ht="15.75" x14ac:dyDescent="0.25">
      <c r="A247" s="19" t="s">
        <v>35</v>
      </c>
      <c r="B247" s="34">
        <v>0</v>
      </c>
      <c r="C247" s="34">
        <v>0</v>
      </c>
      <c r="D247" s="89" t="s">
        <v>36</v>
      </c>
    </row>
    <row r="248" spans="1:4" ht="15.75" x14ac:dyDescent="0.25">
      <c r="A248" s="19" t="s">
        <v>37</v>
      </c>
      <c r="B248" s="34">
        <f t="shared" ref="B248:C248" si="51">B249+B250+B251</f>
        <v>8131.1</v>
      </c>
      <c r="C248" s="34">
        <f t="shared" si="51"/>
        <v>9566</v>
      </c>
      <c r="D248" s="91" t="s">
        <v>38</v>
      </c>
    </row>
    <row r="249" spans="1:4" ht="15.75" x14ac:dyDescent="0.25">
      <c r="A249" s="21" t="s">
        <v>39</v>
      </c>
      <c r="B249" s="50">
        <v>2032.8</v>
      </c>
      <c r="C249" s="50">
        <v>2391.5</v>
      </c>
      <c r="D249" s="89" t="s">
        <v>40</v>
      </c>
    </row>
    <row r="250" spans="1:4" ht="15.75" x14ac:dyDescent="0.25">
      <c r="A250" s="21" t="s">
        <v>41</v>
      </c>
      <c r="B250" s="34">
        <v>6098.3</v>
      </c>
      <c r="C250" s="34">
        <v>7174.5</v>
      </c>
      <c r="D250" s="89" t="s">
        <v>42</v>
      </c>
    </row>
    <row r="251" spans="1:4" ht="15.75" x14ac:dyDescent="0.25">
      <c r="A251" s="21" t="s">
        <v>43</v>
      </c>
      <c r="B251" s="34">
        <v>0</v>
      </c>
      <c r="C251" s="34">
        <v>0</v>
      </c>
      <c r="D251" s="89" t="s">
        <v>44</v>
      </c>
    </row>
    <row r="252" spans="1:4" ht="15.75" x14ac:dyDescent="0.25">
      <c r="A252" s="2" t="s">
        <v>45</v>
      </c>
      <c r="B252" s="34">
        <f t="shared" ref="B252" si="52">B253-B254</f>
        <v>-4927</v>
      </c>
      <c r="C252" s="34"/>
      <c r="D252" s="91" t="s">
        <v>46</v>
      </c>
    </row>
    <row r="253" spans="1:4" ht="15.75" x14ac:dyDescent="0.25">
      <c r="A253" s="16" t="s">
        <v>47</v>
      </c>
      <c r="B253" s="34">
        <v>555.9</v>
      </c>
      <c r="C253" s="34"/>
      <c r="D253" s="89" t="s">
        <v>48</v>
      </c>
    </row>
    <row r="254" spans="1:4" ht="15.75" x14ac:dyDescent="0.25">
      <c r="A254" s="16" t="s">
        <v>49</v>
      </c>
      <c r="B254" s="34">
        <v>5482.9</v>
      </c>
      <c r="C254" s="34"/>
      <c r="D254" s="93" t="s">
        <v>50</v>
      </c>
    </row>
    <row r="255" spans="1:4" ht="15.75" x14ac:dyDescent="0.25">
      <c r="A255" s="2" t="s">
        <v>51</v>
      </c>
      <c r="B255" s="34">
        <f t="shared" ref="B255" si="53">B256+B257</f>
        <v>-282</v>
      </c>
      <c r="C255" s="34"/>
      <c r="D255" s="91" t="s">
        <v>52</v>
      </c>
    </row>
    <row r="256" spans="1:4" ht="15.75" x14ac:dyDescent="0.25">
      <c r="A256" s="22" t="s">
        <v>53</v>
      </c>
      <c r="B256" s="34">
        <v>7.7</v>
      </c>
      <c r="C256" s="34"/>
      <c r="D256" s="94" t="s">
        <v>54</v>
      </c>
    </row>
    <row r="257" spans="1:4" ht="15.75" x14ac:dyDescent="0.25">
      <c r="A257" s="22" t="s">
        <v>55</v>
      </c>
      <c r="B257" s="34">
        <f t="shared" ref="B257" si="54">B258-B259</f>
        <v>-289.7</v>
      </c>
      <c r="C257" s="34"/>
      <c r="D257" s="94" t="s">
        <v>56</v>
      </c>
    </row>
    <row r="258" spans="1:4" ht="15.75" x14ac:dyDescent="0.25">
      <c r="A258" s="23" t="s">
        <v>57</v>
      </c>
      <c r="B258" s="34">
        <v>104.5</v>
      </c>
      <c r="C258" s="34"/>
      <c r="D258" s="94" t="s">
        <v>58</v>
      </c>
    </row>
    <row r="259" spans="1:4" ht="15.75" x14ac:dyDescent="0.25">
      <c r="A259" s="23" t="s">
        <v>59</v>
      </c>
      <c r="B259" s="34">
        <f t="shared" ref="B259" si="55">B260+B261</f>
        <v>394.2</v>
      </c>
      <c r="C259" s="34"/>
      <c r="D259" s="94" t="s">
        <v>60</v>
      </c>
    </row>
    <row r="260" spans="1:4" ht="15.75" x14ac:dyDescent="0.25">
      <c r="A260" s="24" t="s">
        <v>61</v>
      </c>
      <c r="B260" s="34">
        <v>0</v>
      </c>
      <c r="C260" s="34"/>
      <c r="D260" s="97" t="s">
        <v>207</v>
      </c>
    </row>
    <row r="261" spans="1:4" ht="15.75" x14ac:dyDescent="0.25">
      <c r="A261" s="24" t="s">
        <v>62</v>
      </c>
      <c r="B261" s="34">
        <v>394.2</v>
      </c>
      <c r="C261" s="34"/>
      <c r="D261" s="97" t="s">
        <v>208</v>
      </c>
    </row>
    <row r="262" spans="1:4" ht="15.75" x14ac:dyDescent="0.25">
      <c r="A262" s="2" t="s">
        <v>63</v>
      </c>
      <c r="B262" s="34">
        <f t="shared" ref="B262" si="56">B263+B264</f>
        <v>-1043.1000000000001</v>
      </c>
      <c r="C262" s="34"/>
      <c r="D262" s="91" t="s">
        <v>64</v>
      </c>
    </row>
    <row r="263" spans="1:4" ht="15.75" x14ac:dyDescent="0.25">
      <c r="A263" s="22" t="s">
        <v>65</v>
      </c>
      <c r="B263" s="34">
        <v>4.4000000000000004</v>
      </c>
      <c r="C263" s="34"/>
      <c r="D263" s="89" t="s">
        <v>66</v>
      </c>
    </row>
    <row r="264" spans="1:4" ht="15.75" x14ac:dyDescent="0.25">
      <c r="A264" s="22" t="s">
        <v>67</v>
      </c>
      <c r="B264" s="34">
        <f t="shared" ref="B264" si="57">B265-B268</f>
        <v>-1047.5000000000002</v>
      </c>
      <c r="C264" s="34"/>
      <c r="D264" s="89" t="s">
        <v>68</v>
      </c>
    </row>
    <row r="265" spans="1:4" ht="15.75" x14ac:dyDescent="0.25">
      <c r="A265" s="23" t="s">
        <v>182</v>
      </c>
      <c r="B265" s="34">
        <f t="shared" ref="B265" si="58">B266+B267</f>
        <v>6.3</v>
      </c>
      <c r="C265" s="34"/>
      <c r="D265" s="89" t="s">
        <v>69</v>
      </c>
    </row>
    <row r="266" spans="1:4" ht="15.75" x14ac:dyDescent="0.25">
      <c r="A266" s="25" t="s">
        <v>180</v>
      </c>
      <c r="B266" s="34">
        <v>0.1</v>
      </c>
      <c r="C266" s="34"/>
      <c r="D266" s="94" t="s">
        <v>70</v>
      </c>
    </row>
    <row r="267" spans="1:4" ht="15.75" x14ac:dyDescent="0.25">
      <c r="A267" s="25" t="s">
        <v>181</v>
      </c>
      <c r="B267" s="34">
        <v>6.2</v>
      </c>
      <c r="C267" s="34"/>
      <c r="D267" s="97" t="s">
        <v>71</v>
      </c>
    </row>
    <row r="268" spans="1:4" ht="15.75" x14ac:dyDescent="0.25">
      <c r="A268" s="23" t="s">
        <v>183</v>
      </c>
      <c r="B268" s="34">
        <f t="shared" ref="B268" si="59">B269+B270</f>
        <v>1053.8000000000002</v>
      </c>
      <c r="C268" s="34"/>
      <c r="D268" s="89" t="s">
        <v>72</v>
      </c>
    </row>
    <row r="269" spans="1:4" ht="15.75" x14ac:dyDescent="0.25">
      <c r="A269" s="25" t="s">
        <v>184</v>
      </c>
      <c r="B269" s="34">
        <v>0</v>
      </c>
      <c r="C269" s="34"/>
      <c r="D269" s="94" t="s">
        <v>73</v>
      </c>
    </row>
    <row r="270" spans="1:4" ht="15.75" x14ac:dyDescent="0.25">
      <c r="A270" s="25" t="s">
        <v>185</v>
      </c>
      <c r="B270" s="34">
        <f t="shared" ref="B270" si="60">B271+B272</f>
        <v>1053.8000000000002</v>
      </c>
      <c r="C270" s="34"/>
      <c r="D270" s="97" t="s">
        <v>74</v>
      </c>
    </row>
    <row r="271" spans="1:4" ht="15.75" x14ac:dyDescent="0.25">
      <c r="A271" s="21" t="s">
        <v>209</v>
      </c>
      <c r="B271" s="34">
        <v>1041.9000000000001</v>
      </c>
      <c r="C271" s="34"/>
      <c r="D271" s="89" t="s">
        <v>75</v>
      </c>
    </row>
    <row r="272" spans="1:4" ht="16.5" thickBot="1" x14ac:dyDescent="0.3">
      <c r="A272" s="21" t="s">
        <v>210</v>
      </c>
      <c r="B272" s="38">
        <v>11.9</v>
      </c>
      <c r="C272" s="38"/>
      <c r="D272" s="89" t="s">
        <v>76</v>
      </c>
    </row>
    <row r="273" spans="1:4" ht="19.5" customHeight="1" x14ac:dyDescent="0.25">
      <c r="A273" s="127" t="s">
        <v>77</v>
      </c>
      <c r="B273" s="64"/>
      <c r="C273" s="64"/>
      <c r="D273" s="128" t="s">
        <v>78</v>
      </c>
    </row>
    <row r="274" spans="1:4" ht="37.5" customHeight="1" x14ac:dyDescent="0.25">
      <c r="A274" s="120" t="s">
        <v>300</v>
      </c>
      <c r="B274" s="122"/>
      <c r="C274" s="122"/>
      <c r="D274" s="123" t="s">
        <v>305</v>
      </c>
    </row>
    <row r="275" spans="1:4" ht="15.75" x14ac:dyDescent="0.25">
      <c r="A275" s="129" t="s">
        <v>190</v>
      </c>
      <c r="B275" s="122"/>
      <c r="C275" s="122"/>
      <c r="D275" s="130" t="s">
        <v>189</v>
      </c>
    </row>
    <row r="276" spans="1:4" ht="18.75" x14ac:dyDescent="0.3">
      <c r="A276" s="171" t="s">
        <v>250</v>
      </c>
      <c r="B276" s="171"/>
      <c r="C276" s="171"/>
      <c r="D276" s="171"/>
    </row>
    <row r="277" spans="1:4" ht="18.75" x14ac:dyDescent="0.3">
      <c r="A277" s="171" t="s">
        <v>251</v>
      </c>
      <c r="B277" s="171"/>
      <c r="C277" s="171"/>
      <c r="D277" s="171"/>
    </row>
    <row r="278" spans="1:4" ht="15.75" x14ac:dyDescent="0.25">
      <c r="A278" s="126" t="s">
        <v>79</v>
      </c>
      <c r="B278" s="179"/>
      <c r="C278" s="179"/>
      <c r="D278" s="117" t="s">
        <v>214</v>
      </c>
    </row>
    <row r="279" spans="1:4" ht="15.75" x14ac:dyDescent="0.25">
      <c r="A279" s="2" t="s">
        <v>1</v>
      </c>
      <c r="B279" s="53" t="s">
        <v>2</v>
      </c>
      <c r="C279" s="53" t="s">
        <v>3</v>
      </c>
      <c r="D279" s="89" t="s">
        <v>80</v>
      </c>
    </row>
    <row r="280" spans="1:4" ht="15.75" x14ac:dyDescent="0.25">
      <c r="A280" s="4" t="s">
        <v>81</v>
      </c>
      <c r="B280" s="34">
        <f t="shared" ref="B280" si="61">B281-B282</f>
        <v>-7.4</v>
      </c>
      <c r="C280" s="34"/>
      <c r="D280" s="92" t="s">
        <v>82</v>
      </c>
    </row>
    <row r="281" spans="1:4" ht="15.75" x14ac:dyDescent="0.25">
      <c r="A281" s="2" t="s">
        <v>83</v>
      </c>
      <c r="B281" s="34">
        <v>0.1</v>
      </c>
      <c r="C281" s="34"/>
      <c r="D281" s="89" t="s">
        <v>84</v>
      </c>
    </row>
    <row r="282" spans="1:4" ht="15.75" x14ac:dyDescent="0.25">
      <c r="A282" s="2" t="s">
        <v>85</v>
      </c>
      <c r="B282" s="34">
        <v>7.5</v>
      </c>
      <c r="C282" s="34"/>
      <c r="D282" s="93" t="s">
        <v>86</v>
      </c>
    </row>
    <row r="283" spans="1:4" ht="15.75" x14ac:dyDescent="0.25">
      <c r="A283" s="98" t="s">
        <v>87</v>
      </c>
      <c r="B283" s="34">
        <f t="shared" ref="B283" si="62">B284+B287+B302+B318</f>
        <v>2387.6999999999998</v>
      </c>
      <c r="C283" s="34"/>
      <c r="D283" s="92" t="s">
        <v>88</v>
      </c>
    </row>
    <row r="284" spans="1:4" ht="15.75" x14ac:dyDescent="0.25">
      <c r="A284" s="40" t="s">
        <v>89</v>
      </c>
      <c r="B284" s="34">
        <f t="shared" ref="B284" si="63">B285-B286</f>
        <v>3046.2000000000003</v>
      </c>
      <c r="C284" s="34"/>
      <c r="D284" s="91" t="s">
        <v>90</v>
      </c>
    </row>
    <row r="285" spans="1:4" ht="15.75" x14ac:dyDescent="0.25">
      <c r="A285" s="2" t="s">
        <v>91</v>
      </c>
      <c r="B285" s="34">
        <v>55.8</v>
      </c>
      <c r="C285" s="34"/>
      <c r="D285" s="91" t="s">
        <v>92</v>
      </c>
    </row>
    <row r="286" spans="1:4" ht="15.75" x14ac:dyDescent="0.25">
      <c r="A286" s="2" t="s">
        <v>93</v>
      </c>
      <c r="B286" s="34">
        <v>-2990.4</v>
      </c>
      <c r="C286" s="34"/>
      <c r="D286" s="91" t="s">
        <v>94</v>
      </c>
    </row>
    <row r="287" spans="1:4" ht="15.75" x14ac:dyDescent="0.25">
      <c r="A287" s="40" t="s">
        <v>95</v>
      </c>
      <c r="B287" s="34">
        <f t="shared" ref="B287" si="64">B288-B295</f>
        <v>-103.20000000000017</v>
      </c>
      <c r="C287" s="34"/>
      <c r="D287" s="91" t="s">
        <v>96</v>
      </c>
    </row>
    <row r="288" spans="1:4" ht="15.75" x14ac:dyDescent="0.25">
      <c r="A288" s="99" t="s">
        <v>97</v>
      </c>
      <c r="B288" s="34">
        <f t="shared" ref="B288" si="65">B289+B292</f>
        <v>-104.10000000000018</v>
      </c>
      <c r="C288" s="34"/>
      <c r="D288" s="91" t="s">
        <v>98</v>
      </c>
    </row>
    <row r="289" spans="1:4" ht="15.75" x14ac:dyDescent="0.25">
      <c r="A289" s="40" t="s">
        <v>99</v>
      </c>
      <c r="B289" s="34">
        <f t="shared" ref="B289" si="66">B290-B291</f>
        <v>-99.800000000000182</v>
      </c>
      <c r="C289" s="34"/>
      <c r="D289" s="91" t="s">
        <v>100</v>
      </c>
    </row>
    <row r="290" spans="1:4" ht="15.75" x14ac:dyDescent="0.25">
      <c r="A290" s="41" t="s">
        <v>101</v>
      </c>
      <c r="B290" s="34">
        <v>1499.6</v>
      </c>
      <c r="C290" s="34"/>
      <c r="D290" s="91" t="s">
        <v>102</v>
      </c>
    </row>
    <row r="291" spans="1:4" ht="15.75" x14ac:dyDescent="0.25">
      <c r="A291" s="41" t="s">
        <v>103</v>
      </c>
      <c r="B291" s="34">
        <v>1599.4</v>
      </c>
      <c r="C291" s="34"/>
      <c r="D291" s="91" t="s">
        <v>104</v>
      </c>
    </row>
    <row r="292" spans="1:4" ht="15.75" x14ac:dyDescent="0.25">
      <c r="A292" s="40" t="s">
        <v>105</v>
      </c>
      <c r="B292" s="34">
        <f t="shared" ref="B292" si="67">B293-B294</f>
        <v>-4.3</v>
      </c>
      <c r="C292" s="34"/>
      <c r="D292" s="91" t="s">
        <v>106</v>
      </c>
    </row>
    <row r="293" spans="1:4" ht="15.75" x14ac:dyDescent="0.25">
      <c r="A293" s="41" t="s">
        <v>107</v>
      </c>
      <c r="B293" s="34">
        <v>0.2</v>
      </c>
      <c r="C293" s="34"/>
      <c r="D293" s="91" t="s">
        <v>102</v>
      </c>
    </row>
    <row r="294" spans="1:4" ht="15.75" x14ac:dyDescent="0.25">
      <c r="A294" s="41" t="s">
        <v>108</v>
      </c>
      <c r="B294" s="34">
        <v>4.5</v>
      </c>
      <c r="C294" s="34"/>
      <c r="D294" s="91" t="s">
        <v>104</v>
      </c>
    </row>
    <row r="295" spans="1:4" ht="15.75" x14ac:dyDescent="0.25">
      <c r="A295" s="99" t="s">
        <v>109</v>
      </c>
      <c r="B295" s="34">
        <f t="shared" ref="B295" si="68">B296+B299</f>
        <v>-0.90000000000000036</v>
      </c>
      <c r="C295" s="34"/>
      <c r="D295" s="93" t="s">
        <v>110</v>
      </c>
    </row>
    <row r="296" spans="1:4" ht="15.75" x14ac:dyDescent="0.25">
      <c r="A296" s="41" t="s">
        <v>111</v>
      </c>
      <c r="B296" s="34">
        <f t="shared" ref="B296" si="69">B297-B298</f>
        <v>0</v>
      </c>
      <c r="C296" s="34"/>
      <c r="D296" s="91" t="s">
        <v>100</v>
      </c>
    </row>
    <row r="297" spans="1:4" ht="15.75" x14ac:dyDescent="0.25">
      <c r="A297" s="41" t="s">
        <v>112</v>
      </c>
      <c r="B297" s="34">
        <v>0</v>
      </c>
      <c r="C297" s="34"/>
      <c r="D297" s="91" t="s">
        <v>102</v>
      </c>
    </row>
    <row r="298" spans="1:4" ht="15.75" x14ac:dyDescent="0.25">
      <c r="A298" s="41" t="s">
        <v>108</v>
      </c>
      <c r="B298" s="34">
        <v>0</v>
      </c>
      <c r="C298" s="34"/>
      <c r="D298" s="91" t="s">
        <v>104</v>
      </c>
    </row>
    <row r="299" spans="1:4" ht="15.75" x14ac:dyDescent="0.25">
      <c r="A299" s="42" t="s">
        <v>113</v>
      </c>
      <c r="B299" s="34">
        <f t="shared" ref="B299" si="70">B300-B301</f>
        <v>-0.90000000000000036</v>
      </c>
      <c r="C299" s="34"/>
      <c r="D299" s="91" t="s">
        <v>106</v>
      </c>
    </row>
    <row r="300" spans="1:4" ht="15.75" x14ac:dyDescent="0.25">
      <c r="A300" s="41" t="s">
        <v>112</v>
      </c>
      <c r="B300" s="34">
        <v>8.6</v>
      </c>
      <c r="C300" s="34"/>
      <c r="D300" s="91" t="s">
        <v>114</v>
      </c>
    </row>
    <row r="301" spans="1:4" ht="15.75" x14ac:dyDescent="0.25">
      <c r="A301" s="41" t="s">
        <v>115</v>
      </c>
      <c r="B301" s="34">
        <v>9.5</v>
      </c>
      <c r="C301" s="34"/>
      <c r="D301" s="91" t="s">
        <v>116</v>
      </c>
    </row>
    <row r="302" spans="1:4" ht="15.75" x14ac:dyDescent="0.25">
      <c r="A302" s="40" t="s">
        <v>117</v>
      </c>
      <c r="B302" s="34">
        <f t="shared" ref="B302" si="71">B303+B314+B317</f>
        <v>5095.3</v>
      </c>
      <c r="C302" s="34"/>
      <c r="D302" s="91" t="s">
        <v>118</v>
      </c>
    </row>
    <row r="303" spans="1:4" ht="15.75" x14ac:dyDescent="0.25">
      <c r="A303" s="43" t="s">
        <v>119</v>
      </c>
      <c r="B303" s="34">
        <f t="shared" ref="B303" si="72">B304-B309</f>
        <v>3716.5000000000005</v>
      </c>
      <c r="C303" s="34"/>
      <c r="D303" s="89" t="s">
        <v>120</v>
      </c>
    </row>
    <row r="304" spans="1:4" ht="15.75" x14ac:dyDescent="0.25">
      <c r="A304" s="99" t="s">
        <v>121</v>
      </c>
      <c r="B304" s="34">
        <f t="shared" ref="B304" si="73">B305+B306+B307+B308</f>
        <v>5153.6000000000004</v>
      </c>
      <c r="C304" s="34"/>
      <c r="D304" s="91" t="s">
        <v>122</v>
      </c>
    </row>
    <row r="305" spans="1:4" ht="15.75" x14ac:dyDescent="0.25">
      <c r="A305" s="101" t="s">
        <v>123</v>
      </c>
      <c r="B305" s="34">
        <v>0</v>
      </c>
      <c r="C305" s="34"/>
      <c r="D305" s="91" t="s">
        <v>124</v>
      </c>
    </row>
    <row r="306" spans="1:4" ht="15.75" x14ac:dyDescent="0.25">
      <c r="A306" s="44" t="s">
        <v>125</v>
      </c>
      <c r="B306" s="34">
        <f>5789.4+(-126.9)</f>
        <v>5662.5</v>
      </c>
      <c r="C306" s="34"/>
      <c r="D306" s="91" t="s">
        <v>126</v>
      </c>
    </row>
    <row r="307" spans="1:4" ht="15.75" x14ac:dyDescent="0.25">
      <c r="A307" s="101" t="s">
        <v>127</v>
      </c>
      <c r="B307" s="34">
        <v>-509.9</v>
      </c>
      <c r="C307" s="34"/>
      <c r="D307" s="91" t="s">
        <v>128</v>
      </c>
    </row>
    <row r="308" spans="1:4" ht="15.75" x14ac:dyDescent="0.25">
      <c r="A308" s="101" t="s">
        <v>129</v>
      </c>
      <c r="B308" s="34">
        <v>1</v>
      </c>
      <c r="C308" s="34"/>
      <c r="D308" s="91" t="s">
        <v>130</v>
      </c>
    </row>
    <row r="309" spans="1:4" ht="15.75" x14ac:dyDescent="0.25">
      <c r="A309" s="99" t="s">
        <v>109</v>
      </c>
      <c r="B309" s="34">
        <f t="shared" ref="B309" si="74">B310+B311+B312+B313</f>
        <v>1437.1</v>
      </c>
      <c r="C309" s="34"/>
      <c r="D309" s="93" t="s">
        <v>131</v>
      </c>
    </row>
    <row r="310" spans="1:4" ht="15.75" x14ac:dyDescent="0.25">
      <c r="A310" s="102" t="s">
        <v>132</v>
      </c>
      <c r="B310" s="34">
        <v>1437.1</v>
      </c>
      <c r="C310" s="34"/>
      <c r="D310" s="91" t="s">
        <v>133</v>
      </c>
    </row>
    <row r="311" spans="1:4" ht="15.75" x14ac:dyDescent="0.25">
      <c r="A311" s="101" t="s">
        <v>134</v>
      </c>
      <c r="B311" s="34">
        <v>0</v>
      </c>
      <c r="C311" s="34"/>
      <c r="D311" s="91" t="s">
        <v>135</v>
      </c>
    </row>
    <row r="312" spans="1:4" ht="15.75" x14ac:dyDescent="0.25">
      <c r="A312" s="101" t="s">
        <v>136</v>
      </c>
      <c r="B312" s="34">
        <v>0</v>
      </c>
      <c r="C312" s="34"/>
      <c r="D312" s="91" t="s">
        <v>137</v>
      </c>
    </row>
    <row r="313" spans="1:4" ht="15.75" x14ac:dyDescent="0.25">
      <c r="A313" s="101" t="s">
        <v>127</v>
      </c>
      <c r="B313" s="34">
        <v>0</v>
      </c>
      <c r="C313" s="34"/>
      <c r="D313" s="91" t="s">
        <v>128</v>
      </c>
    </row>
    <row r="314" spans="1:4" ht="49.5" customHeight="1" x14ac:dyDescent="0.25">
      <c r="A314" s="45" t="s">
        <v>138</v>
      </c>
      <c r="B314" s="34">
        <f t="shared" ref="B314" si="75">B315-B316</f>
        <v>1104.8</v>
      </c>
      <c r="C314" s="34"/>
      <c r="D314" s="131" t="s">
        <v>139</v>
      </c>
    </row>
    <row r="315" spans="1:4" ht="15.75" x14ac:dyDescent="0.25">
      <c r="A315" s="99" t="s">
        <v>140</v>
      </c>
      <c r="B315" s="34">
        <v>1120</v>
      </c>
      <c r="C315" s="34"/>
      <c r="D315" s="89" t="s">
        <v>141</v>
      </c>
    </row>
    <row r="316" spans="1:4" ht="15.75" x14ac:dyDescent="0.25">
      <c r="A316" s="99" t="s">
        <v>142</v>
      </c>
      <c r="B316" s="34">
        <v>15.2</v>
      </c>
      <c r="C316" s="34"/>
      <c r="D316" s="89" t="s">
        <v>143</v>
      </c>
    </row>
    <row r="317" spans="1:4" ht="15.75" x14ac:dyDescent="0.25">
      <c r="A317" s="46" t="s">
        <v>144</v>
      </c>
      <c r="B317" s="34">
        <v>274</v>
      </c>
      <c r="C317" s="34"/>
      <c r="D317" s="89" t="s">
        <v>145</v>
      </c>
    </row>
    <row r="318" spans="1:4" ht="15.75" x14ac:dyDescent="0.25">
      <c r="A318" s="47" t="s">
        <v>146</v>
      </c>
      <c r="B318" s="34">
        <f t="shared" ref="B318" si="76">B321</f>
        <v>-5650.6</v>
      </c>
      <c r="C318" s="34"/>
      <c r="D318" s="91" t="s">
        <v>147</v>
      </c>
    </row>
    <row r="319" spans="1:4" ht="15.75" x14ac:dyDescent="0.25">
      <c r="A319" s="41" t="s">
        <v>148</v>
      </c>
      <c r="B319" s="34">
        <f t="shared" ref="B319:B320" si="77">B320</f>
        <v>-5650.6</v>
      </c>
      <c r="C319" s="34"/>
      <c r="D319" s="91" t="s">
        <v>149</v>
      </c>
    </row>
    <row r="320" spans="1:4" ht="15.75" x14ac:dyDescent="0.25">
      <c r="A320" s="104" t="s">
        <v>150</v>
      </c>
      <c r="B320" s="34">
        <f t="shared" si="77"/>
        <v>-5650.6</v>
      </c>
      <c r="C320" s="34"/>
      <c r="D320" s="91" t="s">
        <v>151</v>
      </c>
    </row>
    <row r="321" spans="1:4" ht="15.75" x14ac:dyDescent="0.25">
      <c r="A321" s="104" t="s">
        <v>152</v>
      </c>
      <c r="B321" s="34">
        <f t="shared" ref="B321" si="78">B322+B323+B324+B325</f>
        <v>-5650.6</v>
      </c>
      <c r="C321" s="34"/>
      <c r="D321" s="91" t="s">
        <v>153</v>
      </c>
    </row>
    <row r="322" spans="1:4" ht="15.75" x14ac:dyDescent="0.25">
      <c r="A322" s="105" t="s">
        <v>154</v>
      </c>
      <c r="B322" s="34">
        <v>0</v>
      </c>
      <c r="C322" s="34"/>
      <c r="D322" s="106" t="s">
        <v>155</v>
      </c>
    </row>
    <row r="323" spans="1:4" ht="15.75" x14ac:dyDescent="0.25">
      <c r="A323" s="105" t="s">
        <v>156</v>
      </c>
      <c r="B323" s="34">
        <v>-204.7</v>
      </c>
      <c r="C323" s="34"/>
      <c r="D323" s="106" t="s">
        <v>157</v>
      </c>
    </row>
    <row r="324" spans="1:4" ht="15.75" x14ac:dyDescent="0.25">
      <c r="A324" s="105" t="s">
        <v>158</v>
      </c>
      <c r="B324" s="34">
        <v>0</v>
      </c>
      <c r="C324" s="34"/>
      <c r="D324" s="106" t="s">
        <v>159</v>
      </c>
    </row>
    <row r="325" spans="1:4" ht="15.75" x14ac:dyDescent="0.25">
      <c r="A325" s="105" t="s">
        <v>160</v>
      </c>
      <c r="B325" s="34">
        <f>B326+B329</f>
        <v>-5445.9000000000005</v>
      </c>
      <c r="C325" s="34"/>
      <c r="D325" s="106" t="s">
        <v>161</v>
      </c>
    </row>
    <row r="326" spans="1:4" ht="15.75" x14ac:dyDescent="0.25">
      <c r="A326" s="107" t="s">
        <v>162</v>
      </c>
      <c r="B326" s="34">
        <f t="shared" ref="B326" si="79">B327+B328</f>
        <v>-2504.1000000000004</v>
      </c>
      <c r="C326" s="34"/>
      <c r="D326" s="108" t="s">
        <v>163</v>
      </c>
    </row>
    <row r="327" spans="1:4" ht="15.75" x14ac:dyDescent="0.25">
      <c r="A327" s="109" t="s">
        <v>164</v>
      </c>
      <c r="B327" s="34">
        <v>-1760.4</v>
      </c>
      <c r="C327" s="34"/>
      <c r="D327" s="94" t="s">
        <v>165</v>
      </c>
    </row>
    <row r="328" spans="1:4" ht="15.75" x14ac:dyDescent="0.25">
      <c r="A328" s="109" t="s">
        <v>166</v>
      </c>
      <c r="B328" s="34">
        <v>-743.7</v>
      </c>
      <c r="C328" s="34"/>
      <c r="D328" s="89" t="s">
        <v>167</v>
      </c>
    </row>
    <row r="329" spans="1:4" ht="15.75" x14ac:dyDescent="0.25">
      <c r="A329" s="107" t="s">
        <v>168</v>
      </c>
      <c r="B329" s="34">
        <f t="shared" ref="B329" si="80">B330+B331+B332</f>
        <v>-2941.8</v>
      </c>
      <c r="C329" s="34"/>
      <c r="D329" s="108" t="s">
        <v>169</v>
      </c>
    </row>
    <row r="330" spans="1:4" ht="15.75" x14ac:dyDescent="0.25">
      <c r="A330" s="110" t="s">
        <v>170</v>
      </c>
      <c r="B330" s="34">
        <v>0</v>
      </c>
      <c r="C330" s="34"/>
      <c r="D330" s="89" t="s">
        <v>171</v>
      </c>
    </row>
    <row r="331" spans="1:4" ht="15.75" x14ac:dyDescent="0.25">
      <c r="A331" s="110" t="s">
        <v>172</v>
      </c>
      <c r="B331" s="34">
        <v>0</v>
      </c>
      <c r="C331" s="34"/>
      <c r="D331" s="89" t="s">
        <v>173</v>
      </c>
    </row>
    <row r="332" spans="1:4" ht="53.25" customHeight="1" x14ac:dyDescent="0.25">
      <c r="A332" s="48" t="s">
        <v>192</v>
      </c>
      <c r="B332" s="34">
        <v>-2941.8</v>
      </c>
      <c r="C332" s="34"/>
      <c r="D332" s="111" t="s">
        <v>191</v>
      </c>
    </row>
    <row r="333" spans="1:4" ht="15.75" x14ac:dyDescent="0.25">
      <c r="A333" s="107" t="s">
        <v>176</v>
      </c>
      <c r="B333" s="34">
        <v>0</v>
      </c>
      <c r="C333" s="34"/>
      <c r="D333" s="108" t="s">
        <v>177</v>
      </c>
    </row>
    <row r="334" spans="1:4" ht="54" customHeight="1" x14ac:dyDescent="0.25">
      <c r="A334" s="54" t="s">
        <v>178</v>
      </c>
      <c r="B334" s="34">
        <f t="shared" ref="B334" si="81">B283-(B231+B280)</f>
        <v>-8.5000000000004547</v>
      </c>
      <c r="C334" s="34"/>
      <c r="D334" s="132" t="s">
        <v>211</v>
      </c>
    </row>
    <row r="335" spans="1:4" x14ac:dyDescent="0.25">
      <c r="A335" s="113"/>
      <c r="B335" s="113"/>
      <c r="C335" s="113"/>
      <c r="D335" s="113"/>
    </row>
    <row r="336" spans="1:4" ht="54.75" customHeight="1" x14ac:dyDescent="0.25">
      <c r="A336" s="114" t="s">
        <v>179</v>
      </c>
      <c r="B336" s="113"/>
      <c r="C336" s="113"/>
      <c r="D336" s="115" t="s">
        <v>230</v>
      </c>
    </row>
    <row r="337" spans="1:4" x14ac:dyDescent="0.25">
      <c r="A337" s="113"/>
      <c r="B337" s="113"/>
      <c r="C337" s="113"/>
      <c r="D337" s="113"/>
    </row>
    <row r="338" spans="1:4" x14ac:dyDescent="0.25">
      <c r="A338" s="113"/>
      <c r="B338" s="113"/>
      <c r="C338" s="113"/>
      <c r="D338" s="113"/>
    </row>
    <row r="339" spans="1:4" x14ac:dyDescent="0.25">
      <c r="A339" s="113"/>
      <c r="B339" s="113"/>
      <c r="C339" s="113"/>
      <c r="D339" s="113"/>
    </row>
    <row r="340" spans="1:4" x14ac:dyDescent="0.25">
      <c r="A340" s="113"/>
      <c r="B340" s="113"/>
      <c r="C340" s="113"/>
      <c r="D340" s="113"/>
    </row>
    <row r="341" spans="1:4" ht="18.75" x14ac:dyDescent="0.3">
      <c r="A341" s="171" t="s">
        <v>252</v>
      </c>
      <c r="B341" s="171"/>
      <c r="C341" s="171"/>
      <c r="D341" s="171"/>
    </row>
    <row r="342" spans="1:4" ht="18.75" x14ac:dyDescent="0.3">
      <c r="A342" s="171" t="s">
        <v>253</v>
      </c>
      <c r="B342" s="171"/>
      <c r="C342" s="171"/>
      <c r="D342" s="171"/>
    </row>
    <row r="343" spans="1:4" x14ac:dyDescent="0.25">
      <c r="A343" s="113"/>
      <c r="B343" s="113"/>
      <c r="C343" s="113"/>
      <c r="D343" s="113"/>
    </row>
    <row r="344" spans="1:4" ht="15.75" x14ac:dyDescent="0.25">
      <c r="A344" s="116" t="s">
        <v>0</v>
      </c>
      <c r="B344" s="178"/>
      <c r="C344" s="178"/>
      <c r="D344" s="117" t="s">
        <v>214</v>
      </c>
    </row>
    <row r="345" spans="1:4" ht="15.75" x14ac:dyDescent="0.25">
      <c r="A345" s="2" t="s">
        <v>1</v>
      </c>
      <c r="B345" s="53" t="s">
        <v>2</v>
      </c>
      <c r="C345" s="53" t="s">
        <v>3</v>
      </c>
      <c r="D345" s="93" t="s">
        <v>4</v>
      </c>
    </row>
    <row r="346" spans="1:4" ht="15.75" x14ac:dyDescent="0.25">
      <c r="A346" s="4" t="s">
        <v>5</v>
      </c>
      <c r="B346" s="69">
        <f>B347+B367+B370+B377</f>
        <v>2538.3000000000002</v>
      </c>
      <c r="C346" s="69"/>
      <c r="D346" s="92" t="s">
        <v>6</v>
      </c>
    </row>
    <row r="347" spans="1:4" ht="15.75" x14ac:dyDescent="0.25">
      <c r="A347" s="2" t="s">
        <v>7</v>
      </c>
      <c r="B347" s="34">
        <f t="shared" ref="B347" si="82">B348-B356</f>
        <v>6626.5</v>
      </c>
      <c r="C347" s="34"/>
      <c r="D347" s="91" t="s">
        <v>8</v>
      </c>
    </row>
    <row r="348" spans="1:4" ht="15.75" x14ac:dyDescent="0.25">
      <c r="A348" s="16" t="s">
        <v>9</v>
      </c>
      <c r="B348" s="34">
        <f t="shared" ref="B348" si="83">B349+B352+B355</f>
        <v>19949.3</v>
      </c>
      <c r="C348" s="34"/>
      <c r="D348" s="89" t="s">
        <v>10</v>
      </c>
    </row>
    <row r="349" spans="1:4" ht="15.75" x14ac:dyDescent="0.25">
      <c r="A349" s="17" t="s">
        <v>11</v>
      </c>
      <c r="B349" s="34">
        <f t="shared" ref="B349" si="84">B350+B351</f>
        <v>19869.8</v>
      </c>
      <c r="C349" s="34"/>
      <c r="D349" s="90" t="s">
        <v>12</v>
      </c>
    </row>
    <row r="350" spans="1:4" ht="15.75" x14ac:dyDescent="0.25">
      <c r="A350" s="17" t="s">
        <v>13</v>
      </c>
      <c r="B350" s="34">
        <v>19869.8</v>
      </c>
      <c r="C350" s="34"/>
      <c r="D350" s="90" t="s">
        <v>14</v>
      </c>
    </row>
    <row r="351" spans="1:4" ht="15.75" x14ac:dyDescent="0.25">
      <c r="A351" s="17" t="s">
        <v>15</v>
      </c>
      <c r="B351" s="34">
        <v>0</v>
      </c>
      <c r="C351" s="34"/>
      <c r="D351" s="90" t="s">
        <v>16</v>
      </c>
    </row>
    <row r="352" spans="1:4" ht="15.75" x14ac:dyDescent="0.25">
      <c r="A352" s="17" t="s">
        <v>17</v>
      </c>
      <c r="B352" s="34">
        <f t="shared" ref="B352" si="85">B353+B354</f>
        <v>50</v>
      </c>
      <c r="C352" s="34"/>
      <c r="D352" s="90" t="s">
        <v>18</v>
      </c>
    </row>
    <row r="353" spans="1:4" ht="15.75" x14ac:dyDescent="0.25">
      <c r="A353" s="17" t="s">
        <v>19</v>
      </c>
      <c r="B353" s="34">
        <v>11.3</v>
      </c>
      <c r="C353" s="34"/>
      <c r="D353" s="90" t="s">
        <v>20</v>
      </c>
    </row>
    <row r="354" spans="1:4" ht="15.75" x14ac:dyDescent="0.25">
      <c r="A354" s="17" t="s">
        <v>15</v>
      </c>
      <c r="B354" s="34">
        <v>38.700000000000003</v>
      </c>
      <c r="C354" s="34"/>
      <c r="D354" s="90" t="s">
        <v>16</v>
      </c>
    </row>
    <row r="355" spans="1:4" ht="21" customHeight="1" x14ac:dyDescent="0.25">
      <c r="A355" s="18" t="s">
        <v>21</v>
      </c>
      <c r="B355" s="34">
        <v>29.5</v>
      </c>
      <c r="C355" s="34"/>
      <c r="D355" s="90" t="s">
        <v>22</v>
      </c>
    </row>
    <row r="356" spans="1:4" ht="15.75" x14ac:dyDescent="0.25">
      <c r="A356" s="16" t="s">
        <v>23</v>
      </c>
      <c r="B356" s="34">
        <f t="shared" ref="B356:C356" si="86">B357+B363</f>
        <v>13322.8</v>
      </c>
      <c r="C356" s="34">
        <f t="shared" si="86"/>
        <v>15673.9</v>
      </c>
      <c r="D356" s="89" t="s">
        <v>24</v>
      </c>
    </row>
    <row r="357" spans="1:4" ht="15.75" x14ac:dyDescent="0.25">
      <c r="A357" s="19" t="s">
        <v>25</v>
      </c>
      <c r="B357" s="34">
        <f t="shared" ref="B357:C357" si="87">B358+B359+B360+B361+B362</f>
        <v>5540.2</v>
      </c>
      <c r="C357" s="34">
        <f t="shared" si="87"/>
        <v>6517.9</v>
      </c>
      <c r="D357" s="91" t="s">
        <v>26</v>
      </c>
    </row>
    <row r="358" spans="1:4" ht="15.75" x14ac:dyDescent="0.25">
      <c r="A358" s="20" t="s">
        <v>27</v>
      </c>
      <c r="B358" s="34">
        <v>1422</v>
      </c>
      <c r="C358" s="34">
        <v>1672.9</v>
      </c>
      <c r="D358" s="89" t="s">
        <v>28</v>
      </c>
    </row>
    <row r="359" spans="1:4" ht="15.75" x14ac:dyDescent="0.25">
      <c r="A359" s="20" t="s">
        <v>29</v>
      </c>
      <c r="B359" s="34">
        <v>3120.8</v>
      </c>
      <c r="C359" s="34">
        <v>3671.6</v>
      </c>
      <c r="D359" s="89" t="s">
        <v>30</v>
      </c>
    </row>
    <row r="360" spans="1:4" ht="15.75" x14ac:dyDescent="0.25">
      <c r="A360" s="19" t="s">
        <v>31</v>
      </c>
      <c r="B360" s="34">
        <v>872.7</v>
      </c>
      <c r="C360" s="34">
        <v>1026.7</v>
      </c>
      <c r="D360" s="89" t="s">
        <v>32</v>
      </c>
    </row>
    <row r="361" spans="1:4" ht="15.75" x14ac:dyDescent="0.25">
      <c r="A361" s="19" t="s">
        <v>33</v>
      </c>
      <c r="B361" s="34">
        <v>124.7</v>
      </c>
      <c r="C361" s="34">
        <v>146.69999999999999</v>
      </c>
      <c r="D361" s="89" t="s">
        <v>34</v>
      </c>
    </row>
    <row r="362" spans="1:4" ht="15.75" x14ac:dyDescent="0.25">
      <c r="A362" s="19" t="s">
        <v>35</v>
      </c>
      <c r="B362" s="34">
        <v>0</v>
      </c>
      <c r="C362" s="34">
        <v>0</v>
      </c>
      <c r="D362" s="89" t="s">
        <v>36</v>
      </c>
    </row>
    <row r="363" spans="1:4" ht="15.75" x14ac:dyDescent="0.25">
      <c r="A363" s="19" t="s">
        <v>37</v>
      </c>
      <c r="B363" s="34">
        <f t="shared" ref="B363:C363" si="88">B364+B365+B366</f>
        <v>7782.6</v>
      </c>
      <c r="C363" s="34">
        <f t="shared" si="88"/>
        <v>9156</v>
      </c>
      <c r="D363" s="91" t="s">
        <v>38</v>
      </c>
    </row>
    <row r="364" spans="1:4" ht="15.75" x14ac:dyDescent="0.25">
      <c r="A364" s="21" t="s">
        <v>39</v>
      </c>
      <c r="B364" s="50">
        <v>1945.6</v>
      </c>
      <c r="C364" s="50">
        <v>2289</v>
      </c>
      <c r="D364" s="89" t="s">
        <v>40</v>
      </c>
    </row>
    <row r="365" spans="1:4" ht="15.75" x14ac:dyDescent="0.25">
      <c r="A365" s="21" t="s">
        <v>41</v>
      </c>
      <c r="B365" s="34">
        <v>5837</v>
      </c>
      <c r="C365" s="34">
        <v>6867</v>
      </c>
      <c r="D365" s="89" t="s">
        <v>42</v>
      </c>
    </row>
    <row r="366" spans="1:4" ht="15.75" x14ac:dyDescent="0.25">
      <c r="A366" s="21" t="s">
        <v>43</v>
      </c>
      <c r="B366" s="34">
        <v>0</v>
      </c>
      <c r="C366" s="34">
        <v>0</v>
      </c>
      <c r="D366" s="89" t="s">
        <v>44</v>
      </c>
    </row>
    <row r="367" spans="1:4" ht="15.75" x14ac:dyDescent="0.25">
      <c r="A367" s="2" t="s">
        <v>45</v>
      </c>
      <c r="B367" s="34">
        <f t="shared" ref="B367" si="89">B368-B369</f>
        <v>-3682</v>
      </c>
      <c r="C367" s="34"/>
      <c r="D367" s="91" t="s">
        <v>46</v>
      </c>
    </row>
    <row r="368" spans="1:4" ht="15.75" x14ac:dyDescent="0.25">
      <c r="A368" s="16" t="s">
        <v>47</v>
      </c>
      <c r="B368" s="34">
        <v>1052.7</v>
      </c>
      <c r="C368" s="34"/>
      <c r="D368" s="89" t="s">
        <v>48</v>
      </c>
    </row>
    <row r="369" spans="1:4" ht="15.75" x14ac:dyDescent="0.25">
      <c r="A369" s="16" t="s">
        <v>49</v>
      </c>
      <c r="B369" s="34">
        <v>4734.7</v>
      </c>
      <c r="C369" s="34"/>
      <c r="D369" s="93" t="s">
        <v>50</v>
      </c>
    </row>
    <row r="370" spans="1:4" ht="15.75" x14ac:dyDescent="0.25">
      <c r="A370" s="2" t="s">
        <v>51</v>
      </c>
      <c r="B370" s="34">
        <f t="shared" ref="B370" si="90">B371+B372</f>
        <v>-357.59999999999997</v>
      </c>
      <c r="C370" s="34"/>
      <c r="D370" s="91" t="s">
        <v>52</v>
      </c>
    </row>
    <row r="371" spans="1:4" ht="15.75" x14ac:dyDescent="0.25">
      <c r="A371" s="22" t="s">
        <v>53</v>
      </c>
      <c r="B371" s="34">
        <v>7.6</v>
      </c>
      <c r="C371" s="34"/>
      <c r="D371" s="94" t="s">
        <v>54</v>
      </c>
    </row>
    <row r="372" spans="1:4" ht="15.75" x14ac:dyDescent="0.25">
      <c r="A372" s="22" t="s">
        <v>55</v>
      </c>
      <c r="B372" s="34">
        <f t="shared" ref="B372" si="91">B373-B374</f>
        <v>-365.2</v>
      </c>
      <c r="C372" s="34"/>
      <c r="D372" s="94" t="s">
        <v>56</v>
      </c>
    </row>
    <row r="373" spans="1:4" ht="15.75" x14ac:dyDescent="0.25">
      <c r="A373" s="23" t="s">
        <v>57</v>
      </c>
      <c r="B373" s="34">
        <v>69.2</v>
      </c>
      <c r="C373" s="34"/>
      <c r="D373" s="94" t="s">
        <v>58</v>
      </c>
    </row>
    <row r="374" spans="1:4" ht="15.75" x14ac:dyDescent="0.25">
      <c r="A374" s="23" t="s">
        <v>59</v>
      </c>
      <c r="B374" s="34">
        <f>B375+B376</f>
        <v>434.4</v>
      </c>
      <c r="C374" s="34"/>
      <c r="D374" s="94" t="s">
        <v>60</v>
      </c>
    </row>
    <row r="375" spans="1:4" ht="15.75" x14ac:dyDescent="0.25">
      <c r="A375" s="24" t="s">
        <v>61</v>
      </c>
      <c r="B375" s="34">
        <v>275.7</v>
      </c>
      <c r="C375" s="34"/>
      <c r="D375" s="97" t="s">
        <v>199</v>
      </c>
    </row>
    <row r="376" spans="1:4" ht="15.75" x14ac:dyDescent="0.25">
      <c r="A376" s="24" t="s">
        <v>62</v>
      </c>
      <c r="B376" s="34">
        <v>158.69999999999999</v>
      </c>
      <c r="C376" s="34"/>
      <c r="D376" s="97" t="s">
        <v>200</v>
      </c>
    </row>
    <row r="377" spans="1:4" ht="15.75" x14ac:dyDescent="0.25">
      <c r="A377" s="2" t="s">
        <v>63</v>
      </c>
      <c r="B377" s="34">
        <f t="shared" ref="B377" si="92">B378+B379</f>
        <v>-48.6</v>
      </c>
      <c r="C377" s="34"/>
      <c r="D377" s="91" t="s">
        <v>64</v>
      </c>
    </row>
    <row r="378" spans="1:4" ht="15.75" x14ac:dyDescent="0.25">
      <c r="A378" s="22" t="s">
        <v>65</v>
      </c>
      <c r="B378" s="34">
        <v>6.6</v>
      </c>
      <c r="C378" s="34"/>
      <c r="D378" s="89" t="s">
        <v>66</v>
      </c>
    </row>
    <row r="379" spans="1:4" ht="15.75" x14ac:dyDescent="0.25">
      <c r="A379" s="22" t="s">
        <v>67</v>
      </c>
      <c r="B379" s="34">
        <f t="shared" ref="B379" si="93">B380-B383</f>
        <v>-55.2</v>
      </c>
      <c r="C379" s="34"/>
      <c r="D379" s="89" t="s">
        <v>68</v>
      </c>
    </row>
    <row r="380" spans="1:4" ht="15.75" x14ac:dyDescent="0.25">
      <c r="A380" s="23" t="s">
        <v>182</v>
      </c>
      <c r="B380" s="34">
        <f t="shared" ref="B380" si="94">B381+B382</f>
        <v>10.199999999999999</v>
      </c>
      <c r="C380" s="34"/>
      <c r="D380" s="89" t="s">
        <v>69</v>
      </c>
    </row>
    <row r="381" spans="1:4" ht="15.75" x14ac:dyDescent="0.25">
      <c r="A381" s="25" t="s">
        <v>180</v>
      </c>
      <c r="B381" s="34">
        <v>0</v>
      </c>
      <c r="C381" s="34"/>
      <c r="D381" s="94" t="s">
        <v>70</v>
      </c>
    </row>
    <row r="382" spans="1:4" ht="15.75" x14ac:dyDescent="0.25">
      <c r="A382" s="25" t="s">
        <v>181</v>
      </c>
      <c r="B382" s="34">
        <v>10.199999999999999</v>
      </c>
      <c r="C382" s="34"/>
      <c r="D382" s="97" t="s">
        <v>71</v>
      </c>
    </row>
    <row r="383" spans="1:4" ht="15.75" x14ac:dyDescent="0.25">
      <c r="A383" s="23" t="s">
        <v>183</v>
      </c>
      <c r="B383" s="34">
        <f t="shared" ref="B383" si="95">B384+B385</f>
        <v>65.400000000000006</v>
      </c>
      <c r="C383" s="34"/>
      <c r="D383" s="89" t="s">
        <v>72</v>
      </c>
    </row>
    <row r="384" spans="1:4" ht="15.75" x14ac:dyDescent="0.25">
      <c r="A384" s="25" t="s">
        <v>184</v>
      </c>
      <c r="B384" s="34">
        <v>49.3</v>
      </c>
      <c r="C384" s="34"/>
      <c r="D384" s="94" t="s">
        <v>73</v>
      </c>
    </row>
    <row r="385" spans="1:4" ht="15.75" x14ac:dyDescent="0.25">
      <c r="A385" s="25" t="s">
        <v>185</v>
      </c>
      <c r="B385" s="34">
        <f t="shared" ref="B385" si="96">B386+B387</f>
        <v>16.100000000000001</v>
      </c>
      <c r="C385" s="34"/>
      <c r="D385" s="97" t="s">
        <v>74</v>
      </c>
    </row>
    <row r="386" spans="1:4" ht="15.75" x14ac:dyDescent="0.25">
      <c r="A386" s="21" t="s">
        <v>193</v>
      </c>
      <c r="B386" s="34">
        <v>0</v>
      </c>
      <c r="C386" s="34"/>
      <c r="D386" s="89" t="s">
        <v>75</v>
      </c>
    </row>
    <row r="387" spans="1:4" ht="16.5" thickBot="1" x14ac:dyDescent="0.3">
      <c r="A387" s="21" t="s">
        <v>194</v>
      </c>
      <c r="B387" s="38">
        <v>16.100000000000001</v>
      </c>
      <c r="C387" s="38"/>
      <c r="D387" s="89" t="s">
        <v>76</v>
      </c>
    </row>
    <row r="388" spans="1:4" ht="21.75" customHeight="1" x14ac:dyDescent="0.25">
      <c r="A388" s="118" t="s">
        <v>77</v>
      </c>
      <c r="B388" s="64"/>
      <c r="C388" s="64"/>
      <c r="D388" s="119" t="s">
        <v>78</v>
      </c>
    </row>
    <row r="389" spans="1:4" ht="38.25" customHeight="1" x14ac:dyDescent="0.25">
      <c r="A389" s="120" t="s">
        <v>301</v>
      </c>
      <c r="B389" s="122"/>
      <c r="C389" s="122"/>
      <c r="D389" s="123" t="s">
        <v>306</v>
      </c>
    </row>
    <row r="390" spans="1:4" ht="15.75" x14ac:dyDescent="0.25">
      <c r="A390" s="124" t="s">
        <v>190</v>
      </c>
      <c r="B390" s="122"/>
      <c r="C390" s="122"/>
      <c r="D390" s="125" t="s">
        <v>189</v>
      </c>
    </row>
    <row r="391" spans="1:4" ht="18.75" x14ac:dyDescent="0.3">
      <c r="A391" s="171" t="s">
        <v>252</v>
      </c>
      <c r="B391" s="171"/>
      <c r="C391" s="171"/>
      <c r="D391" s="171"/>
    </row>
    <row r="392" spans="1:4" ht="18.75" x14ac:dyDescent="0.3">
      <c r="A392" s="171" t="s">
        <v>253</v>
      </c>
      <c r="B392" s="171"/>
      <c r="C392" s="171"/>
      <c r="D392" s="171"/>
    </row>
    <row r="393" spans="1:4" ht="16.5" thickBot="1" x14ac:dyDescent="0.3">
      <c r="A393" s="126" t="s">
        <v>79</v>
      </c>
      <c r="B393" s="180"/>
      <c r="C393" s="180"/>
      <c r="D393" s="117" t="s">
        <v>214</v>
      </c>
    </row>
    <row r="394" spans="1:4" ht="15.75" x14ac:dyDescent="0.25">
      <c r="A394" s="2" t="s">
        <v>1</v>
      </c>
      <c r="B394" s="63" t="s">
        <v>2</v>
      </c>
      <c r="C394" s="63" t="s">
        <v>3</v>
      </c>
      <c r="D394" s="89" t="s">
        <v>80</v>
      </c>
    </row>
    <row r="395" spans="1:4" ht="15.75" x14ac:dyDescent="0.25">
      <c r="A395" s="4" t="s">
        <v>81</v>
      </c>
      <c r="B395" s="34">
        <f t="shared" ref="B395" si="97">B396-B397</f>
        <v>-2.2999999999999998</v>
      </c>
      <c r="C395" s="34"/>
      <c r="D395" s="92" t="s">
        <v>82</v>
      </c>
    </row>
    <row r="396" spans="1:4" ht="15.75" x14ac:dyDescent="0.25">
      <c r="A396" s="2" t="s">
        <v>83</v>
      </c>
      <c r="B396" s="34">
        <v>0</v>
      </c>
      <c r="C396" s="34"/>
      <c r="D396" s="89" t="s">
        <v>84</v>
      </c>
    </row>
    <row r="397" spans="1:4" ht="15.75" x14ac:dyDescent="0.25">
      <c r="A397" s="2" t="s">
        <v>85</v>
      </c>
      <c r="B397" s="34">
        <v>2.2999999999999998</v>
      </c>
      <c r="C397" s="34"/>
      <c r="D397" s="93" t="s">
        <v>86</v>
      </c>
    </row>
    <row r="398" spans="1:4" ht="15.75" x14ac:dyDescent="0.25">
      <c r="A398" s="98" t="s">
        <v>87</v>
      </c>
      <c r="B398" s="34">
        <f t="shared" ref="B398" si="98">B399+B402+B417+B433</f>
        <v>-9689.9999999999982</v>
      </c>
      <c r="C398" s="34"/>
      <c r="D398" s="92" t="s">
        <v>88</v>
      </c>
    </row>
    <row r="399" spans="1:4" ht="15.75" x14ac:dyDescent="0.25">
      <c r="A399" s="40" t="s">
        <v>89</v>
      </c>
      <c r="B399" s="34">
        <f t="shared" ref="B399" si="99">B400-B401</f>
        <v>2250</v>
      </c>
      <c r="C399" s="34"/>
      <c r="D399" s="91" t="s">
        <v>90</v>
      </c>
    </row>
    <row r="400" spans="1:4" ht="15.75" x14ac:dyDescent="0.25">
      <c r="A400" s="2" t="s">
        <v>91</v>
      </c>
      <c r="B400" s="34">
        <v>49</v>
      </c>
      <c r="C400" s="34"/>
      <c r="D400" s="91" t="s">
        <v>92</v>
      </c>
    </row>
    <row r="401" spans="1:4" ht="15.75" x14ac:dyDescent="0.25">
      <c r="A401" s="2" t="s">
        <v>93</v>
      </c>
      <c r="B401" s="34">
        <v>-2201</v>
      </c>
      <c r="C401" s="34"/>
      <c r="D401" s="91" t="s">
        <v>94</v>
      </c>
    </row>
    <row r="402" spans="1:4" ht="15.75" x14ac:dyDescent="0.25">
      <c r="A402" s="40" t="s">
        <v>95</v>
      </c>
      <c r="B402" s="34">
        <f t="shared" ref="B402" si="100">B403-B410</f>
        <v>-19.999999999999911</v>
      </c>
      <c r="C402" s="34"/>
      <c r="D402" s="92" t="s">
        <v>96</v>
      </c>
    </row>
    <row r="403" spans="1:4" ht="15.75" x14ac:dyDescent="0.25">
      <c r="A403" s="99" t="s">
        <v>97</v>
      </c>
      <c r="B403" s="34">
        <f t="shared" ref="B403" si="101">B404+B407</f>
        <v>-0.19999999999990908</v>
      </c>
      <c r="C403" s="34"/>
      <c r="D403" s="91" t="s">
        <v>98</v>
      </c>
    </row>
    <row r="404" spans="1:4" ht="15.75" x14ac:dyDescent="0.25">
      <c r="A404" s="40" t="s">
        <v>99</v>
      </c>
      <c r="B404" s="34">
        <f t="shared" ref="B404" si="102">B405-B406</f>
        <v>-9.9999999999909051E-2</v>
      </c>
      <c r="C404" s="34"/>
      <c r="D404" s="92" t="s">
        <v>100</v>
      </c>
    </row>
    <row r="405" spans="1:4" ht="15.75" x14ac:dyDescent="0.25">
      <c r="A405" s="41" t="s">
        <v>101</v>
      </c>
      <c r="B405" s="34">
        <v>1299.5</v>
      </c>
      <c r="C405" s="34"/>
      <c r="D405" s="91" t="s">
        <v>102</v>
      </c>
    </row>
    <row r="406" spans="1:4" ht="15.75" x14ac:dyDescent="0.25">
      <c r="A406" s="41" t="s">
        <v>103</v>
      </c>
      <c r="B406" s="34">
        <v>1299.5999999999999</v>
      </c>
      <c r="C406" s="34"/>
      <c r="D406" s="91" t="s">
        <v>104</v>
      </c>
    </row>
    <row r="407" spans="1:4" ht="15.75" x14ac:dyDescent="0.25">
      <c r="A407" s="40" t="s">
        <v>105</v>
      </c>
      <c r="B407" s="34">
        <f t="shared" ref="B407" si="103">B408-B409</f>
        <v>-0.10000000000000003</v>
      </c>
      <c r="C407" s="34"/>
      <c r="D407" s="92" t="s">
        <v>106</v>
      </c>
    </row>
    <row r="408" spans="1:4" ht="15.75" x14ac:dyDescent="0.25">
      <c r="A408" s="41" t="s">
        <v>107</v>
      </c>
      <c r="B408" s="34">
        <v>0.3</v>
      </c>
      <c r="C408" s="34"/>
      <c r="D408" s="91" t="s">
        <v>102</v>
      </c>
    </row>
    <row r="409" spans="1:4" ht="15.75" x14ac:dyDescent="0.25">
      <c r="A409" s="41" t="s">
        <v>108</v>
      </c>
      <c r="B409" s="34">
        <v>0.4</v>
      </c>
      <c r="C409" s="34"/>
      <c r="D409" s="91" t="s">
        <v>104</v>
      </c>
    </row>
    <row r="410" spans="1:4" ht="15.75" x14ac:dyDescent="0.25">
      <c r="A410" s="99" t="s">
        <v>109</v>
      </c>
      <c r="B410" s="34">
        <f t="shared" ref="B410" si="104">B411+B414</f>
        <v>19.8</v>
      </c>
      <c r="C410" s="34"/>
      <c r="D410" s="93" t="s">
        <v>110</v>
      </c>
    </row>
    <row r="411" spans="1:4" ht="15.75" x14ac:dyDescent="0.25">
      <c r="A411" s="41" t="s">
        <v>111</v>
      </c>
      <c r="B411" s="34">
        <f t="shared" ref="B411" si="105">B412-B413</f>
        <v>0</v>
      </c>
      <c r="C411" s="34"/>
      <c r="D411" s="91" t="s">
        <v>100</v>
      </c>
    </row>
    <row r="412" spans="1:4" ht="15.75" x14ac:dyDescent="0.25">
      <c r="A412" s="41" t="s">
        <v>112</v>
      </c>
      <c r="B412" s="34">
        <v>0</v>
      </c>
      <c r="C412" s="34"/>
      <c r="D412" s="91" t="s">
        <v>102</v>
      </c>
    </row>
    <row r="413" spans="1:4" ht="15.75" x14ac:dyDescent="0.25">
      <c r="A413" s="41" t="s">
        <v>108</v>
      </c>
      <c r="B413" s="34">
        <v>0</v>
      </c>
      <c r="C413" s="34"/>
      <c r="D413" s="91" t="s">
        <v>104</v>
      </c>
    </row>
    <row r="414" spans="1:4" ht="15.75" x14ac:dyDescent="0.25">
      <c r="A414" s="42" t="s">
        <v>113</v>
      </c>
      <c r="B414" s="34">
        <f t="shared" ref="B414" si="106">B415-B416</f>
        <v>19.8</v>
      </c>
      <c r="C414" s="34"/>
      <c r="D414" s="91" t="s">
        <v>106</v>
      </c>
    </row>
    <row r="415" spans="1:4" ht="15.75" x14ac:dyDescent="0.25">
      <c r="A415" s="41" t="s">
        <v>112</v>
      </c>
      <c r="B415" s="34">
        <v>40.1</v>
      </c>
      <c r="C415" s="34"/>
      <c r="D415" s="91" t="s">
        <v>114</v>
      </c>
    </row>
    <row r="416" spans="1:4" ht="15.75" x14ac:dyDescent="0.25">
      <c r="A416" s="41" t="s">
        <v>115</v>
      </c>
      <c r="B416" s="34">
        <v>20.3</v>
      </c>
      <c r="C416" s="34"/>
      <c r="D416" s="91" t="s">
        <v>116</v>
      </c>
    </row>
    <row r="417" spans="1:4" ht="15.75" x14ac:dyDescent="0.25">
      <c r="A417" s="40" t="s">
        <v>117</v>
      </c>
      <c r="B417" s="34">
        <f t="shared" ref="B417" si="107">B418+B429+B432</f>
        <v>-4289.8999999999996</v>
      </c>
      <c r="C417" s="34"/>
      <c r="D417" s="92" t="s">
        <v>118</v>
      </c>
    </row>
    <row r="418" spans="1:4" ht="15.75" x14ac:dyDescent="0.25">
      <c r="A418" s="43" t="s">
        <v>119</v>
      </c>
      <c r="B418" s="34">
        <f t="shared" ref="B418" si="108">B419-B424</f>
        <v>-6007.2999999999993</v>
      </c>
      <c r="C418" s="34"/>
      <c r="D418" s="89" t="s">
        <v>120</v>
      </c>
    </row>
    <row r="419" spans="1:4" ht="15.75" x14ac:dyDescent="0.25">
      <c r="A419" s="99" t="s">
        <v>121</v>
      </c>
      <c r="B419" s="34">
        <f t="shared" ref="B419" si="109">B420+B421+B422+B423</f>
        <v>-7854.9</v>
      </c>
      <c r="C419" s="34"/>
      <c r="D419" s="91" t="s">
        <v>122</v>
      </c>
    </row>
    <row r="420" spans="1:4" ht="15.75" x14ac:dyDescent="0.25">
      <c r="A420" s="101" t="s">
        <v>123</v>
      </c>
      <c r="B420" s="34">
        <v>0</v>
      </c>
      <c r="C420" s="34"/>
      <c r="D420" s="91" t="s">
        <v>124</v>
      </c>
    </row>
    <row r="421" spans="1:4" ht="15.75" x14ac:dyDescent="0.25">
      <c r="A421" s="44" t="s">
        <v>125</v>
      </c>
      <c r="B421" s="34">
        <f>-5396.3+(813.1)</f>
        <v>-4583.2</v>
      </c>
      <c r="C421" s="34"/>
      <c r="D421" s="91" t="s">
        <v>126</v>
      </c>
    </row>
    <row r="422" spans="1:4" ht="15.75" x14ac:dyDescent="0.25">
      <c r="A422" s="101" t="s">
        <v>127</v>
      </c>
      <c r="B422" s="34">
        <v>-3280.6</v>
      </c>
      <c r="C422" s="34"/>
      <c r="D422" s="91" t="s">
        <v>128</v>
      </c>
    </row>
    <row r="423" spans="1:4" ht="15.75" x14ac:dyDescent="0.25">
      <c r="A423" s="101" t="s">
        <v>129</v>
      </c>
      <c r="B423" s="34">
        <v>8.9</v>
      </c>
      <c r="C423" s="34"/>
      <c r="D423" s="91" t="s">
        <v>130</v>
      </c>
    </row>
    <row r="424" spans="1:4" ht="15.75" x14ac:dyDescent="0.25">
      <c r="A424" s="99" t="s">
        <v>109</v>
      </c>
      <c r="B424" s="34">
        <f t="shared" ref="B424" si="110">B425+B426+B427+B428</f>
        <v>-1847.6</v>
      </c>
      <c r="C424" s="34"/>
      <c r="D424" s="93" t="s">
        <v>131</v>
      </c>
    </row>
    <row r="425" spans="1:4" ht="15.75" x14ac:dyDescent="0.25">
      <c r="A425" s="102" t="s">
        <v>132</v>
      </c>
      <c r="B425" s="34">
        <v>-938.6</v>
      </c>
      <c r="C425" s="34"/>
      <c r="D425" s="91" t="s">
        <v>133</v>
      </c>
    </row>
    <row r="426" spans="1:4" ht="15.75" x14ac:dyDescent="0.25">
      <c r="A426" s="101" t="s">
        <v>134</v>
      </c>
      <c r="B426" s="34">
        <v>-217.7</v>
      </c>
      <c r="C426" s="34"/>
      <c r="D426" s="91" t="s">
        <v>135</v>
      </c>
    </row>
    <row r="427" spans="1:4" ht="15.75" x14ac:dyDescent="0.25">
      <c r="A427" s="101" t="s">
        <v>136</v>
      </c>
      <c r="B427" s="34">
        <v>-691.3</v>
      </c>
      <c r="C427" s="34"/>
      <c r="D427" s="91" t="s">
        <v>137</v>
      </c>
    </row>
    <row r="428" spans="1:4" ht="15.75" x14ac:dyDescent="0.25">
      <c r="A428" s="101" t="s">
        <v>127</v>
      </c>
      <c r="B428" s="34">
        <v>0</v>
      </c>
      <c r="C428" s="34"/>
      <c r="D428" s="91" t="s">
        <v>128</v>
      </c>
    </row>
    <row r="429" spans="1:4" ht="33" customHeight="1" x14ac:dyDescent="0.25">
      <c r="A429" s="45" t="s">
        <v>138</v>
      </c>
      <c r="B429" s="34">
        <f t="shared" ref="B429" si="111">B430-B431</f>
        <v>1947.4</v>
      </c>
      <c r="C429" s="34"/>
      <c r="D429" s="103" t="s">
        <v>233</v>
      </c>
    </row>
    <row r="430" spans="1:4" ht="15.75" x14ac:dyDescent="0.25">
      <c r="A430" s="99" t="s">
        <v>140</v>
      </c>
      <c r="B430" s="34">
        <v>1875.7</v>
      </c>
      <c r="C430" s="34"/>
      <c r="D430" s="89" t="s">
        <v>141</v>
      </c>
    </row>
    <row r="431" spans="1:4" ht="15.75" x14ac:dyDescent="0.25">
      <c r="A431" s="99" t="s">
        <v>142</v>
      </c>
      <c r="B431" s="34">
        <v>-71.7</v>
      </c>
      <c r="C431" s="34"/>
      <c r="D431" s="89" t="s">
        <v>143</v>
      </c>
    </row>
    <row r="432" spans="1:4" ht="15.75" x14ac:dyDescent="0.25">
      <c r="A432" s="46" t="s">
        <v>144</v>
      </c>
      <c r="B432" s="34">
        <v>-230</v>
      </c>
      <c r="C432" s="34"/>
      <c r="D432" s="89" t="s">
        <v>145</v>
      </c>
    </row>
    <row r="433" spans="1:4" ht="15.75" x14ac:dyDescent="0.25">
      <c r="A433" s="47" t="s">
        <v>146</v>
      </c>
      <c r="B433" s="34">
        <f t="shared" ref="B433" si="112">B436</f>
        <v>-7630.0999999999985</v>
      </c>
      <c r="C433" s="34"/>
      <c r="D433" s="91" t="s">
        <v>147</v>
      </c>
    </row>
    <row r="434" spans="1:4" ht="15.75" x14ac:dyDescent="0.25">
      <c r="A434" s="41" t="s">
        <v>148</v>
      </c>
      <c r="B434" s="34">
        <f t="shared" ref="B434:B435" si="113">B435</f>
        <v>-7630.0999999999985</v>
      </c>
      <c r="C434" s="34"/>
      <c r="D434" s="91" t="s">
        <v>149</v>
      </c>
    </row>
    <row r="435" spans="1:4" ht="15.75" x14ac:dyDescent="0.25">
      <c r="A435" s="104" t="s">
        <v>150</v>
      </c>
      <c r="B435" s="34">
        <f t="shared" si="113"/>
        <v>-7630.0999999999985</v>
      </c>
      <c r="C435" s="34"/>
      <c r="D435" s="91" t="s">
        <v>151</v>
      </c>
    </row>
    <row r="436" spans="1:4" ht="15.75" x14ac:dyDescent="0.25">
      <c r="A436" s="104" t="s">
        <v>152</v>
      </c>
      <c r="B436" s="34">
        <f t="shared" ref="B436" si="114">B437+B438+B439+B440</f>
        <v>-7630.0999999999985</v>
      </c>
      <c r="C436" s="34"/>
      <c r="D436" s="91" t="s">
        <v>153</v>
      </c>
    </row>
    <row r="437" spans="1:4" ht="15.75" x14ac:dyDescent="0.25">
      <c r="A437" s="105" t="s">
        <v>154</v>
      </c>
      <c r="B437" s="34">
        <v>0</v>
      </c>
      <c r="C437" s="34"/>
      <c r="D437" s="106" t="s">
        <v>155</v>
      </c>
    </row>
    <row r="438" spans="1:4" ht="15.75" x14ac:dyDescent="0.25">
      <c r="A438" s="105" t="s">
        <v>156</v>
      </c>
      <c r="B438" s="34">
        <v>-198</v>
      </c>
      <c r="C438" s="34"/>
      <c r="D438" s="106" t="s">
        <v>157</v>
      </c>
    </row>
    <row r="439" spans="1:4" ht="15.75" x14ac:dyDescent="0.25">
      <c r="A439" s="105" t="s">
        <v>158</v>
      </c>
      <c r="B439" s="34">
        <v>0</v>
      </c>
      <c r="C439" s="34"/>
      <c r="D439" s="106" t="s">
        <v>159</v>
      </c>
    </row>
    <row r="440" spans="1:4" ht="15.75" x14ac:dyDescent="0.25">
      <c r="A440" s="105" t="s">
        <v>160</v>
      </c>
      <c r="B440" s="34">
        <f>B441+B444</f>
        <v>-7432.0999999999985</v>
      </c>
      <c r="C440" s="34"/>
      <c r="D440" s="106" t="s">
        <v>161</v>
      </c>
    </row>
    <row r="441" spans="1:4" ht="15.75" x14ac:dyDescent="0.25">
      <c r="A441" s="107" t="s">
        <v>162</v>
      </c>
      <c r="B441" s="34">
        <f t="shared" ref="B441" si="115">B442+B443</f>
        <v>-9926.5999999999985</v>
      </c>
      <c r="C441" s="34"/>
      <c r="D441" s="108" t="s">
        <v>163</v>
      </c>
    </row>
    <row r="442" spans="1:4" ht="15.75" x14ac:dyDescent="0.25">
      <c r="A442" s="109" t="s">
        <v>164</v>
      </c>
      <c r="B442" s="34">
        <v>-8476.7999999999993</v>
      </c>
      <c r="C442" s="34"/>
      <c r="D442" s="94" t="s">
        <v>165</v>
      </c>
    </row>
    <row r="443" spans="1:4" ht="15.75" x14ac:dyDescent="0.25">
      <c r="A443" s="109" t="s">
        <v>166</v>
      </c>
      <c r="B443" s="34">
        <v>-1449.8</v>
      </c>
      <c r="C443" s="34"/>
      <c r="D443" s="89" t="s">
        <v>167</v>
      </c>
    </row>
    <row r="444" spans="1:4" ht="15.75" x14ac:dyDescent="0.25">
      <c r="A444" s="107" t="s">
        <v>168</v>
      </c>
      <c r="B444" s="34">
        <f t="shared" ref="B444" si="116">B445+B446+B447</f>
        <v>2494.5</v>
      </c>
      <c r="C444" s="34"/>
      <c r="D444" s="108" t="s">
        <v>169</v>
      </c>
    </row>
    <row r="445" spans="1:4" ht="15.75" x14ac:dyDescent="0.25">
      <c r="A445" s="110" t="s">
        <v>170</v>
      </c>
      <c r="B445" s="34">
        <v>0</v>
      </c>
      <c r="C445" s="34"/>
      <c r="D445" s="89" t="s">
        <v>171</v>
      </c>
    </row>
    <row r="446" spans="1:4" ht="15.75" x14ac:dyDescent="0.25">
      <c r="A446" s="110" t="s">
        <v>172</v>
      </c>
      <c r="B446" s="34">
        <v>0</v>
      </c>
      <c r="C446" s="34"/>
      <c r="D446" s="89" t="s">
        <v>173</v>
      </c>
    </row>
    <row r="447" spans="1:4" ht="54" customHeight="1" x14ac:dyDescent="0.25">
      <c r="A447" s="48" t="s">
        <v>226</v>
      </c>
      <c r="B447" s="34">
        <v>2494.5</v>
      </c>
      <c r="C447" s="34"/>
      <c r="D447" s="111" t="s">
        <v>232</v>
      </c>
    </row>
    <row r="448" spans="1:4" ht="15.75" x14ac:dyDescent="0.25">
      <c r="A448" s="107" t="s">
        <v>176</v>
      </c>
      <c r="B448" s="34">
        <v>0</v>
      </c>
      <c r="C448" s="34"/>
      <c r="D448" s="108" t="s">
        <v>177</v>
      </c>
    </row>
    <row r="449" spans="1:9" ht="60" customHeight="1" x14ac:dyDescent="0.25">
      <c r="A449" s="49" t="s">
        <v>234</v>
      </c>
      <c r="B449" s="34">
        <f t="shared" ref="B449" si="117">B398-(B346+B395)</f>
        <v>-12225.999999999998</v>
      </c>
      <c r="C449" s="34"/>
      <c r="D449" s="112" t="s">
        <v>198</v>
      </c>
    </row>
    <row r="450" spans="1:9" x14ac:dyDescent="0.25">
      <c r="A450" s="113"/>
      <c r="B450" s="113"/>
      <c r="C450" s="113"/>
      <c r="D450" s="113"/>
    </row>
    <row r="451" spans="1:9" ht="53.25" customHeight="1" x14ac:dyDescent="0.25">
      <c r="A451" s="133" t="s">
        <v>179</v>
      </c>
      <c r="B451" s="113"/>
      <c r="C451" s="113"/>
      <c r="D451" s="115" t="s">
        <v>235</v>
      </c>
    </row>
    <row r="452" spans="1:9" x14ac:dyDescent="0.25">
      <c r="A452" s="113"/>
      <c r="B452" s="113"/>
      <c r="C452" s="113"/>
      <c r="D452" s="113"/>
    </row>
    <row r="453" spans="1:9" x14ac:dyDescent="0.25">
      <c r="A453" s="113"/>
      <c r="B453" s="113"/>
      <c r="C453" s="113"/>
      <c r="D453" s="113"/>
    </row>
    <row r="454" spans="1:9" x14ac:dyDescent="0.25">
      <c r="A454" s="113"/>
      <c r="B454" s="113"/>
      <c r="C454" s="113"/>
      <c r="D454" s="113"/>
    </row>
    <row r="455" spans="1:9" x14ac:dyDescent="0.25">
      <c r="A455" s="113"/>
      <c r="B455" s="113"/>
      <c r="C455" s="113"/>
      <c r="D455" s="113"/>
    </row>
    <row r="456" spans="1:9" x14ac:dyDescent="0.25">
      <c r="A456" s="113"/>
      <c r="B456" s="113"/>
      <c r="C456" s="113"/>
      <c r="D456" s="113"/>
    </row>
    <row r="457" spans="1:9" x14ac:dyDescent="0.25">
      <c r="A457" s="113"/>
      <c r="B457" s="113"/>
      <c r="C457" s="113"/>
      <c r="D457" s="113"/>
    </row>
    <row r="458" spans="1:9" x14ac:dyDescent="0.25">
      <c r="A458" s="113"/>
      <c r="B458" s="113"/>
      <c r="C458" s="113"/>
      <c r="D458" s="113"/>
    </row>
    <row r="459" spans="1:9" ht="18.75" x14ac:dyDescent="0.3">
      <c r="A459" s="171" t="s">
        <v>254</v>
      </c>
      <c r="B459" s="171"/>
      <c r="C459" s="171"/>
      <c r="D459" s="171"/>
    </row>
    <row r="460" spans="1:9" ht="18.75" x14ac:dyDescent="0.3">
      <c r="A460" s="171" t="s">
        <v>255</v>
      </c>
      <c r="B460" s="171"/>
      <c r="C460" s="171"/>
      <c r="D460" s="171"/>
    </row>
    <row r="461" spans="1:9" x14ac:dyDescent="0.25">
      <c r="A461" s="113"/>
      <c r="B461" s="113"/>
      <c r="C461" s="113"/>
      <c r="D461" s="113"/>
    </row>
    <row r="462" spans="1:9" ht="15.75" x14ac:dyDescent="0.25">
      <c r="A462" s="134" t="s">
        <v>0</v>
      </c>
      <c r="B462" s="135"/>
      <c r="C462" s="135"/>
      <c r="D462" s="117" t="s">
        <v>214</v>
      </c>
      <c r="F462" s="39"/>
      <c r="G462" s="39"/>
      <c r="H462" s="39"/>
      <c r="I462" s="39"/>
    </row>
    <row r="463" spans="1:9" ht="15.75" x14ac:dyDescent="0.25">
      <c r="A463" s="2" t="s">
        <v>1</v>
      </c>
      <c r="B463" s="136" t="s">
        <v>2</v>
      </c>
      <c r="C463" s="136" t="s">
        <v>3</v>
      </c>
      <c r="D463" s="93" t="s">
        <v>4</v>
      </c>
      <c r="F463" s="39"/>
      <c r="G463" s="39"/>
      <c r="H463" s="39"/>
      <c r="I463" s="39"/>
    </row>
    <row r="464" spans="1:9" ht="15.75" x14ac:dyDescent="0.25">
      <c r="A464" s="4" t="s">
        <v>5</v>
      </c>
      <c r="B464" s="71">
        <f>B465+B485+B488+B495</f>
        <v>15855.5</v>
      </c>
      <c r="C464" s="71"/>
      <c r="D464" s="92" t="s">
        <v>6</v>
      </c>
      <c r="F464" s="84"/>
      <c r="G464" s="84"/>
      <c r="H464" s="80"/>
      <c r="I464" s="80"/>
    </row>
    <row r="465" spans="1:9" ht="15.75" x14ac:dyDescent="0.25">
      <c r="A465" s="2" t="s">
        <v>7</v>
      </c>
      <c r="B465" s="72">
        <f>B466-B474</f>
        <v>35558</v>
      </c>
      <c r="C465" s="72"/>
      <c r="D465" s="92" t="s">
        <v>8</v>
      </c>
      <c r="F465" s="84"/>
      <c r="G465" s="84"/>
      <c r="H465" s="80"/>
      <c r="I465" s="80"/>
    </row>
    <row r="466" spans="1:9" ht="15.75" x14ac:dyDescent="0.25">
      <c r="A466" s="16" t="s">
        <v>9</v>
      </c>
      <c r="B466" s="72">
        <f>B467+B470+B473</f>
        <v>85369.5</v>
      </c>
      <c r="C466" s="72"/>
      <c r="D466" s="100" t="s">
        <v>10</v>
      </c>
      <c r="F466" s="84"/>
      <c r="G466" s="84"/>
      <c r="H466" s="80"/>
      <c r="I466" s="80"/>
    </row>
    <row r="467" spans="1:9" ht="15.75" x14ac:dyDescent="0.25">
      <c r="A467" s="17" t="s">
        <v>11</v>
      </c>
      <c r="B467" s="72">
        <f>B468+B469</f>
        <v>84927.400000000009</v>
      </c>
      <c r="C467" s="72"/>
      <c r="D467" s="90" t="s">
        <v>12</v>
      </c>
      <c r="F467" s="84"/>
      <c r="G467" s="84"/>
      <c r="H467" s="80"/>
      <c r="I467" s="80"/>
    </row>
    <row r="468" spans="1:9" ht="15.75" x14ac:dyDescent="0.25">
      <c r="A468" s="17" t="s">
        <v>13</v>
      </c>
      <c r="B468" s="72">
        <v>84834.1</v>
      </c>
      <c r="C468" s="72"/>
      <c r="D468" s="90" t="s">
        <v>14</v>
      </c>
      <c r="F468" s="84"/>
      <c r="G468" s="84"/>
      <c r="H468" s="80"/>
      <c r="I468" s="80"/>
    </row>
    <row r="469" spans="1:9" ht="15.75" x14ac:dyDescent="0.25">
      <c r="A469" s="17" t="s">
        <v>15</v>
      </c>
      <c r="B469" s="72">
        <v>93.3</v>
      </c>
      <c r="C469" s="72"/>
      <c r="D469" s="90" t="s">
        <v>16</v>
      </c>
      <c r="F469" s="84"/>
      <c r="G469" s="84"/>
      <c r="H469" s="80"/>
      <c r="I469" s="80"/>
    </row>
    <row r="470" spans="1:9" ht="15.75" x14ac:dyDescent="0.25">
      <c r="A470" s="17" t="s">
        <v>17</v>
      </c>
      <c r="B470" s="72">
        <f>B471+B472</f>
        <v>259.2</v>
      </c>
      <c r="C470" s="72"/>
      <c r="D470" s="90" t="s">
        <v>18</v>
      </c>
      <c r="F470" s="84"/>
      <c r="G470" s="84"/>
      <c r="H470" s="80"/>
      <c r="I470" s="80"/>
    </row>
    <row r="471" spans="1:9" ht="15.75" x14ac:dyDescent="0.25">
      <c r="A471" s="17" t="s">
        <v>19</v>
      </c>
      <c r="B471" s="72">
        <v>173.6</v>
      </c>
      <c r="C471" s="72"/>
      <c r="D471" s="90" t="s">
        <v>20</v>
      </c>
      <c r="F471" s="84"/>
      <c r="G471" s="84"/>
      <c r="H471" s="80"/>
      <c r="I471" s="80"/>
    </row>
    <row r="472" spans="1:9" ht="15.75" x14ac:dyDescent="0.25">
      <c r="A472" s="17" t="s">
        <v>15</v>
      </c>
      <c r="B472" s="72">
        <v>85.6</v>
      </c>
      <c r="C472" s="72"/>
      <c r="D472" s="90" t="s">
        <v>16</v>
      </c>
      <c r="F472" s="84"/>
      <c r="G472" s="84"/>
      <c r="H472" s="80"/>
      <c r="I472" s="80"/>
    </row>
    <row r="473" spans="1:9" ht="18" customHeight="1" x14ac:dyDescent="0.25">
      <c r="A473" s="18" t="s">
        <v>21</v>
      </c>
      <c r="B473" s="72">
        <v>182.9</v>
      </c>
      <c r="C473" s="72"/>
      <c r="D473" s="90" t="s">
        <v>22</v>
      </c>
      <c r="F473" s="84"/>
      <c r="G473" s="84"/>
      <c r="H473" s="80"/>
      <c r="I473" s="80"/>
    </row>
    <row r="474" spans="1:9" ht="15.75" x14ac:dyDescent="0.25">
      <c r="A474" s="67" t="s">
        <v>23</v>
      </c>
      <c r="B474" s="72">
        <f>B475+B481</f>
        <v>49811.5</v>
      </c>
      <c r="C474" s="72">
        <f>C475+C481</f>
        <v>58601.8</v>
      </c>
      <c r="D474" s="100" t="s">
        <v>24</v>
      </c>
      <c r="F474" s="84"/>
      <c r="G474" s="84"/>
      <c r="H474" s="80"/>
      <c r="I474" s="80"/>
    </row>
    <row r="475" spans="1:9" ht="15.75" x14ac:dyDescent="0.25">
      <c r="A475" s="19" t="s">
        <v>25</v>
      </c>
      <c r="B475" s="72">
        <f>B476+B477+B478+B479+B480</f>
        <v>18221.2</v>
      </c>
      <c r="C475" s="72">
        <f>C476+C477+C478+C479+C480</f>
        <v>21436.799999999999</v>
      </c>
      <c r="D475" s="91" t="s">
        <v>26</v>
      </c>
      <c r="F475" s="84"/>
      <c r="G475" s="84"/>
      <c r="H475" s="80"/>
      <c r="I475" s="80"/>
    </row>
    <row r="476" spans="1:9" ht="15.75" x14ac:dyDescent="0.25">
      <c r="A476" s="20" t="s">
        <v>27</v>
      </c>
      <c r="B476" s="72">
        <v>4298.6000000000004</v>
      </c>
      <c r="C476" s="72">
        <v>5057.1000000000004</v>
      </c>
      <c r="D476" s="89" t="s">
        <v>28</v>
      </c>
      <c r="F476" s="84"/>
      <c r="G476" s="84"/>
      <c r="H476" s="80"/>
      <c r="I476" s="80"/>
    </row>
    <row r="477" spans="1:9" ht="15.75" x14ac:dyDescent="0.25">
      <c r="A477" s="20" t="s">
        <v>29</v>
      </c>
      <c r="B477" s="72">
        <v>9018.5</v>
      </c>
      <c r="C477" s="72">
        <v>10610</v>
      </c>
      <c r="D477" s="89" t="s">
        <v>30</v>
      </c>
      <c r="F477" s="84"/>
      <c r="G477" s="84"/>
      <c r="H477" s="80"/>
      <c r="I477" s="80"/>
    </row>
    <row r="478" spans="1:9" ht="15.75" x14ac:dyDescent="0.25">
      <c r="A478" s="19" t="s">
        <v>31</v>
      </c>
      <c r="B478" s="72">
        <v>3886.6</v>
      </c>
      <c r="C478" s="72">
        <v>4572.5</v>
      </c>
      <c r="D478" s="89" t="s">
        <v>32</v>
      </c>
      <c r="F478" s="84"/>
      <c r="G478" s="84"/>
      <c r="H478" s="80"/>
      <c r="I478" s="80"/>
    </row>
    <row r="479" spans="1:9" ht="15.75" x14ac:dyDescent="0.25">
      <c r="A479" s="19" t="s">
        <v>33</v>
      </c>
      <c r="B479" s="72">
        <v>1014.8</v>
      </c>
      <c r="C479" s="72">
        <v>1194</v>
      </c>
      <c r="D479" s="89" t="s">
        <v>34</v>
      </c>
      <c r="F479" s="84"/>
      <c r="G479" s="84"/>
      <c r="H479" s="80"/>
      <c r="I479" s="80"/>
    </row>
    <row r="480" spans="1:9" ht="15.75" x14ac:dyDescent="0.25">
      <c r="A480" s="19" t="s">
        <v>35</v>
      </c>
      <c r="B480" s="72">
        <v>2.7</v>
      </c>
      <c r="C480" s="72">
        <v>3.2</v>
      </c>
      <c r="D480" s="89" t="s">
        <v>36</v>
      </c>
      <c r="F480" s="84"/>
      <c r="G480" s="84"/>
      <c r="H480" s="80"/>
      <c r="I480" s="80"/>
    </row>
    <row r="481" spans="1:9" ht="15.75" x14ac:dyDescent="0.25">
      <c r="A481" s="19" t="s">
        <v>37</v>
      </c>
      <c r="B481" s="72">
        <f>B482+B483+B484</f>
        <v>31590.300000000003</v>
      </c>
      <c r="C481" s="72">
        <f>C482+C483+C484</f>
        <v>37165</v>
      </c>
      <c r="D481" s="91" t="s">
        <v>38</v>
      </c>
      <c r="F481" s="84"/>
      <c r="G481" s="84"/>
      <c r="H481" s="80"/>
      <c r="I481" s="80"/>
    </row>
    <row r="482" spans="1:9" ht="15.75" x14ac:dyDescent="0.25">
      <c r="A482" s="21" t="s">
        <v>39</v>
      </c>
      <c r="B482" s="72">
        <v>7897.6</v>
      </c>
      <c r="C482" s="72">
        <v>9291.2999999999993</v>
      </c>
      <c r="D482" s="89" t="s">
        <v>40</v>
      </c>
      <c r="F482" s="84"/>
      <c r="G482" s="84"/>
      <c r="H482" s="80"/>
      <c r="I482" s="80"/>
    </row>
    <row r="483" spans="1:9" ht="15.75" x14ac:dyDescent="0.25">
      <c r="A483" s="21" t="s">
        <v>41</v>
      </c>
      <c r="B483" s="72">
        <v>23692.7</v>
      </c>
      <c r="C483" s="72">
        <v>27873.7</v>
      </c>
      <c r="D483" s="89" t="s">
        <v>42</v>
      </c>
      <c r="F483" s="84"/>
      <c r="G483" s="84"/>
      <c r="H483" s="80"/>
      <c r="I483" s="80"/>
    </row>
    <row r="484" spans="1:9" ht="15.75" x14ac:dyDescent="0.25">
      <c r="A484" s="21" t="s">
        <v>43</v>
      </c>
      <c r="B484" s="72">
        <v>0</v>
      </c>
      <c r="C484" s="72">
        <v>0</v>
      </c>
      <c r="D484" s="89" t="s">
        <v>44</v>
      </c>
      <c r="F484" s="84"/>
      <c r="G484" s="84"/>
      <c r="H484" s="80"/>
      <c r="I484" s="80"/>
    </row>
    <row r="485" spans="1:9" ht="15.75" x14ac:dyDescent="0.25">
      <c r="A485" s="2" t="s">
        <v>45</v>
      </c>
      <c r="B485" s="72">
        <f>B486-B487</f>
        <v>-15236</v>
      </c>
      <c r="C485" s="72"/>
      <c r="D485" s="92" t="s">
        <v>46</v>
      </c>
      <c r="F485" s="84"/>
      <c r="G485" s="84"/>
      <c r="H485" s="80"/>
      <c r="I485" s="80"/>
    </row>
    <row r="486" spans="1:9" ht="15.75" x14ac:dyDescent="0.25">
      <c r="A486" s="16" t="s">
        <v>47</v>
      </c>
      <c r="B486" s="72">
        <v>3579.5</v>
      </c>
      <c r="C486" s="72"/>
      <c r="D486" s="89" t="s">
        <v>48</v>
      </c>
      <c r="F486" s="84"/>
      <c r="G486" s="84"/>
      <c r="H486" s="80"/>
      <c r="I486" s="80"/>
    </row>
    <row r="487" spans="1:9" ht="15.75" x14ac:dyDescent="0.25">
      <c r="A487" s="16" t="s">
        <v>49</v>
      </c>
      <c r="B487" s="72">
        <v>18815.5</v>
      </c>
      <c r="C487" s="72"/>
      <c r="D487" s="93" t="s">
        <v>50</v>
      </c>
      <c r="F487" s="84"/>
      <c r="G487" s="84"/>
      <c r="H487" s="80"/>
      <c r="I487" s="80"/>
    </row>
    <row r="488" spans="1:9" ht="15.75" x14ac:dyDescent="0.25">
      <c r="A488" s="2" t="s">
        <v>51</v>
      </c>
      <c r="B488" s="72">
        <f>B489+B490</f>
        <v>-1303.5999999999999</v>
      </c>
      <c r="C488" s="72"/>
      <c r="D488" s="92" t="s">
        <v>52</v>
      </c>
      <c r="F488" s="84"/>
      <c r="G488" s="84"/>
      <c r="H488" s="80"/>
      <c r="I488" s="80"/>
    </row>
    <row r="489" spans="1:9" ht="15.75" x14ac:dyDescent="0.25">
      <c r="A489" s="22" t="s">
        <v>53</v>
      </c>
      <c r="B489" s="72">
        <v>35.799999999999997</v>
      </c>
      <c r="C489" s="72"/>
      <c r="D489" s="94" t="s">
        <v>54</v>
      </c>
      <c r="F489" s="84"/>
      <c r="G489" s="84"/>
      <c r="H489" s="80"/>
      <c r="I489" s="80"/>
    </row>
    <row r="490" spans="1:9" ht="15.75" x14ac:dyDescent="0.25">
      <c r="A490" s="22" t="s">
        <v>55</v>
      </c>
      <c r="B490" s="72">
        <f>B491-B492</f>
        <v>-1339.3999999999999</v>
      </c>
      <c r="C490" s="72"/>
      <c r="D490" s="94" t="s">
        <v>56</v>
      </c>
      <c r="F490" s="84"/>
      <c r="G490" s="84"/>
      <c r="H490" s="80"/>
      <c r="I490" s="80"/>
    </row>
    <row r="491" spans="1:9" ht="15.75" x14ac:dyDescent="0.25">
      <c r="A491" s="23" t="s">
        <v>57</v>
      </c>
      <c r="B491" s="72">
        <v>252</v>
      </c>
      <c r="C491" s="72"/>
      <c r="D491" s="94" t="s">
        <v>58</v>
      </c>
      <c r="F491" s="84"/>
      <c r="G491" s="84"/>
      <c r="H491" s="80"/>
      <c r="I491" s="80"/>
    </row>
    <row r="492" spans="1:9" ht="15.75" x14ac:dyDescent="0.25">
      <c r="A492" s="23" t="s">
        <v>59</v>
      </c>
      <c r="B492" s="72">
        <f>B493+B494</f>
        <v>1591.3999999999999</v>
      </c>
      <c r="C492" s="72"/>
      <c r="D492" s="94" t="s">
        <v>60</v>
      </c>
      <c r="F492" s="84"/>
      <c r="G492" s="84"/>
      <c r="H492" s="80"/>
      <c r="I492" s="80"/>
    </row>
    <row r="493" spans="1:9" ht="15.75" x14ac:dyDescent="0.25">
      <c r="A493" s="24" t="s">
        <v>61</v>
      </c>
      <c r="B493" s="72">
        <v>566.79999999999995</v>
      </c>
      <c r="C493" s="72"/>
      <c r="D493" s="95" t="s">
        <v>212</v>
      </c>
      <c r="F493" s="84"/>
      <c r="G493" s="84"/>
      <c r="H493" s="80"/>
      <c r="I493" s="80"/>
    </row>
    <row r="494" spans="1:9" ht="15.75" x14ac:dyDescent="0.25">
      <c r="A494" s="24" t="s">
        <v>62</v>
      </c>
      <c r="B494" s="72">
        <v>1024.5999999999999</v>
      </c>
      <c r="C494" s="72"/>
      <c r="D494" s="95" t="s">
        <v>213</v>
      </c>
      <c r="F494" s="84"/>
      <c r="G494" s="84"/>
      <c r="H494" s="80"/>
      <c r="I494" s="80"/>
    </row>
    <row r="495" spans="1:9" ht="15.75" x14ac:dyDescent="0.25">
      <c r="A495" s="2" t="s">
        <v>63</v>
      </c>
      <c r="B495" s="72">
        <f>B496+B497</f>
        <v>-3162.9000000000005</v>
      </c>
      <c r="C495" s="72"/>
      <c r="D495" s="92" t="s">
        <v>64</v>
      </c>
      <c r="F495" s="84"/>
      <c r="G495" s="84"/>
      <c r="H495" s="80"/>
      <c r="I495" s="80"/>
    </row>
    <row r="496" spans="1:9" ht="15.75" x14ac:dyDescent="0.25">
      <c r="A496" s="22" t="s">
        <v>65</v>
      </c>
      <c r="B496" s="72">
        <v>91.9</v>
      </c>
      <c r="C496" s="72"/>
      <c r="D496" s="89" t="s">
        <v>66</v>
      </c>
      <c r="F496" s="84"/>
      <c r="G496" s="84"/>
      <c r="H496" s="80"/>
      <c r="I496" s="80"/>
    </row>
    <row r="497" spans="1:9" ht="15.75" x14ac:dyDescent="0.25">
      <c r="A497" s="22" t="s">
        <v>67</v>
      </c>
      <c r="B497" s="72">
        <f>B498-B501</f>
        <v>-3254.8000000000006</v>
      </c>
      <c r="C497" s="72"/>
      <c r="D497" s="89" t="s">
        <v>68</v>
      </c>
      <c r="F497" s="84"/>
      <c r="G497" s="84"/>
      <c r="H497" s="80"/>
      <c r="I497" s="80"/>
    </row>
    <row r="498" spans="1:9" ht="15.75" x14ac:dyDescent="0.25">
      <c r="A498" s="23" t="s">
        <v>182</v>
      </c>
      <c r="B498" s="72">
        <f>B499+B500</f>
        <v>41.2</v>
      </c>
      <c r="C498" s="72"/>
      <c r="D498" s="89" t="s">
        <v>69</v>
      </c>
      <c r="F498" s="84"/>
      <c r="G498" s="84"/>
      <c r="H498" s="80"/>
      <c r="I498" s="80"/>
    </row>
    <row r="499" spans="1:9" ht="15.75" x14ac:dyDescent="0.25">
      <c r="A499" s="25" t="s">
        <v>180</v>
      </c>
      <c r="B499" s="72">
        <v>16.899999999999999</v>
      </c>
      <c r="C499" s="72"/>
      <c r="D499" s="94" t="s">
        <v>70</v>
      </c>
      <c r="F499" s="84"/>
      <c r="G499" s="84"/>
      <c r="H499" s="80"/>
      <c r="I499" s="80"/>
    </row>
    <row r="500" spans="1:9" ht="15.75" x14ac:dyDescent="0.25">
      <c r="A500" s="25" t="s">
        <v>181</v>
      </c>
      <c r="B500" s="72">
        <v>24.3</v>
      </c>
      <c r="C500" s="72"/>
      <c r="D500" s="97" t="s">
        <v>71</v>
      </c>
      <c r="F500" s="84"/>
      <c r="G500" s="84"/>
      <c r="H500" s="80"/>
      <c r="I500" s="80"/>
    </row>
    <row r="501" spans="1:9" ht="15.75" x14ac:dyDescent="0.25">
      <c r="A501" s="23" t="s">
        <v>183</v>
      </c>
      <c r="B501" s="72">
        <f>B502+B503</f>
        <v>3296.0000000000005</v>
      </c>
      <c r="C501" s="72"/>
      <c r="D501" s="89" t="s">
        <v>72</v>
      </c>
      <c r="F501" s="84"/>
      <c r="G501" s="84"/>
      <c r="H501" s="80"/>
      <c r="I501" s="80"/>
    </row>
    <row r="502" spans="1:9" ht="15.75" x14ac:dyDescent="0.25">
      <c r="A502" s="25" t="s">
        <v>184</v>
      </c>
      <c r="B502" s="72">
        <v>52.3</v>
      </c>
      <c r="C502" s="72"/>
      <c r="D502" s="94" t="s">
        <v>73</v>
      </c>
      <c r="F502" s="84"/>
      <c r="G502" s="84"/>
      <c r="H502" s="80"/>
      <c r="I502" s="80"/>
    </row>
    <row r="503" spans="1:9" ht="15.75" x14ac:dyDescent="0.25">
      <c r="A503" s="25" t="s">
        <v>185</v>
      </c>
      <c r="B503" s="72">
        <f>B504+B505</f>
        <v>3243.7000000000003</v>
      </c>
      <c r="C503" s="72"/>
      <c r="D503" s="97" t="s">
        <v>74</v>
      </c>
      <c r="F503" s="84"/>
      <c r="G503" s="84"/>
      <c r="H503" s="80"/>
      <c r="I503" s="80"/>
    </row>
    <row r="504" spans="1:9" ht="15.75" x14ac:dyDescent="0.25">
      <c r="A504" s="21" t="s">
        <v>204</v>
      </c>
      <c r="B504" s="72">
        <v>3211.4</v>
      </c>
      <c r="C504" s="72"/>
      <c r="D504" s="89" t="s">
        <v>75</v>
      </c>
      <c r="F504" s="84"/>
      <c r="G504" s="84"/>
      <c r="H504" s="80"/>
      <c r="I504" s="80"/>
    </row>
    <row r="505" spans="1:9" ht="16.5" thickBot="1" x14ac:dyDescent="0.3">
      <c r="A505" s="21" t="s">
        <v>205</v>
      </c>
      <c r="B505" s="73">
        <v>32.299999999999997</v>
      </c>
      <c r="C505" s="73"/>
      <c r="D505" s="89" t="s">
        <v>76</v>
      </c>
      <c r="F505" s="84"/>
      <c r="G505" s="84"/>
      <c r="H505" s="80"/>
      <c r="I505" s="80"/>
    </row>
    <row r="506" spans="1:9" ht="21" customHeight="1" x14ac:dyDescent="0.25">
      <c r="A506" s="137" t="s">
        <v>77</v>
      </c>
      <c r="B506" s="167"/>
      <c r="C506" s="167"/>
      <c r="D506" s="128" t="s">
        <v>78</v>
      </c>
      <c r="F506" s="39"/>
      <c r="G506" s="39"/>
      <c r="H506" s="39"/>
      <c r="I506" s="39"/>
    </row>
    <row r="507" spans="1:9" ht="27.75" customHeight="1" x14ac:dyDescent="0.25">
      <c r="A507" s="120" t="s">
        <v>302</v>
      </c>
      <c r="B507" s="122"/>
      <c r="C507" s="122"/>
      <c r="D507" s="123" t="s">
        <v>307</v>
      </c>
      <c r="F507" s="39"/>
      <c r="G507" s="39"/>
      <c r="H507" s="39"/>
      <c r="I507" s="39"/>
    </row>
    <row r="508" spans="1:9" x14ac:dyDescent="0.25">
      <c r="A508" s="129" t="s">
        <v>190</v>
      </c>
      <c r="B508" s="113"/>
      <c r="C508" s="113"/>
      <c r="D508" s="130" t="s">
        <v>189</v>
      </c>
      <c r="F508" s="39"/>
      <c r="G508" s="39"/>
      <c r="H508" s="39"/>
      <c r="I508" s="39"/>
    </row>
    <row r="509" spans="1:9" ht="18.75" x14ac:dyDescent="0.3">
      <c r="A509" s="171" t="s">
        <v>254</v>
      </c>
      <c r="B509" s="171"/>
      <c r="C509" s="171"/>
      <c r="D509" s="171"/>
      <c r="F509" s="39"/>
      <c r="G509" s="39"/>
      <c r="H509" s="39"/>
      <c r="I509" s="39"/>
    </row>
    <row r="510" spans="1:9" ht="18.75" x14ac:dyDescent="0.3">
      <c r="A510" s="171" t="s">
        <v>255</v>
      </c>
      <c r="B510" s="171"/>
      <c r="C510" s="171"/>
      <c r="D510" s="171"/>
      <c r="F510" s="39"/>
      <c r="G510" s="39"/>
      <c r="H510" s="39"/>
      <c r="I510" s="39"/>
    </row>
    <row r="511" spans="1:9" ht="15.75" x14ac:dyDescent="0.25">
      <c r="A511" s="140" t="s">
        <v>79</v>
      </c>
      <c r="B511" s="135"/>
      <c r="C511" s="135"/>
      <c r="D511" s="117" t="s">
        <v>214</v>
      </c>
      <c r="F511" s="39"/>
      <c r="G511" s="39"/>
      <c r="H511" s="39"/>
      <c r="I511" s="39"/>
    </row>
    <row r="512" spans="1:9" ht="15.75" x14ac:dyDescent="0.25">
      <c r="A512" s="2" t="s">
        <v>1</v>
      </c>
      <c r="B512" s="136" t="s">
        <v>2</v>
      </c>
      <c r="C512" s="136" t="s">
        <v>3</v>
      </c>
      <c r="D512" s="89" t="s">
        <v>80</v>
      </c>
      <c r="F512" s="39"/>
      <c r="G512" s="39"/>
      <c r="H512" s="39"/>
      <c r="I512" s="39"/>
    </row>
    <row r="513" spans="1:9" ht="15.75" x14ac:dyDescent="0.25">
      <c r="A513" s="4" t="s">
        <v>81</v>
      </c>
      <c r="B513" s="74">
        <f>B514-B515</f>
        <v>-9.5</v>
      </c>
      <c r="C513" s="136"/>
      <c r="D513" s="92" t="s">
        <v>82</v>
      </c>
      <c r="F513" s="85"/>
      <c r="G513" s="81"/>
      <c r="H513" s="80"/>
      <c r="I513" s="80"/>
    </row>
    <row r="514" spans="1:9" ht="15.75" x14ac:dyDescent="0.25">
      <c r="A514" s="2" t="s">
        <v>83</v>
      </c>
      <c r="B514" s="74">
        <v>1</v>
      </c>
      <c r="C514" s="136"/>
      <c r="D514" s="89" t="s">
        <v>84</v>
      </c>
      <c r="F514" s="85"/>
      <c r="G514" s="81"/>
      <c r="H514" s="80"/>
      <c r="I514" s="80"/>
    </row>
    <row r="515" spans="1:9" ht="15.75" x14ac:dyDescent="0.25">
      <c r="A515" s="2" t="s">
        <v>85</v>
      </c>
      <c r="B515" s="74">
        <v>10.5</v>
      </c>
      <c r="C515" s="136"/>
      <c r="D515" s="93" t="s">
        <v>86</v>
      </c>
      <c r="F515" s="85"/>
      <c r="G515" s="81"/>
      <c r="H515" s="80"/>
      <c r="I515" s="80"/>
    </row>
    <row r="516" spans="1:9" ht="15.75" x14ac:dyDescent="0.25">
      <c r="A516" s="98" t="s">
        <v>87</v>
      </c>
      <c r="B516" s="74">
        <f>B517+B520+B535+B551</f>
        <v>-5065.2999999999993</v>
      </c>
      <c r="C516" s="136"/>
      <c r="D516" s="92" t="s">
        <v>88</v>
      </c>
      <c r="F516" s="85"/>
      <c r="G516" s="81"/>
      <c r="H516" s="80"/>
      <c r="I516" s="80"/>
    </row>
    <row r="517" spans="1:9" ht="15.75" x14ac:dyDescent="0.25">
      <c r="A517" s="40" t="s">
        <v>89</v>
      </c>
      <c r="B517" s="74">
        <f>B518-B519</f>
        <v>10417.9</v>
      </c>
      <c r="C517" s="136"/>
      <c r="D517" s="91" t="s">
        <v>90</v>
      </c>
      <c r="F517" s="85"/>
      <c r="G517" s="81"/>
      <c r="H517" s="80"/>
      <c r="I517" s="80"/>
    </row>
    <row r="518" spans="1:9" ht="15.75" x14ac:dyDescent="0.25">
      <c r="A518" s="2" t="s">
        <v>91</v>
      </c>
      <c r="B518" s="74">
        <v>241.5</v>
      </c>
      <c r="C518" s="136"/>
      <c r="D518" s="91" t="s">
        <v>92</v>
      </c>
      <c r="F518" s="85"/>
      <c r="G518" s="81"/>
      <c r="H518" s="80"/>
      <c r="I518" s="80"/>
    </row>
    <row r="519" spans="1:9" ht="15.75" x14ac:dyDescent="0.25">
      <c r="A519" s="2" t="s">
        <v>93</v>
      </c>
      <c r="B519" s="75">
        <v>-10176.4</v>
      </c>
      <c r="C519" s="136"/>
      <c r="D519" s="91" t="s">
        <v>94</v>
      </c>
      <c r="F519" s="86"/>
      <c r="G519" s="81"/>
      <c r="H519" s="80"/>
      <c r="I519" s="80"/>
    </row>
    <row r="520" spans="1:9" ht="15.75" x14ac:dyDescent="0.25">
      <c r="A520" s="40" t="s">
        <v>95</v>
      </c>
      <c r="B520" s="74">
        <f>B521-B528</f>
        <v>-4326.7000000000007</v>
      </c>
      <c r="C520" s="136"/>
      <c r="D520" s="92" t="s">
        <v>96</v>
      </c>
      <c r="F520" s="85"/>
      <c r="G520" s="81"/>
      <c r="H520" s="80"/>
      <c r="I520" s="80"/>
    </row>
    <row r="521" spans="1:9" ht="15.75" x14ac:dyDescent="0.25">
      <c r="A521" s="99" t="s">
        <v>97</v>
      </c>
      <c r="B521" s="74">
        <f>B522+B525</f>
        <v>-4301.6000000000004</v>
      </c>
      <c r="C521" s="136"/>
      <c r="D521" s="91" t="s">
        <v>98</v>
      </c>
      <c r="F521" s="85"/>
      <c r="G521" s="81"/>
      <c r="H521" s="80"/>
      <c r="I521" s="80"/>
    </row>
    <row r="522" spans="1:9" ht="15.75" x14ac:dyDescent="0.25">
      <c r="A522" s="40" t="s">
        <v>99</v>
      </c>
      <c r="B522" s="74">
        <f>B523-B524</f>
        <v>-4298.2000000000007</v>
      </c>
      <c r="C522" s="136"/>
      <c r="D522" s="92" t="s">
        <v>100</v>
      </c>
      <c r="F522" s="85"/>
      <c r="G522" s="81"/>
      <c r="H522" s="80"/>
      <c r="I522" s="80"/>
    </row>
    <row r="523" spans="1:9" ht="15.75" x14ac:dyDescent="0.25">
      <c r="A523" s="41" t="s">
        <v>101</v>
      </c>
      <c r="B523" s="74">
        <v>7897.4</v>
      </c>
      <c r="C523" s="136"/>
      <c r="D523" s="91" t="s">
        <v>102</v>
      </c>
      <c r="F523" s="85"/>
      <c r="G523" s="81"/>
      <c r="H523" s="80"/>
      <c r="I523" s="80"/>
    </row>
    <row r="524" spans="1:9" ht="15.75" x14ac:dyDescent="0.25">
      <c r="A524" s="41" t="s">
        <v>103</v>
      </c>
      <c r="B524" s="74">
        <v>12195.6</v>
      </c>
      <c r="C524" s="136"/>
      <c r="D524" s="91" t="s">
        <v>104</v>
      </c>
      <c r="F524" s="85"/>
      <c r="G524" s="81"/>
      <c r="H524" s="80"/>
      <c r="I524" s="80"/>
    </row>
    <row r="525" spans="1:9" ht="15.75" x14ac:dyDescent="0.25">
      <c r="A525" s="40" t="s">
        <v>105</v>
      </c>
      <c r="B525" s="74">
        <f>B526-B527</f>
        <v>-3.4</v>
      </c>
      <c r="C525" s="136"/>
      <c r="D525" s="92" t="s">
        <v>106</v>
      </c>
      <c r="F525" s="85"/>
      <c r="G525" s="81"/>
      <c r="H525" s="80"/>
      <c r="I525" s="80"/>
    </row>
    <row r="526" spans="1:9" ht="15.75" x14ac:dyDescent="0.25">
      <c r="A526" s="41" t="s">
        <v>107</v>
      </c>
      <c r="B526" s="74">
        <v>1.6</v>
      </c>
      <c r="C526" s="136"/>
      <c r="D526" s="91" t="s">
        <v>102</v>
      </c>
      <c r="F526" s="85"/>
      <c r="G526" s="81"/>
      <c r="H526" s="80"/>
      <c r="I526" s="80"/>
    </row>
    <row r="527" spans="1:9" ht="15.75" x14ac:dyDescent="0.25">
      <c r="A527" s="41" t="s">
        <v>108</v>
      </c>
      <c r="B527" s="74">
        <v>5</v>
      </c>
      <c r="C527" s="136"/>
      <c r="D527" s="91" t="s">
        <v>104</v>
      </c>
      <c r="F527" s="85"/>
      <c r="G527" s="81"/>
      <c r="H527" s="80"/>
      <c r="I527" s="80"/>
    </row>
    <row r="528" spans="1:9" ht="15.75" x14ac:dyDescent="0.25">
      <c r="A528" s="99" t="s">
        <v>109</v>
      </c>
      <c r="B528" s="74">
        <f>B529+B532</f>
        <v>25.099999999999994</v>
      </c>
      <c r="C528" s="136"/>
      <c r="D528" s="93" t="s">
        <v>110</v>
      </c>
      <c r="F528" s="85"/>
      <c r="G528" s="81"/>
      <c r="H528" s="80"/>
      <c r="I528" s="80"/>
    </row>
    <row r="529" spans="1:9" ht="15.75" x14ac:dyDescent="0.25">
      <c r="A529" s="41" t="s">
        <v>111</v>
      </c>
      <c r="B529" s="74">
        <f>B530-B531</f>
        <v>0</v>
      </c>
      <c r="C529" s="136"/>
      <c r="D529" s="91" t="s">
        <v>100</v>
      </c>
      <c r="F529" s="85"/>
      <c r="G529" s="81"/>
      <c r="H529" s="80"/>
      <c r="I529" s="80"/>
    </row>
    <row r="530" spans="1:9" ht="15.75" x14ac:dyDescent="0.25">
      <c r="A530" s="41" t="s">
        <v>112</v>
      </c>
      <c r="B530" s="74">
        <v>0</v>
      </c>
      <c r="C530" s="136"/>
      <c r="D530" s="91" t="s">
        <v>102</v>
      </c>
      <c r="F530" s="85"/>
      <c r="G530" s="81"/>
      <c r="H530" s="80"/>
      <c r="I530" s="80"/>
    </row>
    <row r="531" spans="1:9" ht="15.75" x14ac:dyDescent="0.25">
      <c r="A531" s="41" t="s">
        <v>108</v>
      </c>
      <c r="B531" s="74">
        <v>0</v>
      </c>
      <c r="C531" s="136"/>
      <c r="D531" s="91" t="s">
        <v>104</v>
      </c>
      <c r="F531" s="85"/>
      <c r="G531" s="81"/>
      <c r="H531" s="80"/>
      <c r="I531" s="80"/>
    </row>
    <row r="532" spans="1:9" ht="15.75" x14ac:dyDescent="0.25">
      <c r="A532" s="42" t="s">
        <v>113</v>
      </c>
      <c r="B532" s="74">
        <f>B533-B534</f>
        <v>25.099999999999994</v>
      </c>
      <c r="C532" s="136"/>
      <c r="D532" s="91" t="s">
        <v>106</v>
      </c>
      <c r="F532" s="85"/>
      <c r="G532" s="81"/>
      <c r="H532" s="80"/>
      <c r="I532" s="80"/>
    </row>
    <row r="533" spans="1:9" ht="15.75" x14ac:dyDescent="0.25">
      <c r="A533" s="41" t="s">
        <v>112</v>
      </c>
      <c r="B533" s="75">
        <v>93.8</v>
      </c>
      <c r="C533" s="136"/>
      <c r="D533" s="91" t="s">
        <v>114</v>
      </c>
      <c r="F533" s="86"/>
      <c r="G533" s="81"/>
      <c r="H533" s="80"/>
      <c r="I533" s="80"/>
    </row>
    <row r="534" spans="1:9" ht="15.75" x14ac:dyDescent="0.25">
      <c r="A534" s="41" t="s">
        <v>115</v>
      </c>
      <c r="B534" s="75">
        <v>68.7</v>
      </c>
      <c r="C534" s="136"/>
      <c r="D534" s="91" t="s">
        <v>116</v>
      </c>
      <c r="F534" s="86"/>
      <c r="G534" s="81"/>
      <c r="H534" s="80"/>
      <c r="I534" s="80"/>
    </row>
    <row r="535" spans="1:9" ht="15.75" x14ac:dyDescent="0.25">
      <c r="A535" s="40" t="s">
        <v>117</v>
      </c>
      <c r="B535" s="74">
        <f>B536+B547+B550</f>
        <v>556.70000000000027</v>
      </c>
      <c r="C535" s="136"/>
      <c r="D535" s="92" t="s">
        <v>118</v>
      </c>
      <c r="F535" s="85"/>
      <c r="G535" s="81"/>
      <c r="H535" s="80"/>
      <c r="I535" s="80"/>
    </row>
    <row r="536" spans="1:9" ht="15.75" x14ac:dyDescent="0.25">
      <c r="A536" s="43" t="s">
        <v>119</v>
      </c>
      <c r="B536" s="74">
        <f>B537-B542</f>
        <v>-3935.6</v>
      </c>
      <c r="C536" s="136"/>
      <c r="D536" s="100" t="s">
        <v>120</v>
      </c>
      <c r="F536" s="85"/>
      <c r="G536" s="81"/>
      <c r="H536" s="80"/>
      <c r="I536" s="80"/>
    </row>
    <row r="537" spans="1:9" ht="15.75" x14ac:dyDescent="0.25">
      <c r="A537" s="99" t="s">
        <v>121</v>
      </c>
      <c r="B537" s="74">
        <f>B538+B539+B540+B541</f>
        <v>-1603.4</v>
      </c>
      <c r="C537" s="136"/>
      <c r="D537" s="91" t="s">
        <v>122</v>
      </c>
      <c r="F537" s="85"/>
      <c r="G537" s="81"/>
      <c r="H537" s="80"/>
      <c r="I537" s="80"/>
    </row>
    <row r="538" spans="1:9" ht="15.75" x14ac:dyDescent="0.25">
      <c r="A538" s="101" t="s">
        <v>123</v>
      </c>
      <c r="B538" s="74">
        <v>-3.4</v>
      </c>
      <c r="C538" s="136"/>
      <c r="D538" s="91" t="s">
        <v>124</v>
      </c>
      <c r="F538" s="85"/>
      <c r="G538" s="81"/>
      <c r="H538" s="80"/>
      <c r="I538" s="80"/>
    </row>
    <row r="539" spans="1:9" ht="15.75" x14ac:dyDescent="0.25">
      <c r="A539" s="44" t="s">
        <v>125</v>
      </c>
      <c r="B539" s="74">
        <v>-949.6</v>
      </c>
      <c r="C539" s="136"/>
      <c r="D539" s="91" t="s">
        <v>126</v>
      </c>
      <c r="F539" s="85"/>
      <c r="G539" s="81"/>
      <c r="H539" s="80"/>
      <c r="I539" s="80"/>
    </row>
    <row r="540" spans="1:9" ht="15.75" x14ac:dyDescent="0.25">
      <c r="A540" s="101" t="s">
        <v>127</v>
      </c>
      <c r="B540" s="74">
        <v>-704.2</v>
      </c>
      <c r="C540" s="136"/>
      <c r="D540" s="91" t="s">
        <v>128</v>
      </c>
      <c r="F540" s="85"/>
      <c r="G540" s="81"/>
      <c r="H540" s="80"/>
      <c r="I540" s="80"/>
    </row>
    <row r="541" spans="1:9" ht="15.75" x14ac:dyDescent="0.25">
      <c r="A541" s="101" t="s">
        <v>129</v>
      </c>
      <c r="B541" s="74">
        <v>53.8</v>
      </c>
      <c r="C541" s="136"/>
      <c r="D541" s="91" t="s">
        <v>130</v>
      </c>
      <c r="F541" s="85"/>
      <c r="G541" s="81"/>
      <c r="H541" s="80"/>
      <c r="I541" s="80"/>
    </row>
    <row r="542" spans="1:9" ht="15.75" x14ac:dyDescent="0.25">
      <c r="A542" s="99" t="s">
        <v>109</v>
      </c>
      <c r="B542" s="74">
        <f>B543+B544+B545+B546</f>
        <v>2332.1999999999998</v>
      </c>
      <c r="C542" s="136"/>
      <c r="D542" s="93" t="s">
        <v>131</v>
      </c>
      <c r="F542" s="85"/>
      <c r="G542" s="81"/>
      <c r="H542" s="80"/>
      <c r="I542" s="80"/>
    </row>
    <row r="543" spans="1:9" ht="15.75" x14ac:dyDescent="0.25">
      <c r="A543" s="102" t="s">
        <v>132</v>
      </c>
      <c r="B543" s="74">
        <v>3713.9</v>
      </c>
      <c r="C543" s="136"/>
      <c r="D543" s="91" t="s">
        <v>133</v>
      </c>
      <c r="F543" s="85"/>
      <c r="G543" s="81"/>
      <c r="H543" s="80"/>
      <c r="I543" s="80"/>
    </row>
    <row r="544" spans="1:9" ht="15.75" x14ac:dyDescent="0.25">
      <c r="A544" s="101" t="s">
        <v>134</v>
      </c>
      <c r="B544" s="74">
        <v>70</v>
      </c>
      <c r="C544" s="136"/>
      <c r="D544" s="91" t="s">
        <v>135</v>
      </c>
      <c r="F544" s="85"/>
      <c r="G544" s="81"/>
      <c r="H544" s="80"/>
      <c r="I544" s="80"/>
    </row>
    <row r="545" spans="1:9" ht="15.75" x14ac:dyDescent="0.25">
      <c r="A545" s="101" t="s">
        <v>136</v>
      </c>
      <c r="B545" s="74">
        <v>-1451.7</v>
      </c>
      <c r="C545" s="136"/>
      <c r="D545" s="91" t="s">
        <v>137</v>
      </c>
      <c r="F545" s="85"/>
      <c r="G545" s="81"/>
      <c r="H545" s="80"/>
      <c r="I545" s="80"/>
    </row>
    <row r="546" spans="1:9" ht="15.75" x14ac:dyDescent="0.25">
      <c r="A546" s="101" t="s">
        <v>127</v>
      </c>
      <c r="B546" s="74">
        <v>0</v>
      </c>
      <c r="C546" s="136"/>
      <c r="D546" s="91" t="s">
        <v>128</v>
      </c>
      <c r="F546" s="85"/>
      <c r="G546" s="81"/>
      <c r="H546" s="80"/>
      <c r="I546" s="80"/>
    </row>
    <row r="547" spans="1:9" ht="33" customHeight="1" x14ac:dyDescent="0.25">
      <c r="A547" s="45" t="s">
        <v>138</v>
      </c>
      <c r="B547" s="74">
        <f>B548-B549</f>
        <v>4466.3</v>
      </c>
      <c r="C547" s="136"/>
      <c r="D547" s="103" t="s">
        <v>236</v>
      </c>
      <c r="F547" s="85"/>
      <c r="G547" s="81"/>
      <c r="H547" s="80"/>
      <c r="I547" s="80"/>
    </row>
    <row r="548" spans="1:9" ht="15.75" x14ac:dyDescent="0.25">
      <c r="A548" s="99" t="s">
        <v>140</v>
      </c>
      <c r="B548" s="74">
        <v>4423.7</v>
      </c>
      <c r="C548" s="136"/>
      <c r="D548" s="89" t="s">
        <v>141</v>
      </c>
      <c r="F548" s="85"/>
      <c r="G548" s="81"/>
      <c r="H548" s="80"/>
      <c r="I548" s="80"/>
    </row>
    <row r="549" spans="1:9" ht="15.75" x14ac:dyDescent="0.25">
      <c r="A549" s="99" t="s">
        <v>142</v>
      </c>
      <c r="B549" s="74">
        <v>-42.6</v>
      </c>
      <c r="C549" s="136"/>
      <c r="D549" s="89" t="s">
        <v>143</v>
      </c>
      <c r="F549" s="85"/>
      <c r="G549" s="81"/>
      <c r="H549" s="80"/>
      <c r="I549" s="80"/>
    </row>
    <row r="550" spans="1:9" ht="15.75" x14ac:dyDescent="0.25">
      <c r="A550" s="46" t="s">
        <v>144</v>
      </c>
      <c r="B550" s="74">
        <v>26</v>
      </c>
      <c r="C550" s="136"/>
      <c r="D550" s="100" t="s">
        <v>145</v>
      </c>
      <c r="F550" s="85"/>
      <c r="G550" s="81"/>
      <c r="H550" s="80"/>
      <c r="I550" s="80"/>
    </row>
    <row r="551" spans="1:9" ht="15.75" x14ac:dyDescent="0.25">
      <c r="A551" s="47" t="s">
        <v>146</v>
      </c>
      <c r="B551" s="74">
        <f>B552</f>
        <v>-11713.199999999999</v>
      </c>
      <c r="C551" s="136"/>
      <c r="D551" s="92" t="s">
        <v>147</v>
      </c>
      <c r="F551" s="85"/>
      <c r="G551" s="81"/>
      <c r="H551" s="80"/>
      <c r="I551" s="80"/>
    </row>
    <row r="552" spans="1:9" ht="15.75" x14ac:dyDescent="0.25">
      <c r="A552" s="41" t="s">
        <v>148</v>
      </c>
      <c r="B552" s="74">
        <f>B553</f>
        <v>-11713.199999999999</v>
      </c>
      <c r="C552" s="136"/>
      <c r="D552" s="91" t="s">
        <v>149</v>
      </c>
      <c r="F552" s="85"/>
      <c r="G552" s="81"/>
      <c r="H552" s="80"/>
      <c r="I552" s="80"/>
    </row>
    <row r="553" spans="1:9" ht="15.75" x14ac:dyDescent="0.25">
      <c r="A553" s="104" t="s">
        <v>150</v>
      </c>
      <c r="B553" s="74">
        <f>B554</f>
        <v>-11713.199999999999</v>
      </c>
      <c r="C553" s="136"/>
      <c r="D553" s="91" t="s">
        <v>151</v>
      </c>
      <c r="F553" s="85"/>
      <c r="G553" s="81"/>
      <c r="H553" s="80"/>
      <c r="I553" s="80"/>
    </row>
    <row r="554" spans="1:9" ht="15.75" x14ac:dyDescent="0.25">
      <c r="A554" s="104" t="s">
        <v>152</v>
      </c>
      <c r="B554" s="74">
        <f>B555+B556+B557+B558</f>
        <v>-11713.199999999999</v>
      </c>
      <c r="C554" s="136"/>
      <c r="D554" s="91" t="s">
        <v>153</v>
      </c>
      <c r="F554" s="85"/>
      <c r="G554" s="81"/>
      <c r="H554" s="80"/>
      <c r="I554" s="80"/>
    </row>
    <row r="555" spans="1:9" ht="15.75" x14ac:dyDescent="0.25">
      <c r="A555" s="105" t="s">
        <v>154</v>
      </c>
      <c r="B555" s="74">
        <v>1963</v>
      </c>
      <c r="C555" s="136"/>
      <c r="D555" s="106" t="s">
        <v>155</v>
      </c>
      <c r="F555" s="85"/>
      <c r="G555" s="81"/>
      <c r="H555" s="80"/>
      <c r="I555" s="80"/>
    </row>
    <row r="556" spans="1:9" ht="15.75" x14ac:dyDescent="0.25">
      <c r="A556" s="105" t="s">
        <v>156</v>
      </c>
      <c r="B556" s="74">
        <v>-763.3</v>
      </c>
      <c r="C556" s="136"/>
      <c r="D556" s="106" t="s">
        <v>157</v>
      </c>
      <c r="F556" s="85"/>
      <c r="G556" s="81"/>
      <c r="H556" s="80"/>
      <c r="I556" s="80"/>
    </row>
    <row r="557" spans="1:9" ht="15.75" x14ac:dyDescent="0.25">
      <c r="A557" s="105" t="s">
        <v>158</v>
      </c>
      <c r="B557" s="74">
        <v>0</v>
      </c>
      <c r="C557" s="136"/>
      <c r="D557" s="106" t="s">
        <v>159</v>
      </c>
      <c r="F557" s="85"/>
      <c r="G557" s="81"/>
      <c r="H557" s="80"/>
      <c r="I557" s="80"/>
    </row>
    <row r="558" spans="1:9" ht="15.75" x14ac:dyDescent="0.25">
      <c r="A558" s="105" t="s">
        <v>160</v>
      </c>
      <c r="B558" s="74">
        <f>B559+B562+B566</f>
        <v>-12912.9</v>
      </c>
      <c r="C558" s="136"/>
      <c r="D558" s="106" t="s">
        <v>161</v>
      </c>
      <c r="F558" s="85"/>
      <c r="G558" s="81"/>
      <c r="H558" s="80"/>
      <c r="I558" s="80"/>
    </row>
    <row r="559" spans="1:9" ht="15.75" x14ac:dyDescent="0.25">
      <c r="A559" s="107" t="s">
        <v>162</v>
      </c>
      <c r="B559" s="74">
        <f>B560+B561</f>
        <v>-7863.5</v>
      </c>
      <c r="C559" s="136"/>
      <c r="D559" s="108" t="s">
        <v>163</v>
      </c>
      <c r="F559" s="85"/>
      <c r="G559" s="81"/>
      <c r="H559" s="80"/>
      <c r="I559" s="80"/>
    </row>
    <row r="560" spans="1:9" ht="15.75" x14ac:dyDescent="0.25">
      <c r="A560" s="109" t="s">
        <v>164</v>
      </c>
      <c r="B560" s="74">
        <v>-7957.5</v>
      </c>
      <c r="C560" s="136"/>
      <c r="D560" s="94" t="s">
        <v>165</v>
      </c>
      <c r="F560" s="85"/>
      <c r="G560" s="81"/>
      <c r="H560" s="80"/>
      <c r="I560" s="80"/>
    </row>
    <row r="561" spans="1:9" ht="15.75" x14ac:dyDescent="0.25">
      <c r="A561" s="109" t="s">
        <v>166</v>
      </c>
      <c r="B561" s="74">
        <v>94</v>
      </c>
      <c r="C561" s="136"/>
      <c r="D561" s="89" t="s">
        <v>167</v>
      </c>
      <c r="F561" s="85"/>
      <c r="G561" s="81"/>
      <c r="H561" s="80"/>
      <c r="I561" s="80"/>
    </row>
    <row r="562" spans="1:9" ht="15.75" x14ac:dyDescent="0.25">
      <c r="A562" s="107" t="s">
        <v>168</v>
      </c>
      <c r="B562" s="74">
        <f>B563+B564+B565</f>
        <v>-5049.3999999999996</v>
      </c>
      <c r="C562" s="136"/>
      <c r="D562" s="108" t="s">
        <v>169</v>
      </c>
      <c r="F562" s="85"/>
      <c r="G562" s="81"/>
      <c r="H562" s="80"/>
      <c r="I562" s="80"/>
    </row>
    <row r="563" spans="1:9" ht="15.75" x14ac:dyDescent="0.25">
      <c r="A563" s="110" t="s">
        <v>170</v>
      </c>
      <c r="B563" s="74">
        <v>0</v>
      </c>
      <c r="C563" s="136"/>
      <c r="D563" s="89" t="s">
        <v>171</v>
      </c>
      <c r="F563" s="85"/>
      <c r="G563" s="81"/>
      <c r="H563" s="80"/>
      <c r="I563" s="80"/>
    </row>
    <row r="564" spans="1:9" ht="15.75" x14ac:dyDescent="0.25">
      <c r="A564" s="110" t="s">
        <v>172</v>
      </c>
      <c r="B564" s="74">
        <v>0</v>
      </c>
      <c r="C564" s="136"/>
      <c r="D564" s="89" t="s">
        <v>173</v>
      </c>
      <c r="F564" s="85"/>
      <c r="G564" s="81"/>
      <c r="H564" s="80"/>
      <c r="I564" s="80"/>
    </row>
    <row r="565" spans="1:9" ht="46.5" customHeight="1" x14ac:dyDescent="0.25">
      <c r="A565" s="48" t="s">
        <v>174</v>
      </c>
      <c r="B565" s="74">
        <v>-5049.3999999999996</v>
      </c>
      <c r="C565" s="136"/>
      <c r="D565" s="142" t="s">
        <v>175</v>
      </c>
      <c r="F565" s="85"/>
      <c r="G565" s="81"/>
      <c r="H565" s="80"/>
      <c r="I565" s="80"/>
    </row>
    <row r="566" spans="1:9" ht="15.75" x14ac:dyDescent="0.25">
      <c r="A566" s="107" t="s">
        <v>176</v>
      </c>
      <c r="B566" s="74">
        <v>0</v>
      </c>
      <c r="C566" s="136"/>
      <c r="D566" s="108" t="s">
        <v>177</v>
      </c>
      <c r="F566" s="85"/>
      <c r="G566" s="81"/>
      <c r="H566" s="80"/>
      <c r="I566" s="80"/>
    </row>
    <row r="567" spans="1:9" ht="51" customHeight="1" x14ac:dyDescent="0.25">
      <c r="A567" s="68" t="s">
        <v>231</v>
      </c>
      <c r="B567" s="34">
        <f t="shared" ref="B567" si="118">B516-(B464+B513)</f>
        <v>-20911.3</v>
      </c>
      <c r="C567" s="136"/>
      <c r="D567" s="112" t="s">
        <v>198</v>
      </c>
      <c r="F567" s="85"/>
      <c r="G567" s="81"/>
      <c r="H567" s="80"/>
      <c r="I567" s="80"/>
    </row>
    <row r="568" spans="1:9" x14ac:dyDescent="0.25">
      <c r="A568" s="113"/>
      <c r="B568" s="113"/>
      <c r="C568" s="113"/>
      <c r="D568" s="113"/>
    </row>
    <row r="569" spans="1:9" ht="47.25" customHeight="1" x14ac:dyDescent="0.25">
      <c r="A569" s="114" t="s">
        <v>179</v>
      </c>
      <c r="B569" s="113"/>
      <c r="C569" s="113"/>
      <c r="D569" s="143" t="s">
        <v>186</v>
      </c>
    </row>
    <row r="570" spans="1:9" x14ac:dyDescent="0.25">
      <c r="A570" s="113"/>
      <c r="B570" s="113"/>
      <c r="C570" s="113"/>
      <c r="D570" s="113"/>
    </row>
  </sheetData>
  <mergeCells count="28">
    <mergeCell ref="A509:D509"/>
    <mergeCell ref="A510:D510"/>
    <mergeCell ref="A162:D162"/>
    <mergeCell ref="A163:D163"/>
    <mergeCell ref="A50:D50"/>
    <mergeCell ref="A51:D51"/>
    <mergeCell ref="A114:D114"/>
    <mergeCell ref="A460:D460"/>
    <mergeCell ref="B115:C115"/>
    <mergeCell ref="B164:C164"/>
    <mergeCell ref="A227:D227"/>
    <mergeCell ref="A228:D228"/>
    <mergeCell ref="B229:C229"/>
    <mergeCell ref="B278:C278"/>
    <mergeCell ref="A341:D341"/>
    <mergeCell ref="A342:D342"/>
    <mergeCell ref="A1:D1"/>
    <mergeCell ref="A2:D2"/>
    <mergeCell ref="B3:C3"/>
    <mergeCell ref="B52:C52"/>
    <mergeCell ref="A113:D113"/>
    <mergeCell ref="A276:D276"/>
    <mergeCell ref="A277:D277"/>
    <mergeCell ref="B344:C344"/>
    <mergeCell ref="B393:C393"/>
    <mergeCell ref="A459:D459"/>
    <mergeCell ref="A391:D391"/>
    <mergeCell ref="A392:D392"/>
  </mergeCells>
  <printOptions horizontalCentered="1" verticalCentere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1"/>
  <sheetViews>
    <sheetView workbookViewId="0">
      <selection activeCell="F2" sqref="F2"/>
    </sheetView>
  </sheetViews>
  <sheetFormatPr defaultRowHeight="15" x14ac:dyDescent="0.25"/>
  <cols>
    <col min="1" max="1" width="39.28515625" customWidth="1"/>
    <col min="2" max="2" width="11" customWidth="1"/>
    <col min="3" max="3" width="10.140625" bestFit="1" customWidth="1"/>
    <col min="4" max="4" width="42.5703125" customWidth="1"/>
    <col min="6" max="6" width="10.28515625" customWidth="1"/>
  </cols>
  <sheetData>
    <row r="1" spans="1:4" ht="18.75" x14ac:dyDescent="0.3">
      <c r="A1" s="171" t="s">
        <v>237</v>
      </c>
      <c r="B1" s="171"/>
      <c r="C1" s="171"/>
      <c r="D1" s="171"/>
    </row>
    <row r="2" spans="1:4" ht="18.75" x14ac:dyDescent="0.3">
      <c r="A2" s="171" t="s">
        <v>238</v>
      </c>
      <c r="B2" s="171"/>
      <c r="C2" s="171"/>
      <c r="D2" s="171"/>
    </row>
    <row r="3" spans="1:4" ht="15.75" x14ac:dyDescent="0.25">
      <c r="A3" s="116" t="s">
        <v>0</v>
      </c>
      <c r="B3" s="174"/>
      <c r="C3" s="174"/>
      <c r="D3" s="117" t="s">
        <v>214</v>
      </c>
    </row>
    <row r="4" spans="1:4" ht="15.75" x14ac:dyDescent="0.25">
      <c r="A4" s="2" t="s">
        <v>1</v>
      </c>
      <c r="B4" s="53" t="s">
        <v>2</v>
      </c>
      <c r="C4" s="53" t="s">
        <v>3</v>
      </c>
      <c r="D4" s="93" t="s">
        <v>4</v>
      </c>
    </row>
    <row r="5" spans="1:4" ht="15.75" x14ac:dyDescent="0.25">
      <c r="A5" s="4" t="s">
        <v>5</v>
      </c>
      <c r="B5" s="34">
        <f t="shared" ref="B5" si="0">B6+B26+B29+B36</f>
        <v>2115.4297264900001</v>
      </c>
      <c r="C5" s="34"/>
      <c r="D5" s="92" t="s">
        <v>6</v>
      </c>
    </row>
    <row r="6" spans="1:4" ht="15.75" x14ac:dyDescent="0.25">
      <c r="A6" s="2" t="s">
        <v>7</v>
      </c>
      <c r="B6" s="34">
        <f>B7-B15</f>
        <v>4024.1959999999999</v>
      </c>
      <c r="C6" s="34"/>
      <c r="D6" s="92" t="s">
        <v>8</v>
      </c>
    </row>
    <row r="7" spans="1:4" ht="15.75" x14ac:dyDescent="0.25">
      <c r="A7" s="16" t="s">
        <v>9</v>
      </c>
      <c r="B7" s="34">
        <f>B8+B11+B14</f>
        <v>11014.91</v>
      </c>
      <c r="C7" s="34"/>
      <c r="D7" s="89" t="s">
        <v>10</v>
      </c>
    </row>
    <row r="8" spans="1:4" ht="15.75" x14ac:dyDescent="0.25">
      <c r="A8" s="17" t="s">
        <v>11</v>
      </c>
      <c r="B8" s="34">
        <f>B9+B10</f>
        <v>10940.81</v>
      </c>
      <c r="C8" s="34"/>
      <c r="D8" s="90" t="s">
        <v>12</v>
      </c>
    </row>
    <row r="9" spans="1:4" ht="15.75" x14ac:dyDescent="0.25">
      <c r="A9" s="17" t="s">
        <v>13</v>
      </c>
      <c r="B9" s="34">
        <v>10940.81</v>
      </c>
      <c r="C9" s="34"/>
      <c r="D9" s="90" t="s">
        <v>14</v>
      </c>
    </row>
    <row r="10" spans="1:4" ht="15.75" x14ac:dyDescent="0.25">
      <c r="A10" s="17" t="s">
        <v>15</v>
      </c>
      <c r="B10" s="34">
        <v>0</v>
      </c>
      <c r="C10" s="34"/>
      <c r="D10" s="90" t="s">
        <v>16</v>
      </c>
    </row>
    <row r="11" spans="1:4" ht="15.75" x14ac:dyDescent="0.25">
      <c r="A11" s="17" t="s">
        <v>17</v>
      </c>
      <c r="B11" s="34">
        <f>B12+B13</f>
        <v>31.5</v>
      </c>
      <c r="C11" s="34"/>
      <c r="D11" s="90" t="s">
        <v>18</v>
      </c>
    </row>
    <row r="12" spans="1:4" ht="15.75" x14ac:dyDescent="0.25">
      <c r="A12" s="17" t="s">
        <v>19</v>
      </c>
      <c r="B12" s="34">
        <v>31.5</v>
      </c>
      <c r="C12" s="34"/>
      <c r="D12" s="90" t="s">
        <v>20</v>
      </c>
    </row>
    <row r="13" spans="1:4" ht="15.75" x14ac:dyDescent="0.25">
      <c r="A13" s="17" t="s">
        <v>15</v>
      </c>
      <c r="B13" s="34">
        <v>0</v>
      </c>
      <c r="C13" s="34"/>
      <c r="D13" s="90" t="s">
        <v>16</v>
      </c>
    </row>
    <row r="14" spans="1:4" ht="20.25" customHeight="1" x14ac:dyDescent="0.25">
      <c r="A14" s="18" t="s">
        <v>21</v>
      </c>
      <c r="B14" s="34">
        <v>42.6</v>
      </c>
      <c r="C14" s="34"/>
      <c r="D14" s="90" t="s">
        <v>22</v>
      </c>
    </row>
    <row r="15" spans="1:4" ht="15.75" x14ac:dyDescent="0.25">
      <c r="A15" s="16" t="s">
        <v>23</v>
      </c>
      <c r="B15" s="34">
        <f>B16+B22</f>
        <v>6990.7139999999999</v>
      </c>
      <c r="C15" s="34">
        <f t="shared" ref="C15" si="1">C16+C22</f>
        <v>8224.380000000001</v>
      </c>
      <c r="D15" s="89" t="s">
        <v>24</v>
      </c>
    </row>
    <row r="16" spans="1:4" ht="15.75" x14ac:dyDescent="0.25">
      <c r="A16" s="19" t="s">
        <v>25</v>
      </c>
      <c r="B16" s="34">
        <f>B17+B18+B19+B20+B21</f>
        <v>1991.6240000000003</v>
      </c>
      <c r="C16" s="34">
        <f t="shared" ref="C16" si="2">C17+C18+C19+C20+C21</f>
        <v>2343.04</v>
      </c>
      <c r="D16" s="91" t="s">
        <v>26</v>
      </c>
    </row>
    <row r="17" spans="1:4" ht="15.75" x14ac:dyDescent="0.25">
      <c r="A17" s="20" t="s">
        <v>27</v>
      </c>
      <c r="B17" s="34">
        <v>638.29999999999995</v>
      </c>
      <c r="C17" s="34">
        <v>750.9</v>
      </c>
      <c r="D17" s="89" t="s">
        <v>28</v>
      </c>
    </row>
    <row r="18" spans="1:4" ht="15.75" x14ac:dyDescent="0.25">
      <c r="A18" s="20" t="s">
        <v>29</v>
      </c>
      <c r="B18" s="34">
        <v>559.1</v>
      </c>
      <c r="C18" s="34">
        <v>657.8</v>
      </c>
      <c r="D18" s="89" t="s">
        <v>30</v>
      </c>
    </row>
    <row r="19" spans="1:4" ht="15.75" x14ac:dyDescent="0.25">
      <c r="A19" s="19" t="s">
        <v>31</v>
      </c>
      <c r="B19" s="34">
        <v>514.20000000000005</v>
      </c>
      <c r="C19" s="34">
        <v>604.9</v>
      </c>
      <c r="D19" s="89" t="s">
        <v>32</v>
      </c>
    </row>
    <row r="20" spans="1:4" ht="15.75" x14ac:dyDescent="0.25">
      <c r="A20" s="19" t="s">
        <v>33</v>
      </c>
      <c r="B20" s="34">
        <v>280.024</v>
      </c>
      <c r="C20" s="34">
        <v>329.44</v>
      </c>
      <c r="D20" s="89" t="s">
        <v>34</v>
      </c>
    </row>
    <row r="21" spans="1:4" ht="15.75" x14ac:dyDescent="0.25">
      <c r="A21" s="19" t="s">
        <v>35</v>
      </c>
      <c r="B21" s="34">
        <v>0</v>
      </c>
      <c r="C21" s="34">
        <v>0</v>
      </c>
      <c r="D21" s="89" t="s">
        <v>36</v>
      </c>
    </row>
    <row r="22" spans="1:4" ht="15.75" x14ac:dyDescent="0.25">
      <c r="A22" s="19" t="s">
        <v>37</v>
      </c>
      <c r="B22" s="34">
        <f>B23+B24+B25</f>
        <v>4999.09</v>
      </c>
      <c r="C22" s="34">
        <f>C23+C24+C25</f>
        <v>5881.34</v>
      </c>
      <c r="D22" s="91" t="s">
        <v>38</v>
      </c>
    </row>
    <row r="23" spans="1:4" ht="15.75" x14ac:dyDescent="0.25">
      <c r="A23" s="21" t="s">
        <v>39</v>
      </c>
      <c r="B23" s="34">
        <v>1249.79</v>
      </c>
      <c r="C23" s="34">
        <v>1470.34</v>
      </c>
      <c r="D23" s="89" t="s">
        <v>40</v>
      </c>
    </row>
    <row r="24" spans="1:4" ht="15.75" x14ac:dyDescent="0.25">
      <c r="A24" s="21" t="s">
        <v>41</v>
      </c>
      <c r="B24" s="34">
        <v>3749.3</v>
      </c>
      <c r="C24" s="34">
        <v>4411</v>
      </c>
      <c r="D24" s="89" t="s">
        <v>42</v>
      </c>
    </row>
    <row r="25" spans="1:4" ht="15.75" x14ac:dyDescent="0.25">
      <c r="A25" s="21" t="s">
        <v>43</v>
      </c>
      <c r="B25" s="34">
        <v>0</v>
      </c>
      <c r="C25" s="34">
        <v>0</v>
      </c>
      <c r="D25" s="89" t="s">
        <v>44</v>
      </c>
    </row>
    <row r="26" spans="1:4" ht="15.75" x14ac:dyDescent="0.25">
      <c r="A26" s="2" t="s">
        <v>45</v>
      </c>
      <c r="B26" s="34">
        <f>B27-B28</f>
        <v>-1919.8634999999999</v>
      </c>
      <c r="C26" s="34"/>
      <c r="D26" s="92" t="s">
        <v>46</v>
      </c>
    </row>
    <row r="27" spans="1:4" ht="15.75" x14ac:dyDescent="0.25">
      <c r="A27" s="16" t="s">
        <v>47</v>
      </c>
      <c r="B27" s="34">
        <f>'[2]جدول الخدمات'!$AP$21</f>
        <v>1062.3000000000002</v>
      </c>
      <c r="C27" s="34"/>
      <c r="D27" s="89" t="s">
        <v>48</v>
      </c>
    </row>
    <row r="28" spans="1:4" ht="15.75" x14ac:dyDescent="0.25">
      <c r="A28" s="16" t="s">
        <v>49</v>
      </c>
      <c r="B28" s="34">
        <v>2982.1635000000001</v>
      </c>
      <c r="C28" s="34"/>
      <c r="D28" s="93" t="s">
        <v>50</v>
      </c>
    </row>
    <row r="29" spans="1:4" ht="15.75" x14ac:dyDescent="0.25">
      <c r="A29" s="2" t="s">
        <v>51</v>
      </c>
      <c r="B29" s="34">
        <f>B30+B31</f>
        <v>-112.70277350999999</v>
      </c>
      <c r="C29" s="34"/>
      <c r="D29" s="92" t="s">
        <v>52</v>
      </c>
    </row>
    <row r="30" spans="1:4" ht="15.75" x14ac:dyDescent="0.25">
      <c r="A30" s="22" t="s">
        <v>53</v>
      </c>
      <c r="B30" s="34">
        <v>8.6999999999999993</v>
      </c>
      <c r="C30" s="34"/>
      <c r="D30" s="94" t="s">
        <v>54</v>
      </c>
    </row>
    <row r="31" spans="1:4" ht="15.75" x14ac:dyDescent="0.25">
      <c r="A31" s="22" t="s">
        <v>55</v>
      </c>
      <c r="B31" s="34">
        <f>B32-B33</f>
        <v>-121.40277350999999</v>
      </c>
      <c r="C31" s="34"/>
      <c r="D31" s="94" t="s">
        <v>56</v>
      </c>
    </row>
    <row r="32" spans="1:4" ht="15.75" x14ac:dyDescent="0.25">
      <c r="A32" s="23" t="s">
        <v>57</v>
      </c>
      <c r="B32" s="34">
        <v>58.197226490000006</v>
      </c>
      <c r="C32" s="34"/>
      <c r="D32" s="94" t="s">
        <v>58</v>
      </c>
    </row>
    <row r="33" spans="1:4" ht="15.75" x14ac:dyDescent="0.25">
      <c r="A33" s="23" t="s">
        <v>59</v>
      </c>
      <c r="B33" s="34">
        <f t="shared" ref="B33" si="3">B34+B35</f>
        <v>179.6</v>
      </c>
      <c r="C33" s="34"/>
      <c r="D33" s="94" t="s">
        <v>60</v>
      </c>
    </row>
    <row r="34" spans="1:4" ht="15.75" x14ac:dyDescent="0.25">
      <c r="A34" s="24" t="s">
        <v>61</v>
      </c>
      <c r="B34" s="34">
        <v>0</v>
      </c>
      <c r="C34" s="34"/>
      <c r="D34" s="95" t="s">
        <v>195</v>
      </c>
    </row>
    <row r="35" spans="1:4" ht="15.75" x14ac:dyDescent="0.25">
      <c r="A35" s="24" t="s">
        <v>62</v>
      </c>
      <c r="B35" s="34">
        <v>179.6</v>
      </c>
      <c r="C35" s="34"/>
      <c r="D35" s="95" t="s">
        <v>196</v>
      </c>
    </row>
    <row r="36" spans="1:4" ht="15.75" x14ac:dyDescent="0.25">
      <c r="A36" s="2" t="s">
        <v>63</v>
      </c>
      <c r="B36" s="34">
        <f>B37+B38</f>
        <v>123.8</v>
      </c>
      <c r="C36" s="34"/>
      <c r="D36" s="92" t="s">
        <v>64</v>
      </c>
    </row>
    <row r="37" spans="1:4" ht="15.75" x14ac:dyDescent="0.25">
      <c r="A37" s="22" t="s">
        <v>65</v>
      </c>
      <c r="B37" s="34">
        <v>124.2</v>
      </c>
      <c r="C37" s="34"/>
      <c r="D37" s="89" t="s">
        <v>66</v>
      </c>
    </row>
    <row r="38" spans="1:4" ht="15.75" x14ac:dyDescent="0.25">
      <c r="A38" s="22" t="s">
        <v>67</v>
      </c>
      <c r="B38" s="34">
        <f>B39-B42</f>
        <v>-0.39999999999999947</v>
      </c>
      <c r="C38" s="34"/>
      <c r="D38" s="89" t="s">
        <v>68</v>
      </c>
    </row>
    <row r="39" spans="1:4" ht="15.75" x14ac:dyDescent="0.25">
      <c r="A39" s="23" t="s">
        <v>182</v>
      </c>
      <c r="B39" s="34">
        <f>B40+B41</f>
        <v>4.4000000000000004</v>
      </c>
      <c r="C39" s="34"/>
      <c r="D39" s="89" t="s">
        <v>69</v>
      </c>
    </row>
    <row r="40" spans="1:4" ht="15.75" x14ac:dyDescent="0.25">
      <c r="A40" s="25" t="s">
        <v>180</v>
      </c>
      <c r="B40" s="34">
        <v>0</v>
      </c>
      <c r="C40" s="34"/>
      <c r="D40" s="94" t="s">
        <v>70</v>
      </c>
    </row>
    <row r="41" spans="1:4" ht="15.75" x14ac:dyDescent="0.25">
      <c r="A41" s="25" t="s">
        <v>181</v>
      </c>
      <c r="B41" s="34">
        <v>4.4000000000000004</v>
      </c>
      <c r="C41" s="34"/>
      <c r="D41" s="97" t="s">
        <v>71</v>
      </c>
    </row>
    <row r="42" spans="1:4" ht="15.75" x14ac:dyDescent="0.25">
      <c r="A42" s="23" t="s">
        <v>183</v>
      </c>
      <c r="B42" s="34">
        <f>B43+B44</f>
        <v>4.8</v>
      </c>
      <c r="C42" s="34"/>
      <c r="D42" s="89" t="s">
        <v>72</v>
      </c>
    </row>
    <row r="43" spans="1:4" ht="15.75" x14ac:dyDescent="0.25">
      <c r="A43" s="25" t="s">
        <v>184</v>
      </c>
      <c r="B43" s="34">
        <v>0</v>
      </c>
      <c r="C43" s="34"/>
      <c r="D43" s="94" t="s">
        <v>73</v>
      </c>
    </row>
    <row r="44" spans="1:4" ht="15.75" x14ac:dyDescent="0.25">
      <c r="A44" s="25" t="s">
        <v>185</v>
      </c>
      <c r="B44" s="34">
        <f>B45+B46</f>
        <v>4.8</v>
      </c>
      <c r="C44" s="34"/>
      <c r="D44" s="97" t="s">
        <v>74</v>
      </c>
    </row>
    <row r="45" spans="1:4" ht="15.75" x14ac:dyDescent="0.25">
      <c r="A45" s="21" t="s">
        <v>202</v>
      </c>
      <c r="B45" s="34">
        <v>0</v>
      </c>
      <c r="C45" s="34"/>
      <c r="D45" s="89" t="s">
        <v>75</v>
      </c>
    </row>
    <row r="46" spans="1:4" ht="15.75" x14ac:dyDescent="0.25">
      <c r="A46" s="21" t="s">
        <v>203</v>
      </c>
      <c r="B46" s="34">
        <v>4.8</v>
      </c>
      <c r="C46" s="34"/>
      <c r="D46" s="89" t="s">
        <v>76</v>
      </c>
    </row>
    <row r="47" spans="1:4" ht="17.25" customHeight="1" x14ac:dyDescent="0.25">
      <c r="A47" s="118" t="s">
        <v>77</v>
      </c>
      <c r="B47" s="168"/>
      <c r="C47" s="62"/>
      <c r="D47" s="119" t="s">
        <v>78</v>
      </c>
    </row>
    <row r="48" spans="1:4" ht="35.25" customHeight="1" x14ac:dyDescent="0.25">
      <c r="A48" s="120" t="s">
        <v>283</v>
      </c>
      <c r="B48" s="169"/>
      <c r="C48" s="122"/>
      <c r="D48" s="123" t="s">
        <v>278</v>
      </c>
    </row>
    <row r="49" spans="1:4" ht="15.75" x14ac:dyDescent="0.25">
      <c r="A49" s="124" t="s">
        <v>190</v>
      </c>
      <c r="B49" s="170"/>
      <c r="C49" s="122"/>
      <c r="D49" s="125" t="s">
        <v>189</v>
      </c>
    </row>
    <row r="50" spans="1:4" ht="18.75" x14ac:dyDescent="0.3">
      <c r="A50" s="181" t="s">
        <v>313</v>
      </c>
      <c r="B50" s="181"/>
      <c r="C50" s="181"/>
      <c r="D50" s="181"/>
    </row>
    <row r="51" spans="1:4" ht="18.75" x14ac:dyDescent="0.3">
      <c r="A51" s="171" t="s">
        <v>238</v>
      </c>
      <c r="B51" s="171"/>
      <c r="C51" s="171"/>
      <c r="D51" s="171"/>
    </row>
    <row r="52" spans="1:4" ht="15.75" x14ac:dyDescent="0.25">
      <c r="A52" s="126" t="s">
        <v>79</v>
      </c>
      <c r="B52" s="175"/>
      <c r="C52" s="175"/>
      <c r="D52" s="117" t="s">
        <v>214</v>
      </c>
    </row>
    <row r="53" spans="1:4" ht="15.75" x14ac:dyDescent="0.25">
      <c r="A53" s="2" t="s">
        <v>1</v>
      </c>
      <c r="B53" s="53" t="s">
        <v>2</v>
      </c>
      <c r="C53" s="53" t="s">
        <v>3</v>
      </c>
      <c r="D53" s="89" t="s">
        <v>80</v>
      </c>
    </row>
    <row r="54" spans="1:4" ht="15.75" x14ac:dyDescent="0.25">
      <c r="A54" s="4" t="s">
        <v>81</v>
      </c>
      <c r="B54" s="34">
        <f>B55-B56</f>
        <v>1.2</v>
      </c>
      <c r="C54" s="34"/>
      <c r="D54" s="92" t="s">
        <v>82</v>
      </c>
    </row>
    <row r="55" spans="1:4" ht="15.75" x14ac:dyDescent="0.25">
      <c r="A55" s="2" t="s">
        <v>83</v>
      </c>
      <c r="B55" s="34">
        <v>2.4</v>
      </c>
      <c r="C55" s="34"/>
      <c r="D55" s="89" t="s">
        <v>84</v>
      </c>
    </row>
    <row r="56" spans="1:4" ht="15.75" x14ac:dyDescent="0.25">
      <c r="A56" s="2" t="s">
        <v>85</v>
      </c>
      <c r="B56" s="34">
        <v>1.2</v>
      </c>
      <c r="C56" s="34"/>
      <c r="D56" s="93" t="s">
        <v>86</v>
      </c>
    </row>
    <row r="57" spans="1:4" ht="15.75" x14ac:dyDescent="0.25">
      <c r="A57" s="98" t="s">
        <v>87</v>
      </c>
      <c r="B57" s="34">
        <f>B58+B61+B76+B92</f>
        <v>-3189</v>
      </c>
      <c r="C57" s="34"/>
      <c r="D57" s="92" t="s">
        <v>88</v>
      </c>
    </row>
    <row r="58" spans="1:4" ht="15.75" x14ac:dyDescent="0.25">
      <c r="A58" s="40" t="s">
        <v>89</v>
      </c>
      <c r="B58" s="34">
        <f>B59-B60</f>
        <v>1513.3</v>
      </c>
      <c r="C58" s="34"/>
      <c r="D58" s="92" t="s">
        <v>90</v>
      </c>
    </row>
    <row r="59" spans="1:4" ht="15.75" x14ac:dyDescent="0.25">
      <c r="A59" s="2" t="s">
        <v>91</v>
      </c>
      <c r="B59" s="34">
        <v>47.2</v>
      </c>
      <c r="C59" s="34"/>
      <c r="D59" s="91" t="s">
        <v>92</v>
      </c>
    </row>
    <row r="60" spans="1:4" ht="15.75" x14ac:dyDescent="0.25">
      <c r="A60" s="2" t="s">
        <v>93</v>
      </c>
      <c r="B60" s="51">
        <v>-1466.1</v>
      </c>
      <c r="C60" s="34"/>
      <c r="D60" s="91" t="s">
        <v>94</v>
      </c>
    </row>
    <row r="61" spans="1:4" ht="15.75" x14ac:dyDescent="0.25">
      <c r="A61" s="40" t="s">
        <v>95</v>
      </c>
      <c r="B61" s="34">
        <f>B62-B69</f>
        <v>333.50000000000011</v>
      </c>
      <c r="C61" s="34"/>
      <c r="D61" s="92" t="s">
        <v>96</v>
      </c>
    </row>
    <row r="62" spans="1:4" ht="15.75" x14ac:dyDescent="0.25">
      <c r="A62" s="99" t="s">
        <v>97</v>
      </c>
      <c r="B62" s="34">
        <f>B63+B66</f>
        <v>349.80000000000013</v>
      </c>
      <c r="C62" s="34"/>
      <c r="D62" s="91" t="s">
        <v>98</v>
      </c>
    </row>
    <row r="63" spans="1:4" ht="15.75" x14ac:dyDescent="0.25">
      <c r="A63" s="40" t="s">
        <v>99</v>
      </c>
      <c r="B63" s="34">
        <f>B64-B65</f>
        <v>349.60000000000014</v>
      </c>
      <c r="C63" s="34"/>
      <c r="D63" s="91" t="s">
        <v>100</v>
      </c>
    </row>
    <row r="64" spans="1:4" ht="15.75" x14ac:dyDescent="0.25">
      <c r="A64" s="41" t="s">
        <v>101</v>
      </c>
      <c r="B64" s="34">
        <v>1849.2</v>
      </c>
      <c r="C64" s="34"/>
      <c r="D64" s="91" t="s">
        <v>102</v>
      </c>
    </row>
    <row r="65" spans="1:4" ht="15.75" x14ac:dyDescent="0.25">
      <c r="A65" s="41" t="s">
        <v>103</v>
      </c>
      <c r="B65" s="34">
        <v>1499.6</v>
      </c>
      <c r="C65" s="34"/>
      <c r="D65" s="91" t="s">
        <v>104</v>
      </c>
    </row>
    <row r="66" spans="1:4" ht="15.75" x14ac:dyDescent="0.25">
      <c r="A66" s="40" t="s">
        <v>105</v>
      </c>
      <c r="B66" s="34">
        <f>B67-B68</f>
        <v>0.19999999999999998</v>
      </c>
      <c r="C66" s="34"/>
      <c r="D66" s="92" t="s">
        <v>106</v>
      </c>
    </row>
    <row r="67" spans="1:4" ht="15.75" x14ac:dyDescent="0.25">
      <c r="A67" s="41" t="s">
        <v>107</v>
      </c>
      <c r="B67" s="34">
        <v>0.3</v>
      </c>
      <c r="C67" s="34"/>
      <c r="D67" s="91" t="s">
        <v>102</v>
      </c>
    </row>
    <row r="68" spans="1:4" ht="15.75" x14ac:dyDescent="0.25">
      <c r="A68" s="41" t="s">
        <v>108</v>
      </c>
      <c r="B68" s="34">
        <v>0.1</v>
      </c>
      <c r="C68" s="34"/>
      <c r="D68" s="91" t="s">
        <v>104</v>
      </c>
    </row>
    <row r="69" spans="1:4" ht="15.75" x14ac:dyDescent="0.25">
      <c r="A69" s="99" t="s">
        <v>109</v>
      </c>
      <c r="B69" s="34">
        <f>B70+B73</f>
        <v>16.300000000000004</v>
      </c>
      <c r="C69" s="34"/>
      <c r="D69" s="93" t="s">
        <v>110</v>
      </c>
    </row>
    <row r="70" spans="1:4" ht="15.75" x14ac:dyDescent="0.25">
      <c r="A70" s="41" t="s">
        <v>111</v>
      </c>
      <c r="B70" s="34">
        <f>B71-B72</f>
        <v>0</v>
      </c>
      <c r="C70" s="34"/>
      <c r="D70" s="91" t="s">
        <v>100</v>
      </c>
    </row>
    <row r="71" spans="1:4" ht="15.75" x14ac:dyDescent="0.25">
      <c r="A71" s="41" t="s">
        <v>112</v>
      </c>
      <c r="B71" s="34">
        <v>0</v>
      </c>
      <c r="C71" s="34"/>
      <c r="D71" s="91" t="s">
        <v>102</v>
      </c>
    </row>
    <row r="72" spans="1:4" ht="15.75" x14ac:dyDescent="0.25">
      <c r="A72" s="41" t="s">
        <v>108</v>
      </c>
      <c r="B72" s="34">
        <v>0</v>
      </c>
      <c r="C72" s="34"/>
      <c r="D72" s="91" t="s">
        <v>104</v>
      </c>
    </row>
    <row r="73" spans="1:4" ht="15.75" x14ac:dyDescent="0.25">
      <c r="A73" s="42" t="s">
        <v>113</v>
      </c>
      <c r="B73" s="34">
        <f>B74-B75</f>
        <v>16.300000000000004</v>
      </c>
      <c r="C73" s="34"/>
      <c r="D73" s="91" t="s">
        <v>106</v>
      </c>
    </row>
    <row r="74" spans="1:4" ht="15.75" x14ac:dyDescent="0.25">
      <c r="A74" s="41" t="s">
        <v>112</v>
      </c>
      <c r="B74" s="51">
        <v>60.1</v>
      </c>
      <c r="C74" s="34"/>
      <c r="D74" s="91" t="s">
        <v>114</v>
      </c>
    </row>
    <row r="75" spans="1:4" ht="15.75" x14ac:dyDescent="0.25">
      <c r="A75" s="41" t="s">
        <v>115</v>
      </c>
      <c r="B75" s="51">
        <v>43.8</v>
      </c>
      <c r="C75" s="34"/>
      <c r="D75" s="91" t="s">
        <v>116</v>
      </c>
    </row>
    <row r="76" spans="1:4" ht="15.75" x14ac:dyDescent="0.25">
      <c r="A76" s="40" t="s">
        <v>117</v>
      </c>
      <c r="B76" s="34">
        <f>B77+B88+B91</f>
        <v>-925.60000000000036</v>
      </c>
      <c r="C76" s="34"/>
      <c r="D76" s="92" t="s">
        <v>118</v>
      </c>
    </row>
    <row r="77" spans="1:4" ht="15.75" x14ac:dyDescent="0.25">
      <c r="A77" s="43" t="s">
        <v>119</v>
      </c>
      <c r="B77" s="34">
        <f>B78-B83</f>
        <v>4992.3999999999996</v>
      </c>
      <c r="C77" s="34"/>
      <c r="D77" s="100" t="s">
        <v>120</v>
      </c>
    </row>
    <row r="78" spans="1:4" ht="15.75" x14ac:dyDescent="0.25">
      <c r="A78" s="99" t="s">
        <v>121</v>
      </c>
      <c r="B78" s="34">
        <f>B79+B80+B81+B82</f>
        <v>5491.4</v>
      </c>
      <c r="C78" s="34"/>
      <c r="D78" s="91" t="s">
        <v>122</v>
      </c>
    </row>
    <row r="79" spans="1:4" ht="15.75" x14ac:dyDescent="0.25">
      <c r="A79" s="101" t="s">
        <v>123</v>
      </c>
      <c r="B79" s="34">
        <v>0</v>
      </c>
      <c r="C79" s="34"/>
      <c r="D79" s="91" t="s">
        <v>124</v>
      </c>
    </row>
    <row r="80" spans="1:4" ht="15.75" x14ac:dyDescent="0.25">
      <c r="A80" s="44" t="s">
        <v>125</v>
      </c>
      <c r="B80" s="34">
        <v>5291.4</v>
      </c>
      <c r="C80" s="34"/>
      <c r="D80" s="91" t="s">
        <v>126</v>
      </c>
    </row>
    <row r="81" spans="1:4" ht="15.75" x14ac:dyDescent="0.25">
      <c r="A81" s="101" t="s">
        <v>127</v>
      </c>
      <c r="B81" s="34">
        <v>196.3</v>
      </c>
      <c r="C81" s="34"/>
      <c r="D81" s="91" t="s">
        <v>128</v>
      </c>
    </row>
    <row r="82" spans="1:4" ht="15.75" x14ac:dyDescent="0.25">
      <c r="A82" s="101" t="s">
        <v>129</v>
      </c>
      <c r="B82" s="34">
        <v>3.7</v>
      </c>
      <c r="C82" s="34"/>
      <c r="D82" s="91" t="s">
        <v>130</v>
      </c>
    </row>
    <row r="83" spans="1:4" ht="15.75" x14ac:dyDescent="0.25">
      <c r="A83" s="99" t="s">
        <v>109</v>
      </c>
      <c r="B83" s="34">
        <f>B84+B85+B86+B87</f>
        <v>499</v>
      </c>
      <c r="C83" s="34"/>
      <c r="D83" s="93" t="s">
        <v>131</v>
      </c>
    </row>
    <row r="84" spans="1:4" ht="15.75" x14ac:dyDescent="0.25">
      <c r="A84" s="102" t="s">
        <v>132</v>
      </c>
      <c r="B84" s="52" t="s">
        <v>265</v>
      </c>
      <c r="C84" s="34"/>
      <c r="D84" s="91" t="s">
        <v>133</v>
      </c>
    </row>
    <row r="85" spans="1:4" ht="15.75" x14ac:dyDescent="0.25">
      <c r="A85" s="101" t="s">
        <v>134</v>
      </c>
      <c r="B85" s="34">
        <v>0</v>
      </c>
      <c r="C85" s="34"/>
      <c r="D85" s="91" t="s">
        <v>135</v>
      </c>
    </row>
    <row r="86" spans="1:4" ht="15.75" x14ac:dyDescent="0.25">
      <c r="A86" s="101" t="s">
        <v>136</v>
      </c>
      <c r="B86" s="34">
        <v>0</v>
      </c>
      <c r="C86" s="34"/>
      <c r="D86" s="91" t="s">
        <v>137</v>
      </c>
    </row>
    <row r="87" spans="1:4" ht="15.75" x14ac:dyDescent="0.25">
      <c r="A87" s="101" t="s">
        <v>127</v>
      </c>
      <c r="B87" s="34">
        <v>0</v>
      </c>
      <c r="C87" s="34"/>
      <c r="D87" s="91" t="s">
        <v>128</v>
      </c>
    </row>
    <row r="88" spans="1:4" ht="32.25" customHeight="1" x14ac:dyDescent="0.25">
      <c r="A88" s="45" t="s">
        <v>138</v>
      </c>
      <c r="B88" s="34">
        <f>B89-B90</f>
        <v>-5863</v>
      </c>
      <c r="C88" s="34"/>
      <c r="D88" s="103" t="s">
        <v>201</v>
      </c>
    </row>
    <row r="89" spans="1:4" ht="15.75" x14ac:dyDescent="0.25">
      <c r="A89" s="99" t="s">
        <v>140</v>
      </c>
      <c r="B89" s="34">
        <v>-5844.6</v>
      </c>
      <c r="C89" s="34"/>
      <c r="D89" s="89" t="s">
        <v>141</v>
      </c>
    </row>
    <row r="90" spans="1:4" ht="15.75" x14ac:dyDescent="0.25">
      <c r="A90" s="99" t="s">
        <v>142</v>
      </c>
      <c r="B90" s="34">
        <v>18.399999999999999</v>
      </c>
      <c r="C90" s="34"/>
      <c r="D90" s="89" t="s">
        <v>143</v>
      </c>
    </row>
    <row r="91" spans="1:4" ht="15.75" x14ac:dyDescent="0.25">
      <c r="A91" s="46" t="s">
        <v>144</v>
      </c>
      <c r="B91" s="34">
        <v>-55</v>
      </c>
      <c r="C91" s="34"/>
      <c r="D91" s="89" t="s">
        <v>145</v>
      </c>
    </row>
    <row r="92" spans="1:4" ht="15.75" x14ac:dyDescent="0.25">
      <c r="A92" s="47" t="s">
        <v>146</v>
      </c>
      <c r="B92" s="34">
        <f>B95</f>
        <v>-4110.2</v>
      </c>
      <c r="C92" s="34"/>
      <c r="D92" s="91" t="s">
        <v>147</v>
      </c>
    </row>
    <row r="93" spans="1:4" ht="15.75" x14ac:dyDescent="0.25">
      <c r="A93" s="41" t="s">
        <v>148</v>
      </c>
      <c r="B93" s="34">
        <f>B94</f>
        <v>-4110.2</v>
      </c>
      <c r="C93" s="34"/>
      <c r="D93" s="91" t="s">
        <v>149</v>
      </c>
    </row>
    <row r="94" spans="1:4" ht="15.75" x14ac:dyDescent="0.25">
      <c r="A94" s="104" t="s">
        <v>150</v>
      </c>
      <c r="B94" s="34">
        <f>B95</f>
        <v>-4110.2</v>
      </c>
      <c r="C94" s="34"/>
      <c r="D94" s="91" t="s">
        <v>151</v>
      </c>
    </row>
    <row r="95" spans="1:4" ht="15.75" x14ac:dyDescent="0.25">
      <c r="A95" s="104" t="s">
        <v>152</v>
      </c>
      <c r="B95" s="34">
        <f>B96+B97+B98+B99</f>
        <v>-4110.2</v>
      </c>
      <c r="C95" s="34"/>
      <c r="D95" s="91" t="s">
        <v>153</v>
      </c>
    </row>
    <row r="96" spans="1:4" ht="15.75" x14ac:dyDescent="0.25">
      <c r="A96" s="105" t="s">
        <v>154</v>
      </c>
      <c r="B96" s="34">
        <v>0</v>
      </c>
      <c r="C96" s="34"/>
      <c r="D96" s="106" t="s">
        <v>155</v>
      </c>
    </row>
    <row r="97" spans="1:4" ht="15.75" x14ac:dyDescent="0.25">
      <c r="A97" s="105" t="s">
        <v>156</v>
      </c>
      <c r="B97" s="34">
        <v>-186.3</v>
      </c>
      <c r="C97" s="34"/>
      <c r="D97" s="106" t="s">
        <v>157</v>
      </c>
    </row>
    <row r="98" spans="1:4" ht="15.75" x14ac:dyDescent="0.25">
      <c r="A98" s="105" t="s">
        <v>158</v>
      </c>
      <c r="B98" s="34">
        <v>0</v>
      </c>
      <c r="C98" s="34"/>
      <c r="D98" s="106" t="s">
        <v>159</v>
      </c>
    </row>
    <row r="99" spans="1:4" ht="15.75" x14ac:dyDescent="0.25">
      <c r="A99" s="105" t="s">
        <v>160</v>
      </c>
      <c r="B99" s="34">
        <f>B100+B103</f>
        <v>-3923.9</v>
      </c>
      <c r="C99" s="34"/>
      <c r="D99" s="106" t="s">
        <v>161</v>
      </c>
    </row>
    <row r="100" spans="1:4" ht="15.75" x14ac:dyDescent="0.25">
      <c r="A100" s="107" t="s">
        <v>162</v>
      </c>
      <c r="B100" s="34">
        <f>B101+B102</f>
        <v>-4660.3</v>
      </c>
      <c r="C100" s="34"/>
      <c r="D100" s="108" t="s">
        <v>163</v>
      </c>
    </row>
    <row r="101" spans="1:4" ht="15.75" x14ac:dyDescent="0.25">
      <c r="A101" s="109" t="s">
        <v>164</v>
      </c>
      <c r="B101" s="34">
        <v>-2622.6</v>
      </c>
      <c r="C101" s="34"/>
      <c r="D101" s="94" t="s">
        <v>165</v>
      </c>
    </row>
    <row r="102" spans="1:4" ht="15.75" x14ac:dyDescent="0.25">
      <c r="A102" s="109" t="s">
        <v>166</v>
      </c>
      <c r="B102" s="34">
        <v>-2037.7</v>
      </c>
      <c r="C102" s="34"/>
      <c r="D102" s="89" t="s">
        <v>167</v>
      </c>
    </row>
    <row r="103" spans="1:4" ht="15.75" x14ac:dyDescent="0.25">
      <c r="A103" s="107" t="s">
        <v>168</v>
      </c>
      <c r="B103" s="34">
        <f>B104+B105+B106</f>
        <v>736.4</v>
      </c>
      <c r="C103" s="34"/>
      <c r="D103" s="108" t="s">
        <v>169</v>
      </c>
    </row>
    <row r="104" spans="1:4" ht="15.75" x14ac:dyDescent="0.25">
      <c r="A104" s="110" t="s">
        <v>170</v>
      </c>
      <c r="B104" s="34">
        <v>0</v>
      </c>
      <c r="C104" s="34"/>
      <c r="D104" s="89" t="s">
        <v>171</v>
      </c>
    </row>
    <row r="105" spans="1:4" ht="15.75" x14ac:dyDescent="0.25">
      <c r="A105" s="110" t="s">
        <v>172</v>
      </c>
      <c r="B105" s="34">
        <v>0</v>
      </c>
      <c r="C105" s="34"/>
      <c r="D105" s="89" t="s">
        <v>173</v>
      </c>
    </row>
    <row r="106" spans="1:4" ht="30" customHeight="1" x14ac:dyDescent="0.25">
      <c r="A106" s="48" t="s">
        <v>226</v>
      </c>
      <c r="B106" s="34">
        <v>736.4</v>
      </c>
      <c r="C106" s="34"/>
      <c r="D106" s="111" t="s">
        <v>225</v>
      </c>
    </row>
    <row r="107" spans="1:4" ht="15.75" x14ac:dyDescent="0.25">
      <c r="A107" s="107" t="s">
        <v>176</v>
      </c>
      <c r="B107" s="34">
        <v>0</v>
      </c>
      <c r="C107" s="34"/>
      <c r="D107" s="108" t="s">
        <v>177</v>
      </c>
    </row>
    <row r="108" spans="1:4" ht="55.5" customHeight="1" x14ac:dyDescent="0.25">
      <c r="A108" s="70" t="s">
        <v>227</v>
      </c>
      <c r="B108" s="34">
        <f>B57-(B5+B54)</f>
        <v>-5305.6297264900004</v>
      </c>
      <c r="C108" s="34"/>
      <c r="D108" s="112" t="s">
        <v>215</v>
      </c>
    </row>
    <row r="109" spans="1:4" x14ac:dyDescent="0.25">
      <c r="A109" s="113"/>
      <c r="B109" s="113"/>
      <c r="C109" s="113"/>
      <c r="D109" s="113"/>
    </row>
    <row r="110" spans="1:4" ht="42.75" customHeight="1" x14ac:dyDescent="0.25">
      <c r="A110" s="114" t="s">
        <v>179</v>
      </c>
      <c r="B110" s="113"/>
      <c r="C110" s="113"/>
      <c r="D110" s="115" t="s">
        <v>186</v>
      </c>
    </row>
    <row r="111" spans="1:4" x14ac:dyDescent="0.25">
      <c r="A111" s="166"/>
      <c r="B111" s="113"/>
      <c r="C111" s="113"/>
      <c r="D111" s="113"/>
    </row>
    <row r="112" spans="1:4" x14ac:dyDescent="0.25">
      <c r="A112" s="129"/>
      <c r="B112" s="113"/>
      <c r="C112" s="113"/>
      <c r="D112" s="113"/>
    </row>
    <row r="113" spans="1:4" ht="18.75" x14ac:dyDescent="0.3">
      <c r="A113" s="171" t="s">
        <v>239</v>
      </c>
      <c r="B113" s="171"/>
      <c r="C113" s="171"/>
      <c r="D113" s="171"/>
    </row>
    <row r="114" spans="1:4" ht="18.75" x14ac:dyDescent="0.3">
      <c r="A114" s="171" t="s">
        <v>240</v>
      </c>
      <c r="B114" s="171"/>
      <c r="C114" s="171"/>
      <c r="D114" s="171"/>
    </row>
    <row r="115" spans="1:4" ht="15.75" x14ac:dyDescent="0.25">
      <c r="A115" s="116" t="s">
        <v>0</v>
      </c>
      <c r="B115" s="176"/>
      <c r="C115" s="176"/>
      <c r="D115" s="117" t="s">
        <v>214</v>
      </c>
    </row>
    <row r="116" spans="1:4" ht="15.75" x14ac:dyDescent="0.25">
      <c r="A116" s="2" t="s">
        <v>1</v>
      </c>
      <c r="B116" s="53" t="s">
        <v>2</v>
      </c>
      <c r="C116" s="53" t="s">
        <v>3</v>
      </c>
      <c r="D116" s="93" t="s">
        <v>4</v>
      </c>
    </row>
    <row r="117" spans="1:4" ht="15.75" x14ac:dyDescent="0.25">
      <c r="A117" s="4" t="s">
        <v>5</v>
      </c>
      <c r="B117" s="34">
        <f t="shared" ref="B117" si="4">B118+B138+B141+B148</f>
        <v>633.29967618000092</v>
      </c>
      <c r="C117" s="34"/>
      <c r="D117" s="92" t="s">
        <v>6</v>
      </c>
    </row>
    <row r="118" spans="1:4" ht="15.75" x14ac:dyDescent="0.25">
      <c r="A118" s="2" t="s">
        <v>7</v>
      </c>
      <c r="B118" s="34">
        <f t="shared" ref="B118" si="5">B119-B127</f>
        <v>4668.6110000000008</v>
      </c>
      <c r="C118" s="34"/>
      <c r="D118" s="91" t="s">
        <v>8</v>
      </c>
    </row>
    <row r="119" spans="1:4" ht="15.75" x14ac:dyDescent="0.25">
      <c r="A119" s="16" t="s">
        <v>9</v>
      </c>
      <c r="B119" s="34">
        <f t="shared" ref="B119" si="6">B120+B123+B126</f>
        <v>15530.2</v>
      </c>
      <c r="C119" s="34"/>
      <c r="D119" s="89" t="s">
        <v>10</v>
      </c>
    </row>
    <row r="120" spans="1:4" ht="15.75" x14ac:dyDescent="0.25">
      <c r="A120" s="17" t="s">
        <v>11</v>
      </c>
      <c r="B120" s="34">
        <f t="shared" ref="B120" si="7">B121+B122</f>
        <v>15408.6</v>
      </c>
      <c r="C120" s="34"/>
      <c r="D120" s="90" t="s">
        <v>12</v>
      </c>
    </row>
    <row r="121" spans="1:4" ht="15.75" x14ac:dyDescent="0.25">
      <c r="A121" s="17" t="s">
        <v>13</v>
      </c>
      <c r="B121" s="34">
        <v>15408.6</v>
      </c>
      <c r="C121" s="34"/>
      <c r="D121" s="90" t="s">
        <v>14</v>
      </c>
    </row>
    <row r="122" spans="1:4" ht="15.75" x14ac:dyDescent="0.25">
      <c r="A122" s="17" t="s">
        <v>15</v>
      </c>
      <c r="B122" s="34">
        <v>0</v>
      </c>
      <c r="C122" s="34"/>
      <c r="D122" s="90" t="s">
        <v>16</v>
      </c>
    </row>
    <row r="123" spans="1:4" ht="15.75" x14ac:dyDescent="0.25">
      <c r="A123" s="17" t="s">
        <v>17</v>
      </c>
      <c r="B123" s="34">
        <f t="shared" ref="B123" si="8">B124+B125</f>
        <v>59.2</v>
      </c>
      <c r="C123" s="34"/>
      <c r="D123" s="90" t="s">
        <v>18</v>
      </c>
    </row>
    <row r="124" spans="1:4" ht="15.75" x14ac:dyDescent="0.25">
      <c r="A124" s="17" t="s">
        <v>19</v>
      </c>
      <c r="B124" s="34">
        <v>59.2</v>
      </c>
      <c r="C124" s="34"/>
      <c r="D124" s="90" t="s">
        <v>20</v>
      </c>
    </row>
    <row r="125" spans="1:4" ht="15.75" x14ac:dyDescent="0.25">
      <c r="A125" s="17" t="s">
        <v>15</v>
      </c>
      <c r="B125" s="34">
        <v>0</v>
      </c>
      <c r="C125" s="34"/>
      <c r="D125" s="90" t="s">
        <v>16</v>
      </c>
    </row>
    <row r="126" spans="1:4" ht="22.5" customHeight="1" x14ac:dyDescent="0.25">
      <c r="A126" s="18" t="s">
        <v>21</v>
      </c>
      <c r="B126" s="34">
        <v>62.4</v>
      </c>
      <c r="C126" s="34"/>
      <c r="D126" s="90" t="s">
        <v>22</v>
      </c>
    </row>
    <row r="127" spans="1:4" ht="15.75" x14ac:dyDescent="0.25">
      <c r="A127" s="16" t="s">
        <v>23</v>
      </c>
      <c r="B127" s="34">
        <f t="shared" ref="B127:C127" si="9">B128+B134</f>
        <v>10861.589</v>
      </c>
      <c r="C127" s="34">
        <f t="shared" si="9"/>
        <v>12778.33</v>
      </c>
      <c r="D127" s="89" t="s">
        <v>24</v>
      </c>
    </row>
    <row r="128" spans="1:4" ht="15.75" x14ac:dyDescent="0.25">
      <c r="A128" s="19" t="s">
        <v>25</v>
      </c>
      <c r="B128" s="34">
        <f t="shared" ref="B128:C128" si="10">B129+B130+B131+B132+B133</f>
        <v>2811.1589999999997</v>
      </c>
      <c r="C128" s="34">
        <f t="shared" si="10"/>
        <v>3307.2400000000002</v>
      </c>
      <c r="D128" s="91" t="s">
        <v>26</v>
      </c>
    </row>
    <row r="129" spans="1:4" ht="15.75" x14ac:dyDescent="0.25">
      <c r="A129" s="20" t="s">
        <v>27</v>
      </c>
      <c r="B129" s="34">
        <v>788.3</v>
      </c>
      <c r="C129" s="34">
        <v>927.4</v>
      </c>
      <c r="D129" s="89" t="s">
        <v>28</v>
      </c>
    </row>
    <row r="130" spans="1:4" ht="15.75" x14ac:dyDescent="0.25">
      <c r="A130" s="20" t="s">
        <v>29</v>
      </c>
      <c r="B130" s="34">
        <v>1095.0999999999999</v>
      </c>
      <c r="C130" s="34">
        <v>1288.4000000000001</v>
      </c>
      <c r="D130" s="89" t="s">
        <v>30</v>
      </c>
    </row>
    <row r="131" spans="1:4" ht="15.75" x14ac:dyDescent="0.25">
      <c r="A131" s="19" t="s">
        <v>31</v>
      </c>
      <c r="B131" s="34">
        <v>478.5</v>
      </c>
      <c r="C131" s="34">
        <v>562.9</v>
      </c>
      <c r="D131" s="89" t="s">
        <v>32</v>
      </c>
    </row>
    <row r="132" spans="1:4" ht="15.75" x14ac:dyDescent="0.25">
      <c r="A132" s="19" t="s">
        <v>33</v>
      </c>
      <c r="B132" s="34">
        <v>449.25899999999996</v>
      </c>
      <c r="C132" s="34">
        <v>528.54</v>
      </c>
      <c r="D132" s="89" t="s">
        <v>34</v>
      </c>
    </row>
    <row r="133" spans="1:4" ht="15.75" x14ac:dyDescent="0.25">
      <c r="A133" s="19" t="s">
        <v>35</v>
      </c>
      <c r="B133" s="34">
        <v>0</v>
      </c>
      <c r="C133" s="34">
        <v>0</v>
      </c>
      <c r="D133" s="89" t="s">
        <v>36</v>
      </c>
    </row>
    <row r="134" spans="1:4" ht="15.75" x14ac:dyDescent="0.25">
      <c r="A134" s="19" t="s">
        <v>37</v>
      </c>
      <c r="B134" s="34">
        <f t="shared" ref="B134:C134" si="11">B135+B136+B137</f>
        <v>8050.4299999999994</v>
      </c>
      <c r="C134" s="34">
        <f t="shared" si="11"/>
        <v>9471.09</v>
      </c>
      <c r="D134" s="91" t="s">
        <v>38</v>
      </c>
    </row>
    <row r="135" spans="1:4" ht="15.75" x14ac:dyDescent="0.25">
      <c r="A135" s="21" t="s">
        <v>39</v>
      </c>
      <c r="B135" s="34">
        <v>2012.61</v>
      </c>
      <c r="C135" s="34">
        <v>2367.77</v>
      </c>
      <c r="D135" s="89" t="s">
        <v>40</v>
      </c>
    </row>
    <row r="136" spans="1:4" ht="15.75" x14ac:dyDescent="0.25">
      <c r="A136" s="21" t="s">
        <v>41</v>
      </c>
      <c r="B136" s="34">
        <v>6037.82</v>
      </c>
      <c r="C136" s="34">
        <v>7103.32</v>
      </c>
      <c r="D136" s="89" t="s">
        <v>42</v>
      </c>
    </row>
    <row r="137" spans="1:4" ht="15.75" x14ac:dyDescent="0.25">
      <c r="A137" s="21" t="s">
        <v>43</v>
      </c>
      <c r="B137" s="34">
        <v>0</v>
      </c>
      <c r="C137" s="34">
        <v>0</v>
      </c>
      <c r="D137" s="89" t="s">
        <v>44</v>
      </c>
    </row>
    <row r="138" spans="1:4" ht="15.75" x14ac:dyDescent="0.25">
      <c r="A138" s="2" t="s">
        <v>45</v>
      </c>
      <c r="B138" s="34">
        <f t="shared" ref="B138" si="12">B139-B140</f>
        <v>-3638.4474999999998</v>
      </c>
      <c r="C138" s="34"/>
      <c r="D138" s="91" t="s">
        <v>46</v>
      </c>
    </row>
    <row r="139" spans="1:4" ht="15.75" x14ac:dyDescent="0.25">
      <c r="A139" s="16" t="s">
        <v>47</v>
      </c>
      <c r="B139" s="34">
        <f>'[2]جدول الخدمات'!$AT$21</f>
        <v>1112.3610000000003</v>
      </c>
      <c r="C139" s="34"/>
      <c r="D139" s="89" t="s">
        <v>48</v>
      </c>
    </row>
    <row r="140" spans="1:4" ht="15.75" x14ac:dyDescent="0.25">
      <c r="A140" s="16" t="s">
        <v>49</v>
      </c>
      <c r="B140" s="34">
        <v>4750.8085000000001</v>
      </c>
      <c r="C140" s="34"/>
      <c r="D140" s="93" t="s">
        <v>50</v>
      </c>
    </row>
    <row r="141" spans="1:4" ht="15.75" x14ac:dyDescent="0.25">
      <c r="A141" s="2" t="s">
        <v>51</v>
      </c>
      <c r="B141" s="34">
        <f t="shared" ref="B141" si="13">B142+B143</f>
        <v>-463.66382382</v>
      </c>
      <c r="C141" s="34"/>
      <c r="D141" s="91" t="s">
        <v>52</v>
      </c>
    </row>
    <row r="142" spans="1:4" ht="15.75" x14ac:dyDescent="0.25">
      <c r="A142" s="22" t="s">
        <v>53</v>
      </c>
      <c r="B142" s="34">
        <v>11.8</v>
      </c>
      <c r="C142" s="34"/>
      <c r="D142" s="94" t="s">
        <v>54</v>
      </c>
    </row>
    <row r="143" spans="1:4" ht="15.75" x14ac:dyDescent="0.25">
      <c r="A143" s="22" t="s">
        <v>55</v>
      </c>
      <c r="B143" s="34">
        <f t="shared" ref="B143" si="14">B144-B145</f>
        <v>-475.46382382000002</v>
      </c>
      <c r="C143" s="34"/>
      <c r="D143" s="94" t="s">
        <v>56</v>
      </c>
    </row>
    <row r="144" spans="1:4" ht="15.75" x14ac:dyDescent="0.25">
      <c r="A144" s="23" t="s">
        <v>57</v>
      </c>
      <c r="B144" s="34">
        <v>66.136176179999993</v>
      </c>
      <c r="C144" s="34"/>
      <c r="D144" s="94" t="s">
        <v>58</v>
      </c>
    </row>
    <row r="145" spans="1:4" ht="15.75" x14ac:dyDescent="0.25">
      <c r="A145" s="23" t="s">
        <v>59</v>
      </c>
      <c r="B145" s="34">
        <f t="shared" ref="B145" si="15">B146+B147</f>
        <v>541.6</v>
      </c>
      <c r="C145" s="34"/>
      <c r="D145" s="94" t="s">
        <v>60</v>
      </c>
    </row>
    <row r="146" spans="1:4" ht="15.75" x14ac:dyDescent="0.25">
      <c r="A146" s="24" t="s">
        <v>61</v>
      </c>
      <c r="B146" s="34">
        <v>267.60000000000002</v>
      </c>
      <c r="C146" s="34"/>
      <c r="D146" s="95" t="s">
        <v>195</v>
      </c>
    </row>
    <row r="147" spans="1:4" ht="15.75" x14ac:dyDescent="0.25">
      <c r="A147" s="24" t="s">
        <v>62</v>
      </c>
      <c r="B147" s="34">
        <v>274</v>
      </c>
      <c r="C147" s="34"/>
      <c r="D147" s="95" t="s">
        <v>196</v>
      </c>
    </row>
    <row r="148" spans="1:4" ht="15.75" x14ac:dyDescent="0.25">
      <c r="A148" s="2" t="s">
        <v>63</v>
      </c>
      <c r="B148" s="34">
        <f t="shared" ref="B148" si="16">B149+B150</f>
        <v>66.800000000000011</v>
      </c>
      <c r="C148" s="34"/>
      <c r="D148" s="91" t="s">
        <v>64</v>
      </c>
    </row>
    <row r="149" spans="1:4" ht="15.75" x14ac:dyDescent="0.25">
      <c r="A149" s="22" t="s">
        <v>65</v>
      </c>
      <c r="B149" s="34">
        <v>70.900000000000006</v>
      </c>
      <c r="C149" s="34"/>
      <c r="D149" s="89" t="s">
        <v>66</v>
      </c>
    </row>
    <row r="150" spans="1:4" ht="15.75" x14ac:dyDescent="0.25">
      <c r="A150" s="22" t="s">
        <v>67</v>
      </c>
      <c r="B150" s="34">
        <f t="shared" ref="B150" si="17">B151-B154</f>
        <v>-4.0999999999999979</v>
      </c>
      <c r="C150" s="34"/>
      <c r="D150" s="89" t="s">
        <v>68</v>
      </c>
    </row>
    <row r="151" spans="1:4" ht="15.75" x14ac:dyDescent="0.25">
      <c r="A151" s="23" t="s">
        <v>182</v>
      </c>
      <c r="B151" s="34">
        <f t="shared" ref="B151" si="18">B152+B153</f>
        <v>14.3</v>
      </c>
      <c r="C151" s="34"/>
      <c r="D151" s="89" t="s">
        <v>69</v>
      </c>
    </row>
    <row r="152" spans="1:4" ht="15.75" x14ac:dyDescent="0.25">
      <c r="A152" s="25" t="s">
        <v>180</v>
      </c>
      <c r="B152" s="34">
        <v>0</v>
      </c>
      <c r="C152" s="34"/>
      <c r="D152" s="94" t="s">
        <v>70</v>
      </c>
    </row>
    <row r="153" spans="1:4" ht="15.75" x14ac:dyDescent="0.25">
      <c r="A153" s="25" t="s">
        <v>181</v>
      </c>
      <c r="B153" s="34">
        <v>14.3</v>
      </c>
      <c r="C153" s="34"/>
      <c r="D153" s="97" t="s">
        <v>71</v>
      </c>
    </row>
    <row r="154" spans="1:4" ht="15.75" x14ac:dyDescent="0.25">
      <c r="A154" s="23" t="s">
        <v>183</v>
      </c>
      <c r="B154" s="34">
        <f t="shared" ref="B154" si="19">B155+B156</f>
        <v>18.399999999999999</v>
      </c>
      <c r="C154" s="34"/>
      <c r="D154" s="89" t="s">
        <v>72</v>
      </c>
    </row>
    <row r="155" spans="1:4" ht="15.75" x14ac:dyDescent="0.25">
      <c r="A155" s="25" t="s">
        <v>184</v>
      </c>
      <c r="B155" s="34">
        <v>0</v>
      </c>
      <c r="C155" s="34"/>
      <c r="D155" s="94" t="s">
        <v>73</v>
      </c>
    </row>
    <row r="156" spans="1:4" ht="15.75" x14ac:dyDescent="0.25">
      <c r="A156" s="25" t="s">
        <v>185</v>
      </c>
      <c r="B156" s="34">
        <f t="shared" ref="B156" si="20">B157+B158</f>
        <v>18.399999999999999</v>
      </c>
      <c r="C156" s="34"/>
      <c r="D156" s="97" t="s">
        <v>74</v>
      </c>
    </row>
    <row r="157" spans="1:4" ht="15.75" x14ac:dyDescent="0.25">
      <c r="A157" s="21" t="s">
        <v>204</v>
      </c>
      <c r="B157" s="34">
        <v>0</v>
      </c>
      <c r="C157" s="34"/>
      <c r="D157" s="89" t="s">
        <v>75</v>
      </c>
    </row>
    <row r="158" spans="1:4" ht="15.75" x14ac:dyDescent="0.25">
      <c r="A158" s="21" t="s">
        <v>205</v>
      </c>
      <c r="B158" s="34">
        <v>18.399999999999999</v>
      </c>
      <c r="C158" s="34"/>
      <c r="D158" s="89" t="s">
        <v>76</v>
      </c>
    </row>
    <row r="159" spans="1:4" ht="24" customHeight="1" x14ac:dyDescent="0.25">
      <c r="A159" s="118" t="s">
        <v>77</v>
      </c>
      <c r="B159" s="64"/>
      <c r="C159" s="62"/>
      <c r="D159" s="119" t="s">
        <v>78</v>
      </c>
    </row>
    <row r="160" spans="1:4" ht="24.75" customHeight="1" x14ac:dyDescent="0.25">
      <c r="A160" s="120" t="s">
        <v>284</v>
      </c>
      <c r="B160" s="121"/>
      <c r="C160" s="122"/>
      <c r="D160" s="123" t="s">
        <v>279</v>
      </c>
    </row>
    <row r="161" spans="1:4" ht="15.75" x14ac:dyDescent="0.25">
      <c r="A161" s="124" t="s">
        <v>190</v>
      </c>
      <c r="B161" s="122"/>
      <c r="C161" s="122"/>
      <c r="D161" s="125" t="s">
        <v>189</v>
      </c>
    </row>
    <row r="162" spans="1:4" ht="18.75" x14ac:dyDescent="0.3">
      <c r="A162" s="171" t="s">
        <v>239</v>
      </c>
      <c r="B162" s="171"/>
      <c r="C162" s="171"/>
      <c r="D162" s="171"/>
    </row>
    <row r="163" spans="1:4" ht="18.75" x14ac:dyDescent="0.3">
      <c r="A163" s="171" t="s">
        <v>240</v>
      </c>
      <c r="B163" s="171"/>
      <c r="C163" s="171"/>
      <c r="D163" s="171"/>
    </row>
    <row r="164" spans="1:4" ht="15.75" x14ac:dyDescent="0.25">
      <c r="A164" s="126" t="s">
        <v>79</v>
      </c>
      <c r="B164" s="177"/>
      <c r="C164" s="177"/>
      <c r="D164" s="117" t="s">
        <v>214</v>
      </c>
    </row>
    <row r="165" spans="1:4" ht="15.75" x14ac:dyDescent="0.25">
      <c r="A165" s="2" t="s">
        <v>1</v>
      </c>
      <c r="B165" s="53" t="s">
        <v>2</v>
      </c>
      <c r="C165" s="53" t="s">
        <v>3</v>
      </c>
      <c r="D165" s="89" t="s">
        <v>80</v>
      </c>
    </row>
    <row r="166" spans="1:4" ht="15.75" x14ac:dyDescent="0.25">
      <c r="A166" s="4" t="s">
        <v>81</v>
      </c>
      <c r="B166" s="34">
        <f t="shared" ref="B166" si="21">B167-B168</f>
        <v>-2.2000000000000002</v>
      </c>
      <c r="C166" s="34"/>
      <c r="D166" s="92" t="s">
        <v>82</v>
      </c>
    </row>
    <row r="167" spans="1:4" ht="15.75" x14ac:dyDescent="0.25">
      <c r="A167" s="2" t="s">
        <v>83</v>
      </c>
      <c r="B167" s="34">
        <v>0</v>
      </c>
      <c r="C167" s="34"/>
      <c r="D167" s="89" t="s">
        <v>84</v>
      </c>
    </row>
    <row r="168" spans="1:4" ht="15.75" x14ac:dyDescent="0.25">
      <c r="A168" s="2" t="s">
        <v>85</v>
      </c>
      <c r="B168" s="34">
        <v>2.2000000000000002</v>
      </c>
      <c r="C168" s="34"/>
      <c r="D168" s="93" t="s">
        <v>86</v>
      </c>
    </row>
    <row r="169" spans="1:4" ht="15.75" x14ac:dyDescent="0.25">
      <c r="A169" s="98" t="s">
        <v>87</v>
      </c>
      <c r="B169" s="34">
        <f t="shared" ref="B169" si="22">B170+B173+B188+B204</f>
        <v>-852.89999999999986</v>
      </c>
      <c r="C169" s="34"/>
      <c r="D169" s="92" t="s">
        <v>88</v>
      </c>
    </row>
    <row r="170" spans="1:4" ht="15.75" x14ac:dyDescent="0.25">
      <c r="A170" s="40" t="s">
        <v>89</v>
      </c>
      <c r="B170" s="34">
        <f t="shared" ref="B170" si="23">B171-B172</f>
        <v>2447.9</v>
      </c>
      <c r="C170" s="34"/>
      <c r="D170" s="91" t="s">
        <v>90</v>
      </c>
    </row>
    <row r="171" spans="1:4" ht="15.75" x14ac:dyDescent="0.25">
      <c r="A171" s="2" t="s">
        <v>91</v>
      </c>
      <c r="B171" s="34">
        <v>42</v>
      </c>
      <c r="C171" s="34"/>
      <c r="D171" s="91" t="s">
        <v>92</v>
      </c>
    </row>
    <row r="172" spans="1:4" ht="15.75" x14ac:dyDescent="0.25">
      <c r="A172" s="2" t="s">
        <v>93</v>
      </c>
      <c r="B172" s="34">
        <v>-2405.9</v>
      </c>
      <c r="C172" s="34"/>
      <c r="D172" s="91" t="s">
        <v>94</v>
      </c>
    </row>
    <row r="173" spans="1:4" ht="15.75" x14ac:dyDescent="0.25">
      <c r="A173" s="40" t="s">
        <v>95</v>
      </c>
      <c r="B173" s="34">
        <f t="shared" ref="B173" si="24">B174-B181</f>
        <v>-1.999999999999909</v>
      </c>
      <c r="C173" s="34"/>
      <c r="D173" s="92" t="s">
        <v>96</v>
      </c>
    </row>
    <row r="174" spans="1:4" ht="15.75" x14ac:dyDescent="0.25">
      <c r="A174" s="99" t="s">
        <v>97</v>
      </c>
      <c r="B174" s="34">
        <f t="shared" ref="B174" si="25">B175+B178</f>
        <v>9.095502129241595E-14</v>
      </c>
      <c r="C174" s="34"/>
      <c r="D174" s="91" t="s">
        <v>98</v>
      </c>
    </row>
    <row r="175" spans="1:4" ht="15.75" x14ac:dyDescent="0.25">
      <c r="A175" s="40" t="s">
        <v>99</v>
      </c>
      <c r="B175" s="34">
        <f t="shared" ref="B175" si="26">B176-B177</f>
        <v>-9.9999999999909051E-2</v>
      </c>
      <c r="C175" s="34"/>
      <c r="D175" s="92" t="s">
        <v>100</v>
      </c>
    </row>
    <row r="176" spans="1:4" ht="15.75" x14ac:dyDescent="0.25">
      <c r="A176" s="41" t="s">
        <v>101</v>
      </c>
      <c r="B176" s="34">
        <v>1299.4000000000001</v>
      </c>
      <c r="C176" s="34"/>
      <c r="D176" s="91" t="s">
        <v>102</v>
      </c>
    </row>
    <row r="177" spans="1:4" ht="15.75" x14ac:dyDescent="0.25">
      <c r="A177" s="41" t="s">
        <v>103</v>
      </c>
      <c r="B177" s="34">
        <v>1299.5</v>
      </c>
      <c r="C177" s="34"/>
      <c r="D177" s="91" t="s">
        <v>104</v>
      </c>
    </row>
    <row r="178" spans="1:4" ht="15.75" x14ac:dyDescent="0.25">
      <c r="A178" s="40" t="s">
        <v>105</v>
      </c>
      <c r="B178" s="34">
        <f t="shared" ref="B178" si="27">B179-B180</f>
        <v>0.1</v>
      </c>
      <c r="C178" s="34"/>
      <c r="D178" s="92" t="s">
        <v>106</v>
      </c>
    </row>
    <row r="179" spans="1:4" ht="15.75" x14ac:dyDescent="0.25">
      <c r="A179" s="41" t="s">
        <v>107</v>
      </c>
      <c r="B179" s="34">
        <v>0.1</v>
      </c>
      <c r="C179" s="34"/>
      <c r="D179" s="91" t="s">
        <v>102</v>
      </c>
    </row>
    <row r="180" spans="1:4" ht="15.75" x14ac:dyDescent="0.25">
      <c r="A180" s="41" t="s">
        <v>108</v>
      </c>
      <c r="B180" s="34">
        <v>0</v>
      </c>
      <c r="C180" s="34"/>
      <c r="D180" s="91" t="s">
        <v>104</v>
      </c>
    </row>
    <row r="181" spans="1:4" ht="15.75" x14ac:dyDescent="0.25">
      <c r="A181" s="99" t="s">
        <v>109</v>
      </c>
      <c r="B181" s="34">
        <f t="shared" ref="B181" si="28">B182+B185</f>
        <v>2</v>
      </c>
      <c r="C181" s="34"/>
      <c r="D181" s="93" t="s">
        <v>110</v>
      </c>
    </row>
    <row r="182" spans="1:4" ht="15.75" x14ac:dyDescent="0.25">
      <c r="A182" s="41" t="s">
        <v>111</v>
      </c>
      <c r="B182" s="34">
        <f t="shared" ref="B182" si="29">B183-B184</f>
        <v>0</v>
      </c>
      <c r="C182" s="34"/>
      <c r="D182" s="91" t="s">
        <v>100</v>
      </c>
    </row>
    <row r="183" spans="1:4" ht="15.75" x14ac:dyDescent="0.25">
      <c r="A183" s="41" t="s">
        <v>112</v>
      </c>
      <c r="B183" s="34">
        <v>0</v>
      </c>
      <c r="C183" s="34"/>
      <c r="D183" s="91" t="s">
        <v>102</v>
      </c>
    </row>
    <row r="184" spans="1:4" ht="15.75" x14ac:dyDescent="0.25">
      <c r="A184" s="41" t="s">
        <v>108</v>
      </c>
      <c r="B184" s="34">
        <v>0</v>
      </c>
      <c r="C184" s="34"/>
      <c r="D184" s="91" t="s">
        <v>104</v>
      </c>
    </row>
    <row r="185" spans="1:4" ht="15.75" x14ac:dyDescent="0.25">
      <c r="A185" s="42" t="s">
        <v>113</v>
      </c>
      <c r="B185" s="34">
        <f t="shared" ref="B185" si="30">B186-B187</f>
        <v>2</v>
      </c>
      <c r="C185" s="34"/>
      <c r="D185" s="91" t="s">
        <v>106</v>
      </c>
    </row>
    <row r="186" spans="1:4" ht="15.75" x14ac:dyDescent="0.25">
      <c r="A186" s="41" t="s">
        <v>112</v>
      </c>
      <c r="B186" s="34">
        <v>11.9</v>
      </c>
      <c r="C186" s="34"/>
      <c r="D186" s="91" t="s">
        <v>114</v>
      </c>
    </row>
    <row r="187" spans="1:4" ht="15.75" x14ac:dyDescent="0.25">
      <c r="A187" s="41" t="s">
        <v>115</v>
      </c>
      <c r="B187" s="34">
        <v>9.9</v>
      </c>
      <c r="C187" s="34"/>
      <c r="D187" s="91" t="s">
        <v>116</v>
      </c>
    </row>
    <row r="188" spans="1:4" ht="15.75" x14ac:dyDescent="0.25">
      <c r="A188" s="40" t="s">
        <v>117</v>
      </c>
      <c r="B188" s="34">
        <f t="shared" ref="B188" si="31">B189+B200+B203</f>
        <v>-873.3</v>
      </c>
      <c r="C188" s="34"/>
      <c r="D188" s="92" t="s">
        <v>118</v>
      </c>
    </row>
    <row r="189" spans="1:4" ht="15.75" x14ac:dyDescent="0.25">
      <c r="A189" s="43" t="s">
        <v>119</v>
      </c>
      <c r="B189" s="34">
        <f t="shared" ref="B189" si="32">B190-B195</f>
        <v>-926.3</v>
      </c>
      <c r="C189" s="34"/>
      <c r="D189" s="100" t="s">
        <v>120</v>
      </c>
    </row>
    <row r="190" spans="1:4" ht="15.75" x14ac:dyDescent="0.25">
      <c r="A190" s="99" t="s">
        <v>121</v>
      </c>
      <c r="B190" s="34">
        <f t="shared" ref="B190" si="33">B191+B192+B193+B194</f>
        <v>-2262.6</v>
      </c>
      <c r="C190" s="34"/>
      <c r="D190" s="91" t="s">
        <v>122</v>
      </c>
    </row>
    <row r="191" spans="1:4" ht="15.75" x14ac:dyDescent="0.25">
      <c r="A191" s="101" t="s">
        <v>123</v>
      </c>
      <c r="B191" s="34">
        <v>0</v>
      </c>
      <c r="C191" s="34"/>
      <c r="D191" s="91" t="s">
        <v>124</v>
      </c>
    </row>
    <row r="192" spans="1:4" ht="15.75" x14ac:dyDescent="0.25">
      <c r="A192" s="44" t="s">
        <v>125</v>
      </c>
      <c r="B192" s="34">
        <v>-2420.4</v>
      </c>
      <c r="C192" s="34"/>
      <c r="D192" s="91" t="s">
        <v>126</v>
      </c>
    </row>
    <row r="193" spans="1:4" ht="15.75" x14ac:dyDescent="0.25">
      <c r="A193" s="101" t="s">
        <v>127</v>
      </c>
      <c r="B193" s="34">
        <v>119.3</v>
      </c>
      <c r="C193" s="34"/>
      <c r="D193" s="91" t="s">
        <v>128</v>
      </c>
    </row>
    <row r="194" spans="1:4" ht="15.75" x14ac:dyDescent="0.25">
      <c r="A194" s="101" t="s">
        <v>129</v>
      </c>
      <c r="B194" s="34">
        <v>38.5</v>
      </c>
      <c r="C194" s="34"/>
      <c r="D194" s="91" t="s">
        <v>130</v>
      </c>
    </row>
    <row r="195" spans="1:4" ht="15.75" x14ac:dyDescent="0.25">
      <c r="A195" s="99" t="s">
        <v>109</v>
      </c>
      <c r="B195" s="34">
        <f t="shared" ref="B195" si="34">B196+B197+B198+B199</f>
        <v>-1336.3</v>
      </c>
      <c r="C195" s="34"/>
      <c r="D195" s="93" t="s">
        <v>131</v>
      </c>
    </row>
    <row r="196" spans="1:4" ht="15.75" x14ac:dyDescent="0.25">
      <c r="A196" s="102" t="s">
        <v>132</v>
      </c>
      <c r="B196" s="34">
        <v>-449.3</v>
      </c>
      <c r="C196" s="34"/>
      <c r="D196" s="91" t="s">
        <v>133</v>
      </c>
    </row>
    <row r="197" spans="1:4" ht="15.75" x14ac:dyDescent="0.25">
      <c r="A197" s="101" t="s">
        <v>134</v>
      </c>
      <c r="B197" s="34">
        <v>-140.1</v>
      </c>
      <c r="C197" s="34"/>
      <c r="D197" s="91" t="s">
        <v>135</v>
      </c>
    </row>
    <row r="198" spans="1:4" ht="15.75" x14ac:dyDescent="0.25">
      <c r="A198" s="101" t="s">
        <v>136</v>
      </c>
      <c r="B198" s="34">
        <v>-746.9</v>
      </c>
      <c r="C198" s="34"/>
      <c r="D198" s="91" t="s">
        <v>137</v>
      </c>
    </row>
    <row r="199" spans="1:4" ht="15.75" x14ac:dyDescent="0.25">
      <c r="A199" s="101" t="s">
        <v>127</v>
      </c>
      <c r="B199" s="34">
        <v>0</v>
      </c>
      <c r="C199" s="34"/>
      <c r="D199" s="91" t="s">
        <v>206</v>
      </c>
    </row>
    <row r="200" spans="1:4" ht="30.75" customHeight="1" x14ac:dyDescent="0.25">
      <c r="A200" s="45" t="s">
        <v>138</v>
      </c>
      <c r="B200" s="34">
        <f t="shared" ref="B200" si="35">B201-B202</f>
        <v>4.9999999999999982</v>
      </c>
      <c r="C200" s="34"/>
      <c r="D200" s="103" t="s">
        <v>197</v>
      </c>
    </row>
    <row r="201" spans="1:4" ht="15.75" x14ac:dyDescent="0.25">
      <c r="A201" s="99" t="s">
        <v>140</v>
      </c>
      <c r="B201" s="34">
        <v>20.399999999999999</v>
      </c>
      <c r="C201" s="34"/>
      <c r="D201" s="89" t="s">
        <v>141</v>
      </c>
    </row>
    <row r="202" spans="1:4" ht="15.75" x14ac:dyDescent="0.25">
      <c r="A202" s="99" t="s">
        <v>142</v>
      </c>
      <c r="B202" s="34">
        <v>15.4</v>
      </c>
      <c r="C202" s="34"/>
      <c r="D202" s="89" t="s">
        <v>143</v>
      </c>
    </row>
    <row r="203" spans="1:4" ht="15.75" x14ac:dyDescent="0.25">
      <c r="A203" s="46" t="s">
        <v>144</v>
      </c>
      <c r="B203" s="34">
        <v>48</v>
      </c>
      <c r="C203" s="34"/>
      <c r="D203" s="100" t="s">
        <v>145</v>
      </c>
    </row>
    <row r="204" spans="1:4" ht="15.75" x14ac:dyDescent="0.25">
      <c r="A204" s="47" t="s">
        <v>146</v>
      </c>
      <c r="B204" s="34">
        <f t="shared" ref="B204" si="36">B207</f>
        <v>-2425.5</v>
      </c>
      <c r="C204" s="34"/>
      <c r="D204" s="92" t="s">
        <v>147</v>
      </c>
    </row>
    <row r="205" spans="1:4" ht="15.75" x14ac:dyDescent="0.25">
      <c r="A205" s="41" t="s">
        <v>148</v>
      </c>
      <c r="B205" s="34">
        <f t="shared" ref="B205:B206" si="37">B206</f>
        <v>-2425.5</v>
      </c>
      <c r="C205" s="34"/>
      <c r="D205" s="91" t="s">
        <v>149</v>
      </c>
    </row>
    <row r="206" spans="1:4" ht="15.75" x14ac:dyDescent="0.25">
      <c r="A206" s="104" t="s">
        <v>150</v>
      </c>
      <c r="B206" s="34">
        <f t="shared" si="37"/>
        <v>-2425.5</v>
      </c>
      <c r="C206" s="34"/>
      <c r="D206" s="91" t="s">
        <v>151</v>
      </c>
    </row>
    <row r="207" spans="1:4" ht="15.75" x14ac:dyDescent="0.25">
      <c r="A207" s="104" t="s">
        <v>152</v>
      </c>
      <c r="B207" s="34">
        <f t="shared" ref="B207" si="38">B208+B209+B210+B211</f>
        <v>-2425.5</v>
      </c>
      <c r="C207" s="34"/>
      <c r="D207" s="91" t="s">
        <v>153</v>
      </c>
    </row>
    <row r="208" spans="1:4" ht="15.75" x14ac:dyDescent="0.25">
      <c r="A208" s="105" t="s">
        <v>154</v>
      </c>
      <c r="B208" s="34">
        <v>0</v>
      </c>
      <c r="C208" s="34"/>
      <c r="D208" s="106" t="s">
        <v>155</v>
      </c>
    </row>
    <row r="209" spans="1:4" ht="15.75" x14ac:dyDescent="0.25">
      <c r="A209" s="105" t="s">
        <v>156</v>
      </c>
      <c r="B209" s="34">
        <v>-134.69999999999999</v>
      </c>
      <c r="C209" s="34"/>
      <c r="D209" s="106" t="s">
        <v>157</v>
      </c>
    </row>
    <row r="210" spans="1:4" ht="15.75" x14ac:dyDescent="0.25">
      <c r="A210" s="105" t="s">
        <v>158</v>
      </c>
      <c r="B210" s="34">
        <v>0</v>
      </c>
      <c r="C210" s="34"/>
      <c r="D210" s="106" t="s">
        <v>159</v>
      </c>
    </row>
    <row r="211" spans="1:4" ht="15.75" x14ac:dyDescent="0.25">
      <c r="A211" s="105" t="s">
        <v>160</v>
      </c>
      <c r="B211" s="34">
        <f>B212+B215</f>
        <v>-2290.8000000000002</v>
      </c>
      <c r="C211" s="34"/>
      <c r="D211" s="106" t="s">
        <v>161</v>
      </c>
    </row>
    <row r="212" spans="1:4" ht="15.75" x14ac:dyDescent="0.25">
      <c r="A212" s="107" t="s">
        <v>162</v>
      </c>
      <c r="B212" s="34">
        <f t="shared" ref="B212" si="39">B213+B214</f>
        <v>-5887</v>
      </c>
      <c r="C212" s="34"/>
      <c r="D212" s="108" t="s">
        <v>163</v>
      </c>
    </row>
    <row r="213" spans="1:4" ht="15.75" x14ac:dyDescent="0.25">
      <c r="A213" s="109" t="s">
        <v>164</v>
      </c>
      <c r="B213" s="34">
        <v>-6043.1</v>
      </c>
      <c r="C213" s="34"/>
      <c r="D213" s="94" t="s">
        <v>165</v>
      </c>
    </row>
    <row r="214" spans="1:4" ht="15.75" x14ac:dyDescent="0.25">
      <c r="A214" s="109" t="s">
        <v>166</v>
      </c>
      <c r="B214" s="34">
        <v>156.1</v>
      </c>
      <c r="C214" s="34"/>
      <c r="D214" s="89" t="s">
        <v>167</v>
      </c>
    </row>
    <row r="215" spans="1:4" ht="15.75" x14ac:dyDescent="0.25">
      <c r="A215" s="107" t="s">
        <v>168</v>
      </c>
      <c r="B215" s="34">
        <f t="shared" ref="B215" si="40">B216+B217+B218</f>
        <v>3596.2</v>
      </c>
      <c r="C215" s="34"/>
      <c r="D215" s="108" t="s">
        <v>169</v>
      </c>
    </row>
    <row r="216" spans="1:4" ht="15.75" x14ac:dyDescent="0.25">
      <c r="A216" s="110" t="s">
        <v>170</v>
      </c>
      <c r="B216" s="34">
        <v>0</v>
      </c>
      <c r="C216" s="34"/>
      <c r="D216" s="89" t="s">
        <v>171</v>
      </c>
    </row>
    <row r="217" spans="1:4" ht="15.75" x14ac:dyDescent="0.25">
      <c r="A217" s="110" t="s">
        <v>172</v>
      </c>
      <c r="B217" s="34">
        <v>0</v>
      </c>
      <c r="C217" s="34"/>
      <c r="D217" s="89" t="s">
        <v>173</v>
      </c>
    </row>
    <row r="218" spans="1:4" ht="28.5" customHeight="1" x14ac:dyDescent="0.25">
      <c r="A218" s="48" t="s">
        <v>188</v>
      </c>
      <c r="B218" s="34">
        <v>3596.2</v>
      </c>
      <c r="C218" s="34"/>
      <c r="D218" s="111" t="s">
        <v>187</v>
      </c>
    </row>
    <row r="219" spans="1:4" ht="15.75" x14ac:dyDescent="0.25">
      <c r="A219" s="107" t="s">
        <v>176</v>
      </c>
      <c r="B219" s="34">
        <v>0</v>
      </c>
      <c r="C219" s="34"/>
      <c r="D219" s="108" t="s">
        <v>177</v>
      </c>
    </row>
    <row r="220" spans="1:4" ht="50.25" customHeight="1" x14ac:dyDescent="0.25">
      <c r="A220" s="66" t="s">
        <v>228</v>
      </c>
      <c r="B220" s="34">
        <f t="shared" ref="B220" si="41">B169-(B117+B166)</f>
        <v>-1483.9996761800007</v>
      </c>
      <c r="C220" s="34"/>
      <c r="D220" s="112" t="s">
        <v>198</v>
      </c>
    </row>
    <row r="221" spans="1:4" x14ac:dyDescent="0.25">
      <c r="A221" s="113"/>
      <c r="B221" s="113"/>
      <c r="C221" s="113"/>
      <c r="D221" s="113"/>
    </row>
    <row r="222" spans="1:4" ht="48.75" customHeight="1" x14ac:dyDescent="0.25">
      <c r="A222" s="114" t="s">
        <v>179</v>
      </c>
      <c r="B222" s="113"/>
      <c r="C222" s="113"/>
      <c r="D222" s="115" t="s">
        <v>229</v>
      </c>
    </row>
    <row r="223" spans="1:4" x14ac:dyDescent="0.25">
      <c r="A223" s="113"/>
      <c r="B223" s="113"/>
      <c r="C223" s="113"/>
      <c r="D223" s="113"/>
    </row>
    <row r="224" spans="1:4" x14ac:dyDescent="0.25">
      <c r="A224" s="113"/>
      <c r="B224" s="113"/>
      <c r="C224" s="113"/>
      <c r="D224" s="113"/>
    </row>
    <row r="225" spans="1:4" x14ac:dyDescent="0.25">
      <c r="A225" s="113"/>
      <c r="B225" s="113"/>
      <c r="C225" s="113"/>
      <c r="D225" s="113"/>
    </row>
    <row r="226" spans="1:4" x14ac:dyDescent="0.25">
      <c r="A226" s="113"/>
      <c r="B226" s="113"/>
      <c r="C226" s="113"/>
      <c r="D226" s="113"/>
    </row>
    <row r="227" spans="1:4" ht="18.75" x14ac:dyDescent="0.3">
      <c r="A227" s="171" t="s">
        <v>241</v>
      </c>
      <c r="B227" s="171"/>
      <c r="C227" s="171"/>
      <c r="D227" s="171"/>
    </row>
    <row r="228" spans="1:4" ht="18.75" x14ac:dyDescent="0.3">
      <c r="A228" s="171" t="s">
        <v>242</v>
      </c>
      <c r="B228" s="171"/>
      <c r="C228" s="171"/>
      <c r="D228" s="171"/>
    </row>
    <row r="229" spans="1:4" ht="15.75" x14ac:dyDescent="0.25">
      <c r="A229" s="116" t="s">
        <v>0</v>
      </c>
      <c r="B229" s="178"/>
      <c r="C229" s="178"/>
      <c r="D229" s="117" t="s">
        <v>214</v>
      </c>
    </row>
    <row r="230" spans="1:4" ht="15.75" x14ac:dyDescent="0.25">
      <c r="A230" s="2" t="s">
        <v>1</v>
      </c>
      <c r="B230" s="3" t="s">
        <v>2</v>
      </c>
      <c r="C230" s="3" t="s">
        <v>3</v>
      </c>
      <c r="D230" s="93" t="s">
        <v>4</v>
      </c>
    </row>
    <row r="231" spans="1:4" ht="15.75" x14ac:dyDescent="0.25">
      <c r="A231" s="4" t="s">
        <v>5</v>
      </c>
      <c r="B231" s="34">
        <f t="shared" ref="B231" si="42">B232+B252+B255+B262</f>
        <v>-3036.6144461599993</v>
      </c>
      <c r="C231" s="34"/>
      <c r="D231" s="92" t="s">
        <v>6</v>
      </c>
    </row>
    <row r="232" spans="1:4" ht="15.75" x14ac:dyDescent="0.25">
      <c r="A232" s="2" t="s">
        <v>7</v>
      </c>
      <c r="B232" s="34">
        <f t="shared" ref="B232" si="43">B233-B241</f>
        <v>1286.0355</v>
      </c>
      <c r="C232" s="34"/>
      <c r="D232" s="91" t="s">
        <v>8</v>
      </c>
    </row>
    <row r="233" spans="1:4" ht="15.75" x14ac:dyDescent="0.25">
      <c r="A233" s="16" t="s">
        <v>9</v>
      </c>
      <c r="B233" s="34">
        <f t="shared" ref="B233" si="44">B234+B237+B240</f>
        <v>13280.31</v>
      </c>
      <c r="C233" s="34"/>
      <c r="D233" s="89" t="s">
        <v>10</v>
      </c>
    </row>
    <row r="234" spans="1:4" ht="15.75" x14ac:dyDescent="0.25">
      <c r="A234" s="17" t="s">
        <v>11</v>
      </c>
      <c r="B234" s="34">
        <f t="shared" ref="B234" si="45">B235+B236</f>
        <v>13195.81</v>
      </c>
      <c r="C234" s="34"/>
      <c r="D234" s="90" t="s">
        <v>12</v>
      </c>
    </row>
    <row r="235" spans="1:4" ht="15.75" x14ac:dyDescent="0.25">
      <c r="A235" s="17" t="s">
        <v>13</v>
      </c>
      <c r="B235" s="34">
        <v>13195.81</v>
      </c>
      <c r="C235" s="34"/>
      <c r="D235" s="90" t="s">
        <v>14</v>
      </c>
    </row>
    <row r="236" spans="1:4" ht="15.75" x14ac:dyDescent="0.25">
      <c r="A236" s="17" t="s">
        <v>15</v>
      </c>
      <c r="B236" s="34">
        <v>0</v>
      </c>
      <c r="C236" s="34"/>
      <c r="D236" s="90" t="s">
        <v>16</v>
      </c>
    </row>
    <row r="237" spans="1:4" ht="15.75" x14ac:dyDescent="0.25">
      <c r="A237" s="17" t="s">
        <v>17</v>
      </c>
      <c r="B237" s="34">
        <f t="shared" ref="B237" si="46">B238+B239</f>
        <v>47.099999999999994</v>
      </c>
      <c r="C237" s="34"/>
      <c r="D237" s="90" t="s">
        <v>18</v>
      </c>
    </row>
    <row r="238" spans="1:4" ht="15.75" x14ac:dyDescent="0.25">
      <c r="A238" s="17" t="s">
        <v>19</v>
      </c>
      <c r="B238" s="34">
        <v>27.9</v>
      </c>
      <c r="C238" s="34"/>
      <c r="D238" s="90" t="s">
        <v>20</v>
      </c>
    </row>
    <row r="239" spans="1:4" ht="15.75" x14ac:dyDescent="0.25">
      <c r="A239" s="17" t="s">
        <v>15</v>
      </c>
      <c r="B239" s="34">
        <v>19.2</v>
      </c>
      <c r="C239" s="34"/>
      <c r="D239" s="90" t="s">
        <v>16</v>
      </c>
    </row>
    <row r="240" spans="1:4" ht="20.25" customHeight="1" x14ac:dyDescent="0.25">
      <c r="A240" s="18" t="s">
        <v>21</v>
      </c>
      <c r="B240" s="34">
        <v>37.4</v>
      </c>
      <c r="C240" s="34"/>
      <c r="D240" s="90" t="s">
        <v>22</v>
      </c>
    </row>
    <row r="241" spans="1:4" ht="15.75" x14ac:dyDescent="0.25">
      <c r="A241" s="16" t="s">
        <v>23</v>
      </c>
      <c r="B241" s="34">
        <f t="shared" ref="B241:C241" si="47">B242+B248</f>
        <v>11994.2745</v>
      </c>
      <c r="C241" s="34">
        <f t="shared" si="47"/>
        <v>14110.949999999999</v>
      </c>
      <c r="D241" s="89" t="s">
        <v>24</v>
      </c>
    </row>
    <row r="242" spans="1:4" ht="15.75" x14ac:dyDescent="0.25">
      <c r="A242" s="19" t="s">
        <v>25</v>
      </c>
      <c r="B242" s="34">
        <f t="shared" ref="B242:C242" si="48">B243+B244+B245+B246+B247</f>
        <v>1694.4245000000001</v>
      </c>
      <c r="C242" s="34">
        <f t="shared" si="48"/>
        <v>1993.47</v>
      </c>
      <c r="D242" s="91" t="s">
        <v>26</v>
      </c>
    </row>
    <row r="243" spans="1:4" ht="15.75" x14ac:dyDescent="0.25">
      <c r="A243" s="20" t="s">
        <v>27</v>
      </c>
      <c r="B243" s="34">
        <v>287.8</v>
      </c>
      <c r="C243" s="34">
        <v>338.6</v>
      </c>
      <c r="D243" s="89" t="s">
        <v>28</v>
      </c>
    </row>
    <row r="244" spans="1:4" ht="15.75" x14ac:dyDescent="0.25">
      <c r="A244" s="20" t="s">
        <v>29</v>
      </c>
      <c r="B244" s="34">
        <v>678.2</v>
      </c>
      <c r="C244" s="34">
        <v>797.9</v>
      </c>
      <c r="D244" s="89" t="s">
        <v>30</v>
      </c>
    </row>
    <row r="245" spans="1:4" ht="15.75" x14ac:dyDescent="0.25">
      <c r="A245" s="19" t="s">
        <v>31</v>
      </c>
      <c r="B245" s="34">
        <f>(C245-(C245*0.15))</f>
        <v>507.45850000000002</v>
      </c>
      <c r="C245" s="34">
        <v>597.01</v>
      </c>
      <c r="D245" s="89" t="s">
        <v>32</v>
      </c>
    </row>
    <row r="246" spans="1:4" ht="15.75" x14ac:dyDescent="0.25">
      <c r="A246" s="19" t="s">
        <v>33</v>
      </c>
      <c r="B246" s="34">
        <v>220.96600000000004</v>
      </c>
      <c r="C246" s="34">
        <v>259.96000000000004</v>
      </c>
      <c r="D246" s="89" t="s">
        <v>34</v>
      </c>
    </row>
    <row r="247" spans="1:4" ht="15.75" x14ac:dyDescent="0.25">
      <c r="A247" s="19" t="s">
        <v>35</v>
      </c>
      <c r="B247" s="34">
        <v>0</v>
      </c>
      <c r="C247" s="34">
        <v>0</v>
      </c>
      <c r="D247" s="89" t="s">
        <v>36</v>
      </c>
    </row>
    <row r="248" spans="1:4" ht="15.75" x14ac:dyDescent="0.25">
      <c r="A248" s="19" t="s">
        <v>37</v>
      </c>
      <c r="B248" s="34">
        <f t="shared" ref="B248:C248" si="49">B249+B250+B251</f>
        <v>10299.85</v>
      </c>
      <c r="C248" s="34">
        <f t="shared" si="49"/>
        <v>12117.48</v>
      </c>
      <c r="D248" s="91" t="s">
        <v>38</v>
      </c>
    </row>
    <row r="249" spans="1:4" ht="15.75" x14ac:dyDescent="0.25">
      <c r="A249" s="21" t="s">
        <v>39</v>
      </c>
      <c r="B249" s="34">
        <v>2574.96</v>
      </c>
      <c r="C249" s="34">
        <v>3029.37</v>
      </c>
      <c r="D249" s="89" t="s">
        <v>40</v>
      </c>
    </row>
    <row r="250" spans="1:4" ht="15.75" x14ac:dyDescent="0.25">
      <c r="A250" s="21" t="s">
        <v>41</v>
      </c>
      <c r="B250" s="34">
        <v>7724.89</v>
      </c>
      <c r="C250" s="34">
        <v>9088.11</v>
      </c>
      <c r="D250" s="89" t="s">
        <v>42</v>
      </c>
    </row>
    <row r="251" spans="1:4" ht="15.75" x14ac:dyDescent="0.25">
      <c r="A251" s="21" t="s">
        <v>43</v>
      </c>
      <c r="B251" s="34">
        <v>0</v>
      </c>
      <c r="C251" s="34">
        <v>0</v>
      </c>
      <c r="D251" s="89" t="s">
        <v>44</v>
      </c>
    </row>
    <row r="252" spans="1:4" ht="15.75" x14ac:dyDescent="0.25">
      <c r="A252" s="2" t="s">
        <v>45</v>
      </c>
      <c r="B252" s="34">
        <f t="shared" ref="B252" si="50">B253-B254</f>
        <v>-4112.7999999999993</v>
      </c>
      <c r="C252" s="34"/>
      <c r="D252" s="91" t="s">
        <v>46</v>
      </c>
    </row>
    <row r="253" spans="1:4" ht="15.75" x14ac:dyDescent="0.25">
      <c r="A253" s="16" t="s">
        <v>47</v>
      </c>
      <c r="B253" s="34">
        <f>'[2]جدول الخدمات'!$AX$21</f>
        <v>1051.5999999999999</v>
      </c>
      <c r="C253" s="34"/>
      <c r="D253" s="89" t="s">
        <v>48</v>
      </c>
    </row>
    <row r="254" spans="1:4" ht="15.75" x14ac:dyDescent="0.25">
      <c r="A254" s="16" t="s">
        <v>49</v>
      </c>
      <c r="B254" s="34">
        <v>5164.3999999999996</v>
      </c>
      <c r="C254" s="34"/>
      <c r="D254" s="93" t="s">
        <v>50</v>
      </c>
    </row>
    <row r="255" spans="1:4" ht="15.75" x14ac:dyDescent="0.25">
      <c r="A255" s="2" t="s">
        <v>51</v>
      </c>
      <c r="B255" s="34">
        <f t="shared" ref="B255" si="51">B256+B257</f>
        <v>-310.74994615999998</v>
      </c>
      <c r="C255" s="34"/>
      <c r="D255" s="91" t="s">
        <v>52</v>
      </c>
    </row>
    <row r="256" spans="1:4" ht="15.75" x14ac:dyDescent="0.25">
      <c r="A256" s="22" t="s">
        <v>53</v>
      </c>
      <c r="B256" s="34">
        <v>10.7</v>
      </c>
      <c r="C256" s="34"/>
      <c r="D256" s="94" t="s">
        <v>54</v>
      </c>
    </row>
    <row r="257" spans="1:4" ht="15.75" x14ac:dyDescent="0.25">
      <c r="A257" s="22" t="s">
        <v>55</v>
      </c>
      <c r="B257" s="34">
        <f t="shared" ref="B257" si="52">B258-B259</f>
        <v>-321.44994615999997</v>
      </c>
      <c r="C257" s="34"/>
      <c r="D257" s="94" t="s">
        <v>56</v>
      </c>
    </row>
    <row r="258" spans="1:4" ht="15.75" x14ac:dyDescent="0.25">
      <c r="A258" s="23" t="s">
        <v>57</v>
      </c>
      <c r="B258" s="34">
        <v>65.45005384000001</v>
      </c>
      <c r="C258" s="34"/>
      <c r="D258" s="94" t="s">
        <v>58</v>
      </c>
    </row>
    <row r="259" spans="1:4" ht="15.75" x14ac:dyDescent="0.25">
      <c r="A259" s="23" t="s">
        <v>59</v>
      </c>
      <c r="B259" s="34">
        <f t="shared" ref="B259" si="53">B260+B261</f>
        <v>386.9</v>
      </c>
      <c r="C259" s="34"/>
      <c r="D259" s="94" t="s">
        <v>60</v>
      </c>
    </row>
    <row r="260" spans="1:4" ht="15.75" x14ac:dyDescent="0.25">
      <c r="A260" s="24" t="s">
        <v>61</v>
      </c>
      <c r="B260" s="34">
        <v>0</v>
      </c>
      <c r="C260" s="34"/>
      <c r="D260" s="97" t="s">
        <v>207</v>
      </c>
    </row>
    <row r="261" spans="1:4" ht="15.75" x14ac:dyDescent="0.25">
      <c r="A261" s="24" t="s">
        <v>62</v>
      </c>
      <c r="B261" s="34">
        <v>386.9</v>
      </c>
      <c r="C261" s="34"/>
      <c r="D261" s="97" t="s">
        <v>208</v>
      </c>
    </row>
    <row r="262" spans="1:4" ht="15.75" x14ac:dyDescent="0.25">
      <c r="A262" s="2" t="s">
        <v>63</v>
      </c>
      <c r="B262" s="34">
        <f t="shared" ref="B262" si="54">B263+B264</f>
        <v>100.9</v>
      </c>
      <c r="C262" s="34"/>
      <c r="D262" s="91" t="s">
        <v>64</v>
      </c>
    </row>
    <row r="263" spans="1:4" ht="15.75" x14ac:dyDescent="0.25">
      <c r="A263" s="22" t="s">
        <v>65</v>
      </c>
      <c r="B263" s="34">
        <v>102.9</v>
      </c>
      <c r="C263" s="34"/>
      <c r="D263" s="89" t="s">
        <v>66</v>
      </c>
    </row>
    <row r="264" spans="1:4" ht="15.75" x14ac:dyDescent="0.25">
      <c r="A264" s="22" t="s">
        <v>67</v>
      </c>
      <c r="B264" s="34">
        <f t="shared" ref="B264" si="55">B265-B268</f>
        <v>-2</v>
      </c>
      <c r="C264" s="34"/>
      <c r="D264" s="89" t="s">
        <v>68</v>
      </c>
    </row>
    <row r="265" spans="1:4" ht="15.75" x14ac:dyDescent="0.25">
      <c r="A265" s="23" t="s">
        <v>182</v>
      </c>
      <c r="B265" s="34">
        <f t="shared" ref="B265" si="56">B266+B267</f>
        <v>37.700000000000003</v>
      </c>
      <c r="C265" s="34"/>
      <c r="D265" s="89" t="s">
        <v>69</v>
      </c>
    </row>
    <row r="266" spans="1:4" ht="15.75" x14ac:dyDescent="0.25">
      <c r="A266" s="25" t="s">
        <v>180</v>
      </c>
      <c r="B266" s="34">
        <v>0</v>
      </c>
      <c r="C266" s="34"/>
      <c r="D266" s="94" t="s">
        <v>70</v>
      </c>
    </row>
    <row r="267" spans="1:4" ht="15.75" x14ac:dyDescent="0.25">
      <c r="A267" s="25" t="s">
        <v>181</v>
      </c>
      <c r="B267" s="34">
        <v>37.700000000000003</v>
      </c>
      <c r="C267" s="34"/>
      <c r="D267" s="97" t="s">
        <v>71</v>
      </c>
    </row>
    <row r="268" spans="1:4" ht="15.75" x14ac:dyDescent="0.25">
      <c r="A268" s="23" t="s">
        <v>183</v>
      </c>
      <c r="B268" s="34">
        <f t="shared" ref="B268" si="57">B269+B270</f>
        <v>39.700000000000003</v>
      </c>
      <c r="C268" s="34"/>
      <c r="D268" s="89" t="s">
        <v>72</v>
      </c>
    </row>
    <row r="269" spans="1:4" ht="15.75" x14ac:dyDescent="0.25">
      <c r="A269" s="25" t="s">
        <v>184</v>
      </c>
      <c r="B269" s="34">
        <v>35</v>
      </c>
      <c r="C269" s="34"/>
      <c r="D269" s="94" t="s">
        <v>73</v>
      </c>
    </row>
    <row r="270" spans="1:4" ht="15.75" x14ac:dyDescent="0.25">
      <c r="A270" s="25" t="s">
        <v>185</v>
      </c>
      <c r="B270" s="34">
        <f t="shared" ref="B270" si="58">B271+B272</f>
        <v>4.7</v>
      </c>
      <c r="C270" s="34"/>
      <c r="D270" s="97" t="s">
        <v>74</v>
      </c>
    </row>
    <row r="271" spans="1:4" ht="15.75" x14ac:dyDescent="0.25">
      <c r="A271" s="21" t="s">
        <v>209</v>
      </c>
      <c r="B271" s="34">
        <v>0</v>
      </c>
      <c r="C271" s="34"/>
      <c r="D271" s="89" t="s">
        <v>75</v>
      </c>
    </row>
    <row r="272" spans="1:4" ht="15.75" x14ac:dyDescent="0.25">
      <c r="A272" s="21" t="s">
        <v>210</v>
      </c>
      <c r="B272" s="34">
        <v>4.7</v>
      </c>
      <c r="C272" s="34"/>
      <c r="D272" s="89" t="s">
        <v>76</v>
      </c>
    </row>
    <row r="273" spans="1:4" ht="20.25" customHeight="1" x14ac:dyDescent="0.25">
      <c r="A273" s="127" t="s">
        <v>77</v>
      </c>
      <c r="B273" s="64"/>
      <c r="C273" s="64"/>
      <c r="D273" s="128" t="s">
        <v>78</v>
      </c>
    </row>
    <row r="274" spans="1:4" ht="29.25" customHeight="1" x14ac:dyDescent="0.25">
      <c r="A274" s="120" t="s">
        <v>285</v>
      </c>
      <c r="B274" s="121"/>
      <c r="C274" s="122"/>
      <c r="D274" s="123" t="s">
        <v>280</v>
      </c>
    </row>
    <row r="275" spans="1:4" ht="15.75" x14ac:dyDescent="0.25">
      <c r="A275" s="129" t="s">
        <v>190</v>
      </c>
      <c r="B275" s="122"/>
      <c r="C275" s="122"/>
      <c r="D275" s="130" t="s">
        <v>189</v>
      </c>
    </row>
    <row r="276" spans="1:4" ht="18.75" x14ac:dyDescent="0.3">
      <c r="A276" s="171" t="s">
        <v>241</v>
      </c>
      <c r="B276" s="171"/>
      <c r="C276" s="171"/>
      <c r="D276" s="171"/>
    </row>
    <row r="277" spans="1:4" ht="18.75" x14ac:dyDescent="0.3">
      <c r="A277" s="171" t="s">
        <v>242</v>
      </c>
      <c r="B277" s="171"/>
      <c r="C277" s="171"/>
      <c r="D277" s="171"/>
    </row>
    <row r="278" spans="1:4" ht="15.75" x14ac:dyDescent="0.25">
      <c r="A278" s="126" t="s">
        <v>79</v>
      </c>
      <c r="B278" s="179"/>
      <c r="C278" s="179"/>
      <c r="D278" s="117" t="s">
        <v>214</v>
      </c>
    </row>
    <row r="279" spans="1:4" ht="15.75" x14ac:dyDescent="0.25">
      <c r="A279" s="2" t="s">
        <v>1</v>
      </c>
      <c r="B279" s="53" t="s">
        <v>2</v>
      </c>
      <c r="C279" s="53" t="s">
        <v>3</v>
      </c>
      <c r="D279" s="89" t="s">
        <v>80</v>
      </c>
    </row>
    <row r="280" spans="1:4" ht="15.75" x14ac:dyDescent="0.25">
      <c r="A280" s="4" t="s">
        <v>81</v>
      </c>
      <c r="B280" s="34">
        <f t="shared" ref="B280" si="59">B281-B282</f>
        <v>-0.3</v>
      </c>
      <c r="C280" s="34"/>
      <c r="D280" s="92" t="s">
        <v>82</v>
      </c>
    </row>
    <row r="281" spans="1:4" ht="15.75" x14ac:dyDescent="0.25">
      <c r="A281" s="2" t="s">
        <v>83</v>
      </c>
      <c r="B281" s="34">
        <v>0</v>
      </c>
      <c r="C281" s="34"/>
      <c r="D281" s="89" t="s">
        <v>84</v>
      </c>
    </row>
    <row r="282" spans="1:4" ht="15.75" x14ac:dyDescent="0.25">
      <c r="A282" s="2" t="s">
        <v>85</v>
      </c>
      <c r="B282" s="34">
        <v>0.3</v>
      </c>
      <c r="C282" s="34"/>
      <c r="D282" s="93" t="s">
        <v>86</v>
      </c>
    </row>
    <row r="283" spans="1:4" ht="15.75" x14ac:dyDescent="0.25">
      <c r="A283" s="98" t="s">
        <v>87</v>
      </c>
      <c r="B283" s="34">
        <f t="shared" ref="B283" si="60">B284+B287+B302+B318</f>
        <v>-5835.5</v>
      </c>
      <c r="C283" s="34"/>
      <c r="D283" s="92" t="s">
        <v>88</v>
      </c>
    </row>
    <row r="284" spans="1:4" ht="15.75" x14ac:dyDescent="0.25">
      <c r="A284" s="40" t="s">
        <v>89</v>
      </c>
      <c r="B284" s="34">
        <f t="shared" ref="B284" si="61">B285-B286</f>
        <v>2137.7999999999997</v>
      </c>
      <c r="C284" s="34"/>
      <c r="D284" s="91" t="s">
        <v>90</v>
      </c>
    </row>
    <row r="285" spans="1:4" ht="15.75" x14ac:dyDescent="0.25">
      <c r="A285" s="2" t="s">
        <v>91</v>
      </c>
      <c r="B285" s="34">
        <v>25.2</v>
      </c>
      <c r="C285" s="34"/>
      <c r="D285" s="91" t="s">
        <v>92</v>
      </c>
    </row>
    <row r="286" spans="1:4" ht="15.75" x14ac:dyDescent="0.25">
      <c r="A286" s="2" t="s">
        <v>93</v>
      </c>
      <c r="B286" s="34">
        <v>-2112.6</v>
      </c>
      <c r="C286" s="34"/>
      <c r="D286" s="91" t="s">
        <v>94</v>
      </c>
    </row>
    <row r="287" spans="1:4" ht="15.75" x14ac:dyDescent="0.25">
      <c r="A287" s="40" t="s">
        <v>95</v>
      </c>
      <c r="B287" s="34">
        <f t="shared" ref="B287" si="62">B288-B295</f>
        <v>-546.60000000000014</v>
      </c>
      <c r="C287" s="34"/>
      <c r="D287" s="91" t="s">
        <v>96</v>
      </c>
    </row>
    <row r="288" spans="1:4" ht="15.75" x14ac:dyDescent="0.25">
      <c r="A288" s="99" t="s">
        <v>97</v>
      </c>
      <c r="B288" s="34">
        <f t="shared" ref="B288" si="63">B289+B292</f>
        <v>-550.40000000000009</v>
      </c>
      <c r="C288" s="34"/>
      <c r="D288" s="91" t="s">
        <v>98</v>
      </c>
    </row>
    <row r="289" spans="1:4" ht="15.75" x14ac:dyDescent="0.25">
      <c r="A289" s="40" t="s">
        <v>99</v>
      </c>
      <c r="B289" s="34">
        <f t="shared" ref="B289" si="64">B290-B291</f>
        <v>-550.40000000000009</v>
      </c>
      <c r="C289" s="34"/>
      <c r="D289" s="91" t="s">
        <v>100</v>
      </c>
    </row>
    <row r="290" spans="1:4" ht="15.75" x14ac:dyDescent="0.25">
      <c r="A290" s="41" t="s">
        <v>101</v>
      </c>
      <c r="B290" s="34">
        <v>1298.8</v>
      </c>
      <c r="C290" s="34"/>
      <c r="D290" s="91" t="s">
        <v>102</v>
      </c>
    </row>
    <row r="291" spans="1:4" ht="15.75" x14ac:dyDescent="0.25">
      <c r="A291" s="41" t="s">
        <v>103</v>
      </c>
      <c r="B291" s="34">
        <v>1849.2</v>
      </c>
      <c r="C291" s="34"/>
      <c r="D291" s="91" t="s">
        <v>104</v>
      </c>
    </row>
    <row r="292" spans="1:4" ht="15.75" x14ac:dyDescent="0.25">
      <c r="A292" s="40" t="s">
        <v>105</v>
      </c>
      <c r="B292" s="34">
        <f t="shared" ref="B292" si="65">B293-B294</f>
        <v>0</v>
      </c>
      <c r="C292" s="34"/>
      <c r="D292" s="91" t="s">
        <v>106</v>
      </c>
    </row>
    <row r="293" spans="1:4" ht="15.75" x14ac:dyDescent="0.25">
      <c r="A293" s="41" t="s">
        <v>107</v>
      </c>
      <c r="B293" s="34">
        <v>0</v>
      </c>
      <c r="C293" s="34"/>
      <c r="D293" s="91" t="s">
        <v>102</v>
      </c>
    </row>
    <row r="294" spans="1:4" ht="15.75" x14ac:dyDescent="0.25">
      <c r="A294" s="41" t="s">
        <v>108</v>
      </c>
      <c r="B294" s="34">
        <v>0</v>
      </c>
      <c r="C294" s="34"/>
      <c r="D294" s="91" t="s">
        <v>104</v>
      </c>
    </row>
    <row r="295" spans="1:4" ht="15.75" x14ac:dyDescent="0.25">
      <c r="A295" s="99" t="s">
        <v>109</v>
      </c>
      <c r="B295" s="34">
        <f t="shared" ref="B295" si="66">B296+B299</f>
        <v>-3.8000000000000003</v>
      </c>
      <c r="C295" s="34"/>
      <c r="D295" s="93" t="s">
        <v>110</v>
      </c>
    </row>
    <row r="296" spans="1:4" ht="15.75" x14ac:dyDescent="0.25">
      <c r="A296" s="41" t="s">
        <v>111</v>
      </c>
      <c r="B296" s="34">
        <f t="shared" ref="B296" si="67">B297-B298</f>
        <v>0</v>
      </c>
      <c r="C296" s="34"/>
      <c r="D296" s="91" t="s">
        <v>100</v>
      </c>
    </row>
    <row r="297" spans="1:4" ht="15.75" x14ac:dyDescent="0.25">
      <c r="A297" s="41" t="s">
        <v>112</v>
      </c>
      <c r="B297" s="34">
        <v>0</v>
      </c>
      <c r="C297" s="34"/>
      <c r="D297" s="91" t="s">
        <v>102</v>
      </c>
    </row>
    <row r="298" spans="1:4" ht="15.75" x14ac:dyDescent="0.25">
      <c r="A298" s="41" t="s">
        <v>108</v>
      </c>
      <c r="B298" s="34">
        <v>0</v>
      </c>
      <c r="C298" s="34"/>
      <c r="D298" s="91" t="s">
        <v>104</v>
      </c>
    </row>
    <row r="299" spans="1:4" ht="15.75" x14ac:dyDescent="0.25">
      <c r="A299" s="42" t="s">
        <v>113</v>
      </c>
      <c r="B299" s="34">
        <f t="shared" ref="B299" si="68">B300-B301</f>
        <v>-3.8000000000000003</v>
      </c>
      <c r="C299" s="34"/>
      <c r="D299" s="91" t="s">
        <v>106</v>
      </c>
    </row>
    <row r="300" spans="1:4" ht="15.75" x14ac:dyDescent="0.25">
      <c r="A300" s="41" t="s">
        <v>112</v>
      </c>
      <c r="B300" s="34">
        <v>0.4</v>
      </c>
      <c r="C300" s="34"/>
      <c r="D300" s="91" t="s">
        <v>114</v>
      </c>
    </row>
    <row r="301" spans="1:4" ht="15.75" x14ac:dyDescent="0.25">
      <c r="A301" s="41" t="s">
        <v>115</v>
      </c>
      <c r="B301" s="34">
        <v>4.2</v>
      </c>
      <c r="C301" s="34"/>
      <c r="D301" s="91" t="s">
        <v>116</v>
      </c>
    </row>
    <row r="302" spans="1:4" ht="15.75" x14ac:dyDescent="0.25">
      <c r="A302" s="40" t="s">
        <v>117</v>
      </c>
      <c r="B302" s="34">
        <f t="shared" ref="B302" si="69">B303+B314+B317</f>
        <v>-2311.8000000000002</v>
      </c>
      <c r="C302" s="34"/>
      <c r="D302" s="91" t="s">
        <v>118</v>
      </c>
    </row>
    <row r="303" spans="1:4" ht="15.75" x14ac:dyDescent="0.25">
      <c r="A303" s="43" t="s">
        <v>119</v>
      </c>
      <c r="B303" s="34">
        <f t="shared" ref="B303" si="70">B304-B309</f>
        <v>-54.500000000000057</v>
      </c>
      <c r="C303" s="34"/>
      <c r="D303" s="89" t="s">
        <v>120</v>
      </c>
    </row>
    <row r="304" spans="1:4" ht="15.75" x14ac:dyDescent="0.25">
      <c r="A304" s="99" t="s">
        <v>121</v>
      </c>
      <c r="B304" s="34">
        <f t="shared" ref="B304" si="71">B305+B306+B307+B308</f>
        <v>399.79999999999995</v>
      </c>
      <c r="C304" s="34"/>
      <c r="D304" s="91" t="s">
        <v>122</v>
      </c>
    </row>
    <row r="305" spans="1:4" ht="15.75" x14ac:dyDescent="0.25">
      <c r="A305" s="101" t="s">
        <v>123</v>
      </c>
      <c r="B305" s="34">
        <v>0</v>
      </c>
      <c r="C305" s="34"/>
      <c r="D305" s="91" t="s">
        <v>124</v>
      </c>
    </row>
    <row r="306" spans="1:4" ht="15.75" x14ac:dyDescent="0.25">
      <c r="A306" s="44" t="s">
        <v>125</v>
      </c>
      <c r="B306" s="34">
        <v>1082</v>
      </c>
      <c r="C306" s="34"/>
      <c r="D306" s="91" t="s">
        <v>126</v>
      </c>
    </row>
    <row r="307" spans="1:4" ht="15.75" x14ac:dyDescent="0.25">
      <c r="A307" s="101" t="s">
        <v>127</v>
      </c>
      <c r="B307" s="34">
        <v>-682.2</v>
      </c>
      <c r="C307" s="34"/>
      <c r="D307" s="91" t="s">
        <v>128</v>
      </c>
    </row>
    <row r="308" spans="1:4" ht="15.75" x14ac:dyDescent="0.25">
      <c r="A308" s="101" t="s">
        <v>129</v>
      </c>
      <c r="B308" s="34">
        <v>0</v>
      </c>
      <c r="C308" s="34"/>
      <c r="D308" s="91" t="s">
        <v>130</v>
      </c>
    </row>
    <row r="309" spans="1:4" ht="15.75" x14ac:dyDescent="0.25">
      <c r="A309" s="99" t="s">
        <v>109</v>
      </c>
      <c r="B309" s="34">
        <f t="shared" ref="B309" si="72">B310+B311+B312+B313</f>
        <v>454.3</v>
      </c>
      <c r="C309" s="34"/>
      <c r="D309" s="93" t="s">
        <v>131</v>
      </c>
    </row>
    <row r="310" spans="1:4" ht="15.75" x14ac:dyDescent="0.25">
      <c r="A310" s="102" t="s">
        <v>132</v>
      </c>
      <c r="B310" s="34">
        <v>454.3</v>
      </c>
      <c r="C310" s="34"/>
      <c r="D310" s="91" t="s">
        <v>133</v>
      </c>
    </row>
    <row r="311" spans="1:4" ht="15.75" x14ac:dyDescent="0.25">
      <c r="A311" s="101" t="s">
        <v>134</v>
      </c>
      <c r="B311" s="34">
        <v>0</v>
      </c>
      <c r="C311" s="34"/>
      <c r="D311" s="91" t="s">
        <v>135</v>
      </c>
    </row>
    <row r="312" spans="1:4" ht="15.75" x14ac:dyDescent="0.25">
      <c r="A312" s="101" t="s">
        <v>136</v>
      </c>
      <c r="B312" s="34">
        <v>0</v>
      </c>
      <c r="C312" s="34"/>
      <c r="D312" s="91" t="s">
        <v>137</v>
      </c>
    </row>
    <row r="313" spans="1:4" ht="15.75" x14ac:dyDescent="0.25">
      <c r="A313" s="101" t="s">
        <v>127</v>
      </c>
      <c r="B313" s="34">
        <v>0</v>
      </c>
      <c r="C313" s="34"/>
      <c r="D313" s="91" t="s">
        <v>128</v>
      </c>
    </row>
    <row r="314" spans="1:4" ht="31.5" customHeight="1" x14ac:dyDescent="0.25">
      <c r="A314" s="45" t="s">
        <v>138</v>
      </c>
      <c r="B314" s="34">
        <f t="shared" ref="B314" si="73">B315-B316</f>
        <v>-2248.3000000000002</v>
      </c>
      <c r="C314" s="34"/>
      <c r="D314" s="131" t="s">
        <v>139</v>
      </c>
    </row>
    <row r="315" spans="1:4" ht="15.75" x14ac:dyDescent="0.25">
      <c r="A315" s="99" t="s">
        <v>140</v>
      </c>
      <c r="B315" s="34">
        <v>-2136.8000000000002</v>
      </c>
      <c r="C315" s="34"/>
      <c r="D315" s="89" t="s">
        <v>141</v>
      </c>
    </row>
    <row r="316" spans="1:4" ht="15.75" x14ac:dyDescent="0.25">
      <c r="A316" s="99" t="s">
        <v>142</v>
      </c>
      <c r="B316" s="34">
        <v>111.5</v>
      </c>
      <c r="C316" s="34"/>
      <c r="D316" s="89" t="s">
        <v>143</v>
      </c>
    </row>
    <row r="317" spans="1:4" ht="15.75" x14ac:dyDescent="0.25">
      <c r="A317" s="46" t="s">
        <v>144</v>
      </c>
      <c r="B317" s="34">
        <v>-9</v>
      </c>
      <c r="C317" s="34"/>
      <c r="D317" s="89" t="s">
        <v>145</v>
      </c>
    </row>
    <row r="318" spans="1:4" ht="15.75" x14ac:dyDescent="0.25">
      <c r="A318" s="47" t="s">
        <v>146</v>
      </c>
      <c r="B318" s="34">
        <f t="shared" ref="B318" si="74">B321</f>
        <v>-5114.8999999999996</v>
      </c>
      <c r="C318" s="34"/>
      <c r="D318" s="91" t="s">
        <v>147</v>
      </c>
    </row>
    <row r="319" spans="1:4" ht="15.75" x14ac:dyDescent="0.25">
      <c r="A319" s="41" t="s">
        <v>148</v>
      </c>
      <c r="B319" s="34">
        <f t="shared" ref="B319:B320" si="75">B320</f>
        <v>-5114.8999999999996</v>
      </c>
      <c r="C319" s="34"/>
      <c r="D319" s="91" t="s">
        <v>149</v>
      </c>
    </row>
    <row r="320" spans="1:4" ht="15.75" x14ac:dyDescent="0.25">
      <c r="A320" s="104" t="s">
        <v>150</v>
      </c>
      <c r="B320" s="34">
        <f t="shared" si="75"/>
        <v>-5114.8999999999996</v>
      </c>
      <c r="C320" s="34"/>
      <c r="D320" s="91" t="s">
        <v>151</v>
      </c>
    </row>
    <row r="321" spans="1:4" ht="15.75" x14ac:dyDescent="0.25">
      <c r="A321" s="104" t="s">
        <v>152</v>
      </c>
      <c r="B321" s="34">
        <f t="shared" ref="B321" si="76">B322+B323+B324+B325</f>
        <v>-5114.8999999999996</v>
      </c>
      <c r="C321" s="34"/>
      <c r="D321" s="91" t="s">
        <v>153</v>
      </c>
    </row>
    <row r="322" spans="1:4" ht="15.75" x14ac:dyDescent="0.25">
      <c r="A322" s="105" t="s">
        <v>154</v>
      </c>
      <c r="B322" s="34">
        <v>0</v>
      </c>
      <c r="C322" s="34"/>
      <c r="D322" s="106" t="s">
        <v>155</v>
      </c>
    </row>
    <row r="323" spans="1:4" ht="15.75" x14ac:dyDescent="0.25">
      <c r="A323" s="105" t="s">
        <v>156</v>
      </c>
      <c r="B323" s="34">
        <v>-142.80000000000001</v>
      </c>
      <c r="C323" s="34"/>
      <c r="D323" s="106" t="s">
        <v>157</v>
      </c>
    </row>
    <row r="324" spans="1:4" ht="15.75" x14ac:dyDescent="0.25">
      <c r="A324" s="105" t="s">
        <v>158</v>
      </c>
      <c r="B324" s="34">
        <v>0</v>
      </c>
      <c r="C324" s="34"/>
      <c r="D324" s="106" t="s">
        <v>159</v>
      </c>
    </row>
    <row r="325" spans="1:4" ht="15.75" x14ac:dyDescent="0.25">
      <c r="A325" s="105" t="s">
        <v>160</v>
      </c>
      <c r="B325" s="34">
        <f>B326+B329</f>
        <v>-4972.0999999999995</v>
      </c>
      <c r="C325" s="34"/>
      <c r="D325" s="106" t="s">
        <v>161</v>
      </c>
    </row>
    <row r="326" spans="1:4" ht="15.75" x14ac:dyDescent="0.25">
      <c r="A326" s="107" t="s">
        <v>162</v>
      </c>
      <c r="B326" s="34">
        <f t="shared" ref="B326" si="77">B327+B328</f>
        <v>-562.4</v>
      </c>
      <c r="C326" s="34"/>
      <c r="D326" s="108" t="s">
        <v>163</v>
      </c>
    </row>
    <row r="327" spans="1:4" ht="15.75" x14ac:dyDescent="0.25">
      <c r="A327" s="109" t="s">
        <v>164</v>
      </c>
      <c r="B327" s="34">
        <v>-485.8</v>
      </c>
      <c r="C327" s="34"/>
      <c r="D327" s="94" t="s">
        <v>165</v>
      </c>
    </row>
    <row r="328" spans="1:4" ht="15.75" x14ac:dyDescent="0.25">
      <c r="A328" s="109" t="s">
        <v>166</v>
      </c>
      <c r="B328" s="34">
        <v>-76.599999999999994</v>
      </c>
      <c r="C328" s="34"/>
      <c r="D328" s="89" t="s">
        <v>167</v>
      </c>
    </row>
    <row r="329" spans="1:4" ht="15.75" x14ac:dyDescent="0.25">
      <c r="A329" s="107" t="s">
        <v>168</v>
      </c>
      <c r="B329" s="34">
        <f t="shared" ref="B329" si="78">B330+B331+B332</f>
        <v>-4409.7</v>
      </c>
      <c r="C329" s="34"/>
      <c r="D329" s="108" t="s">
        <v>169</v>
      </c>
    </row>
    <row r="330" spans="1:4" ht="15.75" x14ac:dyDescent="0.25">
      <c r="A330" s="110" t="s">
        <v>170</v>
      </c>
      <c r="B330" s="34">
        <v>0</v>
      </c>
      <c r="C330" s="34"/>
      <c r="D330" s="89" t="s">
        <v>171</v>
      </c>
    </row>
    <row r="331" spans="1:4" ht="15.75" x14ac:dyDescent="0.25">
      <c r="A331" s="110" t="s">
        <v>172</v>
      </c>
      <c r="B331" s="34">
        <v>0</v>
      </c>
      <c r="C331" s="34"/>
      <c r="D331" s="89" t="s">
        <v>173</v>
      </c>
    </row>
    <row r="332" spans="1:4" ht="41.25" customHeight="1" x14ac:dyDescent="0.25">
      <c r="A332" s="48" t="s">
        <v>192</v>
      </c>
      <c r="B332" s="34">
        <v>-4409.7</v>
      </c>
      <c r="C332" s="34"/>
      <c r="D332" s="111" t="s">
        <v>191</v>
      </c>
    </row>
    <row r="333" spans="1:4" ht="15.75" x14ac:dyDescent="0.25">
      <c r="A333" s="107" t="s">
        <v>176</v>
      </c>
      <c r="B333" s="34">
        <v>0</v>
      </c>
      <c r="C333" s="34"/>
      <c r="D333" s="108" t="s">
        <v>177</v>
      </c>
    </row>
    <row r="334" spans="1:4" ht="57.75" customHeight="1" x14ac:dyDescent="0.25">
      <c r="A334" s="54" t="s">
        <v>178</v>
      </c>
      <c r="B334" s="34">
        <f t="shared" ref="B334" si="79">B283-(B231+B280)</f>
        <v>-2798.5855538400006</v>
      </c>
      <c r="C334" s="34"/>
      <c r="D334" s="132" t="s">
        <v>211</v>
      </c>
    </row>
    <row r="335" spans="1:4" x14ac:dyDescent="0.25">
      <c r="A335" s="113"/>
      <c r="B335" s="113"/>
      <c r="C335" s="113"/>
      <c r="D335" s="113"/>
    </row>
    <row r="336" spans="1:4" ht="41.25" customHeight="1" x14ac:dyDescent="0.25">
      <c r="A336" s="114" t="s">
        <v>179</v>
      </c>
      <c r="B336" s="113"/>
      <c r="C336" s="113"/>
      <c r="D336" s="115" t="s">
        <v>230</v>
      </c>
    </row>
    <row r="337" spans="1:4" x14ac:dyDescent="0.25">
      <c r="A337" s="113"/>
      <c r="B337" s="113"/>
      <c r="C337" s="113"/>
      <c r="D337" s="113"/>
    </row>
    <row r="338" spans="1:4" x14ac:dyDescent="0.25">
      <c r="A338" s="113"/>
      <c r="B338" s="113"/>
      <c r="C338" s="113"/>
      <c r="D338" s="113"/>
    </row>
    <row r="339" spans="1:4" x14ac:dyDescent="0.25">
      <c r="A339" s="113"/>
      <c r="B339" s="113"/>
      <c r="C339" s="113"/>
      <c r="D339" s="113"/>
    </row>
    <row r="340" spans="1:4" x14ac:dyDescent="0.25">
      <c r="A340" s="113"/>
      <c r="B340" s="113"/>
      <c r="C340" s="113"/>
      <c r="D340" s="113"/>
    </row>
    <row r="341" spans="1:4" ht="18.75" x14ac:dyDescent="0.3">
      <c r="A341" s="171" t="s">
        <v>243</v>
      </c>
      <c r="B341" s="171"/>
      <c r="C341" s="171"/>
      <c r="D341" s="171"/>
    </row>
    <row r="342" spans="1:4" ht="18.75" x14ac:dyDescent="0.3">
      <c r="A342" s="171" t="s">
        <v>244</v>
      </c>
      <c r="B342" s="171"/>
      <c r="C342" s="171"/>
      <c r="D342" s="171"/>
    </row>
    <row r="343" spans="1:4" x14ac:dyDescent="0.25">
      <c r="A343" s="113"/>
      <c r="B343" s="113"/>
      <c r="C343" s="113"/>
      <c r="D343" s="113"/>
    </row>
    <row r="344" spans="1:4" ht="15.75" x14ac:dyDescent="0.25">
      <c r="A344" s="116" t="s">
        <v>0</v>
      </c>
      <c r="B344" s="178"/>
      <c r="C344" s="178"/>
      <c r="D344" s="117" t="s">
        <v>214</v>
      </c>
    </row>
    <row r="345" spans="1:4" ht="15.75" x14ac:dyDescent="0.25">
      <c r="A345" s="2" t="s">
        <v>1</v>
      </c>
      <c r="B345" s="53" t="s">
        <v>2</v>
      </c>
      <c r="C345" s="53" t="s">
        <v>3</v>
      </c>
      <c r="D345" s="93" t="s">
        <v>4</v>
      </c>
    </row>
    <row r="346" spans="1:4" ht="15.75" x14ac:dyDescent="0.25">
      <c r="A346" s="4" t="s">
        <v>5</v>
      </c>
      <c r="B346" s="34">
        <f t="shared" ref="B346" si="80">B347+B367+B370+B377</f>
        <v>-2473.8560165300014</v>
      </c>
      <c r="C346" s="34"/>
      <c r="D346" s="92" t="s">
        <v>6</v>
      </c>
    </row>
    <row r="347" spans="1:4" ht="15.75" x14ac:dyDescent="0.25">
      <c r="A347" s="2" t="s">
        <v>7</v>
      </c>
      <c r="B347" s="34">
        <f t="shared" ref="B347" si="81">B348-B356</f>
        <v>1011.6691249999985</v>
      </c>
      <c r="C347" s="34"/>
      <c r="D347" s="91" t="s">
        <v>8</v>
      </c>
    </row>
    <row r="348" spans="1:4" ht="15.75" x14ac:dyDescent="0.25">
      <c r="A348" s="16" t="s">
        <v>9</v>
      </c>
      <c r="B348" s="34">
        <f t="shared" ref="B348" si="82">B349+B352+B355</f>
        <v>11512.07</v>
      </c>
      <c r="C348" s="34"/>
      <c r="D348" s="89" t="s">
        <v>10</v>
      </c>
    </row>
    <row r="349" spans="1:4" ht="15.75" x14ac:dyDescent="0.25">
      <c r="A349" s="17" t="s">
        <v>11</v>
      </c>
      <c r="B349" s="34">
        <f t="shared" ref="B349" si="83">B350+B351</f>
        <v>11402.97</v>
      </c>
      <c r="C349" s="34"/>
      <c r="D349" s="90" t="s">
        <v>12</v>
      </c>
    </row>
    <row r="350" spans="1:4" ht="15.75" x14ac:dyDescent="0.25">
      <c r="A350" s="17" t="s">
        <v>13</v>
      </c>
      <c r="B350" s="34">
        <v>11402.97</v>
      </c>
      <c r="C350" s="34"/>
      <c r="D350" s="90" t="s">
        <v>14</v>
      </c>
    </row>
    <row r="351" spans="1:4" ht="15.75" x14ac:dyDescent="0.25">
      <c r="A351" s="17" t="s">
        <v>15</v>
      </c>
      <c r="B351" s="34">
        <v>0</v>
      </c>
      <c r="C351" s="34"/>
      <c r="D351" s="90" t="s">
        <v>16</v>
      </c>
    </row>
    <row r="352" spans="1:4" ht="15.75" x14ac:dyDescent="0.25">
      <c r="A352" s="17" t="s">
        <v>17</v>
      </c>
      <c r="B352" s="34">
        <f t="shared" ref="B352" si="84">B353+B354</f>
        <v>60.400000000000006</v>
      </c>
      <c r="C352" s="34"/>
      <c r="D352" s="90" t="s">
        <v>18</v>
      </c>
    </row>
    <row r="353" spans="1:4" ht="15.75" x14ac:dyDescent="0.25">
      <c r="A353" s="17" t="s">
        <v>19</v>
      </c>
      <c r="B353" s="34">
        <v>34.6</v>
      </c>
      <c r="C353" s="34"/>
      <c r="D353" s="90" t="s">
        <v>20</v>
      </c>
    </row>
    <row r="354" spans="1:4" ht="15.75" x14ac:dyDescent="0.25">
      <c r="A354" s="17" t="s">
        <v>15</v>
      </c>
      <c r="B354" s="34">
        <v>25.8</v>
      </c>
      <c r="C354" s="34"/>
      <c r="D354" s="90" t="s">
        <v>16</v>
      </c>
    </row>
    <row r="355" spans="1:4" ht="19.5" customHeight="1" x14ac:dyDescent="0.25">
      <c r="A355" s="18" t="s">
        <v>21</v>
      </c>
      <c r="B355" s="34">
        <v>48.7</v>
      </c>
      <c r="C355" s="34"/>
      <c r="D355" s="90" t="s">
        <v>22</v>
      </c>
    </row>
    <row r="356" spans="1:4" ht="15.75" x14ac:dyDescent="0.25">
      <c r="A356" s="16" t="s">
        <v>23</v>
      </c>
      <c r="B356" s="34">
        <f t="shared" ref="B356:C356" si="85">B357+B363</f>
        <v>10500.400875000001</v>
      </c>
      <c r="C356" s="34">
        <f t="shared" si="85"/>
        <v>12353.43</v>
      </c>
      <c r="D356" s="89" t="s">
        <v>24</v>
      </c>
    </row>
    <row r="357" spans="1:4" ht="15.75" x14ac:dyDescent="0.25">
      <c r="A357" s="19" t="s">
        <v>25</v>
      </c>
      <c r="B357" s="34">
        <f t="shared" ref="B357:C357" si="86">B358+B359+B360+B361+B362</f>
        <v>1855.4369999999999</v>
      </c>
      <c r="C357" s="34">
        <f t="shared" si="86"/>
        <v>2182.8199999999997</v>
      </c>
      <c r="D357" s="91" t="s">
        <v>26</v>
      </c>
    </row>
    <row r="358" spans="1:4" ht="15.75" x14ac:dyDescent="0.25">
      <c r="A358" s="20" t="s">
        <v>27</v>
      </c>
      <c r="B358" s="34">
        <v>259.39999999999998</v>
      </c>
      <c r="C358" s="34">
        <v>305.10000000000002</v>
      </c>
      <c r="D358" s="89" t="s">
        <v>28</v>
      </c>
    </row>
    <row r="359" spans="1:4" ht="15.75" x14ac:dyDescent="0.25">
      <c r="A359" s="20" t="s">
        <v>29</v>
      </c>
      <c r="B359" s="34">
        <v>826.7</v>
      </c>
      <c r="C359" s="34">
        <v>972.6</v>
      </c>
      <c r="D359" s="89" t="s">
        <v>30</v>
      </c>
    </row>
    <row r="360" spans="1:4" ht="15.75" x14ac:dyDescent="0.25">
      <c r="A360" s="19" t="s">
        <v>31</v>
      </c>
      <c r="B360" s="34">
        <v>448.6</v>
      </c>
      <c r="C360" s="34">
        <v>527.79999999999995</v>
      </c>
      <c r="D360" s="89" t="s">
        <v>32</v>
      </c>
    </row>
    <row r="361" spans="1:4" ht="15.75" x14ac:dyDescent="0.25">
      <c r="A361" s="19" t="s">
        <v>33</v>
      </c>
      <c r="B361" s="34">
        <v>296.83699999999999</v>
      </c>
      <c r="C361" s="34">
        <v>349.21999999999997</v>
      </c>
      <c r="D361" s="89" t="s">
        <v>34</v>
      </c>
    </row>
    <row r="362" spans="1:4" ht="15.75" x14ac:dyDescent="0.25">
      <c r="A362" s="19" t="s">
        <v>35</v>
      </c>
      <c r="B362" s="34">
        <v>23.9</v>
      </c>
      <c r="C362" s="34">
        <v>28.1</v>
      </c>
      <c r="D362" s="89" t="s">
        <v>36</v>
      </c>
    </row>
    <row r="363" spans="1:4" ht="15.75" x14ac:dyDescent="0.25">
      <c r="A363" s="19" t="s">
        <v>37</v>
      </c>
      <c r="B363" s="34">
        <f t="shared" ref="B363:C363" si="87">B364+B365+B366</f>
        <v>8644.9638750000013</v>
      </c>
      <c r="C363" s="34">
        <f t="shared" si="87"/>
        <v>10170.61</v>
      </c>
      <c r="D363" s="91" t="s">
        <v>38</v>
      </c>
    </row>
    <row r="364" spans="1:4" ht="15.75" x14ac:dyDescent="0.25">
      <c r="A364" s="21" t="s">
        <v>39</v>
      </c>
      <c r="B364" s="34">
        <v>2161.1999999999998</v>
      </c>
      <c r="C364" s="34">
        <v>2542.65</v>
      </c>
      <c r="D364" s="89" t="s">
        <v>40</v>
      </c>
    </row>
    <row r="365" spans="1:4" ht="15.75" x14ac:dyDescent="0.25">
      <c r="A365" s="21" t="s">
        <v>41</v>
      </c>
      <c r="B365" s="34">
        <v>6483.7638750000006</v>
      </c>
      <c r="C365" s="34">
        <v>7627.96</v>
      </c>
      <c r="D365" s="89" t="s">
        <v>42</v>
      </c>
    </row>
    <row r="366" spans="1:4" ht="15.75" x14ac:dyDescent="0.25">
      <c r="A366" s="21" t="s">
        <v>43</v>
      </c>
      <c r="B366" s="34">
        <v>0</v>
      </c>
      <c r="C366" s="34">
        <v>0</v>
      </c>
      <c r="D366" s="89" t="s">
        <v>44</v>
      </c>
    </row>
    <row r="367" spans="1:4" ht="15.75" x14ac:dyDescent="0.25">
      <c r="A367" s="2" t="s">
        <v>45</v>
      </c>
      <c r="B367" s="34">
        <f t="shared" ref="B367" si="88">B368-B369</f>
        <v>-3108.335</v>
      </c>
      <c r="C367" s="34"/>
      <c r="D367" s="91" t="s">
        <v>46</v>
      </c>
    </row>
    <row r="368" spans="1:4" ht="15.75" x14ac:dyDescent="0.25">
      <c r="A368" s="16" t="s">
        <v>47</v>
      </c>
      <c r="B368" s="34">
        <f>'[2]جدول الخدمات'!$BB$21</f>
        <v>1806.8649999999998</v>
      </c>
      <c r="C368" s="34"/>
      <c r="D368" s="89" t="s">
        <v>48</v>
      </c>
    </row>
    <row r="369" spans="1:4" ht="15.75" x14ac:dyDescent="0.25">
      <c r="A369" s="16" t="s">
        <v>49</v>
      </c>
      <c r="B369" s="34">
        <v>4915.2</v>
      </c>
      <c r="C369" s="34"/>
      <c r="D369" s="93" t="s">
        <v>50</v>
      </c>
    </row>
    <row r="370" spans="1:4" ht="15.75" x14ac:dyDescent="0.25">
      <c r="A370" s="2" t="s">
        <v>51</v>
      </c>
      <c r="B370" s="34">
        <f t="shared" ref="B370" si="89">B371+B372</f>
        <v>-629.09014152999998</v>
      </c>
      <c r="C370" s="34"/>
      <c r="D370" s="91" t="s">
        <v>52</v>
      </c>
    </row>
    <row r="371" spans="1:4" ht="15.75" x14ac:dyDescent="0.25">
      <c r="A371" s="22" t="s">
        <v>53</v>
      </c>
      <c r="B371" s="34">
        <v>11.5</v>
      </c>
      <c r="C371" s="34"/>
      <c r="D371" s="94" t="s">
        <v>54</v>
      </c>
    </row>
    <row r="372" spans="1:4" ht="15.75" x14ac:dyDescent="0.25">
      <c r="A372" s="22" t="s">
        <v>55</v>
      </c>
      <c r="B372" s="34">
        <f t="shared" ref="B372" si="90">B373-B374</f>
        <v>-640.59014152999998</v>
      </c>
      <c r="C372" s="34"/>
      <c r="D372" s="94" t="s">
        <v>56</v>
      </c>
    </row>
    <row r="373" spans="1:4" ht="15.75" x14ac:dyDescent="0.25">
      <c r="A373" s="23" t="s">
        <v>57</v>
      </c>
      <c r="B373" s="34">
        <v>67.70985847</v>
      </c>
      <c r="C373" s="34"/>
      <c r="D373" s="94" t="s">
        <v>58</v>
      </c>
    </row>
    <row r="374" spans="1:4" ht="15.75" x14ac:dyDescent="0.25">
      <c r="A374" s="23" t="s">
        <v>59</v>
      </c>
      <c r="B374" s="34">
        <f t="shared" ref="B374" si="91">B375+B376</f>
        <v>708.3</v>
      </c>
      <c r="C374" s="34"/>
      <c r="D374" s="94" t="s">
        <v>60</v>
      </c>
    </row>
    <row r="375" spans="1:4" ht="15.75" x14ac:dyDescent="0.25">
      <c r="A375" s="24" t="s">
        <v>61</v>
      </c>
      <c r="B375" s="34">
        <v>260.10000000000002</v>
      </c>
      <c r="C375" s="34"/>
      <c r="D375" s="97" t="s">
        <v>199</v>
      </c>
    </row>
    <row r="376" spans="1:4" ht="15.75" x14ac:dyDescent="0.25">
      <c r="A376" s="24" t="s">
        <v>62</v>
      </c>
      <c r="B376" s="34">
        <v>448.2</v>
      </c>
      <c r="C376" s="34"/>
      <c r="D376" s="97" t="s">
        <v>200</v>
      </c>
    </row>
    <row r="377" spans="1:4" ht="15.75" x14ac:dyDescent="0.25">
      <c r="A377" s="2" t="s">
        <v>63</v>
      </c>
      <c r="B377" s="34">
        <f t="shared" ref="B377" si="92">B378+B379</f>
        <v>251.9</v>
      </c>
      <c r="C377" s="34"/>
      <c r="D377" s="91" t="s">
        <v>64</v>
      </c>
    </row>
    <row r="378" spans="1:4" ht="15.75" x14ac:dyDescent="0.25">
      <c r="A378" s="22" t="s">
        <v>65</v>
      </c>
      <c r="B378" s="34">
        <v>119.4</v>
      </c>
      <c r="C378" s="34"/>
      <c r="D378" s="89" t="s">
        <v>66</v>
      </c>
    </row>
    <row r="379" spans="1:4" ht="15.75" x14ac:dyDescent="0.25">
      <c r="A379" s="22" t="s">
        <v>67</v>
      </c>
      <c r="B379" s="34">
        <f t="shared" ref="B379" si="93">B380-B383</f>
        <v>132.5</v>
      </c>
      <c r="C379" s="34"/>
      <c r="D379" s="89" t="s">
        <v>68</v>
      </c>
    </row>
    <row r="380" spans="1:4" ht="15.75" x14ac:dyDescent="0.25">
      <c r="A380" s="23" t="s">
        <v>182</v>
      </c>
      <c r="B380" s="34">
        <f t="shared" ref="B380" si="94">B381+B382</f>
        <v>142.69999999999999</v>
      </c>
      <c r="C380" s="34"/>
      <c r="D380" s="89" t="s">
        <v>69</v>
      </c>
    </row>
    <row r="381" spans="1:4" ht="15.75" x14ac:dyDescent="0.25">
      <c r="A381" s="25" t="s">
        <v>180</v>
      </c>
      <c r="B381" s="34">
        <v>0</v>
      </c>
      <c r="C381" s="34"/>
      <c r="D381" s="94" t="s">
        <v>70</v>
      </c>
    </row>
    <row r="382" spans="1:4" ht="15.75" x14ac:dyDescent="0.25">
      <c r="A382" s="25" t="s">
        <v>181</v>
      </c>
      <c r="B382" s="34">
        <v>142.69999999999999</v>
      </c>
      <c r="C382" s="34"/>
      <c r="D382" s="97" t="s">
        <v>71</v>
      </c>
    </row>
    <row r="383" spans="1:4" ht="15.75" x14ac:dyDescent="0.25">
      <c r="A383" s="23" t="s">
        <v>183</v>
      </c>
      <c r="B383" s="34">
        <f t="shared" ref="B383" si="95">B384+B385</f>
        <v>10.199999999999999</v>
      </c>
      <c r="C383" s="34"/>
      <c r="D383" s="89" t="s">
        <v>72</v>
      </c>
    </row>
    <row r="384" spans="1:4" ht="15.75" x14ac:dyDescent="0.25">
      <c r="A384" s="25" t="s">
        <v>184</v>
      </c>
      <c r="B384" s="34">
        <v>0</v>
      </c>
      <c r="C384" s="34"/>
      <c r="D384" s="94" t="s">
        <v>73</v>
      </c>
    </row>
    <row r="385" spans="1:4" ht="15.75" x14ac:dyDescent="0.25">
      <c r="A385" s="25" t="s">
        <v>185</v>
      </c>
      <c r="B385" s="34">
        <f t="shared" ref="B385" si="96">B386+B387</f>
        <v>10.199999999999999</v>
      </c>
      <c r="C385" s="34"/>
      <c r="D385" s="97" t="s">
        <v>74</v>
      </c>
    </row>
    <row r="386" spans="1:4" ht="15.75" x14ac:dyDescent="0.25">
      <c r="A386" s="21" t="s">
        <v>193</v>
      </c>
      <c r="B386" s="34">
        <v>0</v>
      </c>
      <c r="C386" s="34"/>
      <c r="D386" s="89" t="s">
        <v>75</v>
      </c>
    </row>
    <row r="387" spans="1:4" ht="15.75" x14ac:dyDescent="0.25">
      <c r="A387" s="21" t="s">
        <v>194</v>
      </c>
      <c r="B387" s="34">
        <v>10.199999999999999</v>
      </c>
      <c r="C387" s="34"/>
      <c r="D387" s="89" t="s">
        <v>76</v>
      </c>
    </row>
    <row r="388" spans="1:4" ht="16.5" customHeight="1" x14ac:dyDescent="0.25">
      <c r="A388" s="118" t="s">
        <v>77</v>
      </c>
      <c r="B388" s="64"/>
      <c r="C388" s="64"/>
      <c r="D388" s="119" t="s">
        <v>78</v>
      </c>
    </row>
    <row r="389" spans="1:4" ht="43.5" customHeight="1" x14ac:dyDescent="0.25">
      <c r="A389" s="120" t="s">
        <v>286</v>
      </c>
      <c r="B389" s="121"/>
      <c r="C389" s="122"/>
      <c r="D389" s="123" t="s">
        <v>281</v>
      </c>
    </row>
    <row r="390" spans="1:4" ht="15.75" x14ac:dyDescent="0.25">
      <c r="A390" s="124" t="s">
        <v>190</v>
      </c>
      <c r="B390" s="122"/>
      <c r="C390" s="122"/>
      <c r="D390" s="125" t="s">
        <v>189</v>
      </c>
    </row>
    <row r="391" spans="1:4" ht="18.75" x14ac:dyDescent="0.3">
      <c r="A391" s="171" t="s">
        <v>243</v>
      </c>
      <c r="B391" s="171"/>
      <c r="C391" s="171"/>
      <c r="D391" s="171"/>
    </row>
    <row r="392" spans="1:4" ht="18.75" x14ac:dyDescent="0.3">
      <c r="A392" s="171" t="s">
        <v>244</v>
      </c>
      <c r="B392" s="171"/>
      <c r="C392" s="171"/>
      <c r="D392" s="171"/>
    </row>
    <row r="393" spans="1:4" ht="15.75" x14ac:dyDescent="0.25">
      <c r="A393" s="126" t="s">
        <v>79</v>
      </c>
      <c r="B393" s="179"/>
      <c r="C393" s="179"/>
      <c r="D393" s="117" t="s">
        <v>214</v>
      </c>
    </row>
    <row r="394" spans="1:4" ht="15.75" x14ac:dyDescent="0.25">
      <c r="A394" s="2" t="s">
        <v>1</v>
      </c>
      <c r="B394" s="53" t="s">
        <v>2</v>
      </c>
      <c r="C394" s="53" t="s">
        <v>3</v>
      </c>
      <c r="D394" s="89" t="s">
        <v>80</v>
      </c>
    </row>
    <row r="395" spans="1:4" ht="15.75" x14ac:dyDescent="0.25">
      <c r="A395" s="4" t="s">
        <v>81</v>
      </c>
      <c r="B395" s="34">
        <f t="shared" ref="B395" si="97">B396-B397</f>
        <v>-0.2</v>
      </c>
      <c r="C395" s="34"/>
      <c r="D395" s="92" t="s">
        <v>82</v>
      </c>
    </row>
    <row r="396" spans="1:4" ht="15.75" x14ac:dyDescent="0.25">
      <c r="A396" s="2" t="s">
        <v>83</v>
      </c>
      <c r="B396" s="34">
        <v>0.2</v>
      </c>
      <c r="C396" s="34"/>
      <c r="D396" s="89" t="s">
        <v>84</v>
      </c>
    </row>
    <row r="397" spans="1:4" ht="15.75" x14ac:dyDescent="0.25">
      <c r="A397" s="2" t="s">
        <v>85</v>
      </c>
      <c r="B397" s="34">
        <v>0.4</v>
      </c>
      <c r="C397" s="34"/>
      <c r="D397" s="93" t="s">
        <v>86</v>
      </c>
    </row>
    <row r="398" spans="1:4" ht="15.75" x14ac:dyDescent="0.25">
      <c r="A398" s="98" t="s">
        <v>87</v>
      </c>
      <c r="B398" s="34">
        <f t="shared" ref="B398" si="98">B399+B402+B417+B433</f>
        <v>-6442.8000000000011</v>
      </c>
      <c r="C398" s="34"/>
      <c r="D398" s="92" t="s">
        <v>88</v>
      </c>
    </row>
    <row r="399" spans="1:4" ht="15.75" x14ac:dyDescent="0.25">
      <c r="A399" s="40" t="s">
        <v>89</v>
      </c>
      <c r="B399" s="34">
        <f t="shared" ref="B399" si="99">B400-B401</f>
        <v>1622.8999999999999</v>
      </c>
      <c r="C399" s="34"/>
      <c r="D399" s="91" t="s">
        <v>90</v>
      </c>
    </row>
    <row r="400" spans="1:4" ht="15.75" x14ac:dyDescent="0.25">
      <c r="A400" s="2" t="s">
        <v>91</v>
      </c>
      <c r="B400" s="34">
        <v>33.299999999999997</v>
      </c>
      <c r="C400" s="34"/>
      <c r="D400" s="91" t="s">
        <v>92</v>
      </c>
    </row>
    <row r="401" spans="1:4" ht="15.75" x14ac:dyDescent="0.25">
      <c r="A401" s="2" t="s">
        <v>93</v>
      </c>
      <c r="B401" s="34">
        <v>-1589.6</v>
      </c>
      <c r="C401" s="34"/>
      <c r="D401" s="91" t="s">
        <v>94</v>
      </c>
    </row>
    <row r="402" spans="1:4" ht="15.75" x14ac:dyDescent="0.25">
      <c r="A402" s="40" t="s">
        <v>95</v>
      </c>
      <c r="B402" s="34">
        <f t="shared" ref="B402" si="100">B403-B410</f>
        <v>-67.200000000000102</v>
      </c>
      <c r="C402" s="34"/>
      <c r="D402" s="92" t="s">
        <v>96</v>
      </c>
    </row>
    <row r="403" spans="1:4" ht="15.75" x14ac:dyDescent="0.25">
      <c r="A403" s="99" t="s">
        <v>97</v>
      </c>
      <c r="B403" s="34">
        <f t="shared" ref="B403" si="101">B404+B407</f>
        <v>-96.800000000000097</v>
      </c>
      <c r="C403" s="34"/>
      <c r="D403" s="91" t="s">
        <v>98</v>
      </c>
    </row>
    <row r="404" spans="1:4" ht="15.75" x14ac:dyDescent="0.25">
      <c r="A404" s="40" t="s">
        <v>99</v>
      </c>
      <c r="B404" s="34">
        <f t="shared" ref="B404" si="102">B405-B406</f>
        <v>-101.40000000000009</v>
      </c>
      <c r="C404" s="34"/>
      <c r="D404" s="92" t="s">
        <v>100</v>
      </c>
    </row>
    <row r="405" spans="1:4" ht="15.75" x14ac:dyDescent="0.25">
      <c r="A405" s="41" t="s">
        <v>101</v>
      </c>
      <c r="B405" s="34">
        <v>1298</v>
      </c>
      <c r="C405" s="34"/>
      <c r="D405" s="91" t="s">
        <v>102</v>
      </c>
    </row>
    <row r="406" spans="1:4" ht="15.75" x14ac:dyDescent="0.25">
      <c r="A406" s="41" t="s">
        <v>103</v>
      </c>
      <c r="B406" s="34">
        <v>1399.4</v>
      </c>
      <c r="C406" s="34"/>
      <c r="D406" s="91" t="s">
        <v>104</v>
      </c>
    </row>
    <row r="407" spans="1:4" ht="15.75" x14ac:dyDescent="0.25">
      <c r="A407" s="40" t="s">
        <v>105</v>
      </c>
      <c r="B407" s="34">
        <f t="shared" ref="B407" si="103">B408-B409</f>
        <v>4.5999999999999996</v>
      </c>
      <c r="C407" s="34"/>
      <c r="D407" s="92" t="s">
        <v>106</v>
      </c>
    </row>
    <row r="408" spans="1:4" ht="15.75" x14ac:dyDescent="0.25">
      <c r="A408" s="41" t="s">
        <v>107</v>
      </c>
      <c r="B408" s="34">
        <v>4.5999999999999996</v>
      </c>
      <c r="C408" s="34"/>
      <c r="D408" s="91" t="s">
        <v>102</v>
      </c>
    </row>
    <row r="409" spans="1:4" ht="15.75" x14ac:dyDescent="0.25">
      <c r="A409" s="41" t="s">
        <v>108</v>
      </c>
      <c r="B409" s="34">
        <v>0</v>
      </c>
      <c r="C409" s="34"/>
      <c r="D409" s="91" t="s">
        <v>104</v>
      </c>
    </row>
    <row r="410" spans="1:4" ht="15.75" x14ac:dyDescent="0.25">
      <c r="A410" s="99" t="s">
        <v>109</v>
      </c>
      <c r="B410" s="34">
        <f t="shared" ref="B410" si="104">B411+B414</f>
        <v>-29.6</v>
      </c>
      <c r="C410" s="34"/>
      <c r="D410" s="93" t="s">
        <v>110</v>
      </c>
    </row>
    <row r="411" spans="1:4" ht="15.75" x14ac:dyDescent="0.25">
      <c r="A411" s="41" t="s">
        <v>111</v>
      </c>
      <c r="B411" s="34">
        <f t="shared" ref="B411" si="105">B412-B413</f>
        <v>0</v>
      </c>
      <c r="C411" s="34"/>
      <c r="D411" s="91" t="s">
        <v>100</v>
      </c>
    </row>
    <row r="412" spans="1:4" ht="15.75" x14ac:dyDescent="0.25">
      <c r="A412" s="41" t="s">
        <v>112</v>
      </c>
      <c r="B412" s="34">
        <v>0</v>
      </c>
      <c r="C412" s="34"/>
      <c r="D412" s="91" t="s">
        <v>102</v>
      </c>
    </row>
    <row r="413" spans="1:4" ht="15.75" x14ac:dyDescent="0.25">
      <c r="A413" s="41" t="s">
        <v>108</v>
      </c>
      <c r="B413" s="34">
        <v>0</v>
      </c>
      <c r="C413" s="34"/>
      <c r="D413" s="91" t="s">
        <v>104</v>
      </c>
    </row>
    <row r="414" spans="1:4" ht="15.75" x14ac:dyDescent="0.25">
      <c r="A414" s="42" t="s">
        <v>113</v>
      </c>
      <c r="B414" s="34">
        <f t="shared" ref="B414" si="106">B415-B416</f>
        <v>-29.6</v>
      </c>
      <c r="C414" s="34"/>
      <c r="D414" s="91" t="s">
        <v>106</v>
      </c>
    </row>
    <row r="415" spans="1:4" ht="15.75" x14ac:dyDescent="0.25">
      <c r="A415" s="41" t="s">
        <v>112</v>
      </c>
      <c r="B415" s="34">
        <v>0.2</v>
      </c>
      <c r="C415" s="34"/>
      <c r="D415" s="91" t="s">
        <v>114</v>
      </c>
    </row>
    <row r="416" spans="1:4" ht="15.75" x14ac:dyDescent="0.25">
      <c r="A416" s="41" t="s">
        <v>115</v>
      </c>
      <c r="B416" s="34">
        <v>29.8</v>
      </c>
      <c r="C416" s="34"/>
      <c r="D416" s="91" t="s">
        <v>116</v>
      </c>
    </row>
    <row r="417" spans="1:4" ht="15.75" x14ac:dyDescent="0.25">
      <c r="A417" s="40" t="s">
        <v>117</v>
      </c>
      <c r="B417" s="34">
        <f t="shared" ref="B417" si="107">B418+B429+B432</f>
        <v>-5583.3</v>
      </c>
      <c r="C417" s="34"/>
      <c r="D417" s="92" t="s">
        <v>118</v>
      </c>
    </row>
    <row r="418" spans="1:4" ht="15.75" x14ac:dyDescent="0.25">
      <c r="A418" s="43" t="s">
        <v>119</v>
      </c>
      <c r="B418" s="34">
        <f t="shared" ref="B418" si="108">B419-B424</f>
        <v>-3667.9</v>
      </c>
      <c r="C418" s="34"/>
      <c r="D418" s="89" t="s">
        <v>120</v>
      </c>
    </row>
    <row r="419" spans="1:4" ht="15.75" x14ac:dyDescent="0.25">
      <c r="A419" s="99" t="s">
        <v>121</v>
      </c>
      <c r="B419" s="34">
        <f t="shared" ref="B419" si="109">B420+B421+B422+B423</f>
        <v>-4335.5</v>
      </c>
      <c r="C419" s="34"/>
      <c r="D419" s="91" t="s">
        <v>122</v>
      </c>
    </row>
    <row r="420" spans="1:4" ht="15.75" x14ac:dyDescent="0.25">
      <c r="A420" s="101" t="s">
        <v>123</v>
      </c>
      <c r="B420" s="34">
        <v>0</v>
      </c>
      <c r="C420" s="34"/>
      <c r="D420" s="91" t="s">
        <v>124</v>
      </c>
    </row>
    <row r="421" spans="1:4" ht="15.75" x14ac:dyDescent="0.25">
      <c r="A421" s="44" t="s">
        <v>125</v>
      </c>
      <c r="B421" s="34">
        <v>-2812.1</v>
      </c>
      <c r="C421" s="34"/>
      <c r="D421" s="91" t="s">
        <v>126</v>
      </c>
    </row>
    <row r="422" spans="1:4" ht="15.75" x14ac:dyDescent="0.25">
      <c r="A422" s="101" t="s">
        <v>127</v>
      </c>
      <c r="B422" s="34">
        <v>-1523.4</v>
      </c>
      <c r="C422" s="34"/>
      <c r="D422" s="91" t="s">
        <v>128</v>
      </c>
    </row>
    <row r="423" spans="1:4" ht="15.75" x14ac:dyDescent="0.25">
      <c r="A423" s="101" t="s">
        <v>129</v>
      </c>
      <c r="B423" s="34">
        <v>0</v>
      </c>
      <c r="C423" s="34"/>
      <c r="D423" s="91" t="s">
        <v>130</v>
      </c>
    </row>
    <row r="424" spans="1:4" ht="15.75" x14ac:dyDescent="0.25">
      <c r="A424" s="99" t="s">
        <v>109</v>
      </c>
      <c r="B424" s="34">
        <f t="shared" ref="B424" si="110">B425+B426+B427+B428</f>
        <v>-667.6</v>
      </c>
      <c r="C424" s="34"/>
      <c r="D424" s="93" t="s">
        <v>131</v>
      </c>
    </row>
    <row r="425" spans="1:4" ht="15.75" x14ac:dyDescent="0.25">
      <c r="A425" s="102" t="s">
        <v>132</v>
      </c>
      <c r="B425" s="34">
        <v>-1505.8</v>
      </c>
      <c r="C425" s="34"/>
      <c r="D425" s="91" t="s">
        <v>133</v>
      </c>
    </row>
    <row r="426" spans="1:4" ht="15.75" x14ac:dyDescent="0.25">
      <c r="A426" s="101" t="s">
        <v>134</v>
      </c>
      <c r="B426" s="34">
        <v>1482.8</v>
      </c>
      <c r="C426" s="34"/>
      <c r="D426" s="91" t="s">
        <v>135</v>
      </c>
    </row>
    <row r="427" spans="1:4" ht="15.75" x14ac:dyDescent="0.25">
      <c r="A427" s="101" t="s">
        <v>136</v>
      </c>
      <c r="B427" s="34">
        <v>-644.6</v>
      </c>
      <c r="C427" s="34"/>
      <c r="D427" s="91" t="s">
        <v>137</v>
      </c>
    </row>
    <row r="428" spans="1:4" ht="15.75" x14ac:dyDescent="0.25">
      <c r="A428" s="101" t="s">
        <v>127</v>
      </c>
      <c r="B428" s="34">
        <v>0</v>
      </c>
      <c r="C428" s="34"/>
      <c r="D428" s="91" t="s">
        <v>128</v>
      </c>
    </row>
    <row r="429" spans="1:4" ht="32.25" customHeight="1" x14ac:dyDescent="0.25">
      <c r="A429" s="45" t="s">
        <v>138</v>
      </c>
      <c r="B429" s="34">
        <f t="shared" ref="B429" si="111">B430-B431</f>
        <v>-1917.4</v>
      </c>
      <c r="C429" s="34"/>
      <c r="D429" s="103" t="s">
        <v>233</v>
      </c>
    </row>
    <row r="430" spans="1:4" ht="15.75" x14ac:dyDescent="0.25">
      <c r="A430" s="99" t="s">
        <v>140</v>
      </c>
      <c r="B430" s="34">
        <v>-1976.5</v>
      </c>
      <c r="C430" s="34"/>
      <c r="D430" s="89" t="s">
        <v>141</v>
      </c>
    </row>
    <row r="431" spans="1:4" ht="15.75" x14ac:dyDescent="0.25">
      <c r="A431" s="99" t="s">
        <v>142</v>
      </c>
      <c r="B431" s="34">
        <v>-59.1</v>
      </c>
      <c r="C431" s="34"/>
      <c r="D431" s="89" t="s">
        <v>143</v>
      </c>
    </row>
    <row r="432" spans="1:4" ht="15.75" x14ac:dyDescent="0.25">
      <c r="A432" s="46" t="s">
        <v>144</v>
      </c>
      <c r="B432" s="34">
        <v>2</v>
      </c>
      <c r="C432" s="34"/>
      <c r="D432" s="89" t="s">
        <v>145</v>
      </c>
    </row>
    <row r="433" spans="1:4" ht="15.75" x14ac:dyDescent="0.25">
      <c r="A433" s="47" t="s">
        <v>146</v>
      </c>
      <c r="B433" s="34">
        <f t="shared" ref="B433" si="112">B436</f>
        <v>-2415.2000000000003</v>
      </c>
      <c r="C433" s="34"/>
      <c r="D433" s="91" t="s">
        <v>147</v>
      </c>
    </row>
    <row r="434" spans="1:4" ht="15.75" x14ac:dyDescent="0.25">
      <c r="A434" s="41" t="s">
        <v>148</v>
      </c>
      <c r="B434" s="34">
        <f t="shared" ref="B434:B435" si="113">B435</f>
        <v>-2415.2000000000003</v>
      </c>
      <c r="C434" s="34"/>
      <c r="D434" s="91" t="s">
        <v>149</v>
      </c>
    </row>
    <row r="435" spans="1:4" ht="15.75" x14ac:dyDescent="0.25">
      <c r="A435" s="104" t="s">
        <v>150</v>
      </c>
      <c r="B435" s="34">
        <f t="shared" si="113"/>
        <v>-2415.2000000000003</v>
      </c>
      <c r="C435" s="34"/>
      <c r="D435" s="91" t="s">
        <v>151</v>
      </c>
    </row>
    <row r="436" spans="1:4" ht="15.75" x14ac:dyDescent="0.25">
      <c r="A436" s="104" t="s">
        <v>152</v>
      </c>
      <c r="B436" s="34">
        <f t="shared" ref="B436" si="114">B437+B438+B439+B440</f>
        <v>-2415.2000000000003</v>
      </c>
      <c r="C436" s="34"/>
      <c r="D436" s="91" t="s">
        <v>153</v>
      </c>
    </row>
    <row r="437" spans="1:4" ht="15.75" x14ac:dyDescent="0.25">
      <c r="A437" s="105" t="s">
        <v>154</v>
      </c>
      <c r="B437" s="34">
        <v>0</v>
      </c>
      <c r="C437" s="34"/>
      <c r="D437" s="106" t="s">
        <v>155</v>
      </c>
    </row>
    <row r="438" spans="1:4" ht="15.75" x14ac:dyDescent="0.25">
      <c r="A438" s="105" t="s">
        <v>156</v>
      </c>
      <c r="B438" s="34">
        <v>-139.1</v>
      </c>
      <c r="C438" s="34"/>
      <c r="D438" s="106" t="s">
        <v>157</v>
      </c>
    </row>
    <row r="439" spans="1:4" ht="15.75" x14ac:dyDescent="0.25">
      <c r="A439" s="105" t="s">
        <v>158</v>
      </c>
      <c r="B439" s="34">
        <v>0</v>
      </c>
      <c r="C439" s="34"/>
      <c r="D439" s="106" t="s">
        <v>159</v>
      </c>
    </row>
    <row r="440" spans="1:4" ht="15.75" x14ac:dyDescent="0.25">
      <c r="A440" s="105" t="s">
        <v>160</v>
      </c>
      <c r="B440" s="34">
        <f>B441+B444</f>
        <v>-2276.1000000000004</v>
      </c>
      <c r="C440" s="34"/>
      <c r="D440" s="106" t="s">
        <v>161</v>
      </c>
    </row>
    <row r="441" spans="1:4" ht="15.75" x14ac:dyDescent="0.25">
      <c r="A441" s="107" t="s">
        <v>162</v>
      </c>
      <c r="B441" s="34">
        <f t="shared" ref="B441" si="115">B442+B443</f>
        <v>3739.5</v>
      </c>
      <c r="C441" s="34"/>
      <c r="D441" s="108" t="s">
        <v>163</v>
      </c>
    </row>
    <row r="442" spans="1:4" ht="15.75" x14ac:dyDescent="0.25">
      <c r="A442" s="109" t="s">
        <v>164</v>
      </c>
      <c r="B442" s="34">
        <v>3585.9</v>
      </c>
      <c r="C442" s="34"/>
      <c r="D442" s="94" t="s">
        <v>165</v>
      </c>
    </row>
    <row r="443" spans="1:4" ht="15.75" x14ac:dyDescent="0.25">
      <c r="A443" s="109" t="s">
        <v>166</v>
      </c>
      <c r="B443" s="34">
        <v>153.6</v>
      </c>
      <c r="C443" s="34"/>
      <c r="D443" s="89" t="s">
        <v>167</v>
      </c>
    </row>
    <row r="444" spans="1:4" ht="15.75" x14ac:dyDescent="0.25">
      <c r="A444" s="107" t="s">
        <v>168</v>
      </c>
      <c r="B444" s="34">
        <f t="shared" ref="B444" si="116">B445+B446+B447</f>
        <v>-6015.6</v>
      </c>
      <c r="C444" s="34"/>
      <c r="D444" s="108" t="s">
        <v>169</v>
      </c>
    </row>
    <row r="445" spans="1:4" ht="15.75" x14ac:dyDescent="0.25">
      <c r="A445" s="110" t="s">
        <v>170</v>
      </c>
      <c r="B445" s="34">
        <v>0</v>
      </c>
      <c r="C445" s="34"/>
      <c r="D445" s="89" t="s">
        <v>171</v>
      </c>
    </row>
    <row r="446" spans="1:4" ht="15.75" x14ac:dyDescent="0.25">
      <c r="A446" s="110" t="s">
        <v>172</v>
      </c>
      <c r="B446" s="34">
        <v>0</v>
      </c>
      <c r="C446" s="34"/>
      <c r="D446" s="89" t="s">
        <v>173</v>
      </c>
    </row>
    <row r="447" spans="1:4" ht="45" customHeight="1" x14ac:dyDescent="0.25">
      <c r="A447" s="48" t="s">
        <v>226</v>
      </c>
      <c r="B447" s="34">
        <v>-6015.6</v>
      </c>
      <c r="C447" s="34"/>
      <c r="D447" s="111" t="s">
        <v>232</v>
      </c>
    </row>
    <row r="448" spans="1:4" ht="15.75" x14ac:dyDescent="0.25">
      <c r="A448" s="107" t="s">
        <v>176</v>
      </c>
      <c r="B448" s="34">
        <v>0</v>
      </c>
      <c r="C448" s="34"/>
      <c r="D448" s="108" t="s">
        <v>177</v>
      </c>
    </row>
    <row r="449" spans="1:9" ht="48.75" customHeight="1" x14ac:dyDescent="0.25">
      <c r="A449" s="49" t="s">
        <v>234</v>
      </c>
      <c r="B449" s="34">
        <f t="shared" ref="B449" si="117">B398-(B346+B395)</f>
        <v>-3968.7439834699999</v>
      </c>
      <c r="C449" s="34"/>
      <c r="D449" s="112" t="s">
        <v>198</v>
      </c>
    </row>
    <row r="450" spans="1:9" x14ac:dyDescent="0.25">
      <c r="A450" s="113"/>
      <c r="B450" s="113"/>
      <c r="C450" s="113"/>
      <c r="D450" s="113"/>
    </row>
    <row r="451" spans="1:9" ht="51.75" customHeight="1" x14ac:dyDescent="0.25">
      <c r="A451" s="133" t="s">
        <v>179</v>
      </c>
      <c r="B451" s="113"/>
      <c r="C451" s="113"/>
      <c r="D451" s="115" t="s">
        <v>235</v>
      </c>
    </row>
    <row r="452" spans="1:9" x14ac:dyDescent="0.25">
      <c r="A452" s="113"/>
      <c r="B452" s="113"/>
      <c r="C452" s="113"/>
      <c r="D452" s="113"/>
    </row>
    <row r="453" spans="1:9" x14ac:dyDescent="0.25">
      <c r="A453" s="113"/>
      <c r="B453" s="113"/>
      <c r="C453" s="113"/>
      <c r="D453" s="113"/>
    </row>
    <row r="454" spans="1:9" x14ac:dyDescent="0.25">
      <c r="A454" s="113"/>
      <c r="B454" s="113"/>
      <c r="C454" s="113"/>
      <c r="D454" s="113"/>
    </row>
    <row r="455" spans="1:9" x14ac:dyDescent="0.25">
      <c r="A455" s="113"/>
      <c r="B455" s="113"/>
      <c r="C455" s="113"/>
      <c r="D455" s="113"/>
    </row>
    <row r="456" spans="1:9" x14ac:dyDescent="0.25">
      <c r="A456" s="113"/>
      <c r="B456" s="113"/>
      <c r="C456" s="113"/>
      <c r="D456" s="113"/>
    </row>
    <row r="457" spans="1:9" x14ac:dyDescent="0.25">
      <c r="A457" s="113"/>
      <c r="B457" s="113"/>
      <c r="C457" s="113"/>
      <c r="D457" s="113"/>
    </row>
    <row r="458" spans="1:9" x14ac:dyDescent="0.25">
      <c r="A458" s="113"/>
      <c r="B458" s="113"/>
      <c r="C458" s="113"/>
      <c r="D458" s="113"/>
    </row>
    <row r="459" spans="1:9" ht="18.75" x14ac:dyDescent="0.3">
      <c r="A459" s="171" t="s">
        <v>245</v>
      </c>
      <c r="B459" s="171"/>
      <c r="C459" s="171"/>
      <c r="D459" s="171"/>
    </row>
    <row r="460" spans="1:9" ht="18.75" x14ac:dyDescent="0.3">
      <c r="A460" s="171" t="s">
        <v>246</v>
      </c>
      <c r="B460" s="171"/>
      <c r="C460" s="171"/>
      <c r="D460" s="171"/>
    </row>
    <row r="461" spans="1:9" x14ac:dyDescent="0.25">
      <c r="A461" s="113"/>
      <c r="B461" s="113"/>
      <c r="C461" s="113"/>
      <c r="D461" s="113"/>
    </row>
    <row r="462" spans="1:9" ht="15.75" x14ac:dyDescent="0.25">
      <c r="A462" s="134" t="s">
        <v>0</v>
      </c>
      <c r="B462" s="135"/>
      <c r="C462" s="135"/>
      <c r="D462" s="117" t="s">
        <v>214</v>
      </c>
    </row>
    <row r="463" spans="1:9" ht="15.75" x14ac:dyDescent="0.25">
      <c r="A463" s="2" t="s">
        <v>1</v>
      </c>
      <c r="B463" s="136" t="s">
        <v>2</v>
      </c>
      <c r="C463" s="136" t="s">
        <v>3</v>
      </c>
      <c r="D463" s="93" t="s">
        <v>4</v>
      </c>
    </row>
    <row r="464" spans="1:9" ht="15.75" x14ac:dyDescent="0.25">
      <c r="A464" s="4" t="s">
        <v>5</v>
      </c>
      <c r="B464" s="88">
        <f>B465+B485+B488+B495</f>
        <v>-2761.9000000000037</v>
      </c>
      <c r="C464" s="88"/>
      <c r="D464" s="92" t="s">
        <v>6</v>
      </c>
      <c r="F464" s="81"/>
      <c r="G464" s="81"/>
      <c r="H464" s="39"/>
      <c r="I464" s="39"/>
    </row>
    <row r="465" spans="1:9" ht="15.75" x14ac:dyDescent="0.25">
      <c r="A465" s="2" t="s">
        <v>7</v>
      </c>
      <c r="B465" s="74">
        <f>B466-B474</f>
        <v>10990.299999999996</v>
      </c>
      <c r="C465" s="74"/>
      <c r="D465" s="92" t="s">
        <v>8</v>
      </c>
      <c r="F465" s="81"/>
      <c r="G465" s="81"/>
      <c r="H465" s="39"/>
      <c r="I465" s="39"/>
    </row>
    <row r="466" spans="1:9" ht="15.75" x14ac:dyDescent="0.25">
      <c r="A466" s="16" t="s">
        <v>9</v>
      </c>
      <c r="B466" s="74">
        <f>B467+B470+B473</f>
        <v>51337.499999999993</v>
      </c>
      <c r="C466" s="74"/>
      <c r="D466" s="100" t="s">
        <v>10</v>
      </c>
      <c r="F466" s="81"/>
      <c r="G466" s="81"/>
      <c r="H466" s="39"/>
      <c r="I466" s="39"/>
    </row>
    <row r="467" spans="1:9" ht="15.75" x14ac:dyDescent="0.25">
      <c r="A467" s="17" t="s">
        <v>11</v>
      </c>
      <c r="B467" s="74">
        <f>B468+B469</f>
        <v>50948.2</v>
      </c>
      <c r="C467" s="74"/>
      <c r="D467" s="90" t="s">
        <v>12</v>
      </c>
      <c r="F467" s="81"/>
      <c r="G467" s="81"/>
      <c r="H467" s="39"/>
      <c r="I467" s="39"/>
    </row>
    <row r="468" spans="1:9" ht="15.75" x14ac:dyDescent="0.25">
      <c r="A468" s="17" t="s">
        <v>13</v>
      </c>
      <c r="B468" s="74">
        <v>50948.2</v>
      </c>
      <c r="C468" s="74"/>
      <c r="D468" s="90" t="s">
        <v>14</v>
      </c>
      <c r="F468" s="81"/>
      <c r="G468" s="81"/>
      <c r="H468" s="39"/>
      <c r="I468" s="39"/>
    </row>
    <row r="469" spans="1:9" ht="15.75" x14ac:dyDescent="0.25">
      <c r="A469" s="17" t="s">
        <v>15</v>
      </c>
      <c r="B469" s="74">
        <v>0</v>
      </c>
      <c r="C469" s="74"/>
      <c r="D469" s="90" t="s">
        <v>16</v>
      </c>
      <c r="F469" s="81"/>
      <c r="G469" s="81"/>
      <c r="H469" s="39"/>
      <c r="I469" s="39"/>
    </row>
    <row r="470" spans="1:9" ht="15.75" x14ac:dyDescent="0.25">
      <c r="A470" s="17" t="s">
        <v>17</v>
      </c>
      <c r="B470" s="74">
        <f>B471+B472</f>
        <v>198.2</v>
      </c>
      <c r="C470" s="74"/>
      <c r="D470" s="90" t="s">
        <v>18</v>
      </c>
      <c r="F470" s="81"/>
      <c r="G470" s="81"/>
      <c r="H470" s="39"/>
      <c r="I470" s="39"/>
    </row>
    <row r="471" spans="1:9" ht="15.75" x14ac:dyDescent="0.25">
      <c r="A471" s="17" t="s">
        <v>19</v>
      </c>
      <c r="B471" s="74">
        <v>153.19999999999999</v>
      </c>
      <c r="C471" s="74"/>
      <c r="D471" s="90" t="s">
        <v>20</v>
      </c>
      <c r="F471" s="81"/>
      <c r="G471" s="81"/>
      <c r="H471" s="39"/>
      <c r="I471" s="39"/>
    </row>
    <row r="472" spans="1:9" ht="15.75" x14ac:dyDescent="0.25">
      <c r="A472" s="17" t="s">
        <v>15</v>
      </c>
      <c r="B472" s="74">
        <v>45</v>
      </c>
      <c r="C472" s="74"/>
      <c r="D472" s="90" t="s">
        <v>16</v>
      </c>
      <c r="F472" s="81"/>
      <c r="G472" s="81"/>
      <c r="H472" s="39"/>
      <c r="I472" s="39"/>
    </row>
    <row r="473" spans="1:9" ht="23.25" customHeight="1" x14ac:dyDescent="0.25">
      <c r="A473" s="18" t="s">
        <v>21</v>
      </c>
      <c r="B473" s="74">
        <v>191.10000000000002</v>
      </c>
      <c r="C473" s="74"/>
      <c r="D473" s="90" t="s">
        <v>22</v>
      </c>
      <c r="F473" s="81"/>
      <c r="G473" s="81"/>
      <c r="H473" s="39"/>
      <c r="I473" s="39"/>
    </row>
    <row r="474" spans="1:9" ht="15.75" x14ac:dyDescent="0.25">
      <c r="A474" s="67" t="s">
        <v>23</v>
      </c>
      <c r="B474" s="74">
        <f>B475+B481</f>
        <v>40347.199999999997</v>
      </c>
      <c r="C474" s="74">
        <f>C475+C481</f>
        <v>47467.100000000006</v>
      </c>
      <c r="D474" s="100" t="s">
        <v>24</v>
      </c>
      <c r="F474" s="81"/>
      <c r="G474" s="81"/>
      <c r="H474" s="39"/>
      <c r="I474" s="80"/>
    </row>
    <row r="475" spans="1:9" ht="15.75" x14ac:dyDescent="0.25">
      <c r="A475" s="19" t="s">
        <v>25</v>
      </c>
      <c r="B475" s="74">
        <f>B476+B477+B478+B479+B480</f>
        <v>8352.6999999999989</v>
      </c>
      <c r="C475" s="74">
        <f>C476+C477+C478+C479+C480</f>
        <v>9826.5</v>
      </c>
      <c r="D475" s="91" t="s">
        <v>26</v>
      </c>
      <c r="F475" s="81"/>
      <c r="G475" s="81"/>
      <c r="H475" s="39"/>
      <c r="I475" s="39"/>
    </row>
    <row r="476" spans="1:9" ht="15.75" x14ac:dyDescent="0.25">
      <c r="A476" s="20" t="s">
        <v>27</v>
      </c>
      <c r="B476" s="74">
        <v>1973.7999999999997</v>
      </c>
      <c r="C476" s="74">
        <v>2322</v>
      </c>
      <c r="D476" s="89" t="s">
        <v>28</v>
      </c>
      <c r="F476" s="81"/>
      <c r="G476" s="81"/>
      <c r="H476" s="39"/>
      <c r="I476" s="39"/>
    </row>
    <row r="477" spans="1:9" ht="15.75" x14ac:dyDescent="0.25">
      <c r="A477" s="20" t="s">
        <v>29</v>
      </c>
      <c r="B477" s="74">
        <v>3159.0999999999995</v>
      </c>
      <c r="C477" s="74">
        <v>3716.7</v>
      </c>
      <c r="D477" s="89" t="s">
        <v>30</v>
      </c>
      <c r="F477" s="81"/>
      <c r="G477" s="81"/>
      <c r="H477" s="39"/>
      <c r="I477" s="39"/>
    </row>
    <row r="478" spans="1:9" ht="15.75" x14ac:dyDescent="0.25">
      <c r="A478" s="19" t="s">
        <v>31</v>
      </c>
      <c r="B478" s="74">
        <v>1948.8000000000002</v>
      </c>
      <c r="C478" s="74">
        <v>2292.6</v>
      </c>
      <c r="D478" s="89" t="s">
        <v>32</v>
      </c>
      <c r="F478" s="81"/>
      <c r="G478" s="81"/>
      <c r="H478" s="39"/>
      <c r="I478" s="39"/>
    </row>
    <row r="479" spans="1:9" ht="15.75" x14ac:dyDescent="0.25">
      <c r="A479" s="19" t="s">
        <v>33</v>
      </c>
      <c r="B479" s="74">
        <v>1247.0999999999999</v>
      </c>
      <c r="C479" s="74">
        <v>1467.1</v>
      </c>
      <c r="D479" s="89" t="s">
        <v>34</v>
      </c>
      <c r="F479" s="81"/>
      <c r="G479" s="81"/>
      <c r="H479" s="39"/>
      <c r="I479" s="39"/>
    </row>
    <row r="480" spans="1:9" ht="15.75" x14ac:dyDescent="0.25">
      <c r="A480" s="19" t="s">
        <v>35</v>
      </c>
      <c r="B480" s="74">
        <v>23.9</v>
      </c>
      <c r="C480" s="74">
        <v>28.1</v>
      </c>
      <c r="D480" s="89" t="s">
        <v>36</v>
      </c>
      <c r="F480" s="81"/>
      <c r="G480" s="81"/>
      <c r="H480" s="39"/>
      <c r="I480" s="39"/>
    </row>
    <row r="481" spans="1:9" ht="15.75" x14ac:dyDescent="0.25">
      <c r="A481" s="19" t="s">
        <v>37</v>
      </c>
      <c r="B481" s="74">
        <f>B482+B483+B484</f>
        <v>31994.5</v>
      </c>
      <c r="C481" s="74">
        <f>C482+C483+C484</f>
        <v>37640.600000000006</v>
      </c>
      <c r="D481" s="91" t="s">
        <v>38</v>
      </c>
      <c r="F481" s="81"/>
      <c r="G481" s="81"/>
      <c r="H481" s="39"/>
      <c r="I481" s="39"/>
    </row>
    <row r="482" spans="1:9" ht="15.75" x14ac:dyDescent="0.25">
      <c r="A482" s="21" t="s">
        <v>39</v>
      </c>
      <c r="B482" s="50">
        <v>7998.7</v>
      </c>
      <c r="C482" s="50">
        <v>9410.2000000000007</v>
      </c>
      <c r="D482" s="89" t="s">
        <v>40</v>
      </c>
      <c r="F482" s="87"/>
      <c r="G482" s="87"/>
      <c r="H482" s="39"/>
      <c r="I482" s="39"/>
    </row>
    <row r="483" spans="1:9" ht="15.75" x14ac:dyDescent="0.25">
      <c r="A483" s="21" t="s">
        <v>41</v>
      </c>
      <c r="B483" s="74">
        <v>23995.8</v>
      </c>
      <c r="C483" s="74">
        <v>28230.400000000001</v>
      </c>
      <c r="D483" s="89" t="s">
        <v>42</v>
      </c>
      <c r="F483" s="81"/>
      <c r="G483" s="81"/>
      <c r="H483" s="39"/>
      <c r="I483" s="39"/>
    </row>
    <row r="484" spans="1:9" ht="15.75" x14ac:dyDescent="0.25">
      <c r="A484" s="21" t="s">
        <v>43</v>
      </c>
      <c r="B484" s="74">
        <v>0</v>
      </c>
      <c r="C484" s="74">
        <v>0</v>
      </c>
      <c r="D484" s="89" t="s">
        <v>44</v>
      </c>
      <c r="F484" s="81"/>
      <c r="G484" s="81"/>
      <c r="H484" s="39"/>
      <c r="I484" s="39"/>
    </row>
    <row r="485" spans="1:9" ht="15.75" x14ac:dyDescent="0.25">
      <c r="A485" s="2" t="s">
        <v>45</v>
      </c>
      <c r="B485" s="74">
        <f>B486-B487</f>
        <v>-12779.4</v>
      </c>
      <c r="C485" s="74"/>
      <c r="D485" s="92" t="s">
        <v>46</v>
      </c>
      <c r="F485" s="81"/>
      <c r="G485" s="81"/>
      <c r="H485" s="39"/>
      <c r="I485" s="39"/>
    </row>
    <row r="486" spans="1:9" ht="15.75" x14ac:dyDescent="0.25">
      <c r="A486" s="16" t="s">
        <v>47</v>
      </c>
      <c r="B486" s="74">
        <v>5033.1000000000004</v>
      </c>
      <c r="C486" s="74"/>
      <c r="D486" s="89" t="s">
        <v>48</v>
      </c>
      <c r="F486" s="81"/>
      <c r="G486" s="81"/>
      <c r="H486" s="39"/>
      <c r="I486" s="39"/>
    </row>
    <row r="487" spans="1:9" ht="15.75" x14ac:dyDescent="0.25">
      <c r="A487" s="16" t="s">
        <v>49</v>
      </c>
      <c r="B487" s="34">
        <v>17812.5</v>
      </c>
      <c r="C487" s="74"/>
      <c r="D487" s="93" t="s">
        <v>50</v>
      </c>
      <c r="F487" s="81"/>
      <c r="G487" s="81"/>
      <c r="H487" s="39"/>
      <c r="I487" s="39"/>
    </row>
    <row r="488" spans="1:9" ht="15.75" x14ac:dyDescent="0.25">
      <c r="A488" s="2" t="s">
        <v>51</v>
      </c>
      <c r="B488" s="74">
        <f>B489+B490</f>
        <v>-1516.2</v>
      </c>
      <c r="C488" s="74"/>
      <c r="D488" s="92" t="s">
        <v>52</v>
      </c>
      <c r="F488" s="81"/>
      <c r="G488" s="81"/>
      <c r="H488" s="39"/>
      <c r="I488" s="39"/>
    </row>
    <row r="489" spans="1:9" ht="15.75" x14ac:dyDescent="0.25">
      <c r="A489" s="22" t="s">
        <v>53</v>
      </c>
      <c r="B489" s="74">
        <v>42.7</v>
      </c>
      <c r="C489" s="74"/>
      <c r="D489" s="94" t="s">
        <v>54</v>
      </c>
      <c r="F489" s="81"/>
      <c r="G489" s="81"/>
      <c r="H489" s="39"/>
      <c r="I489" s="39"/>
    </row>
    <row r="490" spans="1:9" ht="15.75" x14ac:dyDescent="0.25">
      <c r="A490" s="22" t="s">
        <v>55</v>
      </c>
      <c r="B490" s="74">
        <f>B491-B492</f>
        <v>-1558.9</v>
      </c>
      <c r="C490" s="74"/>
      <c r="D490" s="94" t="s">
        <v>56</v>
      </c>
      <c r="F490" s="81"/>
      <c r="G490" s="81"/>
      <c r="H490" s="39"/>
      <c r="I490" s="39"/>
    </row>
    <row r="491" spans="1:9" ht="15.75" x14ac:dyDescent="0.25">
      <c r="A491" s="23" t="s">
        <v>57</v>
      </c>
      <c r="B491" s="74">
        <v>257.5</v>
      </c>
      <c r="C491" s="74"/>
      <c r="D491" s="94" t="s">
        <v>58</v>
      </c>
      <c r="F491" s="81"/>
      <c r="G491" s="81"/>
      <c r="H491" s="39"/>
      <c r="I491" s="39"/>
    </row>
    <row r="492" spans="1:9" ht="15.75" x14ac:dyDescent="0.25">
      <c r="A492" s="23" t="s">
        <v>59</v>
      </c>
      <c r="B492" s="74">
        <f>B493+B494</f>
        <v>1816.4</v>
      </c>
      <c r="C492" s="74"/>
      <c r="D492" s="94" t="s">
        <v>60</v>
      </c>
      <c r="F492" s="81"/>
      <c r="G492" s="81"/>
      <c r="H492" s="39"/>
      <c r="I492" s="39"/>
    </row>
    <row r="493" spans="1:9" ht="15.75" x14ac:dyDescent="0.25">
      <c r="A493" s="24" t="s">
        <v>61</v>
      </c>
      <c r="B493" s="74">
        <v>527.70000000000005</v>
      </c>
      <c r="C493" s="74"/>
      <c r="D493" s="95" t="s">
        <v>212</v>
      </c>
      <c r="F493" s="81"/>
      <c r="G493" s="81"/>
      <c r="H493" s="39"/>
      <c r="I493" s="39"/>
    </row>
    <row r="494" spans="1:9" ht="15.75" x14ac:dyDescent="0.25">
      <c r="A494" s="24" t="s">
        <v>62</v>
      </c>
      <c r="B494" s="74">
        <v>1288.7</v>
      </c>
      <c r="C494" s="74"/>
      <c r="D494" s="95" t="s">
        <v>213</v>
      </c>
      <c r="F494" s="81"/>
      <c r="G494" s="81"/>
      <c r="H494" s="39"/>
      <c r="I494" s="39"/>
    </row>
    <row r="495" spans="1:9" ht="15.75" x14ac:dyDescent="0.25">
      <c r="A495" s="2" t="s">
        <v>63</v>
      </c>
      <c r="B495" s="74">
        <f>B496+B497</f>
        <v>543.4</v>
      </c>
      <c r="C495" s="74"/>
      <c r="D495" s="92" t="s">
        <v>64</v>
      </c>
      <c r="F495" s="81"/>
      <c r="G495" s="81"/>
      <c r="H495" s="39"/>
      <c r="I495" s="39"/>
    </row>
    <row r="496" spans="1:9" ht="15.75" x14ac:dyDescent="0.25">
      <c r="A496" s="22" t="s">
        <v>65</v>
      </c>
      <c r="B496" s="74">
        <v>417.4</v>
      </c>
      <c r="C496" s="74"/>
      <c r="D496" s="89" t="s">
        <v>66</v>
      </c>
      <c r="F496" s="81"/>
      <c r="G496" s="81"/>
      <c r="H496" s="39"/>
      <c r="I496" s="39"/>
    </row>
    <row r="497" spans="1:9" ht="15.75" x14ac:dyDescent="0.25">
      <c r="A497" s="22" t="s">
        <v>67</v>
      </c>
      <c r="B497" s="74">
        <f>B498-B501</f>
        <v>126</v>
      </c>
      <c r="C497" s="74"/>
      <c r="D497" s="89" t="s">
        <v>68</v>
      </c>
      <c r="F497" s="81"/>
      <c r="G497" s="81"/>
      <c r="H497" s="39"/>
      <c r="I497" s="39"/>
    </row>
    <row r="498" spans="1:9" ht="15.75" x14ac:dyDescent="0.25">
      <c r="A498" s="23" t="s">
        <v>182</v>
      </c>
      <c r="B498" s="74">
        <f>B499+B500</f>
        <v>199.1</v>
      </c>
      <c r="C498" s="74"/>
      <c r="D498" s="89" t="s">
        <v>69</v>
      </c>
      <c r="F498" s="81"/>
      <c r="G498" s="81"/>
      <c r="H498" s="39"/>
      <c r="I498" s="39"/>
    </row>
    <row r="499" spans="1:9" ht="15.75" x14ac:dyDescent="0.25">
      <c r="A499" s="25" t="s">
        <v>180</v>
      </c>
      <c r="B499" s="74">
        <v>0</v>
      </c>
      <c r="C499" s="74"/>
      <c r="D499" s="94" t="s">
        <v>70</v>
      </c>
      <c r="F499" s="81"/>
      <c r="G499" s="81"/>
      <c r="H499" s="39"/>
      <c r="I499" s="39"/>
    </row>
    <row r="500" spans="1:9" ht="15.75" x14ac:dyDescent="0.25">
      <c r="A500" s="25" t="s">
        <v>181</v>
      </c>
      <c r="B500" s="74">
        <v>199.1</v>
      </c>
      <c r="C500" s="74"/>
      <c r="D500" s="97" t="s">
        <v>71</v>
      </c>
      <c r="F500" s="81"/>
      <c r="G500" s="81"/>
      <c r="H500" s="39"/>
      <c r="I500" s="39"/>
    </row>
    <row r="501" spans="1:9" ht="15.75" x14ac:dyDescent="0.25">
      <c r="A501" s="23" t="s">
        <v>183</v>
      </c>
      <c r="B501" s="74">
        <f>B502+B503</f>
        <v>73.099999999999994</v>
      </c>
      <c r="C501" s="74"/>
      <c r="D501" s="89" t="s">
        <v>72</v>
      </c>
      <c r="F501" s="81"/>
      <c r="G501" s="81"/>
      <c r="H501" s="39"/>
      <c r="I501" s="39"/>
    </row>
    <row r="502" spans="1:9" ht="15.75" x14ac:dyDescent="0.25">
      <c r="A502" s="25" t="s">
        <v>184</v>
      </c>
      <c r="B502" s="74">
        <v>35</v>
      </c>
      <c r="C502" s="74"/>
      <c r="D502" s="94" t="s">
        <v>73</v>
      </c>
      <c r="F502" s="81"/>
      <c r="G502" s="81"/>
      <c r="H502" s="39"/>
      <c r="I502" s="39"/>
    </row>
    <row r="503" spans="1:9" ht="15.75" x14ac:dyDescent="0.25">
      <c r="A503" s="25" t="s">
        <v>185</v>
      </c>
      <c r="B503" s="74">
        <f>B504+B505</f>
        <v>38.099999999999994</v>
      </c>
      <c r="C503" s="74"/>
      <c r="D503" s="97" t="s">
        <v>74</v>
      </c>
      <c r="F503" s="81"/>
      <c r="G503" s="81"/>
      <c r="H503" s="39"/>
      <c r="I503" s="39"/>
    </row>
    <row r="504" spans="1:9" ht="15.75" x14ac:dyDescent="0.25">
      <c r="A504" s="21" t="s">
        <v>204</v>
      </c>
      <c r="B504" s="74">
        <v>0</v>
      </c>
      <c r="C504" s="74"/>
      <c r="D504" s="89" t="s">
        <v>75</v>
      </c>
      <c r="F504" s="81"/>
      <c r="G504" s="81"/>
      <c r="H504" s="39"/>
      <c r="I504" s="39"/>
    </row>
    <row r="505" spans="1:9" ht="16.5" thickBot="1" x14ac:dyDescent="0.3">
      <c r="A505" s="21" t="s">
        <v>205</v>
      </c>
      <c r="B505" s="77">
        <v>38.099999999999994</v>
      </c>
      <c r="C505" s="77"/>
      <c r="D505" s="89" t="s">
        <v>76</v>
      </c>
      <c r="F505" s="81"/>
      <c r="G505" s="81"/>
      <c r="H505" s="39"/>
      <c r="I505" s="39"/>
    </row>
    <row r="506" spans="1:9" ht="24.75" customHeight="1" x14ac:dyDescent="0.25">
      <c r="A506" s="137" t="s">
        <v>77</v>
      </c>
      <c r="B506" s="167"/>
      <c r="C506" s="167"/>
      <c r="D506" s="128" t="s">
        <v>78</v>
      </c>
    </row>
    <row r="507" spans="1:9" ht="40.5" customHeight="1" x14ac:dyDescent="0.25">
      <c r="A507" s="120" t="s">
        <v>287</v>
      </c>
      <c r="B507" s="121"/>
      <c r="C507" s="122"/>
      <c r="D507" s="123" t="s">
        <v>282</v>
      </c>
    </row>
    <row r="508" spans="1:9" x14ac:dyDescent="0.25">
      <c r="A508" s="129" t="s">
        <v>190</v>
      </c>
      <c r="B508" s="113"/>
      <c r="C508" s="113"/>
      <c r="D508" s="130" t="s">
        <v>189</v>
      </c>
    </row>
    <row r="509" spans="1:9" ht="18.75" x14ac:dyDescent="0.3">
      <c r="A509" s="171" t="s">
        <v>245</v>
      </c>
      <c r="B509" s="171"/>
      <c r="C509" s="171"/>
      <c r="D509" s="171"/>
    </row>
    <row r="510" spans="1:9" ht="18.75" x14ac:dyDescent="0.3">
      <c r="A510" s="171" t="s">
        <v>246</v>
      </c>
      <c r="B510" s="171"/>
      <c r="C510" s="171"/>
      <c r="D510" s="171"/>
    </row>
    <row r="511" spans="1:9" ht="15.75" x14ac:dyDescent="0.25">
      <c r="A511" s="140" t="s">
        <v>79</v>
      </c>
      <c r="B511" s="135"/>
      <c r="C511" s="135"/>
      <c r="D511" s="117" t="s">
        <v>214</v>
      </c>
    </row>
    <row r="512" spans="1:9" ht="15.75" x14ac:dyDescent="0.25">
      <c r="A512" s="2" t="s">
        <v>1</v>
      </c>
      <c r="B512" s="136" t="s">
        <v>2</v>
      </c>
      <c r="C512" s="136" t="s">
        <v>3</v>
      </c>
      <c r="D512" s="89" t="s">
        <v>80</v>
      </c>
      <c r="F512" s="39"/>
    </row>
    <row r="513" spans="1:6" ht="15.75" x14ac:dyDescent="0.25">
      <c r="A513" s="4" t="s">
        <v>81</v>
      </c>
      <c r="B513" s="74">
        <f>B514-B515</f>
        <v>-1.5000000000000004</v>
      </c>
      <c r="C513" s="136"/>
      <c r="D513" s="92" t="s">
        <v>82</v>
      </c>
      <c r="F513" s="81"/>
    </row>
    <row r="514" spans="1:6" ht="15.75" x14ac:dyDescent="0.25">
      <c r="A514" s="2" t="s">
        <v>83</v>
      </c>
      <c r="B514" s="74">
        <v>2.6</v>
      </c>
      <c r="C514" s="136"/>
      <c r="D514" s="89" t="s">
        <v>84</v>
      </c>
      <c r="F514" s="81"/>
    </row>
    <row r="515" spans="1:6" ht="15.75" x14ac:dyDescent="0.25">
      <c r="A515" s="2" t="s">
        <v>85</v>
      </c>
      <c r="B515" s="74">
        <v>4.1000000000000005</v>
      </c>
      <c r="C515" s="136"/>
      <c r="D515" s="93" t="s">
        <v>86</v>
      </c>
      <c r="F515" s="81"/>
    </row>
    <row r="516" spans="1:6" ht="15.75" x14ac:dyDescent="0.25">
      <c r="A516" s="98" t="s">
        <v>87</v>
      </c>
      <c r="B516" s="74">
        <f>B517+B520+B535+B551</f>
        <v>-16320.2</v>
      </c>
      <c r="C516" s="136"/>
      <c r="D516" s="92" t="s">
        <v>88</v>
      </c>
      <c r="F516" s="81"/>
    </row>
    <row r="517" spans="1:6" ht="15.75" x14ac:dyDescent="0.25">
      <c r="A517" s="40" t="s">
        <v>89</v>
      </c>
      <c r="B517" s="74">
        <f>B518-B519</f>
        <v>7721.9000000000005</v>
      </c>
      <c r="C517" s="136"/>
      <c r="D517" s="91" t="s">
        <v>90</v>
      </c>
      <c r="F517" s="81"/>
    </row>
    <row r="518" spans="1:6" ht="15.75" x14ac:dyDescent="0.25">
      <c r="A518" s="2" t="s">
        <v>91</v>
      </c>
      <c r="B518" s="74">
        <v>147.69999999999999</v>
      </c>
      <c r="C518" s="136"/>
      <c r="D518" s="91" t="s">
        <v>92</v>
      </c>
      <c r="F518" s="81"/>
    </row>
    <row r="519" spans="1:6" ht="15.75" x14ac:dyDescent="0.25">
      <c r="A519" s="2" t="s">
        <v>93</v>
      </c>
      <c r="B519" s="75">
        <v>-7574.2000000000007</v>
      </c>
      <c r="C519" s="136"/>
      <c r="D519" s="91" t="s">
        <v>94</v>
      </c>
      <c r="F519" s="82"/>
    </row>
    <row r="520" spans="1:6" ht="15.75" x14ac:dyDescent="0.25">
      <c r="A520" s="40" t="s">
        <v>95</v>
      </c>
      <c r="B520" s="74">
        <f>B521-B528</f>
        <v>-282.30000000000018</v>
      </c>
      <c r="C520" s="136"/>
      <c r="D520" s="92" t="s">
        <v>96</v>
      </c>
      <c r="F520" s="81"/>
    </row>
    <row r="521" spans="1:6" ht="15.75" x14ac:dyDescent="0.25">
      <c r="A521" s="99" t="s">
        <v>97</v>
      </c>
      <c r="B521" s="74">
        <f>B522+B525</f>
        <v>-297.4000000000002</v>
      </c>
      <c r="C521" s="136"/>
      <c r="D521" s="91" t="s">
        <v>98</v>
      </c>
      <c r="F521" s="81"/>
    </row>
    <row r="522" spans="1:6" ht="15.75" x14ac:dyDescent="0.25">
      <c r="A522" s="40" t="s">
        <v>99</v>
      </c>
      <c r="B522" s="74">
        <f>B523-B524</f>
        <v>-302.30000000000018</v>
      </c>
      <c r="C522" s="136"/>
      <c r="D522" s="92" t="s">
        <v>100</v>
      </c>
      <c r="F522" s="81"/>
    </row>
    <row r="523" spans="1:6" ht="15.75" x14ac:dyDescent="0.25">
      <c r="A523" s="41" t="s">
        <v>101</v>
      </c>
      <c r="B523" s="74">
        <v>5745.4000000000005</v>
      </c>
      <c r="C523" s="136"/>
      <c r="D523" s="91" t="s">
        <v>102</v>
      </c>
      <c r="F523" s="81"/>
    </row>
    <row r="524" spans="1:6" ht="15.75" x14ac:dyDescent="0.25">
      <c r="A524" s="41" t="s">
        <v>103</v>
      </c>
      <c r="B524" s="74">
        <v>6047.7000000000007</v>
      </c>
      <c r="C524" s="136"/>
      <c r="D524" s="91" t="s">
        <v>104</v>
      </c>
      <c r="F524" s="81"/>
    </row>
    <row r="525" spans="1:6" ht="15.75" x14ac:dyDescent="0.25">
      <c r="A525" s="40" t="s">
        <v>105</v>
      </c>
      <c r="B525" s="74">
        <f>B526-B527</f>
        <v>4.9000000000000004</v>
      </c>
      <c r="C525" s="136"/>
      <c r="D525" s="92" t="s">
        <v>106</v>
      </c>
      <c r="F525" s="81"/>
    </row>
    <row r="526" spans="1:6" ht="15.75" x14ac:dyDescent="0.25">
      <c r="A526" s="41" t="s">
        <v>107</v>
      </c>
      <c r="B526" s="74">
        <v>5</v>
      </c>
      <c r="C526" s="136"/>
      <c r="D526" s="91" t="s">
        <v>102</v>
      </c>
      <c r="F526" s="81"/>
    </row>
    <row r="527" spans="1:6" ht="15.75" x14ac:dyDescent="0.25">
      <c r="A527" s="41" t="s">
        <v>108</v>
      </c>
      <c r="B527" s="74">
        <v>0.1</v>
      </c>
      <c r="C527" s="136"/>
      <c r="D527" s="91" t="s">
        <v>104</v>
      </c>
      <c r="F527" s="81"/>
    </row>
    <row r="528" spans="1:6" ht="15.75" x14ac:dyDescent="0.25">
      <c r="A528" s="99" t="s">
        <v>109</v>
      </c>
      <c r="B528" s="74">
        <f>B529+B532</f>
        <v>-15.099999999999994</v>
      </c>
      <c r="C528" s="136"/>
      <c r="D528" s="93" t="s">
        <v>110</v>
      </c>
      <c r="F528" s="81"/>
    </row>
    <row r="529" spans="1:6" ht="15.75" x14ac:dyDescent="0.25">
      <c r="A529" s="41" t="s">
        <v>111</v>
      </c>
      <c r="B529" s="74">
        <f>B530-B531</f>
        <v>0</v>
      </c>
      <c r="C529" s="136"/>
      <c r="D529" s="91" t="s">
        <v>100</v>
      </c>
      <c r="F529" s="81"/>
    </row>
    <row r="530" spans="1:6" ht="15.75" x14ac:dyDescent="0.25">
      <c r="A530" s="41" t="s">
        <v>112</v>
      </c>
      <c r="B530" s="74">
        <v>0</v>
      </c>
      <c r="C530" s="136"/>
      <c r="D530" s="91" t="s">
        <v>102</v>
      </c>
      <c r="F530" s="81"/>
    </row>
    <row r="531" spans="1:6" ht="15.75" x14ac:dyDescent="0.25">
      <c r="A531" s="41" t="s">
        <v>108</v>
      </c>
      <c r="B531" s="74">
        <v>0</v>
      </c>
      <c r="C531" s="136"/>
      <c r="D531" s="91" t="s">
        <v>104</v>
      </c>
      <c r="F531" s="81"/>
    </row>
    <row r="532" spans="1:6" ht="15.75" x14ac:dyDescent="0.25">
      <c r="A532" s="42" t="s">
        <v>113</v>
      </c>
      <c r="B532" s="74">
        <f>B533-B534</f>
        <v>-15.099999999999994</v>
      </c>
      <c r="C532" s="136"/>
      <c r="D532" s="91" t="s">
        <v>106</v>
      </c>
      <c r="F532" s="81"/>
    </row>
    <row r="533" spans="1:6" ht="15.75" x14ac:dyDescent="0.25">
      <c r="A533" s="41" t="s">
        <v>112</v>
      </c>
      <c r="B533" s="75">
        <v>72.600000000000009</v>
      </c>
      <c r="C533" s="136"/>
      <c r="D533" s="91" t="s">
        <v>114</v>
      </c>
      <c r="F533" s="82"/>
    </row>
    <row r="534" spans="1:6" ht="15.75" x14ac:dyDescent="0.25">
      <c r="A534" s="41" t="s">
        <v>115</v>
      </c>
      <c r="B534" s="75">
        <v>87.7</v>
      </c>
      <c r="C534" s="136"/>
      <c r="D534" s="91" t="s">
        <v>116</v>
      </c>
      <c r="F534" s="82"/>
    </row>
    <row r="535" spans="1:6" ht="15.75" x14ac:dyDescent="0.25">
      <c r="A535" s="40" t="s">
        <v>117</v>
      </c>
      <c r="B535" s="74">
        <f>B536+B547+B550</f>
        <v>-9694.0000000000018</v>
      </c>
      <c r="C535" s="136"/>
      <c r="D535" s="92" t="s">
        <v>118</v>
      </c>
      <c r="F535" s="81"/>
    </row>
    <row r="536" spans="1:6" ht="15.75" x14ac:dyDescent="0.25">
      <c r="A536" s="43" t="s">
        <v>119</v>
      </c>
      <c r="B536" s="74">
        <v>343.69999999999936</v>
      </c>
      <c r="C536" s="136"/>
      <c r="D536" s="100" t="s">
        <v>120</v>
      </c>
      <c r="F536" s="81"/>
    </row>
    <row r="537" spans="1:6" ht="15.75" x14ac:dyDescent="0.25">
      <c r="A537" s="99" t="s">
        <v>121</v>
      </c>
      <c r="B537" s="74">
        <f>B538+B539+B540+B541</f>
        <v>-706.90000000000032</v>
      </c>
      <c r="C537" s="136"/>
      <c r="D537" s="91" t="s">
        <v>122</v>
      </c>
      <c r="F537" s="81"/>
    </row>
    <row r="538" spans="1:6" ht="15.75" x14ac:dyDescent="0.25">
      <c r="A538" s="101" t="s">
        <v>123</v>
      </c>
      <c r="B538" s="74">
        <v>0</v>
      </c>
      <c r="C538" s="136"/>
      <c r="D538" s="91" t="s">
        <v>124</v>
      </c>
      <c r="F538" s="81"/>
    </row>
    <row r="539" spans="1:6" ht="15.75" x14ac:dyDescent="0.25">
      <c r="A539" s="44" t="s">
        <v>125</v>
      </c>
      <c r="B539" s="74">
        <v>1140.8999999999996</v>
      </c>
      <c r="C539" s="136"/>
      <c r="D539" s="91" t="s">
        <v>126</v>
      </c>
      <c r="F539" s="81"/>
    </row>
    <row r="540" spans="1:6" ht="15.75" x14ac:dyDescent="0.25">
      <c r="A540" s="101" t="s">
        <v>127</v>
      </c>
      <c r="B540" s="74">
        <v>-1890</v>
      </c>
      <c r="C540" s="136"/>
      <c r="D540" s="91" t="s">
        <v>128</v>
      </c>
      <c r="F540" s="81"/>
    </row>
    <row r="541" spans="1:6" ht="15.75" x14ac:dyDescent="0.25">
      <c r="A541" s="101" t="s">
        <v>129</v>
      </c>
      <c r="B541" s="74">
        <v>42.2</v>
      </c>
      <c r="C541" s="136"/>
      <c r="D541" s="91" t="s">
        <v>130</v>
      </c>
      <c r="F541" s="81"/>
    </row>
    <row r="542" spans="1:6" ht="15.75" x14ac:dyDescent="0.25">
      <c r="A542" s="99" t="s">
        <v>109</v>
      </c>
      <c r="B542" s="74">
        <f>B543+B544+B545+B546</f>
        <v>-1050.5999999999999</v>
      </c>
      <c r="C542" s="136"/>
      <c r="D542" s="93" t="s">
        <v>131</v>
      </c>
      <c r="F542" s="81"/>
    </row>
    <row r="543" spans="1:6" ht="15.75" x14ac:dyDescent="0.25">
      <c r="A543" s="102" t="s">
        <v>132</v>
      </c>
      <c r="B543" s="74">
        <v>-1001.8</v>
      </c>
      <c r="C543" s="136"/>
      <c r="D543" s="91" t="s">
        <v>133</v>
      </c>
      <c r="F543" s="81"/>
    </row>
    <row r="544" spans="1:6" ht="15.75" x14ac:dyDescent="0.25">
      <c r="A544" s="101" t="s">
        <v>134</v>
      </c>
      <c r="B544" s="74">
        <v>1342.7</v>
      </c>
      <c r="C544" s="136"/>
      <c r="D544" s="91" t="s">
        <v>135</v>
      </c>
      <c r="F544" s="81"/>
    </row>
    <row r="545" spans="1:6" ht="15.75" x14ac:dyDescent="0.25">
      <c r="A545" s="101" t="s">
        <v>136</v>
      </c>
      <c r="B545" s="74">
        <v>-1391.5</v>
      </c>
      <c r="C545" s="136"/>
      <c r="D545" s="91" t="s">
        <v>137</v>
      </c>
      <c r="F545" s="81"/>
    </row>
    <row r="546" spans="1:6" ht="15.75" x14ac:dyDescent="0.25">
      <c r="A546" s="101" t="s">
        <v>127</v>
      </c>
      <c r="B546" s="74">
        <v>0</v>
      </c>
      <c r="C546" s="136"/>
      <c r="D546" s="91" t="s">
        <v>128</v>
      </c>
      <c r="F546" s="81"/>
    </row>
    <row r="547" spans="1:6" ht="42.75" customHeight="1" x14ac:dyDescent="0.25">
      <c r="A547" s="45" t="s">
        <v>138</v>
      </c>
      <c r="B547" s="74">
        <f>B548-B549</f>
        <v>-10023.700000000001</v>
      </c>
      <c r="C547" s="136"/>
      <c r="D547" s="103" t="s">
        <v>236</v>
      </c>
      <c r="F547" s="81"/>
    </row>
    <row r="548" spans="1:6" ht="15.75" x14ac:dyDescent="0.25">
      <c r="A548" s="99" t="s">
        <v>140</v>
      </c>
      <c r="B548" s="74">
        <v>-9937.5</v>
      </c>
      <c r="C548" s="136"/>
      <c r="D548" s="89" t="s">
        <v>141</v>
      </c>
      <c r="F548" s="81"/>
    </row>
    <row r="549" spans="1:6" ht="15.75" x14ac:dyDescent="0.25">
      <c r="A549" s="99" t="s">
        <v>142</v>
      </c>
      <c r="B549" s="74">
        <v>86.200000000000017</v>
      </c>
      <c r="C549" s="136"/>
      <c r="D549" s="89" t="s">
        <v>143</v>
      </c>
      <c r="F549" s="81"/>
    </row>
    <row r="550" spans="1:6" ht="15.75" x14ac:dyDescent="0.25">
      <c r="A550" s="46" t="s">
        <v>144</v>
      </c>
      <c r="B550" s="74">
        <v>-14</v>
      </c>
      <c r="C550" s="136"/>
      <c r="D550" s="100" t="s">
        <v>145</v>
      </c>
      <c r="F550" s="81"/>
    </row>
    <row r="551" spans="1:6" ht="15.75" x14ac:dyDescent="0.25">
      <c r="A551" s="47" t="s">
        <v>146</v>
      </c>
      <c r="B551" s="74">
        <f>B552</f>
        <v>-14065.8</v>
      </c>
      <c r="C551" s="136"/>
      <c r="D551" s="92" t="s">
        <v>147</v>
      </c>
      <c r="F551" s="81"/>
    </row>
    <row r="552" spans="1:6" ht="15.75" x14ac:dyDescent="0.25">
      <c r="A552" s="41" t="s">
        <v>148</v>
      </c>
      <c r="B552" s="74">
        <f>B553</f>
        <v>-14065.8</v>
      </c>
      <c r="C552" s="136"/>
      <c r="D552" s="91" t="s">
        <v>149</v>
      </c>
      <c r="F552" s="81"/>
    </row>
    <row r="553" spans="1:6" ht="15.75" x14ac:dyDescent="0.25">
      <c r="A553" s="104" t="s">
        <v>150</v>
      </c>
      <c r="B553" s="74">
        <v>-14065.8</v>
      </c>
      <c r="C553" s="136"/>
      <c r="D553" s="91" t="s">
        <v>151</v>
      </c>
      <c r="F553" s="81"/>
    </row>
    <row r="554" spans="1:6" ht="15.75" x14ac:dyDescent="0.25">
      <c r="A554" s="104" t="s">
        <v>152</v>
      </c>
      <c r="B554" s="74">
        <f>B555+B556+B557+B558</f>
        <v>-14065.800000000001</v>
      </c>
      <c r="C554" s="136"/>
      <c r="D554" s="91" t="s">
        <v>153</v>
      </c>
      <c r="F554" s="81"/>
    </row>
    <row r="555" spans="1:6" ht="15.75" x14ac:dyDescent="0.25">
      <c r="A555" s="105" t="s">
        <v>154</v>
      </c>
      <c r="B555" s="74">
        <v>0</v>
      </c>
      <c r="C555" s="136"/>
      <c r="D555" s="106" t="s">
        <v>155</v>
      </c>
      <c r="F555" s="81"/>
    </row>
    <row r="556" spans="1:6" ht="15.75" x14ac:dyDescent="0.25">
      <c r="A556" s="105" t="s">
        <v>156</v>
      </c>
      <c r="B556" s="74">
        <v>-602.9</v>
      </c>
      <c r="C556" s="136"/>
      <c r="D556" s="106" t="s">
        <v>157</v>
      </c>
      <c r="F556" s="81"/>
    </row>
    <row r="557" spans="1:6" ht="15.75" x14ac:dyDescent="0.25">
      <c r="A557" s="105" t="s">
        <v>158</v>
      </c>
      <c r="B557" s="74">
        <v>0</v>
      </c>
      <c r="C557" s="136"/>
      <c r="D557" s="106" t="s">
        <v>159</v>
      </c>
      <c r="F557" s="81"/>
    </row>
    <row r="558" spans="1:6" ht="15.75" x14ac:dyDescent="0.25">
      <c r="A558" s="105" t="s">
        <v>160</v>
      </c>
      <c r="B558" s="74">
        <f>B559+B562+B566</f>
        <v>-13462.900000000001</v>
      </c>
      <c r="C558" s="136"/>
      <c r="D558" s="106" t="s">
        <v>161</v>
      </c>
      <c r="F558" s="81"/>
    </row>
    <row r="559" spans="1:6" ht="15.75" x14ac:dyDescent="0.25">
      <c r="A559" s="107" t="s">
        <v>162</v>
      </c>
      <c r="B559" s="74">
        <f>B560+B561</f>
        <v>-7370.2000000000007</v>
      </c>
      <c r="C559" s="136"/>
      <c r="D559" s="108" t="s">
        <v>163</v>
      </c>
      <c r="F559" s="81"/>
    </row>
    <row r="560" spans="1:6" ht="15.75" x14ac:dyDescent="0.25">
      <c r="A560" s="109" t="s">
        <v>164</v>
      </c>
      <c r="B560" s="74">
        <v>-5565.6</v>
      </c>
      <c r="C560" s="136"/>
      <c r="D560" s="94" t="s">
        <v>165</v>
      </c>
      <c r="F560" s="81"/>
    </row>
    <row r="561" spans="1:6" ht="15.75" x14ac:dyDescent="0.25">
      <c r="A561" s="109" t="s">
        <v>166</v>
      </c>
      <c r="B561" s="74">
        <v>-1804.6000000000001</v>
      </c>
      <c r="C561" s="136"/>
      <c r="D561" s="89" t="s">
        <v>167</v>
      </c>
      <c r="F561" s="81"/>
    </row>
    <row r="562" spans="1:6" ht="15.75" x14ac:dyDescent="0.25">
      <c r="A562" s="107" t="s">
        <v>168</v>
      </c>
      <c r="B562" s="74">
        <f>B563+B564+B565</f>
        <v>-6092.7000000000007</v>
      </c>
      <c r="C562" s="136"/>
      <c r="D562" s="108" t="s">
        <v>169</v>
      </c>
      <c r="F562" s="81"/>
    </row>
    <row r="563" spans="1:6" ht="15.75" x14ac:dyDescent="0.25">
      <c r="A563" s="110" t="s">
        <v>170</v>
      </c>
      <c r="B563" s="74">
        <v>0</v>
      </c>
      <c r="C563" s="136"/>
      <c r="D563" s="89" t="s">
        <v>171</v>
      </c>
      <c r="F563" s="81"/>
    </row>
    <row r="564" spans="1:6" ht="15.75" x14ac:dyDescent="0.25">
      <c r="A564" s="110" t="s">
        <v>172</v>
      </c>
      <c r="B564" s="74">
        <v>0</v>
      </c>
      <c r="C564" s="136"/>
      <c r="D564" s="89" t="s">
        <v>173</v>
      </c>
      <c r="F564" s="81"/>
    </row>
    <row r="565" spans="1:6" ht="39" customHeight="1" x14ac:dyDescent="0.25">
      <c r="A565" s="48" t="s">
        <v>267</v>
      </c>
      <c r="B565" s="74">
        <v>-6092.7000000000007</v>
      </c>
      <c r="C565" s="136"/>
      <c r="D565" s="142" t="s">
        <v>266</v>
      </c>
      <c r="F565" s="81"/>
    </row>
    <row r="566" spans="1:6" ht="15.75" x14ac:dyDescent="0.25">
      <c r="A566" s="107" t="s">
        <v>176</v>
      </c>
      <c r="B566" s="74">
        <v>0</v>
      </c>
      <c r="C566" s="136"/>
      <c r="D566" s="108" t="s">
        <v>177</v>
      </c>
      <c r="F566" s="81"/>
    </row>
    <row r="567" spans="1:6" ht="62.25" customHeight="1" x14ac:dyDescent="0.25">
      <c r="A567" s="68" t="s">
        <v>231</v>
      </c>
      <c r="B567" s="74">
        <f>B516-(B464+B513)</f>
        <v>-13556.799999999997</v>
      </c>
      <c r="C567" s="136"/>
      <c r="D567" s="112" t="s">
        <v>198</v>
      </c>
      <c r="F567" s="81"/>
    </row>
    <row r="568" spans="1:6" x14ac:dyDescent="0.25">
      <c r="A568" s="113"/>
      <c r="B568" s="113"/>
      <c r="C568" s="113"/>
      <c r="D568" s="113"/>
      <c r="F568" s="39"/>
    </row>
    <row r="569" spans="1:6" ht="40.5" customHeight="1" x14ac:dyDescent="0.25">
      <c r="A569" s="114" t="s">
        <v>179</v>
      </c>
      <c r="B569" s="113"/>
      <c r="C569" s="113"/>
      <c r="D569" s="143" t="s">
        <v>186</v>
      </c>
      <c r="F569" s="39"/>
    </row>
    <row r="570" spans="1:6" x14ac:dyDescent="0.25">
      <c r="A570" s="113"/>
      <c r="B570" s="113"/>
      <c r="C570" s="113"/>
      <c r="D570" s="113"/>
      <c r="F570" s="39"/>
    </row>
    <row r="571" spans="1:6" x14ac:dyDescent="0.25">
      <c r="F571" s="39"/>
    </row>
  </sheetData>
  <mergeCells count="28">
    <mergeCell ref="A509:D509"/>
    <mergeCell ref="A510:D510"/>
    <mergeCell ref="A1:D1"/>
    <mergeCell ref="A2:D2"/>
    <mergeCell ref="B3:C3"/>
    <mergeCell ref="B52:C52"/>
    <mergeCell ref="A227:D227"/>
    <mergeCell ref="A50:D50"/>
    <mergeCell ref="A51:D51"/>
    <mergeCell ref="A162:D162"/>
    <mergeCell ref="A163:D163"/>
    <mergeCell ref="A228:D228"/>
    <mergeCell ref="B229:C229"/>
    <mergeCell ref="B278:C278"/>
    <mergeCell ref="A113:D113"/>
    <mergeCell ref="A114:D114"/>
    <mergeCell ref="B115:C115"/>
    <mergeCell ref="B164:C164"/>
    <mergeCell ref="A276:D276"/>
    <mergeCell ref="A277:D277"/>
    <mergeCell ref="A459:D459"/>
    <mergeCell ref="A460:D460"/>
    <mergeCell ref="A341:D341"/>
    <mergeCell ref="A342:D342"/>
    <mergeCell ref="B344:C344"/>
    <mergeCell ref="B393:C393"/>
    <mergeCell ref="A391:D391"/>
    <mergeCell ref="A392:D392"/>
  </mergeCells>
  <printOptions horizontalCentered="1" verticalCentered="1"/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tabSelected="1" workbookViewId="0">
      <selection activeCell="F9" sqref="F9"/>
    </sheetView>
  </sheetViews>
  <sheetFormatPr defaultRowHeight="15" x14ac:dyDescent="0.25"/>
  <cols>
    <col min="1" max="1" width="40.85546875" customWidth="1"/>
    <col min="2" max="2" width="10.140625" customWidth="1"/>
    <col min="3" max="3" width="10.140625" bestFit="1" customWidth="1"/>
    <col min="4" max="4" width="44.7109375" customWidth="1"/>
  </cols>
  <sheetData>
    <row r="1" spans="1:4" ht="18.75" x14ac:dyDescent="0.3">
      <c r="A1" s="181" t="s">
        <v>308</v>
      </c>
      <c r="B1" s="181"/>
      <c r="C1" s="181"/>
      <c r="D1" s="181"/>
    </row>
    <row r="2" spans="1:4" ht="18.75" x14ac:dyDescent="0.3">
      <c r="A2" s="171" t="s">
        <v>216</v>
      </c>
      <c r="B2" s="171"/>
      <c r="C2" s="171"/>
      <c r="D2" s="171"/>
    </row>
    <row r="3" spans="1:4" ht="15.75" x14ac:dyDescent="0.25">
      <c r="A3" s="116" t="s">
        <v>0</v>
      </c>
      <c r="B3" s="174"/>
      <c r="C3" s="174"/>
      <c r="D3" s="117" t="s">
        <v>214</v>
      </c>
    </row>
    <row r="4" spans="1:4" ht="15.75" x14ac:dyDescent="0.25">
      <c r="A4" s="2" t="s">
        <v>1</v>
      </c>
      <c r="B4" s="53" t="s">
        <v>2</v>
      </c>
      <c r="C4" s="53" t="s">
        <v>3</v>
      </c>
      <c r="D4" s="93" t="s">
        <v>4</v>
      </c>
    </row>
    <row r="5" spans="1:4" ht="15.75" x14ac:dyDescent="0.25">
      <c r="A5" s="4" t="s">
        <v>5</v>
      </c>
      <c r="B5" s="51">
        <f>B6+B26+B29+B36</f>
        <v>-2087.931999999998</v>
      </c>
      <c r="C5" s="51"/>
      <c r="D5" s="92" t="s">
        <v>6</v>
      </c>
    </row>
    <row r="6" spans="1:4" ht="15.75" x14ac:dyDescent="0.25">
      <c r="A6" s="2" t="s">
        <v>7</v>
      </c>
      <c r="B6" s="51">
        <f>B7-B15</f>
        <v>-107.49999999999818</v>
      </c>
      <c r="C6" s="51"/>
      <c r="D6" s="92" t="s">
        <v>8</v>
      </c>
    </row>
    <row r="7" spans="1:4" ht="15.75" x14ac:dyDescent="0.25">
      <c r="A7" s="16" t="s">
        <v>9</v>
      </c>
      <c r="B7" s="51">
        <f>B8+B11+B14</f>
        <v>6839.8000000000011</v>
      </c>
      <c r="C7" s="51"/>
      <c r="D7" s="89" t="s">
        <v>10</v>
      </c>
    </row>
    <row r="8" spans="1:4" ht="15.75" x14ac:dyDescent="0.25">
      <c r="A8" s="17" t="s">
        <v>11</v>
      </c>
      <c r="B8" s="51">
        <f>B9+B10</f>
        <v>6800.6</v>
      </c>
      <c r="C8" s="51"/>
      <c r="D8" s="90" t="s">
        <v>12</v>
      </c>
    </row>
    <row r="9" spans="1:4" ht="15.75" x14ac:dyDescent="0.25">
      <c r="A9" s="17" t="s">
        <v>13</v>
      </c>
      <c r="B9" s="51">
        <v>6800.6</v>
      </c>
      <c r="C9" s="51"/>
      <c r="D9" s="90" t="s">
        <v>14</v>
      </c>
    </row>
    <row r="10" spans="1:4" ht="15.75" x14ac:dyDescent="0.25">
      <c r="A10" s="17" t="s">
        <v>15</v>
      </c>
      <c r="B10" s="51">
        <v>0</v>
      </c>
      <c r="C10" s="51"/>
      <c r="D10" s="90" t="s">
        <v>16</v>
      </c>
    </row>
    <row r="11" spans="1:4" ht="15.75" x14ac:dyDescent="0.25">
      <c r="A11" s="17" t="s">
        <v>17</v>
      </c>
      <c r="B11" s="51">
        <f>B12+B13</f>
        <v>25.1</v>
      </c>
      <c r="C11" s="51"/>
      <c r="D11" s="90" t="s">
        <v>18</v>
      </c>
    </row>
    <row r="12" spans="1:4" ht="15.75" x14ac:dyDescent="0.25">
      <c r="A12" s="17" t="s">
        <v>19</v>
      </c>
      <c r="B12" s="51">
        <v>11.6</v>
      </c>
      <c r="C12" s="51"/>
      <c r="D12" s="90" t="s">
        <v>20</v>
      </c>
    </row>
    <row r="13" spans="1:4" ht="15.75" x14ac:dyDescent="0.25">
      <c r="A13" s="17" t="s">
        <v>15</v>
      </c>
      <c r="B13" s="51">
        <v>13.5</v>
      </c>
      <c r="C13" s="51"/>
      <c r="D13" s="90" t="s">
        <v>16</v>
      </c>
    </row>
    <row r="14" spans="1:4" ht="21" customHeight="1" x14ac:dyDescent="0.25">
      <c r="A14" s="18" t="s">
        <v>21</v>
      </c>
      <c r="B14" s="51">
        <v>14.1</v>
      </c>
      <c r="C14" s="51"/>
      <c r="D14" s="90" t="s">
        <v>22</v>
      </c>
    </row>
    <row r="15" spans="1:4" ht="15.75" x14ac:dyDescent="0.25">
      <c r="A15" s="16" t="s">
        <v>23</v>
      </c>
      <c r="B15" s="51">
        <f>B16+B22</f>
        <v>6947.2999999999993</v>
      </c>
      <c r="C15" s="51">
        <f t="shared" ref="C15" si="0">C16+C22</f>
        <v>8173.3</v>
      </c>
      <c r="D15" s="89" t="s">
        <v>24</v>
      </c>
    </row>
    <row r="16" spans="1:4" ht="15.75" x14ac:dyDescent="0.25">
      <c r="A16" s="19" t="s">
        <v>25</v>
      </c>
      <c r="B16" s="51">
        <f>B17+B18+B19+B20+B21</f>
        <v>1127.3999999999999</v>
      </c>
      <c r="C16" s="51">
        <f t="shared" ref="C16" si="1">C17+C18+C19+C20+C21</f>
        <v>1326.3</v>
      </c>
      <c r="D16" s="91" t="s">
        <v>26</v>
      </c>
    </row>
    <row r="17" spans="1:4" ht="15.75" x14ac:dyDescent="0.25">
      <c r="A17" s="20" t="s">
        <v>27</v>
      </c>
      <c r="B17" s="51">
        <v>65.599999999999994</v>
      </c>
      <c r="C17" s="51">
        <v>77.2</v>
      </c>
      <c r="D17" s="89" t="s">
        <v>28</v>
      </c>
    </row>
    <row r="18" spans="1:4" ht="15.75" x14ac:dyDescent="0.25">
      <c r="A18" s="20" t="s">
        <v>29</v>
      </c>
      <c r="B18" s="51">
        <v>338.7</v>
      </c>
      <c r="C18" s="51">
        <v>398.4</v>
      </c>
      <c r="D18" s="89" t="s">
        <v>30</v>
      </c>
    </row>
    <row r="19" spans="1:4" ht="15.75" x14ac:dyDescent="0.25">
      <c r="A19" s="19" t="s">
        <v>31</v>
      </c>
      <c r="B19" s="51">
        <v>351.4</v>
      </c>
      <c r="C19" s="51">
        <v>413.4</v>
      </c>
      <c r="D19" s="89" t="s">
        <v>32</v>
      </c>
    </row>
    <row r="20" spans="1:4" ht="15.75" x14ac:dyDescent="0.25">
      <c r="A20" s="19" t="s">
        <v>33</v>
      </c>
      <c r="B20" s="51">
        <v>371.7</v>
      </c>
      <c r="C20" s="51">
        <v>437.3</v>
      </c>
      <c r="D20" s="89" t="s">
        <v>34</v>
      </c>
    </row>
    <row r="21" spans="1:4" ht="15.75" x14ac:dyDescent="0.25">
      <c r="A21" s="19" t="s">
        <v>35</v>
      </c>
      <c r="B21" s="51">
        <v>0</v>
      </c>
      <c r="C21" s="51">
        <v>0</v>
      </c>
      <c r="D21" s="89" t="s">
        <v>36</v>
      </c>
    </row>
    <row r="22" spans="1:4" ht="15.75" x14ac:dyDescent="0.25">
      <c r="A22" s="19" t="s">
        <v>37</v>
      </c>
      <c r="B22" s="51">
        <f t="shared" ref="B22:C22" si="2">B23+B24+B25</f>
        <v>5819.9</v>
      </c>
      <c r="C22" s="51">
        <f t="shared" si="2"/>
        <v>6847</v>
      </c>
      <c r="D22" s="91" t="s">
        <v>38</v>
      </c>
    </row>
    <row r="23" spans="1:4" ht="15.75" x14ac:dyDescent="0.25">
      <c r="A23" s="21" t="s">
        <v>39</v>
      </c>
      <c r="B23" s="61">
        <v>1454.9</v>
      </c>
      <c r="C23" s="61">
        <v>1711.7</v>
      </c>
      <c r="D23" s="89" t="s">
        <v>40</v>
      </c>
    </row>
    <row r="24" spans="1:4" ht="15.75" x14ac:dyDescent="0.25">
      <c r="A24" s="21" t="s">
        <v>41</v>
      </c>
      <c r="B24" s="51">
        <v>4365</v>
      </c>
      <c r="C24" s="51">
        <v>5135.3</v>
      </c>
      <c r="D24" s="89" t="s">
        <v>42</v>
      </c>
    </row>
    <row r="25" spans="1:4" ht="15.75" x14ac:dyDescent="0.25">
      <c r="A25" s="21" t="s">
        <v>43</v>
      </c>
      <c r="B25" s="51">
        <v>0</v>
      </c>
      <c r="C25" s="51">
        <v>0</v>
      </c>
      <c r="D25" s="89" t="s">
        <v>44</v>
      </c>
    </row>
    <row r="26" spans="1:4" ht="15.75" x14ac:dyDescent="0.25">
      <c r="A26" s="2" t="s">
        <v>45</v>
      </c>
      <c r="B26" s="51">
        <f>B27-B28</f>
        <v>-2081.4319999999998</v>
      </c>
      <c r="C26" s="51"/>
      <c r="D26" s="92" t="s">
        <v>46</v>
      </c>
    </row>
    <row r="27" spans="1:4" ht="15.75" x14ac:dyDescent="0.25">
      <c r="A27" s="16" t="s">
        <v>47</v>
      </c>
      <c r="B27" s="51">
        <v>1267.9000000000001</v>
      </c>
      <c r="C27" s="51"/>
      <c r="D27" s="89" t="s">
        <v>48</v>
      </c>
    </row>
    <row r="28" spans="1:4" ht="15.75" x14ac:dyDescent="0.25">
      <c r="A28" s="16" t="s">
        <v>49</v>
      </c>
      <c r="B28" s="51">
        <v>3349.3319999999999</v>
      </c>
      <c r="C28" s="51"/>
      <c r="D28" s="93" t="s">
        <v>50</v>
      </c>
    </row>
    <row r="29" spans="1:4" ht="15.75" x14ac:dyDescent="0.25">
      <c r="A29" s="2" t="s">
        <v>51</v>
      </c>
      <c r="B29" s="51">
        <f>B30+B31</f>
        <v>-43.099999999999987</v>
      </c>
      <c r="C29" s="51"/>
      <c r="D29" s="92" t="s">
        <v>52</v>
      </c>
    </row>
    <row r="30" spans="1:4" ht="15.75" x14ac:dyDescent="0.25">
      <c r="A30" s="22" t="s">
        <v>53</v>
      </c>
      <c r="B30" s="51">
        <v>9.1</v>
      </c>
      <c r="C30" s="51"/>
      <c r="D30" s="94" t="s">
        <v>54</v>
      </c>
    </row>
    <row r="31" spans="1:4" ht="15.75" x14ac:dyDescent="0.25">
      <c r="A31" s="22" t="s">
        <v>55</v>
      </c>
      <c r="B31" s="51">
        <f>B32-B33</f>
        <v>-52.199999999999989</v>
      </c>
      <c r="C31" s="51"/>
      <c r="D31" s="94" t="s">
        <v>56</v>
      </c>
    </row>
    <row r="32" spans="1:4" ht="15.75" x14ac:dyDescent="0.25">
      <c r="A32" s="23" t="s">
        <v>57</v>
      </c>
      <c r="B32" s="51">
        <v>64.900000000000006</v>
      </c>
      <c r="C32" s="51"/>
      <c r="D32" s="94" t="s">
        <v>58</v>
      </c>
    </row>
    <row r="33" spans="1:4" ht="15.75" x14ac:dyDescent="0.25">
      <c r="A33" s="23" t="s">
        <v>59</v>
      </c>
      <c r="B33" s="51">
        <f t="shared" ref="B33" si="3">B34+B35</f>
        <v>117.1</v>
      </c>
      <c r="C33" s="51"/>
      <c r="D33" s="94" t="s">
        <v>60</v>
      </c>
    </row>
    <row r="34" spans="1:4" ht="15.75" x14ac:dyDescent="0.25">
      <c r="A34" s="24" t="s">
        <v>61</v>
      </c>
      <c r="B34" s="51">
        <v>0</v>
      </c>
      <c r="C34" s="51"/>
      <c r="D34" s="95" t="s">
        <v>195</v>
      </c>
    </row>
    <row r="35" spans="1:4" ht="15.75" x14ac:dyDescent="0.25">
      <c r="A35" s="24" t="s">
        <v>62</v>
      </c>
      <c r="B35" s="51">
        <v>117.1</v>
      </c>
      <c r="C35" s="51"/>
      <c r="D35" s="95" t="s">
        <v>196</v>
      </c>
    </row>
    <row r="36" spans="1:4" ht="15.75" x14ac:dyDescent="0.25">
      <c r="A36" s="2" t="s">
        <v>63</v>
      </c>
      <c r="B36" s="51">
        <f>B37+B38</f>
        <v>144.10000000000002</v>
      </c>
      <c r="C36" s="51"/>
      <c r="D36" s="92" t="s">
        <v>64</v>
      </c>
    </row>
    <row r="37" spans="1:4" ht="15.75" x14ac:dyDescent="0.25">
      <c r="A37" s="22" t="s">
        <v>65</v>
      </c>
      <c r="B37" s="51">
        <v>80.400000000000006</v>
      </c>
      <c r="C37" s="51"/>
      <c r="D37" s="89" t="s">
        <v>66</v>
      </c>
    </row>
    <row r="38" spans="1:4" ht="15.75" x14ac:dyDescent="0.25">
      <c r="A38" s="22" t="s">
        <v>67</v>
      </c>
      <c r="B38" s="51">
        <f>B39-B42</f>
        <v>63.7</v>
      </c>
      <c r="C38" s="51"/>
      <c r="D38" s="89" t="s">
        <v>68</v>
      </c>
    </row>
    <row r="39" spans="1:4" ht="15.75" x14ac:dyDescent="0.25">
      <c r="A39" s="23" t="s">
        <v>182</v>
      </c>
      <c r="B39" s="51">
        <f>B40+B41</f>
        <v>68</v>
      </c>
      <c r="C39" s="51"/>
      <c r="D39" s="89" t="s">
        <v>69</v>
      </c>
    </row>
    <row r="40" spans="1:4" ht="15.75" x14ac:dyDescent="0.25">
      <c r="A40" s="25" t="s">
        <v>180</v>
      </c>
      <c r="B40" s="51">
        <v>43.5</v>
      </c>
      <c r="C40" s="51"/>
      <c r="D40" s="94" t="s">
        <v>70</v>
      </c>
    </row>
    <row r="41" spans="1:4" ht="15.75" x14ac:dyDescent="0.25">
      <c r="A41" s="25" t="s">
        <v>181</v>
      </c>
      <c r="B41" s="51">
        <v>24.5</v>
      </c>
      <c r="C41" s="51"/>
      <c r="D41" s="97" t="s">
        <v>71</v>
      </c>
    </row>
    <row r="42" spans="1:4" ht="15.75" x14ac:dyDescent="0.25">
      <c r="A42" s="23" t="s">
        <v>183</v>
      </c>
      <c r="B42" s="51">
        <f>B43+B44</f>
        <v>4.3</v>
      </c>
      <c r="C42" s="51"/>
      <c r="D42" s="89" t="s">
        <v>72</v>
      </c>
    </row>
    <row r="43" spans="1:4" ht="15.75" x14ac:dyDescent="0.25">
      <c r="A43" s="25" t="s">
        <v>184</v>
      </c>
      <c r="B43" s="51">
        <v>0</v>
      </c>
      <c r="C43" s="51"/>
      <c r="D43" s="94" t="s">
        <v>73</v>
      </c>
    </row>
    <row r="44" spans="1:4" ht="15.75" x14ac:dyDescent="0.25">
      <c r="A44" s="25" t="s">
        <v>185</v>
      </c>
      <c r="B44" s="51">
        <f>B45+B46</f>
        <v>4.3</v>
      </c>
      <c r="C44" s="51"/>
      <c r="D44" s="97" t="s">
        <v>74</v>
      </c>
    </row>
    <row r="45" spans="1:4" ht="15.75" x14ac:dyDescent="0.25">
      <c r="A45" s="21" t="s">
        <v>202</v>
      </c>
      <c r="B45" s="51">
        <v>0</v>
      </c>
      <c r="C45" s="51"/>
      <c r="D45" s="89" t="s">
        <v>75</v>
      </c>
    </row>
    <row r="46" spans="1:4" ht="15.75" x14ac:dyDescent="0.25">
      <c r="A46" s="21" t="s">
        <v>203</v>
      </c>
      <c r="B46" s="51">
        <v>4.3</v>
      </c>
      <c r="C46" s="51"/>
      <c r="D46" s="89" t="s">
        <v>76</v>
      </c>
    </row>
    <row r="47" spans="1:4" ht="18" customHeight="1" x14ac:dyDescent="0.25">
      <c r="A47" s="118" t="s">
        <v>77</v>
      </c>
      <c r="B47" s="127"/>
      <c r="C47" s="62"/>
      <c r="D47" s="119" t="s">
        <v>78</v>
      </c>
    </row>
    <row r="48" spans="1:4" ht="33.6" customHeight="1" x14ac:dyDescent="0.25">
      <c r="A48" s="120" t="s">
        <v>269</v>
      </c>
      <c r="B48" s="121"/>
      <c r="C48" s="122"/>
      <c r="D48" s="123" t="s">
        <v>268</v>
      </c>
    </row>
    <row r="49" spans="1:4" ht="15.75" x14ac:dyDescent="0.25">
      <c r="A49" s="124" t="s">
        <v>190</v>
      </c>
      <c r="B49" s="144"/>
      <c r="C49" s="122"/>
      <c r="D49" s="125" t="s">
        <v>189</v>
      </c>
    </row>
    <row r="50" spans="1:4" ht="18.75" x14ac:dyDescent="0.3">
      <c r="A50" s="181" t="s">
        <v>314</v>
      </c>
      <c r="B50" s="181"/>
      <c r="C50" s="181"/>
      <c r="D50" s="181"/>
    </row>
    <row r="51" spans="1:4" ht="18.75" x14ac:dyDescent="0.3">
      <c r="A51" s="171" t="s">
        <v>216</v>
      </c>
      <c r="B51" s="171"/>
      <c r="C51" s="171"/>
      <c r="D51" s="171"/>
    </row>
    <row r="52" spans="1:4" ht="15.75" x14ac:dyDescent="0.25">
      <c r="A52" s="126" t="s">
        <v>79</v>
      </c>
      <c r="B52" s="175"/>
      <c r="C52" s="175"/>
      <c r="D52" s="117" t="s">
        <v>214</v>
      </c>
    </row>
    <row r="53" spans="1:4" ht="15.75" x14ac:dyDescent="0.25">
      <c r="A53" s="2" t="s">
        <v>1</v>
      </c>
      <c r="B53" s="53" t="s">
        <v>2</v>
      </c>
      <c r="C53" s="53" t="s">
        <v>3</v>
      </c>
      <c r="D53" s="89" t="s">
        <v>80</v>
      </c>
    </row>
    <row r="54" spans="1:4" ht="15.75" x14ac:dyDescent="0.25">
      <c r="A54" s="4" t="s">
        <v>81</v>
      </c>
      <c r="B54" s="51">
        <f>B55-B56</f>
        <v>-0.8</v>
      </c>
      <c r="C54" s="51"/>
      <c r="D54" s="92" t="s">
        <v>82</v>
      </c>
    </row>
    <row r="55" spans="1:4" ht="15.75" x14ac:dyDescent="0.25">
      <c r="A55" s="2" t="s">
        <v>83</v>
      </c>
      <c r="B55" s="51">
        <v>0.2</v>
      </c>
      <c r="C55" s="51"/>
      <c r="D55" s="89" t="s">
        <v>84</v>
      </c>
    </row>
    <row r="56" spans="1:4" ht="15.75" x14ac:dyDescent="0.25">
      <c r="A56" s="2" t="s">
        <v>85</v>
      </c>
      <c r="B56" s="51">
        <v>1</v>
      </c>
      <c r="C56" s="51"/>
      <c r="D56" s="93" t="s">
        <v>86</v>
      </c>
    </row>
    <row r="57" spans="1:4" ht="15.75" x14ac:dyDescent="0.25">
      <c r="A57" s="98" t="s">
        <v>87</v>
      </c>
      <c r="B57" s="51">
        <f>B58+B61+B76+B92</f>
        <v>-4281.5000000000009</v>
      </c>
      <c r="C57" s="51"/>
      <c r="D57" s="92" t="s">
        <v>88</v>
      </c>
    </row>
    <row r="58" spans="1:4" ht="15.75" x14ac:dyDescent="0.25">
      <c r="A58" s="40" t="s">
        <v>89</v>
      </c>
      <c r="B58" s="51">
        <f>B59-B60</f>
        <v>1316.6</v>
      </c>
      <c r="C58" s="51"/>
      <c r="D58" s="92" t="s">
        <v>90</v>
      </c>
    </row>
    <row r="59" spans="1:4" ht="15.75" x14ac:dyDescent="0.25">
      <c r="A59" s="2" t="s">
        <v>91</v>
      </c>
      <c r="B59" s="51">
        <v>27.6</v>
      </c>
      <c r="C59" s="51"/>
      <c r="D59" s="91" t="s">
        <v>92</v>
      </c>
    </row>
    <row r="60" spans="1:4" ht="15.75" x14ac:dyDescent="0.25">
      <c r="A60" s="2" t="s">
        <v>93</v>
      </c>
      <c r="B60" s="51">
        <v>-1289</v>
      </c>
      <c r="C60" s="51"/>
      <c r="D60" s="91" t="s">
        <v>94</v>
      </c>
    </row>
    <row r="61" spans="1:4" ht="15.75" x14ac:dyDescent="0.25">
      <c r="A61" s="40" t="s">
        <v>95</v>
      </c>
      <c r="B61" s="51">
        <f>B62-B69</f>
        <v>7.6000000000000441</v>
      </c>
      <c r="C61" s="51"/>
      <c r="D61" s="92" t="s">
        <v>96</v>
      </c>
    </row>
    <row r="62" spans="1:4" ht="15.75" x14ac:dyDescent="0.25">
      <c r="A62" s="99" t="s">
        <v>97</v>
      </c>
      <c r="B62" s="51">
        <f>B63+B66</f>
        <v>-1.1999999999999544</v>
      </c>
      <c r="C62" s="51"/>
      <c r="D62" s="91" t="s">
        <v>98</v>
      </c>
    </row>
    <row r="63" spans="1:4" ht="15.75" x14ac:dyDescent="0.25">
      <c r="A63" s="40" t="s">
        <v>99</v>
      </c>
      <c r="B63" s="51">
        <f>B64-B65</f>
        <v>-1.7999999999999545</v>
      </c>
      <c r="C63" s="51"/>
      <c r="D63" s="91" t="s">
        <v>100</v>
      </c>
    </row>
    <row r="64" spans="1:4" ht="15.75" x14ac:dyDescent="0.25">
      <c r="A64" s="41" t="s">
        <v>101</v>
      </c>
      <c r="B64" s="51">
        <v>1297</v>
      </c>
      <c r="C64" s="51"/>
      <c r="D64" s="91" t="s">
        <v>102</v>
      </c>
    </row>
    <row r="65" spans="1:4" ht="15.75" x14ac:dyDescent="0.25">
      <c r="A65" s="41" t="s">
        <v>103</v>
      </c>
      <c r="B65" s="51">
        <v>1298.8</v>
      </c>
      <c r="C65" s="51"/>
      <c r="D65" s="91" t="s">
        <v>104</v>
      </c>
    </row>
    <row r="66" spans="1:4" ht="15.75" x14ac:dyDescent="0.25">
      <c r="A66" s="40" t="s">
        <v>105</v>
      </c>
      <c r="B66" s="51">
        <f>B67-B68</f>
        <v>0.6</v>
      </c>
      <c r="C66" s="51"/>
      <c r="D66" s="92" t="s">
        <v>106</v>
      </c>
    </row>
    <row r="67" spans="1:4" ht="15.75" x14ac:dyDescent="0.25">
      <c r="A67" s="41" t="s">
        <v>107</v>
      </c>
      <c r="B67" s="51">
        <v>0.6</v>
      </c>
      <c r="C67" s="51"/>
      <c r="D67" s="91" t="s">
        <v>102</v>
      </c>
    </row>
    <row r="68" spans="1:4" ht="15.75" x14ac:dyDescent="0.25">
      <c r="A68" s="41" t="s">
        <v>108</v>
      </c>
      <c r="B68" s="51">
        <v>0</v>
      </c>
      <c r="C68" s="51"/>
      <c r="D68" s="91" t="s">
        <v>104</v>
      </c>
    </row>
    <row r="69" spans="1:4" ht="15.75" x14ac:dyDescent="0.25">
      <c r="A69" s="99" t="s">
        <v>109</v>
      </c>
      <c r="B69" s="51">
        <f>B70+B73</f>
        <v>-8.7999999999999989</v>
      </c>
      <c r="C69" s="51"/>
      <c r="D69" s="93" t="s">
        <v>110</v>
      </c>
    </row>
    <row r="70" spans="1:4" ht="15.75" x14ac:dyDescent="0.25">
      <c r="A70" s="41" t="s">
        <v>111</v>
      </c>
      <c r="B70" s="51">
        <f>B71-B72</f>
        <v>0</v>
      </c>
      <c r="C70" s="51"/>
      <c r="D70" s="91" t="s">
        <v>100</v>
      </c>
    </row>
    <row r="71" spans="1:4" ht="15.75" x14ac:dyDescent="0.25">
      <c r="A71" s="41" t="s">
        <v>112</v>
      </c>
      <c r="B71" s="51">
        <v>0</v>
      </c>
      <c r="C71" s="51"/>
      <c r="D71" s="91" t="s">
        <v>102</v>
      </c>
    </row>
    <row r="72" spans="1:4" ht="15.75" x14ac:dyDescent="0.25">
      <c r="A72" s="41" t="s">
        <v>108</v>
      </c>
      <c r="B72" s="51">
        <v>0</v>
      </c>
      <c r="C72" s="51"/>
      <c r="D72" s="91" t="s">
        <v>104</v>
      </c>
    </row>
    <row r="73" spans="1:4" ht="15.75" x14ac:dyDescent="0.25">
      <c r="A73" s="42" t="s">
        <v>113</v>
      </c>
      <c r="B73" s="51">
        <f>B74-B75</f>
        <v>-8.7999999999999989</v>
      </c>
      <c r="C73" s="51"/>
      <c r="D73" s="91" t="s">
        <v>106</v>
      </c>
    </row>
    <row r="74" spans="1:4" ht="15.75" x14ac:dyDescent="0.25">
      <c r="A74" s="41" t="s">
        <v>112</v>
      </c>
      <c r="B74" s="51">
        <v>0.4</v>
      </c>
      <c r="C74" s="51"/>
      <c r="D74" s="91" t="s">
        <v>114</v>
      </c>
    </row>
    <row r="75" spans="1:4" ht="15.75" x14ac:dyDescent="0.25">
      <c r="A75" s="41" t="s">
        <v>115</v>
      </c>
      <c r="B75" s="51">
        <v>9.1999999999999993</v>
      </c>
      <c r="C75" s="51"/>
      <c r="D75" s="91" t="s">
        <v>116</v>
      </c>
    </row>
    <row r="76" spans="1:4" ht="15.75" x14ac:dyDescent="0.25">
      <c r="A76" s="40" t="s">
        <v>117</v>
      </c>
      <c r="B76" s="51">
        <f>B77+B88+B91</f>
        <v>-1423.8000000000002</v>
      </c>
      <c r="C76" s="51"/>
      <c r="D76" s="92" t="s">
        <v>118</v>
      </c>
    </row>
    <row r="77" spans="1:4" ht="15.75" x14ac:dyDescent="0.25">
      <c r="A77" s="43" t="s">
        <v>119</v>
      </c>
      <c r="B77" s="51">
        <f>B78-B83</f>
        <v>49.999999999999886</v>
      </c>
      <c r="C77" s="51"/>
      <c r="D77" s="100" t="s">
        <v>120</v>
      </c>
    </row>
    <row r="78" spans="1:4" ht="15.75" x14ac:dyDescent="0.25">
      <c r="A78" s="99" t="s">
        <v>121</v>
      </c>
      <c r="B78" s="51">
        <f>B79+B80+B81+B82</f>
        <v>401.59999999999991</v>
      </c>
      <c r="C78" s="51"/>
      <c r="D78" s="91" t="s">
        <v>122</v>
      </c>
    </row>
    <row r="79" spans="1:4" ht="15.75" x14ac:dyDescent="0.25">
      <c r="A79" s="101" t="s">
        <v>123</v>
      </c>
      <c r="B79" s="51">
        <v>-54.3</v>
      </c>
      <c r="C79" s="51"/>
      <c r="D79" s="91" t="s">
        <v>124</v>
      </c>
    </row>
    <row r="80" spans="1:4" ht="15.75" x14ac:dyDescent="0.25">
      <c r="A80" s="44" t="s">
        <v>125</v>
      </c>
      <c r="B80" s="51">
        <f>-147.8</f>
        <v>-147.80000000000001</v>
      </c>
      <c r="C80" s="51"/>
      <c r="D80" s="91" t="s">
        <v>126</v>
      </c>
    </row>
    <row r="81" spans="1:4" ht="15.75" x14ac:dyDescent="0.25">
      <c r="A81" s="101" t="s">
        <v>127</v>
      </c>
      <c r="B81" s="51">
        <v>603.29999999999995</v>
      </c>
      <c r="C81" s="51"/>
      <c r="D81" s="91" t="s">
        <v>128</v>
      </c>
    </row>
    <row r="82" spans="1:4" ht="15.75" x14ac:dyDescent="0.25">
      <c r="A82" s="101" t="s">
        <v>129</v>
      </c>
      <c r="B82" s="51">
        <v>0.4</v>
      </c>
      <c r="C82" s="51"/>
      <c r="D82" s="91" t="s">
        <v>130</v>
      </c>
    </row>
    <row r="83" spans="1:4" ht="15.75" x14ac:dyDescent="0.25">
      <c r="A83" s="99" t="s">
        <v>109</v>
      </c>
      <c r="B83" s="51">
        <f>B84+B85+B86+B87</f>
        <v>351.6</v>
      </c>
      <c r="C83" s="51"/>
      <c r="D83" s="93" t="s">
        <v>131</v>
      </c>
    </row>
    <row r="84" spans="1:4" ht="15.75" x14ac:dyDescent="0.25">
      <c r="A84" s="102" t="s">
        <v>132</v>
      </c>
      <c r="B84" s="51">
        <v>351.6</v>
      </c>
      <c r="C84" s="51"/>
      <c r="D84" s="91" t="s">
        <v>133</v>
      </c>
    </row>
    <row r="85" spans="1:4" ht="15.75" x14ac:dyDescent="0.25">
      <c r="A85" s="101" t="s">
        <v>134</v>
      </c>
      <c r="B85" s="51">
        <v>0</v>
      </c>
      <c r="C85" s="51"/>
      <c r="D85" s="91" t="s">
        <v>135</v>
      </c>
    </row>
    <row r="86" spans="1:4" ht="15.75" x14ac:dyDescent="0.25">
      <c r="A86" s="101" t="s">
        <v>136</v>
      </c>
      <c r="B86" s="51">
        <v>0</v>
      </c>
      <c r="C86" s="51"/>
      <c r="D86" s="91" t="s">
        <v>137</v>
      </c>
    </row>
    <row r="87" spans="1:4" ht="15.75" x14ac:dyDescent="0.25">
      <c r="A87" s="101" t="s">
        <v>127</v>
      </c>
      <c r="B87" s="51">
        <v>0</v>
      </c>
      <c r="C87" s="51"/>
      <c r="D87" s="91" t="s">
        <v>128</v>
      </c>
    </row>
    <row r="88" spans="1:4" ht="30" customHeight="1" x14ac:dyDescent="0.25">
      <c r="A88" s="45" t="s">
        <v>138</v>
      </c>
      <c r="B88" s="51">
        <f>B89-B90</f>
        <v>-1472.8</v>
      </c>
      <c r="C88" s="51"/>
      <c r="D88" s="103" t="s">
        <v>201</v>
      </c>
    </row>
    <row r="89" spans="1:4" ht="15.75" x14ac:dyDescent="0.25">
      <c r="A89" s="99" t="s">
        <v>140</v>
      </c>
      <c r="B89" s="51">
        <v>-1470</v>
      </c>
      <c r="C89" s="51"/>
      <c r="D89" s="89" t="s">
        <v>141</v>
      </c>
    </row>
    <row r="90" spans="1:4" ht="15.75" x14ac:dyDescent="0.25">
      <c r="A90" s="99" t="s">
        <v>142</v>
      </c>
      <c r="B90" s="51">
        <v>2.8</v>
      </c>
      <c r="C90" s="51"/>
      <c r="D90" s="89" t="s">
        <v>143</v>
      </c>
    </row>
    <row r="91" spans="1:4" ht="15.75" x14ac:dyDescent="0.25">
      <c r="A91" s="46" t="s">
        <v>144</v>
      </c>
      <c r="B91" s="51">
        <v>-1</v>
      </c>
      <c r="C91" s="51"/>
      <c r="D91" s="89" t="s">
        <v>145</v>
      </c>
    </row>
    <row r="92" spans="1:4" ht="15.75" x14ac:dyDescent="0.25">
      <c r="A92" s="47" t="s">
        <v>146</v>
      </c>
      <c r="B92" s="51">
        <f>B95</f>
        <v>-4181.9000000000005</v>
      </c>
      <c r="C92" s="51"/>
      <c r="D92" s="91" t="s">
        <v>147</v>
      </c>
    </row>
    <row r="93" spans="1:4" ht="15.75" x14ac:dyDescent="0.25">
      <c r="A93" s="41" t="s">
        <v>148</v>
      </c>
      <c r="B93" s="51">
        <f>B94</f>
        <v>-4181.9000000000005</v>
      </c>
      <c r="C93" s="51"/>
      <c r="D93" s="91" t="s">
        <v>149</v>
      </c>
    </row>
    <row r="94" spans="1:4" ht="15.75" x14ac:dyDescent="0.25">
      <c r="A94" s="104" t="s">
        <v>150</v>
      </c>
      <c r="B94" s="51">
        <f>B95</f>
        <v>-4181.9000000000005</v>
      </c>
      <c r="C94" s="51"/>
      <c r="D94" s="91" t="s">
        <v>151</v>
      </c>
    </row>
    <row r="95" spans="1:4" ht="15.75" x14ac:dyDescent="0.25">
      <c r="A95" s="104" t="s">
        <v>152</v>
      </c>
      <c r="B95" s="51">
        <f>B96+B97+B98+B99</f>
        <v>-4181.9000000000005</v>
      </c>
      <c r="C95" s="51"/>
      <c r="D95" s="91" t="s">
        <v>153</v>
      </c>
    </row>
    <row r="96" spans="1:4" ht="15.75" x14ac:dyDescent="0.25">
      <c r="A96" s="105" t="s">
        <v>154</v>
      </c>
      <c r="B96" s="51">
        <v>0</v>
      </c>
      <c r="C96" s="51"/>
      <c r="D96" s="106" t="s">
        <v>155</v>
      </c>
    </row>
    <row r="97" spans="1:4" ht="15.75" x14ac:dyDescent="0.25">
      <c r="A97" s="105" t="s">
        <v>156</v>
      </c>
      <c r="B97" s="51">
        <v>-56</v>
      </c>
      <c r="C97" s="51"/>
      <c r="D97" s="106" t="s">
        <v>157</v>
      </c>
    </row>
    <row r="98" spans="1:4" ht="15.75" x14ac:dyDescent="0.25">
      <c r="A98" s="105" t="s">
        <v>158</v>
      </c>
      <c r="B98" s="51">
        <v>167.2</v>
      </c>
      <c r="C98" s="51"/>
      <c r="D98" s="106" t="s">
        <v>159</v>
      </c>
    </row>
    <row r="99" spans="1:4" ht="15.75" x14ac:dyDescent="0.25">
      <c r="A99" s="105" t="s">
        <v>160</v>
      </c>
      <c r="B99" s="51">
        <f>B100+B103</f>
        <v>-4293.1000000000004</v>
      </c>
      <c r="C99" s="51"/>
      <c r="D99" s="106" t="s">
        <v>161</v>
      </c>
    </row>
    <row r="100" spans="1:4" ht="15.75" x14ac:dyDescent="0.25">
      <c r="A100" s="107" t="s">
        <v>162</v>
      </c>
      <c r="B100" s="51">
        <f>B101+B102</f>
        <v>2408.8999999999996</v>
      </c>
      <c r="C100" s="51"/>
      <c r="D100" s="108" t="s">
        <v>163</v>
      </c>
    </row>
    <row r="101" spans="1:4" ht="15.75" x14ac:dyDescent="0.25">
      <c r="A101" s="109" t="s">
        <v>164</v>
      </c>
      <c r="B101" s="51">
        <v>3827.6</v>
      </c>
      <c r="C101" s="51"/>
      <c r="D101" s="94" t="s">
        <v>165</v>
      </c>
    </row>
    <row r="102" spans="1:4" ht="15.75" x14ac:dyDescent="0.25">
      <c r="A102" s="109" t="s">
        <v>166</v>
      </c>
      <c r="B102" s="51">
        <v>-1418.7</v>
      </c>
      <c r="C102" s="51"/>
      <c r="D102" s="89" t="s">
        <v>167</v>
      </c>
    </row>
    <row r="103" spans="1:4" ht="15.75" x14ac:dyDescent="0.25">
      <c r="A103" s="107" t="s">
        <v>168</v>
      </c>
      <c r="B103" s="51">
        <f>B104+B105+B106</f>
        <v>-6702</v>
      </c>
      <c r="C103" s="51"/>
      <c r="D103" s="108" t="s">
        <v>169</v>
      </c>
    </row>
    <row r="104" spans="1:4" ht="15.75" x14ac:dyDescent="0.25">
      <c r="A104" s="110" t="s">
        <v>170</v>
      </c>
      <c r="B104" s="51">
        <v>0</v>
      </c>
      <c r="C104" s="51"/>
      <c r="D104" s="89" t="s">
        <v>171</v>
      </c>
    </row>
    <row r="105" spans="1:4" ht="15.75" x14ac:dyDescent="0.25">
      <c r="A105" s="110" t="s">
        <v>172</v>
      </c>
      <c r="B105" s="51">
        <v>0</v>
      </c>
      <c r="C105" s="51"/>
      <c r="D105" s="89" t="s">
        <v>173</v>
      </c>
    </row>
    <row r="106" spans="1:4" ht="30" customHeight="1" x14ac:dyDescent="0.25">
      <c r="A106" s="48" t="s">
        <v>226</v>
      </c>
      <c r="B106" s="51">
        <v>-6702</v>
      </c>
      <c r="C106" s="51"/>
      <c r="D106" s="111" t="s">
        <v>225</v>
      </c>
    </row>
    <row r="107" spans="1:4" ht="15.75" x14ac:dyDescent="0.25">
      <c r="A107" s="107" t="s">
        <v>176</v>
      </c>
      <c r="B107" s="51">
        <v>0</v>
      </c>
      <c r="C107" s="51"/>
      <c r="D107" s="108" t="s">
        <v>177</v>
      </c>
    </row>
    <row r="108" spans="1:4" ht="45" customHeight="1" x14ac:dyDescent="0.25">
      <c r="A108" s="70" t="s">
        <v>227</v>
      </c>
      <c r="B108" s="51">
        <f>B57-(B5+B54)</f>
        <v>-2192.7680000000028</v>
      </c>
      <c r="C108" s="51"/>
      <c r="D108" s="112" t="s">
        <v>215</v>
      </c>
    </row>
    <row r="109" spans="1:4" hidden="1" x14ac:dyDescent="0.25">
      <c r="A109" s="113"/>
      <c r="B109" s="113"/>
      <c r="C109" s="113"/>
      <c r="D109" s="113"/>
    </row>
    <row r="110" spans="1:4" ht="49.5" customHeight="1" x14ac:dyDescent="0.25">
      <c r="A110" s="114" t="s">
        <v>179</v>
      </c>
      <c r="B110" s="113"/>
      <c r="C110" s="113"/>
      <c r="D110" s="115" t="s">
        <v>186</v>
      </c>
    </row>
    <row r="111" spans="1:4" x14ac:dyDescent="0.25">
      <c r="A111" s="166"/>
      <c r="B111" s="113"/>
      <c r="C111" s="113"/>
      <c r="D111" s="113"/>
    </row>
    <row r="112" spans="1:4" x14ac:dyDescent="0.25">
      <c r="A112" s="129"/>
      <c r="B112" s="113"/>
      <c r="C112" s="113"/>
      <c r="D112" s="113"/>
    </row>
    <row r="113" spans="1:4" ht="18.75" x14ac:dyDescent="0.3">
      <c r="A113" s="171" t="s">
        <v>217</v>
      </c>
      <c r="B113" s="171"/>
      <c r="C113" s="171"/>
      <c r="D113" s="171"/>
    </row>
    <row r="114" spans="1:4" ht="18.75" x14ac:dyDescent="0.3">
      <c r="A114" s="171" t="s">
        <v>218</v>
      </c>
      <c r="B114" s="171"/>
      <c r="C114" s="171"/>
      <c r="D114" s="171"/>
    </row>
    <row r="115" spans="1:4" ht="15.75" x14ac:dyDescent="0.25">
      <c r="A115" s="116" t="s">
        <v>0</v>
      </c>
      <c r="B115" s="176"/>
      <c r="C115" s="176"/>
      <c r="D115" s="117" t="s">
        <v>214</v>
      </c>
    </row>
    <row r="116" spans="1:4" ht="15.75" x14ac:dyDescent="0.25">
      <c r="A116" s="2" t="s">
        <v>1</v>
      </c>
      <c r="B116" s="53" t="s">
        <v>2</v>
      </c>
      <c r="C116" s="53" t="s">
        <v>3</v>
      </c>
      <c r="D116" s="93" t="s">
        <v>4</v>
      </c>
    </row>
    <row r="117" spans="1:4" ht="15.75" x14ac:dyDescent="0.25">
      <c r="A117" s="4" t="s">
        <v>5</v>
      </c>
      <c r="B117" s="51">
        <f t="shared" ref="B117" si="4">B118+B138+B141+B148</f>
        <v>554.20000000000039</v>
      </c>
      <c r="C117" s="51"/>
      <c r="D117" s="92" t="s">
        <v>6</v>
      </c>
    </row>
    <row r="118" spans="1:4" ht="15.75" x14ac:dyDescent="0.25">
      <c r="A118" s="2" t="s">
        <v>7</v>
      </c>
      <c r="B118" s="51">
        <f t="shared" ref="B118" si="5">B119-B127</f>
        <v>3193.6000000000004</v>
      </c>
      <c r="C118" s="51"/>
      <c r="D118" s="91" t="s">
        <v>8</v>
      </c>
    </row>
    <row r="119" spans="1:4" ht="15.75" x14ac:dyDescent="0.25">
      <c r="A119" s="16" t="s">
        <v>9</v>
      </c>
      <c r="B119" s="51">
        <f t="shared" ref="B119" si="6">B120+B123+B126</f>
        <v>10188.1</v>
      </c>
      <c r="C119" s="51"/>
      <c r="D119" s="89" t="s">
        <v>10</v>
      </c>
    </row>
    <row r="120" spans="1:4" ht="15.75" x14ac:dyDescent="0.25">
      <c r="A120" s="17" t="s">
        <v>11</v>
      </c>
      <c r="B120" s="51">
        <f t="shared" ref="B120" si="7">B121+B122</f>
        <v>10126.6</v>
      </c>
      <c r="C120" s="51"/>
      <c r="D120" s="90" t="s">
        <v>12</v>
      </c>
    </row>
    <row r="121" spans="1:4" ht="15.75" x14ac:dyDescent="0.25">
      <c r="A121" s="17" t="s">
        <v>13</v>
      </c>
      <c r="B121" s="51">
        <v>10126.6</v>
      </c>
      <c r="C121" s="51"/>
      <c r="D121" s="90" t="s">
        <v>14</v>
      </c>
    </row>
    <row r="122" spans="1:4" ht="15.75" x14ac:dyDescent="0.25">
      <c r="A122" s="17" t="s">
        <v>15</v>
      </c>
      <c r="B122" s="51">
        <v>0</v>
      </c>
      <c r="C122" s="51"/>
      <c r="D122" s="90" t="s">
        <v>16</v>
      </c>
    </row>
    <row r="123" spans="1:4" ht="15.75" x14ac:dyDescent="0.25">
      <c r="A123" s="17" t="s">
        <v>17</v>
      </c>
      <c r="B123" s="51">
        <f t="shared" ref="B123" si="8">B124+B125</f>
        <v>47.400000000000006</v>
      </c>
      <c r="C123" s="51"/>
      <c r="D123" s="90" t="s">
        <v>18</v>
      </c>
    </row>
    <row r="124" spans="1:4" ht="15.75" x14ac:dyDescent="0.25">
      <c r="A124" s="17" t="s">
        <v>19</v>
      </c>
      <c r="B124" s="51">
        <v>16.600000000000001</v>
      </c>
      <c r="C124" s="51"/>
      <c r="D124" s="90" t="s">
        <v>20</v>
      </c>
    </row>
    <row r="125" spans="1:4" ht="15.75" x14ac:dyDescent="0.25">
      <c r="A125" s="17" t="s">
        <v>15</v>
      </c>
      <c r="B125" s="51">
        <v>30.8</v>
      </c>
      <c r="C125" s="51"/>
      <c r="D125" s="90" t="s">
        <v>16</v>
      </c>
    </row>
    <row r="126" spans="1:4" ht="27" customHeight="1" x14ac:dyDescent="0.25">
      <c r="A126" s="18" t="s">
        <v>21</v>
      </c>
      <c r="B126" s="51">
        <v>14.1</v>
      </c>
      <c r="C126" s="51"/>
      <c r="D126" s="90" t="s">
        <v>22</v>
      </c>
    </row>
    <row r="127" spans="1:4" ht="15.75" x14ac:dyDescent="0.25">
      <c r="A127" s="16" t="s">
        <v>23</v>
      </c>
      <c r="B127" s="51">
        <f t="shared" ref="B127:C127" si="9">B128+B134</f>
        <v>6994.5</v>
      </c>
      <c r="C127" s="51">
        <f t="shared" si="9"/>
        <v>8228.9</v>
      </c>
      <c r="D127" s="89" t="s">
        <v>24</v>
      </c>
    </row>
    <row r="128" spans="1:4" ht="15.75" x14ac:dyDescent="0.25">
      <c r="A128" s="19" t="s">
        <v>25</v>
      </c>
      <c r="B128" s="51">
        <f t="shared" ref="B128:C128" si="10">B129+B130+B131+B132+B133</f>
        <v>1169.5</v>
      </c>
      <c r="C128" s="51">
        <f t="shared" si="10"/>
        <v>1375.9</v>
      </c>
      <c r="D128" s="91" t="s">
        <v>26</v>
      </c>
    </row>
    <row r="129" spans="1:4" ht="15.75" x14ac:dyDescent="0.25">
      <c r="A129" s="20" t="s">
        <v>27</v>
      </c>
      <c r="B129" s="51">
        <v>183.5</v>
      </c>
      <c r="C129" s="51">
        <v>215.9</v>
      </c>
      <c r="D129" s="89" t="s">
        <v>28</v>
      </c>
    </row>
    <row r="130" spans="1:4" ht="15.75" x14ac:dyDescent="0.25">
      <c r="A130" s="20" t="s">
        <v>29</v>
      </c>
      <c r="B130" s="51">
        <v>216.6</v>
      </c>
      <c r="C130" s="51">
        <v>254.8</v>
      </c>
      <c r="D130" s="89" t="s">
        <v>30</v>
      </c>
    </row>
    <row r="131" spans="1:4" ht="15.75" x14ac:dyDescent="0.25">
      <c r="A131" s="19" t="s">
        <v>31</v>
      </c>
      <c r="B131" s="51">
        <v>419</v>
      </c>
      <c r="C131" s="51">
        <v>492.9</v>
      </c>
      <c r="D131" s="89" t="s">
        <v>32</v>
      </c>
    </row>
    <row r="132" spans="1:4" ht="15.75" x14ac:dyDescent="0.25">
      <c r="A132" s="19" t="s">
        <v>33</v>
      </c>
      <c r="B132" s="51">
        <v>350.4</v>
      </c>
      <c r="C132" s="51">
        <v>412.3</v>
      </c>
      <c r="D132" s="89" t="s">
        <v>34</v>
      </c>
    </row>
    <row r="133" spans="1:4" ht="15.75" x14ac:dyDescent="0.25">
      <c r="A133" s="19" t="s">
        <v>35</v>
      </c>
      <c r="B133" s="51">
        <v>0</v>
      </c>
      <c r="C133" s="51">
        <v>0</v>
      </c>
      <c r="D133" s="89" t="s">
        <v>36</v>
      </c>
    </row>
    <row r="134" spans="1:4" ht="15.75" x14ac:dyDescent="0.25">
      <c r="A134" s="19" t="s">
        <v>37</v>
      </c>
      <c r="B134" s="51">
        <f t="shared" ref="B134:C134" si="11">B135+B136+B137</f>
        <v>5825</v>
      </c>
      <c r="C134" s="51">
        <f t="shared" si="11"/>
        <v>6853</v>
      </c>
      <c r="D134" s="91" t="s">
        <v>38</v>
      </c>
    </row>
    <row r="135" spans="1:4" ht="15.75" x14ac:dyDescent="0.25">
      <c r="A135" s="21" t="s">
        <v>39</v>
      </c>
      <c r="B135" s="51">
        <v>1456.3</v>
      </c>
      <c r="C135" s="51">
        <v>1713.3</v>
      </c>
      <c r="D135" s="89" t="s">
        <v>40</v>
      </c>
    </row>
    <row r="136" spans="1:4" ht="15.75" x14ac:dyDescent="0.25">
      <c r="A136" s="21" t="s">
        <v>41</v>
      </c>
      <c r="B136" s="51">
        <v>4368.7</v>
      </c>
      <c r="C136" s="51">
        <v>5139.7</v>
      </c>
      <c r="D136" s="89" t="s">
        <v>42</v>
      </c>
    </row>
    <row r="137" spans="1:4" ht="15.75" x14ac:dyDescent="0.25">
      <c r="A137" s="21" t="s">
        <v>43</v>
      </c>
      <c r="B137" s="51">
        <v>0</v>
      </c>
      <c r="C137" s="51">
        <v>0</v>
      </c>
      <c r="D137" s="89" t="s">
        <v>44</v>
      </c>
    </row>
    <row r="138" spans="1:4" ht="15.75" x14ac:dyDescent="0.25">
      <c r="A138" s="2" t="s">
        <v>45</v>
      </c>
      <c r="B138" s="51">
        <f t="shared" ref="B138" si="12">B139-B140</f>
        <v>-2356</v>
      </c>
      <c r="C138" s="51"/>
      <c r="D138" s="91" t="s">
        <v>46</v>
      </c>
    </row>
    <row r="139" spans="1:4" ht="15.75" x14ac:dyDescent="0.25">
      <c r="A139" s="16" t="s">
        <v>47</v>
      </c>
      <c r="B139" s="51">
        <v>1268.5999999999999</v>
      </c>
      <c r="C139" s="51"/>
      <c r="D139" s="89" t="s">
        <v>48</v>
      </c>
    </row>
    <row r="140" spans="1:4" ht="15.75" x14ac:dyDescent="0.25">
      <c r="A140" s="16" t="s">
        <v>49</v>
      </c>
      <c r="B140" s="51">
        <v>3624.6</v>
      </c>
      <c r="C140" s="51"/>
      <c r="D140" s="93" t="s">
        <v>50</v>
      </c>
    </row>
    <row r="141" spans="1:4" ht="15.75" x14ac:dyDescent="0.25">
      <c r="A141" s="2" t="s">
        <v>51</v>
      </c>
      <c r="B141" s="51">
        <f t="shared" ref="B141" si="13">B142+B143</f>
        <v>-522.9</v>
      </c>
      <c r="C141" s="51"/>
      <c r="D141" s="91" t="s">
        <v>52</v>
      </c>
    </row>
    <row r="142" spans="1:4" ht="15.75" x14ac:dyDescent="0.25">
      <c r="A142" s="22" t="s">
        <v>53</v>
      </c>
      <c r="B142" s="51">
        <v>10.8</v>
      </c>
      <c r="C142" s="51"/>
      <c r="D142" s="94" t="s">
        <v>54</v>
      </c>
    </row>
    <row r="143" spans="1:4" ht="15.75" x14ac:dyDescent="0.25">
      <c r="A143" s="22" t="s">
        <v>55</v>
      </c>
      <c r="B143" s="51">
        <f t="shared" ref="B143" si="14">B144-B145</f>
        <v>-533.69999999999993</v>
      </c>
      <c r="C143" s="51"/>
      <c r="D143" s="94" t="s">
        <v>56</v>
      </c>
    </row>
    <row r="144" spans="1:4" ht="15.75" x14ac:dyDescent="0.25">
      <c r="A144" s="23" t="s">
        <v>57</v>
      </c>
      <c r="B144" s="51">
        <v>79.2</v>
      </c>
      <c r="C144" s="51"/>
      <c r="D144" s="94" t="s">
        <v>58</v>
      </c>
    </row>
    <row r="145" spans="1:4" ht="15.75" x14ac:dyDescent="0.25">
      <c r="A145" s="23" t="s">
        <v>59</v>
      </c>
      <c r="B145" s="51">
        <f t="shared" ref="B145" si="15">B146+B147</f>
        <v>612.9</v>
      </c>
      <c r="C145" s="51"/>
      <c r="D145" s="94" t="s">
        <v>60</v>
      </c>
    </row>
    <row r="146" spans="1:4" ht="15.75" x14ac:dyDescent="0.25">
      <c r="A146" s="24" t="s">
        <v>61</v>
      </c>
      <c r="B146" s="51">
        <v>255.7</v>
      </c>
      <c r="C146" s="51"/>
      <c r="D146" s="95" t="s">
        <v>195</v>
      </c>
    </row>
    <row r="147" spans="1:4" ht="15.75" x14ac:dyDescent="0.25">
      <c r="A147" s="24" t="s">
        <v>62</v>
      </c>
      <c r="B147" s="51">
        <v>357.2</v>
      </c>
      <c r="C147" s="51"/>
      <c r="D147" s="95" t="s">
        <v>196</v>
      </c>
    </row>
    <row r="148" spans="1:4" ht="15.75" x14ac:dyDescent="0.25">
      <c r="A148" s="2" t="s">
        <v>63</v>
      </c>
      <c r="B148" s="51">
        <f t="shared" ref="B148" si="16">B149+B150</f>
        <v>239.5</v>
      </c>
      <c r="C148" s="51"/>
      <c r="D148" s="91" t="s">
        <v>64</v>
      </c>
    </row>
    <row r="149" spans="1:4" ht="15.75" x14ac:dyDescent="0.25">
      <c r="A149" s="22" t="s">
        <v>65</v>
      </c>
      <c r="B149" s="51">
        <v>144.30000000000001</v>
      </c>
      <c r="C149" s="51"/>
      <c r="D149" s="89" t="s">
        <v>66</v>
      </c>
    </row>
    <row r="150" spans="1:4" ht="15.75" x14ac:dyDescent="0.25">
      <c r="A150" s="22" t="s">
        <v>67</v>
      </c>
      <c r="B150" s="51">
        <f t="shared" ref="B150" si="17">B151-B154</f>
        <v>95.2</v>
      </c>
      <c r="C150" s="51"/>
      <c r="D150" s="89" t="s">
        <v>68</v>
      </c>
    </row>
    <row r="151" spans="1:4" ht="15.75" x14ac:dyDescent="0.25">
      <c r="A151" s="23" t="s">
        <v>182</v>
      </c>
      <c r="B151" s="51">
        <f t="shared" ref="B151" si="18">B152+B153</f>
        <v>124.5</v>
      </c>
      <c r="C151" s="51"/>
      <c r="D151" s="89" t="s">
        <v>69</v>
      </c>
    </row>
    <row r="152" spans="1:4" ht="15.75" x14ac:dyDescent="0.25">
      <c r="A152" s="25" t="s">
        <v>180</v>
      </c>
      <c r="B152" s="51">
        <v>39.6</v>
      </c>
      <c r="C152" s="51"/>
      <c r="D152" s="94" t="s">
        <v>70</v>
      </c>
    </row>
    <row r="153" spans="1:4" ht="15.75" x14ac:dyDescent="0.25">
      <c r="A153" s="25" t="s">
        <v>181</v>
      </c>
      <c r="B153" s="51">
        <v>84.9</v>
      </c>
      <c r="C153" s="51"/>
      <c r="D153" s="97" t="s">
        <v>71</v>
      </c>
    </row>
    <row r="154" spans="1:4" ht="15.75" x14ac:dyDescent="0.25">
      <c r="A154" s="23" t="s">
        <v>183</v>
      </c>
      <c r="B154" s="51">
        <f t="shared" ref="B154" si="19">B155+B156</f>
        <v>29.3</v>
      </c>
      <c r="C154" s="51"/>
      <c r="D154" s="89" t="s">
        <v>72</v>
      </c>
    </row>
    <row r="155" spans="1:4" ht="15.75" x14ac:dyDescent="0.25">
      <c r="A155" s="25" t="s">
        <v>184</v>
      </c>
      <c r="B155" s="51">
        <v>0</v>
      </c>
      <c r="C155" s="51"/>
      <c r="D155" s="94" t="s">
        <v>73</v>
      </c>
    </row>
    <row r="156" spans="1:4" ht="15.75" x14ac:dyDescent="0.25">
      <c r="A156" s="25" t="s">
        <v>185</v>
      </c>
      <c r="B156" s="51">
        <f t="shared" ref="B156" si="20">B157+B158</f>
        <v>29.3</v>
      </c>
      <c r="C156" s="51"/>
      <c r="D156" s="97" t="s">
        <v>74</v>
      </c>
    </row>
    <row r="157" spans="1:4" ht="15.75" x14ac:dyDescent="0.25">
      <c r="A157" s="21" t="s">
        <v>204</v>
      </c>
      <c r="B157" s="51">
        <v>0</v>
      </c>
      <c r="C157" s="51"/>
      <c r="D157" s="89" t="s">
        <v>75</v>
      </c>
    </row>
    <row r="158" spans="1:4" ht="15.75" x14ac:dyDescent="0.25">
      <c r="A158" s="21" t="s">
        <v>205</v>
      </c>
      <c r="B158" s="51">
        <v>29.3</v>
      </c>
      <c r="C158" s="51"/>
      <c r="D158" s="89" t="s">
        <v>76</v>
      </c>
    </row>
    <row r="159" spans="1:4" ht="17.25" customHeight="1" x14ac:dyDescent="0.25">
      <c r="A159" s="118" t="s">
        <v>77</v>
      </c>
      <c r="B159" s="64"/>
      <c r="C159" s="62"/>
      <c r="D159" s="119" t="s">
        <v>78</v>
      </c>
    </row>
    <row r="160" spans="1:4" ht="26.25" customHeight="1" x14ac:dyDescent="0.25">
      <c r="A160" s="120" t="s">
        <v>270</v>
      </c>
      <c r="B160" s="121"/>
      <c r="C160" s="122"/>
      <c r="D160" s="123" t="s">
        <v>274</v>
      </c>
    </row>
    <row r="161" spans="1:4" ht="15.75" x14ac:dyDescent="0.25">
      <c r="A161" s="124" t="s">
        <v>190</v>
      </c>
      <c r="B161" s="122"/>
      <c r="C161" s="122"/>
      <c r="D161" s="125" t="s">
        <v>189</v>
      </c>
    </row>
    <row r="162" spans="1:4" ht="18.75" x14ac:dyDescent="0.3">
      <c r="A162" s="171" t="s">
        <v>217</v>
      </c>
      <c r="B162" s="171"/>
      <c r="C162" s="171"/>
      <c r="D162" s="171"/>
    </row>
    <row r="163" spans="1:4" ht="18.75" x14ac:dyDescent="0.3">
      <c r="A163" s="171" t="s">
        <v>218</v>
      </c>
      <c r="B163" s="171"/>
      <c r="C163" s="171"/>
      <c r="D163" s="171"/>
    </row>
    <row r="164" spans="1:4" ht="16.5" thickBot="1" x14ac:dyDescent="0.3">
      <c r="A164" s="126" t="s">
        <v>79</v>
      </c>
      <c r="B164" s="183"/>
      <c r="C164" s="183"/>
      <c r="D164" s="117" t="s">
        <v>214</v>
      </c>
    </row>
    <row r="165" spans="1:4" ht="15.75" x14ac:dyDescent="0.25">
      <c r="A165" s="2" t="s">
        <v>1</v>
      </c>
      <c r="B165" s="63" t="s">
        <v>2</v>
      </c>
      <c r="C165" s="63" t="s">
        <v>3</v>
      </c>
      <c r="D165" s="89" t="s">
        <v>80</v>
      </c>
    </row>
    <row r="166" spans="1:4" ht="15.75" x14ac:dyDescent="0.25">
      <c r="A166" s="4" t="s">
        <v>81</v>
      </c>
      <c r="B166" s="51">
        <f t="shared" ref="B166" si="21">B167-B168</f>
        <v>-0.39999999999999997</v>
      </c>
      <c r="C166" s="51"/>
      <c r="D166" s="92" t="s">
        <v>82</v>
      </c>
    </row>
    <row r="167" spans="1:4" ht="15.75" x14ac:dyDescent="0.25">
      <c r="A167" s="2" t="s">
        <v>83</v>
      </c>
      <c r="B167" s="51">
        <v>0.2</v>
      </c>
      <c r="C167" s="51"/>
      <c r="D167" s="89" t="s">
        <v>84</v>
      </c>
    </row>
    <row r="168" spans="1:4" ht="15.75" x14ac:dyDescent="0.25">
      <c r="A168" s="2" t="s">
        <v>85</v>
      </c>
      <c r="B168" s="51">
        <v>0.6</v>
      </c>
      <c r="C168" s="51"/>
      <c r="D168" s="93" t="s">
        <v>86</v>
      </c>
    </row>
    <row r="169" spans="1:4" ht="15.75" x14ac:dyDescent="0.25">
      <c r="A169" s="98" t="s">
        <v>87</v>
      </c>
      <c r="B169" s="51">
        <f t="shared" ref="B169" si="22">B170+B173+B188+B204</f>
        <v>336.5</v>
      </c>
      <c r="C169" s="51"/>
      <c r="D169" s="92" t="s">
        <v>88</v>
      </c>
    </row>
    <row r="170" spans="1:4" ht="15.75" x14ac:dyDescent="0.25">
      <c r="A170" s="40" t="s">
        <v>89</v>
      </c>
      <c r="B170" s="51">
        <f t="shared" ref="B170" si="23">B171-B172</f>
        <v>1720.5</v>
      </c>
      <c r="C170" s="51"/>
      <c r="D170" s="91" t="s">
        <v>90</v>
      </c>
    </row>
    <row r="171" spans="1:4" ht="15.75" x14ac:dyDescent="0.25">
      <c r="A171" s="2" t="s">
        <v>91</v>
      </c>
      <c r="B171" s="51">
        <v>54.5</v>
      </c>
      <c r="C171" s="51"/>
      <c r="D171" s="91" t="s">
        <v>92</v>
      </c>
    </row>
    <row r="172" spans="1:4" ht="15.75" x14ac:dyDescent="0.25">
      <c r="A172" s="2" t="s">
        <v>93</v>
      </c>
      <c r="B172" s="51">
        <v>-1666</v>
      </c>
      <c r="C172" s="51"/>
      <c r="D172" s="91" t="s">
        <v>94</v>
      </c>
    </row>
    <row r="173" spans="1:4" ht="15.75" x14ac:dyDescent="0.25">
      <c r="A173" s="40" t="s">
        <v>95</v>
      </c>
      <c r="B173" s="51">
        <f t="shared" ref="B173" si="24">B174-B181</f>
        <v>150.79999999999995</v>
      </c>
      <c r="C173" s="51"/>
      <c r="D173" s="92" t="s">
        <v>96</v>
      </c>
    </row>
    <row r="174" spans="1:4" ht="15.75" x14ac:dyDescent="0.25">
      <c r="A174" s="99" t="s">
        <v>97</v>
      </c>
      <c r="B174" s="51">
        <f t="shared" ref="B174" si="25">B175+B178</f>
        <v>149.29999999999995</v>
      </c>
      <c r="C174" s="51"/>
      <c r="D174" s="91" t="s">
        <v>98</v>
      </c>
    </row>
    <row r="175" spans="1:4" ht="15.75" x14ac:dyDescent="0.25">
      <c r="A175" s="40" t="s">
        <v>99</v>
      </c>
      <c r="B175" s="51">
        <f t="shared" ref="B175" si="26">B176-B177</f>
        <v>149.29999999999995</v>
      </c>
      <c r="C175" s="51"/>
      <c r="D175" s="92" t="s">
        <v>100</v>
      </c>
    </row>
    <row r="176" spans="1:4" ht="15.75" x14ac:dyDescent="0.25">
      <c r="A176" s="41" t="s">
        <v>101</v>
      </c>
      <c r="B176" s="51">
        <v>1347.3</v>
      </c>
      <c r="C176" s="51"/>
      <c r="D176" s="91" t="s">
        <v>102</v>
      </c>
    </row>
    <row r="177" spans="1:4" ht="15.75" x14ac:dyDescent="0.25">
      <c r="A177" s="41" t="s">
        <v>103</v>
      </c>
      <c r="B177" s="51">
        <v>1198</v>
      </c>
      <c r="C177" s="51"/>
      <c r="D177" s="91" t="s">
        <v>104</v>
      </c>
    </row>
    <row r="178" spans="1:4" ht="15.75" x14ac:dyDescent="0.25">
      <c r="A178" s="40" t="s">
        <v>105</v>
      </c>
      <c r="B178" s="51">
        <f t="shared" ref="B178" si="27">B179-B180</f>
        <v>0</v>
      </c>
      <c r="C178" s="51"/>
      <c r="D178" s="92" t="s">
        <v>106</v>
      </c>
    </row>
    <row r="179" spans="1:4" ht="15.75" x14ac:dyDescent="0.25">
      <c r="A179" s="41" t="s">
        <v>107</v>
      </c>
      <c r="B179" s="51">
        <v>0</v>
      </c>
      <c r="C179" s="51"/>
      <c r="D179" s="91" t="s">
        <v>102</v>
      </c>
    </row>
    <row r="180" spans="1:4" ht="15.75" x14ac:dyDescent="0.25">
      <c r="A180" s="41" t="s">
        <v>108</v>
      </c>
      <c r="B180" s="51">
        <v>0</v>
      </c>
      <c r="C180" s="51"/>
      <c r="D180" s="91" t="s">
        <v>104</v>
      </c>
    </row>
    <row r="181" spans="1:4" ht="15.75" x14ac:dyDescent="0.25">
      <c r="A181" s="99" t="s">
        <v>109</v>
      </c>
      <c r="B181" s="51">
        <f t="shared" ref="B181" si="28">B182+B185</f>
        <v>-1.5000000000000002</v>
      </c>
      <c r="C181" s="51"/>
      <c r="D181" s="93" t="s">
        <v>110</v>
      </c>
    </row>
    <row r="182" spans="1:4" ht="15.75" x14ac:dyDescent="0.25">
      <c r="A182" s="41" t="s">
        <v>111</v>
      </c>
      <c r="B182" s="51">
        <f t="shared" ref="B182" si="29">B183-B184</f>
        <v>0</v>
      </c>
      <c r="C182" s="51"/>
      <c r="D182" s="91" t="s">
        <v>100</v>
      </c>
    </row>
    <row r="183" spans="1:4" ht="15.75" x14ac:dyDescent="0.25">
      <c r="A183" s="41" t="s">
        <v>112</v>
      </c>
      <c r="B183" s="51">
        <v>0</v>
      </c>
      <c r="C183" s="51"/>
      <c r="D183" s="91" t="s">
        <v>102</v>
      </c>
    </row>
    <row r="184" spans="1:4" ht="15.75" x14ac:dyDescent="0.25">
      <c r="A184" s="41" t="s">
        <v>108</v>
      </c>
      <c r="B184" s="51">
        <v>0</v>
      </c>
      <c r="C184" s="51"/>
      <c r="D184" s="91" t="s">
        <v>104</v>
      </c>
    </row>
    <row r="185" spans="1:4" ht="15.75" x14ac:dyDescent="0.25">
      <c r="A185" s="42" t="s">
        <v>113</v>
      </c>
      <c r="B185" s="51">
        <f t="shared" ref="B185" si="30">B186-B187</f>
        <v>-1.5000000000000002</v>
      </c>
      <c r="C185" s="51"/>
      <c r="D185" s="91" t="s">
        <v>106</v>
      </c>
    </row>
    <row r="186" spans="1:4" ht="15.75" x14ac:dyDescent="0.25">
      <c r="A186" s="41" t="s">
        <v>112</v>
      </c>
      <c r="B186" s="51">
        <v>1.7</v>
      </c>
      <c r="C186" s="51"/>
      <c r="D186" s="91" t="s">
        <v>114</v>
      </c>
    </row>
    <row r="187" spans="1:4" ht="15.75" x14ac:dyDescent="0.25">
      <c r="A187" s="41" t="s">
        <v>115</v>
      </c>
      <c r="B187" s="51">
        <v>3.2</v>
      </c>
      <c r="C187" s="51"/>
      <c r="D187" s="91" t="s">
        <v>116</v>
      </c>
    </row>
    <row r="188" spans="1:4" ht="15.75" x14ac:dyDescent="0.25">
      <c r="A188" s="40" t="s">
        <v>117</v>
      </c>
      <c r="B188" s="51">
        <f t="shared" ref="B188" si="31">B189+B200+B203</f>
        <v>354.7</v>
      </c>
      <c r="C188" s="51"/>
      <c r="D188" s="92" t="s">
        <v>118</v>
      </c>
    </row>
    <row r="189" spans="1:4" ht="15.75" x14ac:dyDescent="0.25">
      <c r="A189" s="43" t="s">
        <v>119</v>
      </c>
      <c r="B189" s="51">
        <f t="shared" ref="B189" si="32">B190-B195</f>
        <v>412.20000000000005</v>
      </c>
      <c r="C189" s="51"/>
      <c r="D189" s="100" t="s">
        <v>120</v>
      </c>
    </row>
    <row r="190" spans="1:4" ht="15.75" x14ac:dyDescent="0.25">
      <c r="A190" s="99" t="s">
        <v>121</v>
      </c>
      <c r="B190" s="51">
        <f t="shared" ref="B190" si="33">B191+B192+B193+B194</f>
        <v>-538.4</v>
      </c>
      <c r="C190" s="51"/>
      <c r="D190" s="91" t="s">
        <v>122</v>
      </c>
    </row>
    <row r="191" spans="1:4" ht="15.75" x14ac:dyDescent="0.25">
      <c r="A191" s="101" t="s">
        <v>123</v>
      </c>
      <c r="B191" s="51">
        <v>0</v>
      </c>
      <c r="C191" s="51"/>
      <c r="D191" s="91" t="s">
        <v>124</v>
      </c>
    </row>
    <row r="192" spans="1:4" ht="15.75" x14ac:dyDescent="0.25">
      <c r="A192" s="44" t="s">
        <v>125</v>
      </c>
      <c r="B192" s="51">
        <v>-1359</v>
      </c>
      <c r="C192" s="51"/>
      <c r="D192" s="91" t="s">
        <v>126</v>
      </c>
    </row>
    <row r="193" spans="1:4" ht="15.75" x14ac:dyDescent="0.25">
      <c r="A193" s="101" t="s">
        <v>127</v>
      </c>
      <c r="B193" s="51">
        <v>818</v>
      </c>
      <c r="C193" s="51"/>
      <c r="D193" s="91" t="s">
        <v>128</v>
      </c>
    </row>
    <row r="194" spans="1:4" ht="15.75" x14ac:dyDescent="0.25">
      <c r="A194" s="101" t="s">
        <v>129</v>
      </c>
      <c r="B194" s="51">
        <v>2.6</v>
      </c>
      <c r="C194" s="51"/>
      <c r="D194" s="91" t="s">
        <v>130</v>
      </c>
    </row>
    <row r="195" spans="1:4" ht="15.75" x14ac:dyDescent="0.25">
      <c r="A195" s="99" t="s">
        <v>109</v>
      </c>
      <c r="B195" s="51">
        <f t="shared" ref="B195" si="34">B196+B197+B198+B199</f>
        <v>-950.6</v>
      </c>
      <c r="C195" s="51"/>
      <c r="D195" s="93" t="s">
        <v>131</v>
      </c>
    </row>
    <row r="196" spans="1:4" ht="15.75" x14ac:dyDescent="0.25">
      <c r="A196" s="102" t="s">
        <v>132</v>
      </c>
      <c r="B196" s="51">
        <v>-421.4</v>
      </c>
      <c r="C196" s="51"/>
      <c r="D196" s="91" t="s">
        <v>133</v>
      </c>
    </row>
    <row r="197" spans="1:4" ht="15.75" x14ac:dyDescent="0.25">
      <c r="A197" s="101" t="s">
        <v>134</v>
      </c>
      <c r="B197" s="51">
        <v>0</v>
      </c>
      <c r="C197" s="51"/>
      <c r="D197" s="91" t="s">
        <v>135</v>
      </c>
    </row>
    <row r="198" spans="1:4" ht="15.75" x14ac:dyDescent="0.25">
      <c r="A198" s="101" t="s">
        <v>136</v>
      </c>
      <c r="B198" s="51">
        <v>-529.20000000000005</v>
      </c>
      <c r="C198" s="51"/>
      <c r="D198" s="91" t="s">
        <v>137</v>
      </c>
    </row>
    <row r="199" spans="1:4" ht="15.75" x14ac:dyDescent="0.25">
      <c r="A199" s="101" t="s">
        <v>127</v>
      </c>
      <c r="B199" s="51">
        <v>0</v>
      </c>
      <c r="C199" s="51"/>
      <c r="D199" s="91" t="s">
        <v>206</v>
      </c>
    </row>
    <row r="200" spans="1:4" ht="29.25" customHeight="1" x14ac:dyDescent="0.25">
      <c r="A200" s="45" t="s">
        <v>138</v>
      </c>
      <c r="B200" s="51">
        <f t="shared" ref="B200" si="35">B201-B202</f>
        <v>-264.50000000000006</v>
      </c>
      <c r="C200" s="51"/>
      <c r="D200" s="103" t="s">
        <v>197</v>
      </c>
    </row>
    <row r="201" spans="1:4" ht="15.75" x14ac:dyDescent="0.25">
      <c r="A201" s="99" t="s">
        <v>140</v>
      </c>
      <c r="B201" s="51">
        <v>-693.2</v>
      </c>
      <c r="C201" s="51"/>
      <c r="D201" s="89" t="s">
        <v>141</v>
      </c>
    </row>
    <row r="202" spans="1:4" ht="15.75" x14ac:dyDescent="0.25">
      <c r="A202" s="99" t="s">
        <v>142</v>
      </c>
      <c r="B202" s="51">
        <v>-428.7</v>
      </c>
      <c r="C202" s="51"/>
      <c r="D202" s="89" t="s">
        <v>143</v>
      </c>
    </row>
    <row r="203" spans="1:4" ht="15.75" x14ac:dyDescent="0.25">
      <c r="A203" s="46" t="s">
        <v>144</v>
      </c>
      <c r="B203" s="51">
        <v>207</v>
      </c>
      <c r="C203" s="51"/>
      <c r="D203" s="100" t="s">
        <v>145</v>
      </c>
    </row>
    <row r="204" spans="1:4" ht="15.75" x14ac:dyDescent="0.25">
      <c r="A204" s="47" t="s">
        <v>146</v>
      </c>
      <c r="B204" s="51">
        <f t="shared" ref="B204" si="36">B207</f>
        <v>-1889.5</v>
      </c>
      <c r="C204" s="51"/>
      <c r="D204" s="92" t="s">
        <v>147</v>
      </c>
    </row>
    <row r="205" spans="1:4" ht="15.75" x14ac:dyDescent="0.25">
      <c r="A205" s="41" t="s">
        <v>148</v>
      </c>
      <c r="B205" s="51">
        <f t="shared" ref="B205:B206" si="37">B206</f>
        <v>-1889.5</v>
      </c>
      <c r="C205" s="51"/>
      <c r="D205" s="91" t="s">
        <v>149</v>
      </c>
    </row>
    <row r="206" spans="1:4" ht="15.75" x14ac:dyDescent="0.25">
      <c r="A206" s="104" t="s">
        <v>150</v>
      </c>
      <c r="B206" s="51">
        <f t="shared" si="37"/>
        <v>-1889.5</v>
      </c>
      <c r="C206" s="51"/>
      <c r="D206" s="91" t="s">
        <v>151</v>
      </c>
    </row>
    <row r="207" spans="1:4" ht="15.75" x14ac:dyDescent="0.25">
      <c r="A207" s="104" t="s">
        <v>152</v>
      </c>
      <c r="B207" s="51">
        <f t="shared" ref="B207" si="38">B208+B209+B210+B211</f>
        <v>-1889.5</v>
      </c>
      <c r="C207" s="51"/>
      <c r="D207" s="91" t="s">
        <v>153</v>
      </c>
    </row>
    <row r="208" spans="1:4" ht="15.75" x14ac:dyDescent="0.25">
      <c r="A208" s="105" t="s">
        <v>154</v>
      </c>
      <c r="B208" s="51">
        <v>0</v>
      </c>
      <c r="C208" s="51"/>
      <c r="D208" s="106" t="s">
        <v>155</v>
      </c>
    </row>
    <row r="209" spans="1:4" ht="15.75" x14ac:dyDescent="0.25">
      <c r="A209" s="105" t="s">
        <v>156</v>
      </c>
      <c r="B209" s="51">
        <v>-3.5</v>
      </c>
      <c r="C209" s="51"/>
      <c r="D209" s="106" t="s">
        <v>157</v>
      </c>
    </row>
    <row r="210" spans="1:4" ht="15.75" x14ac:dyDescent="0.25">
      <c r="A210" s="105" t="s">
        <v>158</v>
      </c>
      <c r="B210" s="51">
        <v>0</v>
      </c>
      <c r="C210" s="51"/>
      <c r="D210" s="106" t="s">
        <v>159</v>
      </c>
    </row>
    <row r="211" spans="1:4" ht="15.75" x14ac:dyDescent="0.25">
      <c r="A211" s="105" t="s">
        <v>160</v>
      </c>
      <c r="B211" s="51">
        <f>B212+B215</f>
        <v>-1886</v>
      </c>
      <c r="C211" s="51"/>
      <c r="D211" s="106" t="s">
        <v>161</v>
      </c>
    </row>
    <row r="212" spans="1:4" ht="15.75" x14ac:dyDescent="0.25">
      <c r="A212" s="107" t="s">
        <v>162</v>
      </c>
      <c r="B212" s="51">
        <f t="shared" ref="B212" si="39">B213+B214</f>
        <v>-2318.9</v>
      </c>
      <c r="C212" s="51"/>
      <c r="D212" s="108" t="s">
        <v>163</v>
      </c>
    </row>
    <row r="213" spans="1:4" ht="15.75" x14ac:dyDescent="0.25">
      <c r="A213" s="109" t="s">
        <v>164</v>
      </c>
      <c r="B213" s="51">
        <v>-2829.9</v>
      </c>
      <c r="C213" s="51"/>
      <c r="D213" s="94" t="s">
        <v>165</v>
      </c>
    </row>
    <row r="214" spans="1:4" ht="15.75" x14ac:dyDescent="0.25">
      <c r="A214" s="109" t="s">
        <v>166</v>
      </c>
      <c r="B214" s="51">
        <v>511</v>
      </c>
      <c r="C214" s="51"/>
      <c r="D214" s="89" t="s">
        <v>167</v>
      </c>
    </row>
    <row r="215" spans="1:4" ht="15.75" x14ac:dyDescent="0.25">
      <c r="A215" s="107" t="s">
        <v>168</v>
      </c>
      <c r="B215" s="51">
        <f t="shared" ref="B215" si="40">B216+B217+B218</f>
        <v>432.9</v>
      </c>
      <c r="C215" s="51"/>
      <c r="D215" s="108" t="s">
        <v>169</v>
      </c>
    </row>
    <row r="216" spans="1:4" ht="15.75" x14ac:dyDescent="0.25">
      <c r="A216" s="110" t="s">
        <v>170</v>
      </c>
      <c r="B216" s="51">
        <v>0</v>
      </c>
      <c r="C216" s="51"/>
      <c r="D216" s="89" t="s">
        <v>171</v>
      </c>
    </row>
    <row r="217" spans="1:4" ht="15.75" x14ac:dyDescent="0.25">
      <c r="A217" s="110" t="s">
        <v>172</v>
      </c>
      <c r="B217" s="51">
        <v>0</v>
      </c>
      <c r="C217" s="51"/>
      <c r="D217" s="89" t="s">
        <v>173</v>
      </c>
    </row>
    <row r="218" spans="1:4" ht="34.5" customHeight="1" x14ac:dyDescent="0.25">
      <c r="A218" s="48" t="s">
        <v>188</v>
      </c>
      <c r="B218" s="51">
        <v>432.9</v>
      </c>
      <c r="C218" s="51"/>
      <c r="D218" s="111" t="s">
        <v>187</v>
      </c>
    </row>
    <row r="219" spans="1:4" ht="15.75" x14ac:dyDescent="0.25">
      <c r="A219" s="107" t="s">
        <v>176</v>
      </c>
      <c r="B219" s="51">
        <v>0</v>
      </c>
      <c r="C219" s="51"/>
      <c r="D219" s="108" t="s">
        <v>177</v>
      </c>
    </row>
    <row r="220" spans="1:4" ht="52.5" customHeight="1" x14ac:dyDescent="0.25">
      <c r="A220" s="66" t="s">
        <v>228</v>
      </c>
      <c r="B220" s="51">
        <f t="shared" ref="B220" si="41">B169-(B117+B166)</f>
        <v>-217.30000000000041</v>
      </c>
      <c r="C220" s="51"/>
      <c r="D220" s="112" t="s">
        <v>198</v>
      </c>
    </row>
    <row r="221" spans="1:4" x14ac:dyDescent="0.25">
      <c r="A221" s="113"/>
      <c r="B221" s="113"/>
      <c r="C221" s="113"/>
      <c r="D221" s="113"/>
    </row>
    <row r="222" spans="1:4" ht="39.75" customHeight="1" x14ac:dyDescent="0.25">
      <c r="A222" s="114" t="s">
        <v>179</v>
      </c>
      <c r="B222" s="113"/>
      <c r="C222" s="113"/>
      <c r="D222" s="115" t="s">
        <v>229</v>
      </c>
    </row>
    <row r="223" spans="1:4" x14ac:dyDescent="0.25">
      <c r="A223" s="113"/>
      <c r="B223" s="113"/>
      <c r="C223" s="113"/>
      <c r="D223" s="113"/>
    </row>
    <row r="224" spans="1:4" x14ac:dyDescent="0.25">
      <c r="A224" s="113"/>
      <c r="B224" s="113"/>
      <c r="C224" s="113"/>
      <c r="D224" s="113"/>
    </row>
    <row r="225" spans="1:4" x14ac:dyDescent="0.25">
      <c r="A225" s="113"/>
      <c r="B225" s="113"/>
      <c r="C225" s="113"/>
      <c r="D225" s="113"/>
    </row>
    <row r="226" spans="1:4" x14ac:dyDescent="0.25">
      <c r="A226" s="113"/>
      <c r="B226" s="113"/>
      <c r="C226" s="113"/>
      <c r="D226" s="113"/>
    </row>
    <row r="227" spans="1:4" ht="18.75" x14ac:dyDescent="0.3">
      <c r="A227" s="171" t="s">
        <v>219</v>
      </c>
      <c r="B227" s="171"/>
      <c r="C227" s="171"/>
      <c r="D227" s="171"/>
    </row>
    <row r="228" spans="1:4" ht="18.75" x14ac:dyDescent="0.3">
      <c r="A228" s="171" t="s">
        <v>220</v>
      </c>
      <c r="B228" s="171"/>
      <c r="C228" s="171"/>
      <c r="D228" s="171"/>
    </row>
    <row r="229" spans="1:4" ht="15.75" x14ac:dyDescent="0.25">
      <c r="A229" s="116" t="s">
        <v>0</v>
      </c>
      <c r="B229" s="178"/>
      <c r="C229" s="178"/>
      <c r="D229" s="117" t="s">
        <v>214</v>
      </c>
    </row>
    <row r="230" spans="1:4" ht="15.75" x14ac:dyDescent="0.25">
      <c r="A230" s="2" t="s">
        <v>1</v>
      </c>
      <c r="B230" s="53" t="s">
        <v>2</v>
      </c>
      <c r="C230" s="53" t="s">
        <v>3</v>
      </c>
      <c r="D230" s="93" t="s">
        <v>4</v>
      </c>
    </row>
    <row r="231" spans="1:4" ht="15.75" x14ac:dyDescent="0.25">
      <c r="A231" s="4" t="s">
        <v>5</v>
      </c>
      <c r="B231" s="51">
        <f t="shared" ref="B231" si="42">B232+B252+B255+B262</f>
        <v>2083.6000000000022</v>
      </c>
      <c r="C231" s="51"/>
      <c r="D231" s="92" t="s">
        <v>6</v>
      </c>
    </row>
    <row r="232" spans="1:4" ht="15.75" x14ac:dyDescent="0.25">
      <c r="A232" s="2" t="s">
        <v>7</v>
      </c>
      <c r="B232" s="51">
        <f t="shared" ref="B232" si="43">B233-B241</f>
        <v>5143.9000000000024</v>
      </c>
      <c r="C232" s="51"/>
      <c r="D232" s="91" t="s">
        <v>8</v>
      </c>
    </row>
    <row r="233" spans="1:4" ht="15.75" x14ac:dyDescent="0.25">
      <c r="A233" s="16" t="s">
        <v>9</v>
      </c>
      <c r="B233" s="51">
        <f t="shared" ref="B233" si="44">B234+B237+B240</f>
        <v>11946.500000000002</v>
      </c>
      <c r="C233" s="51"/>
      <c r="D233" s="89" t="s">
        <v>10</v>
      </c>
    </row>
    <row r="234" spans="1:4" ht="15.75" x14ac:dyDescent="0.25">
      <c r="A234" s="17" t="s">
        <v>11</v>
      </c>
      <c r="B234" s="51">
        <f t="shared" ref="B234" si="45">B235+B236</f>
        <v>11811.400000000001</v>
      </c>
      <c r="C234" s="51"/>
      <c r="D234" s="90" t="s">
        <v>12</v>
      </c>
    </row>
    <row r="235" spans="1:4" ht="15.75" x14ac:dyDescent="0.25">
      <c r="A235" s="17" t="s">
        <v>13</v>
      </c>
      <c r="B235" s="51">
        <v>11811.400000000001</v>
      </c>
      <c r="C235" s="51"/>
      <c r="D235" s="90" t="s">
        <v>14</v>
      </c>
    </row>
    <row r="236" spans="1:4" ht="15.75" x14ac:dyDescent="0.25">
      <c r="A236" s="17" t="s">
        <v>15</v>
      </c>
      <c r="B236" s="51">
        <v>0</v>
      </c>
      <c r="C236" s="51"/>
      <c r="D236" s="90" t="s">
        <v>16</v>
      </c>
    </row>
    <row r="237" spans="1:4" ht="15.75" x14ac:dyDescent="0.25">
      <c r="A237" s="17" t="s">
        <v>17</v>
      </c>
      <c r="B237" s="51">
        <f t="shared" ref="B237" si="46">B238+B239</f>
        <v>80.699999999999989</v>
      </c>
      <c r="C237" s="51"/>
      <c r="D237" s="90" t="s">
        <v>18</v>
      </c>
    </row>
    <row r="238" spans="1:4" ht="15.75" x14ac:dyDescent="0.25">
      <c r="A238" s="17" t="s">
        <v>19</v>
      </c>
      <c r="B238" s="51">
        <v>21.9</v>
      </c>
      <c r="C238" s="51"/>
      <c r="D238" s="90" t="s">
        <v>20</v>
      </c>
    </row>
    <row r="239" spans="1:4" ht="15.75" x14ac:dyDescent="0.25">
      <c r="A239" s="17" t="s">
        <v>15</v>
      </c>
      <c r="B239" s="51">
        <v>58.8</v>
      </c>
      <c r="C239" s="51"/>
      <c r="D239" s="90" t="s">
        <v>16</v>
      </c>
    </row>
    <row r="240" spans="1:4" ht="17.25" customHeight="1" x14ac:dyDescent="0.25">
      <c r="A240" s="18" t="s">
        <v>21</v>
      </c>
      <c r="B240" s="51">
        <v>54.4</v>
      </c>
      <c r="C240" s="51"/>
      <c r="D240" s="90" t="s">
        <v>22</v>
      </c>
    </row>
    <row r="241" spans="1:4" ht="15.75" x14ac:dyDescent="0.25">
      <c r="A241" s="16" t="s">
        <v>23</v>
      </c>
      <c r="B241" s="51">
        <f t="shared" ref="B241:C241" si="47">B242+B248</f>
        <v>6802.5999999999995</v>
      </c>
      <c r="C241" s="51">
        <f t="shared" si="47"/>
        <v>8003</v>
      </c>
      <c r="D241" s="89" t="s">
        <v>24</v>
      </c>
    </row>
    <row r="242" spans="1:4" ht="15.75" x14ac:dyDescent="0.25">
      <c r="A242" s="19" t="s">
        <v>25</v>
      </c>
      <c r="B242" s="51">
        <f t="shared" ref="B242:C242" si="48">B243+B244+B245+B246+B247</f>
        <v>1387.2</v>
      </c>
      <c r="C242" s="51">
        <f t="shared" si="48"/>
        <v>1632</v>
      </c>
      <c r="D242" s="91" t="s">
        <v>26</v>
      </c>
    </row>
    <row r="243" spans="1:4" ht="15.75" x14ac:dyDescent="0.25">
      <c r="A243" s="20" t="s">
        <v>27</v>
      </c>
      <c r="B243" s="51">
        <v>299.3</v>
      </c>
      <c r="C243" s="51">
        <v>352.1</v>
      </c>
      <c r="D243" s="89" t="s">
        <v>28</v>
      </c>
    </row>
    <row r="244" spans="1:4" ht="15.75" x14ac:dyDescent="0.25">
      <c r="A244" s="20" t="s">
        <v>29</v>
      </c>
      <c r="B244" s="51">
        <v>448.7</v>
      </c>
      <c r="C244" s="51">
        <v>527.9</v>
      </c>
      <c r="D244" s="89" t="s">
        <v>30</v>
      </c>
    </row>
    <row r="245" spans="1:4" ht="15.75" x14ac:dyDescent="0.25">
      <c r="A245" s="19" t="s">
        <v>31</v>
      </c>
      <c r="B245" s="51">
        <v>416.6</v>
      </c>
      <c r="C245" s="51">
        <v>490.2</v>
      </c>
      <c r="D245" s="89" t="s">
        <v>32</v>
      </c>
    </row>
    <row r="246" spans="1:4" ht="15.75" x14ac:dyDescent="0.25">
      <c r="A246" s="19" t="s">
        <v>33</v>
      </c>
      <c r="B246" s="51">
        <v>220.2</v>
      </c>
      <c r="C246" s="51">
        <v>259</v>
      </c>
      <c r="D246" s="89" t="s">
        <v>34</v>
      </c>
    </row>
    <row r="247" spans="1:4" ht="15.75" x14ac:dyDescent="0.25">
      <c r="A247" s="19" t="s">
        <v>35</v>
      </c>
      <c r="B247" s="51">
        <v>2.4</v>
      </c>
      <c r="C247" s="51">
        <v>2.8</v>
      </c>
      <c r="D247" s="89" t="s">
        <v>36</v>
      </c>
    </row>
    <row r="248" spans="1:4" ht="15.75" x14ac:dyDescent="0.25">
      <c r="A248" s="19" t="s">
        <v>37</v>
      </c>
      <c r="B248" s="51">
        <f t="shared" ref="B248:C248" si="49">B249+B250+B251</f>
        <v>5415.4</v>
      </c>
      <c r="C248" s="51">
        <f t="shared" si="49"/>
        <v>6371</v>
      </c>
      <c r="D248" s="91" t="s">
        <v>38</v>
      </c>
    </row>
    <row r="249" spans="1:4" ht="15.75" x14ac:dyDescent="0.25">
      <c r="A249" s="21" t="s">
        <v>39</v>
      </c>
      <c r="B249" s="51">
        <v>1353.8</v>
      </c>
      <c r="C249" s="51">
        <v>1592.7</v>
      </c>
      <c r="D249" s="89" t="s">
        <v>40</v>
      </c>
    </row>
    <row r="250" spans="1:4" ht="15.75" x14ac:dyDescent="0.25">
      <c r="A250" s="21" t="s">
        <v>41</v>
      </c>
      <c r="B250" s="51">
        <v>4061.6</v>
      </c>
      <c r="C250" s="51">
        <v>4778.3</v>
      </c>
      <c r="D250" s="89" t="s">
        <v>42</v>
      </c>
    </row>
    <row r="251" spans="1:4" ht="15.75" x14ac:dyDescent="0.25">
      <c r="A251" s="21" t="s">
        <v>43</v>
      </c>
      <c r="B251" s="51">
        <v>0</v>
      </c>
      <c r="C251" s="51">
        <v>0</v>
      </c>
      <c r="D251" s="89" t="s">
        <v>44</v>
      </c>
    </row>
    <row r="252" spans="1:4" ht="15.75" x14ac:dyDescent="0.25">
      <c r="A252" s="2" t="s">
        <v>45</v>
      </c>
      <c r="B252" s="51">
        <f t="shared" ref="B252" si="50">B253-B254</f>
        <v>-2968</v>
      </c>
      <c r="C252" s="51"/>
      <c r="D252" s="91" t="s">
        <v>46</v>
      </c>
    </row>
    <row r="253" spans="1:4" ht="15.75" x14ac:dyDescent="0.25">
      <c r="A253" s="16" t="s">
        <v>47</v>
      </c>
      <c r="B253" s="51">
        <v>1053.9000000000001</v>
      </c>
      <c r="C253" s="51"/>
      <c r="D253" s="89" t="s">
        <v>48</v>
      </c>
    </row>
    <row r="254" spans="1:4" ht="15.75" x14ac:dyDescent="0.25">
      <c r="A254" s="16" t="s">
        <v>49</v>
      </c>
      <c r="B254" s="51">
        <v>4021.9</v>
      </c>
      <c r="C254" s="51"/>
      <c r="D254" s="93" t="s">
        <v>50</v>
      </c>
    </row>
    <row r="255" spans="1:4" ht="15.75" x14ac:dyDescent="0.25">
      <c r="A255" s="2" t="s">
        <v>51</v>
      </c>
      <c r="B255" s="51">
        <f t="shared" ref="B255" si="51">B256+B257</f>
        <v>-356</v>
      </c>
      <c r="C255" s="51"/>
      <c r="D255" s="91" t="s">
        <v>52</v>
      </c>
    </row>
    <row r="256" spans="1:4" ht="15.75" x14ac:dyDescent="0.25">
      <c r="A256" s="22" t="s">
        <v>53</v>
      </c>
      <c r="B256" s="51">
        <v>8.4</v>
      </c>
      <c r="C256" s="51"/>
      <c r="D256" s="94" t="s">
        <v>54</v>
      </c>
    </row>
    <row r="257" spans="1:4" ht="15.75" x14ac:dyDescent="0.25">
      <c r="A257" s="22" t="s">
        <v>55</v>
      </c>
      <c r="B257" s="51">
        <f t="shared" ref="B257" si="52">B258-B259</f>
        <v>-364.4</v>
      </c>
      <c r="C257" s="51"/>
      <c r="D257" s="94" t="s">
        <v>56</v>
      </c>
    </row>
    <row r="258" spans="1:4" ht="15.75" x14ac:dyDescent="0.25">
      <c r="A258" s="23" t="s">
        <v>57</v>
      </c>
      <c r="B258" s="51">
        <v>73.400000000000006</v>
      </c>
      <c r="C258" s="51"/>
      <c r="D258" s="94" t="s">
        <v>58</v>
      </c>
    </row>
    <row r="259" spans="1:4" ht="15.75" x14ac:dyDescent="0.25">
      <c r="A259" s="23" t="s">
        <v>59</v>
      </c>
      <c r="B259" s="51">
        <f t="shared" ref="B259" si="53">B260+B261</f>
        <v>437.8</v>
      </c>
      <c r="C259" s="51"/>
      <c r="D259" s="94" t="s">
        <v>60</v>
      </c>
    </row>
    <row r="260" spans="1:4" ht="15.75" x14ac:dyDescent="0.25">
      <c r="A260" s="24" t="s">
        <v>61</v>
      </c>
      <c r="B260" s="51">
        <v>0</v>
      </c>
      <c r="C260" s="51"/>
      <c r="D260" s="97" t="s">
        <v>207</v>
      </c>
    </row>
    <row r="261" spans="1:4" ht="15.75" x14ac:dyDescent="0.25">
      <c r="A261" s="24" t="s">
        <v>62</v>
      </c>
      <c r="B261" s="51">
        <v>437.8</v>
      </c>
      <c r="C261" s="51"/>
      <c r="D261" s="97" t="s">
        <v>208</v>
      </c>
    </row>
    <row r="262" spans="1:4" ht="15.75" x14ac:dyDescent="0.25">
      <c r="A262" s="2" t="s">
        <v>63</v>
      </c>
      <c r="B262" s="51">
        <f t="shared" ref="B262" si="54">B263+B264</f>
        <v>263.70000000000005</v>
      </c>
      <c r="C262" s="51"/>
      <c r="D262" s="91" t="s">
        <v>64</v>
      </c>
    </row>
    <row r="263" spans="1:4" ht="15.75" x14ac:dyDescent="0.25">
      <c r="A263" s="22" t="s">
        <v>65</v>
      </c>
      <c r="B263" s="51">
        <v>135.30000000000001</v>
      </c>
      <c r="C263" s="51"/>
      <c r="D263" s="89" t="s">
        <v>66</v>
      </c>
    </row>
    <row r="264" spans="1:4" ht="15.75" x14ac:dyDescent="0.25">
      <c r="A264" s="22" t="s">
        <v>67</v>
      </c>
      <c r="B264" s="51">
        <f t="shared" ref="B264" si="55">B265-B268</f>
        <v>128.4</v>
      </c>
      <c r="C264" s="51"/>
      <c r="D264" s="89" t="s">
        <v>68</v>
      </c>
    </row>
    <row r="265" spans="1:4" ht="15.75" x14ac:dyDescent="0.25">
      <c r="A265" s="23" t="s">
        <v>182</v>
      </c>
      <c r="B265" s="51">
        <f t="shared" ref="B265" si="56">B266+B267</f>
        <v>130.1</v>
      </c>
      <c r="C265" s="51"/>
      <c r="D265" s="89" t="s">
        <v>69</v>
      </c>
    </row>
    <row r="266" spans="1:4" ht="15.75" x14ac:dyDescent="0.25">
      <c r="A266" s="25" t="s">
        <v>180</v>
      </c>
      <c r="B266" s="51">
        <v>77</v>
      </c>
      <c r="C266" s="51"/>
      <c r="D266" s="94" t="s">
        <v>70</v>
      </c>
    </row>
    <row r="267" spans="1:4" ht="15.75" x14ac:dyDescent="0.25">
      <c r="A267" s="25" t="s">
        <v>181</v>
      </c>
      <c r="B267" s="51">
        <v>53.1</v>
      </c>
      <c r="C267" s="51"/>
      <c r="D267" s="97" t="s">
        <v>71</v>
      </c>
    </row>
    <row r="268" spans="1:4" ht="15.75" x14ac:dyDescent="0.25">
      <c r="A268" s="23" t="s">
        <v>183</v>
      </c>
      <c r="B268" s="51">
        <f t="shared" ref="B268" si="57">B269+B270</f>
        <v>1.7</v>
      </c>
      <c r="C268" s="51"/>
      <c r="D268" s="89" t="s">
        <v>72</v>
      </c>
    </row>
    <row r="269" spans="1:4" ht="15.75" x14ac:dyDescent="0.25">
      <c r="A269" s="25" t="s">
        <v>184</v>
      </c>
      <c r="B269" s="51">
        <v>0</v>
      </c>
      <c r="C269" s="51"/>
      <c r="D269" s="94" t="s">
        <v>73</v>
      </c>
    </row>
    <row r="270" spans="1:4" ht="15.75" x14ac:dyDescent="0.25">
      <c r="A270" s="25" t="s">
        <v>185</v>
      </c>
      <c r="B270" s="51">
        <f t="shared" ref="B270" si="58">B271+B272</f>
        <v>1.7</v>
      </c>
      <c r="C270" s="51"/>
      <c r="D270" s="97" t="s">
        <v>74</v>
      </c>
    </row>
    <row r="271" spans="1:4" ht="15.75" x14ac:dyDescent="0.25">
      <c r="A271" s="21" t="s">
        <v>209</v>
      </c>
      <c r="B271" s="51">
        <v>0</v>
      </c>
      <c r="C271" s="51"/>
      <c r="D271" s="89" t="s">
        <v>75</v>
      </c>
    </row>
    <row r="272" spans="1:4" ht="15.75" x14ac:dyDescent="0.25">
      <c r="A272" s="21" t="s">
        <v>210</v>
      </c>
      <c r="B272" s="51">
        <v>1.7</v>
      </c>
      <c r="C272" s="51"/>
      <c r="D272" s="89" t="s">
        <v>76</v>
      </c>
    </row>
    <row r="273" spans="1:4" ht="21.75" customHeight="1" x14ac:dyDescent="0.25">
      <c r="A273" s="127" t="s">
        <v>77</v>
      </c>
      <c r="B273" s="64"/>
      <c r="C273" s="64"/>
      <c r="D273" s="128" t="s">
        <v>78</v>
      </c>
    </row>
    <row r="274" spans="1:4" ht="40.5" customHeight="1" x14ac:dyDescent="0.25">
      <c r="A274" s="120" t="s">
        <v>271</v>
      </c>
      <c r="B274" s="121"/>
      <c r="C274" s="122"/>
      <c r="D274" s="123" t="s">
        <v>275</v>
      </c>
    </row>
    <row r="275" spans="1:4" ht="15.75" x14ac:dyDescent="0.25">
      <c r="A275" s="129" t="s">
        <v>190</v>
      </c>
      <c r="B275" s="122"/>
      <c r="C275" s="122"/>
      <c r="D275" s="130" t="s">
        <v>189</v>
      </c>
    </row>
    <row r="276" spans="1:4" ht="18.75" x14ac:dyDescent="0.3">
      <c r="A276" s="171" t="s">
        <v>219</v>
      </c>
      <c r="B276" s="171"/>
      <c r="C276" s="171"/>
      <c r="D276" s="171"/>
    </row>
    <row r="277" spans="1:4" ht="18.75" x14ac:dyDescent="0.3">
      <c r="A277" s="171" t="s">
        <v>220</v>
      </c>
      <c r="B277" s="171"/>
      <c r="C277" s="171"/>
      <c r="D277" s="171"/>
    </row>
    <row r="278" spans="1:4" ht="16.5" thickBot="1" x14ac:dyDescent="0.3">
      <c r="A278" s="126" t="s">
        <v>79</v>
      </c>
      <c r="B278" s="180"/>
      <c r="C278" s="180"/>
      <c r="D278" s="117" t="s">
        <v>214</v>
      </c>
    </row>
    <row r="279" spans="1:4" ht="15.75" x14ac:dyDescent="0.25">
      <c r="A279" s="2" t="s">
        <v>1</v>
      </c>
      <c r="B279" s="63" t="s">
        <v>2</v>
      </c>
      <c r="C279" s="63" t="s">
        <v>3</v>
      </c>
      <c r="D279" s="89" t="s">
        <v>80</v>
      </c>
    </row>
    <row r="280" spans="1:4" ht="15.75" x14ac:dyDescent="0.25">
      <c r="A280" s="4" t="s">
        <v>81</v>
      </c>
      <c r="B280" s="51">
        <f t="shared" ref="B280" si="59">B281-B282</f>
        <v>0.9</v>
      </c>
      <c r="C280" s="51"/>
      <c r="D280" s="92" t="s">
        <v>82</v>
      </c>
    </row>
    <row r="281" spans="1:4" ht="15.75" x14ac:dyDescent="0.25">
      <c r="A281" s="2" t="s">
        <v>83</v>
      </c>
      <c r="B281" s="51">
        <v>0.9</v>
      </c>
      <c r="C281" s="51"/>
      <c r="D281" s="89" t="s">
        <v>84</v>
      </c>
    </row>
    <row r="282" spans="1:4" ht="15.75" x14ac:dyDescent="0.25">
      <c r="A282" s="2" t="s">
        <v>85</v>
      </c>
      <c r="B282" s="51">
        <v>0</v>
      </c>
      <c r="C282" s="51"/>
      <c r="D282" s="93" t="s">
        <v>86</v>
      </c>
    </row>
    <row r="283" spans="1:4" ht="15.75" x14ac:dyDescent="0.25">
      <c r="A283" s="98" t="s">
        <v>87</v>
      </c>
      <c r="B283" s="51">
        <f t="shared" ref="B283" si="60">B284+B287+B302+B318</f>
        <v>1908.1</v>
      </c>
      <c r="C283" s="51"/>
      <c r="D283" s="92" t="s">
        <v>88</v>
      </c>
    </row>
    <row r="284" spans="1:4" ht="15.75" x14ac:dyDescent="0.25">
      <c r="A284" s="40" t="s">
        <v>89</v>
      </c>
      <c r="B284" s="51">
        <f t="shared" ref="B284" si="61">B285-B286</f>
        <v>1873</v>
      </c>
      <c r="C284" s="51"/>
      <c r="D284" s="91" t="s">
        <v>90</v>
      </c>
    </row>
    <row r="285" spans="1:4" ht="15.75" x14ac:dyDescent="0.25">
      <c r="A285" s="2" t="s">
        <v>91</v>
      </c>
      <c r="B285" s="51">
        <v>200.6</v>
      </c>
      <c r="C285" s="51"/>
      <c r="D285" s="91" t="s">
        <v>92</v>
      </c>
    </row>
    <row r="286" spans="1:4" ht="15.75" x14ac:dyDescent="0.25">
      <c r="A286" s="2" t="s">
        <v>93</v>
      </c>
      <c r="B286" s="51">
        <v>-1672.4</v>
      </c>
      <c r="C286" s="51"/>
      <c r="D286" s="91" t="s">
        <v>94</v>
      </c>
    </row>
    <row r="287" spans="1:4" ht="15.75" x14ac:dyDescent="0.25">
      <c r="A287" s="40" t="s">
        <v>95</v>
      </c>
      <c r="B287" s="51">
        <f t="shared" ref="B287" si="62">B288-B295</f>
        <v>-1.1000000000000909</v>
      </c>
      <c r="C287" s="51"/>
      <c r="D287" s="91" t="s">
        <v>96</v>
      </c>
    </row>
    <row r="288" spans="1:4" ht="15.75" x14ac:dyDescent="0.25">
      <c r="A288" s="99" t="s">
        <v>97</v>
      </c>
      <c r="B288" s="51">
        <f t="shared" ref="B288" si="63">B289+B292</f>
        <v>1.3999999999999091</v>
      </c>
      <c r="C288" s="51"/>
      <c r="D288" s="91" t="s">
        <v>98</v>
      </c>
    </row>
    <row r="289" spans="1:4" ht="15.75" x14ac:dyDescent="0.25">
      <c r="A289" s="40" t="s">
        <v>99</v>
      </c>
      <c r="B289" s="51">
        <f t="shared" ref="B289" si="64">B290-B291</f>
        <v>9.9999999999909051E-2</v>
      </c>
      <c r="C289" s="51"/>
      <c r="D289" s="91" t="s">
        <v>100</v>
      </c>
    </row>
    <row r="290" spans="1:4" ht="15.75" x14ac:dyDescent="0.25">
      <c r="A290" s="41" t="s">
        <v>101</v>
      </c>
      <c r="B290" s="51">
        <v>1297.0999999999999</v>
      </c>
      <c r="C290" s="51"/>
      <c r="D290" s="91" t="s">
        <v>102</v>
      </c>
    </row>
    <row r="291" spans="1:4" ht="15.75" x14ac:dyDescent="0.25">
      <c r="A291" s="41" t="s">
        <v>103</v>
      </c>
      <c r="B291" s="51">
        <v>1297</v>
      </c>
      <c r="C291" s="51"/>
      <c r="D291" s="91" t="s">
        <v>104</v>
      </c>
    </row>
    <row r="292" spans="1:4" ht="15.75" x14ac:dyDescent="0.25">
      <c r="A292" s="40" t="s">
        <v>105</v>
      </c>
      <c r="B292" s="51">
        <f t="shared" ref="B292" si="65">B293-B294</f>
        <v>1.3</v>
      </c>
      <c r="C292" s="51"/>
      <c r="D292" s="91" t="s">
        <v>106</v>
      </c>
    </row>
    <row r="293" spans="1:4" ht="15.75" x14ac:dyDescent="0.25">
      <c r="A293" s="41" t="s">
        <v>107</v>
      </c>
      <c r="B293" s="51">
        <v>1.3</v>
      </c>
      <c r="C293" s="51"/>
      <c r="D293" s="91" t="s">
        <v>102</v>
      </c>
    </row>
    <row r="294" spans="1:4" ht="15.75" x14ac:dyDescent="0.25">
      <c r="A294" s="41" t="s">
        <v>108</v>
      </c>
      <c r="B294" s="51">
        <v>0</v>
      </c>
      <c r="C294" s="51"/>
      <c r="D294" s="91" t="s">
        <v>104</v>
      </c>
    </row>
    <row r="295" spans="1:4" ht="15.75" x14ac:dyDescent="0.25">
      <c r="A295" s="99" t="s">
        <v>109</v>
      </c>
      <c r="B295" s="51">
        <f t="shared" ref="B295" si="66">B296+B299</f>
        <v>2.5</v>
      </c>
      <c r="C295" s="51"/>
      <c r="D295" s="93" t="s">
        <v>110</v>
      </c>
    </row>
    <row r="296" spans="1:4" ht="15.75" x14ac:dyDescent="0.25">
      <c r="A296" s="41" t="s">
        <v>111</v>
      </c>
      <c r="B296" s="51">
        <f t="shared" ref="B296" si="67">B297-B298</f>
        <v>0</v>
      </c>
      <c r="C296" s="51"/>
      <c r="D296" s="91" t="s">
        <v>100</v>
      </c>
    </row>
    <row r="297" spans="1:4" ht="15.75" x14ac:dyDescent="0.25">
      <c r="A297" s="41" t="s">
        <v>112</v>
      </c>
      <c r="B297" s="51">
        <v>0</v>
      </c>
      <c r="C297" s="51"/>
      <c r="D297" s="91" t="s">
        <v>102</v>
      </c>
    </row>
    <row r="298" spans="1:4" ht="15.75" x14ac:dyDescent="0.25">
      <c r="A298" s="41" t="s">
        <v>108</v>
      </c>
      <c r="B298" s="51">
        <v>0</v>
      </c>
      <c r="C298" s="51"/>
      <c r="D298" s="91" t="s">
        <v>104</v>
      </c>
    </row>
    <row r="299" spans="1:4" ht="15.75" x14ac:dyDescent="0.25">
      <c r="A299" s="42" t="s">
        <v>113</v>
      </c>
      <c r="B299" s="51">
        <f t="shared" ref="B299" si="68">B300-B301</f>
        <v>2.5</v>
      </c>
      <c r="C299" s="51"/>
      <c r="D299" s="91" t="s">
        <v>106</v>
      </c>
    </row>
    <row r="300" spans="1:4" ht="15.75" x14ac:dyDescent="0.25">
      <c r="A300" s="41" t="s">
        <v>112</v>
      </c>
      <c r="B300" s="51">
        <v>2.6</v>
      </c>
      <c r="C300" s="51"/>
      <c r="D300" s="91" t="s">
        <v>114</v>
      </c>
    </row>
    <row r="301" spans="1:4" ht="15.75" x14ac:dyDescent="0.25">
      <c r="A301" s="41" t="s">
        <v>115</v>
      </c>
      <c r="B301" s="51">
        <v>0.1</v>
      </c>
      <c r="C301" s="51"/>
      <c r="D301" s="91" t="s">
        <v>116</v>
      </c>
    </row>
    <row r="302" spans="1:4" ht="15.75" x14ac:dyDescent="0.25">
      <c r="A302" s="40" t="s">
        <v>117</v>
      </c>
      <c r="B302" s="51">
        <f t="shared" ref="B302" si="69">B303+B314+B317</f>
        <v>673.60000000000014</v>
      </c>
      <c r="C302" s="51"/>
      <c r="D302" s="91" t="s">
        <v>118</v>
      </c>
    </row>
    <row r="303" spans="1:4" ht="15.75" x14ac:dyDescent="0.25">
      <c r="A303" s="43" t="s">
        <v>119</v>
      </c>
      <c r="B303" s="51">
        <f t="shared" ref="B303" si="70">B304-B309</f>
        <v>907.10000000000014</v>
      </c>
      <c r="C303" s="51"/>
      <c r="D303" s="89" t="s">
        <v>120</v>
      </c>
    </row>
    <row r="304" spans="1:4" ht="15.75" x14ac:dyDescent="0.25">
      <c r="A304" s="99" t="s">
        <v>121</v>
      </c>
      <c r="B304" s="51">
        <f t="shared" ref="B304" si="71">B305+B306+B307+B308</f>
        <v>-636.29999999999995</v>
      </c>
      <c r="C304" s="51"/>
      <c r="D304" s="91" t="s">
        <v>122</v>
      </c>
    </row>
    <row r="305" spans="1:4" ht="15.75" x14ac:dyDescent="0.25">
      <c r="A305" s="101" t="s">
        <v>123</v>
      </c>
      <c r="B305" s="51">
        <v>0</v>
      </c>
      <c r="C305" s="51"/>
      <c r="D305" s="91" t="s">
        <v>124</v>
      </c>
    </row>
    <row r="306" spans="1:4" ht="15.75" x14ac:dyDescent="0.25">
      <c r="A306" s="44" t="s">
        <v>125</v>
      </c>
      <c r="B306" s="51">
        <v>-413.4</v>
      </c>
      <c r="C306" s="51"/>
      <c r="D306" s="91" t="s">
        <v>126</v>
      </c>
    </row>
    <row r="307" spans="1:4" ht="15.75" x14ac:dyDescent="0.25">
      <c r="A307" s="101" t="s">
        <v>127</v>
      </c>
      <c r="B307" s="51">
        <v>-239.2</v>
      </c>
      <c r="C307" s="51"/>
      <c r="D307" s="91" t="s">
        <v>128</v>
      </c>
    </row>
    <row r="308" spans="1:4" ht="15.75" x14ac:dyDescent="0.25">
      <c r="A308" s="101" t="s">
        <v>129</v>
      </c>
      <c r="B308" s="51">
        <v>16.3</v>
      </c>
      <c r="C308" s="51"/>
      <c r="D308" s="91" t="s">
        <v>130</v>
      </c>
    </row>
    <row r="309" spans="1:4" ht="15.75" x14ac:dyDescent="0.25">
      <c r="A309" s="99" t="s">
        <v>109</v>
      </c>
      <c r="B309" s="51">
        <f t="shared" ref="B309" si="72">B310+B311+B312+B313</f>
        <v>-1543.4</v>
      </c>
      <c r="C309" s="51"/>
      <c r="D309" s="93" t="s">
        <v>131</v>
      </c>
    </row>
    <row r="310" spans="1:4" ht="15.75" x14ac:dyDescent="0.25">
      <c r="A310" s="102" t="s">
        <v>132</v>
      </c>
      <c r="B310" s="51">
        <f>-1543.4</f>
        <v>-1543.4</v>
      </c>
      <c r="C310" s="51"/>
      <c r="D310" s="91" t="s">
        <v>133</v>
      </c>
    </row>
    <row r="311" spans="1:4" ht="15.75" x14ac:dyDescent="0.25">
      <c r="A311" s="101" t="s">
        <v>134</v>
      </c>
      <c r="B311" s="51">
        <v>0</v>
      </c>
      <c r="C311" s="51"/>
      <c r="D311" s="91" t="s">
        <v>135</v>
      </c>
    </row>
    <row r="312" spans="1:4" ht="15.75" x14ac:dyDescent="0.25">
      <c r="A312" s="101" t="s">
        <v>136</v>
      </c>
      <c r="B312" s="51">
        <v>0</v>
      </c>
      <c r="C312" s="51"/>
      <c r="D312" s="91" t="s">
        <v>137</v>
      </c>
    </row>
    <row r="313" spans="1:4" ht="15.75" x14ac:dyDescent="0.25">
      <c r="A313" s="101" t="s">
        <v>127</v>
      </c>
      <c r="B313" s="51">
        <v>0</v>
      </c>
      <c r="C313" s="51"/>
      <c r="D313" s="91" t="s">
        <v>128</v>
      </c>
    </row>
    <row r="314" spans="1:4" ht="15.75" customHeight="1" x14ac:dyDescent="0.25">
      <c r="A314" s="45" t="s">
        <v>138</v>
      </c>
      <c r="B314" s="51">
        <f t="shared" ref="B314" si="73">B315-B316</f>
        <v>68.5</v>
      </c>
      <c r="C314" s="51"/>
      <c r="D314" s="131" t="s">
        <v>139</v>
      </c>
    </row>
    <row r="315" spans="1:4" ht="15.75" x14ac:dyDescent="0.25">
      <c r="A315" s="99" t="s">
        <v>140</v>
      </c>
      <c r="B315" s="51">
        <v>30.6</v>
      </c>
      <c r="C315" s="51"/>
      <c r="D315" s="89" t="s">
        <v>141</v>
      </c>
    </row>
    <row r="316" spans="1:4" ht="15.75" x14ac:dyDescent="0.25">
      <c r="A316" s="99" t="s">
        <v>142</v>
      </c>
      <c r="B316" s="51">
        <v>-37.9</v>
      </c>
      <c r="C316" s="51"/>
      <c r="D316" s="89" t="s">
        <v>143</v>
      </c>
    </row>
    <row r="317" spans="1:4" ht="15.75" x14ac:dyDescent="0.25">
      <c r="A317" s="46" t="s">
        <v>144</v>
      </c>
      <c r="B317" s="51">
        <v>-302</v>
      </c>
      <c r="C317" s="51"/>
      <c r="D317" s="89" t="s">
        <v>145</v>
      </c>
    </row>
    <row r="318" spans="1:4" ht="15.75" x14ac:dyDescent="0.25">
      <c r="A318" s="47" t="s">
        <v>146</v>
      </c>
      <c r="B318" s="51">
        <f t="shared" ref="B318" si="74">B321</f>
        <v>-637.4</v>
      </c>
      <c r="C318" s="51"/>
      <c r="D318" s="91" t="s">
        <v>147</v>
      </c>
    </row>
    <row r="319" spans="1:4" ht="15.75" x14ac:dyDescent="0.25">
      <c r="A319" s="41" t="s">
        <v>148</v>
      </c>
      <c r="B319" s="51">
        <f t="shared" ref="B319:B320" si="75">B320</f>
        <v>-637.4</v>
      </c>
      <c r="C319" s="51"/>
      <c r="D319" s="91" t="s">
        <v>149</v>
      </c>
    </row>
    <row r="320" spans="1:4" ht="15.75" x14ac:dyDescent="0.25">
      <c r="A320" s="104" t="s">
        <v>150</v>
      </c>
      <c r="B320" s="51">
        <f t="shared" si="75"/>
        <v>-637.4</v>
      </c>
      <c r="C320" s="51"/>
      <c r="D320" s="91" t="s">
        <v>151</v>
      </c>
    </row>
    <row r="321" spans="1:4" ht="15.75" x14ac:dyDescent="0.25">
      <c r="A321" s="104" t="s">
        <v>152</v>
      </c>
      <c r="B321" s="51">
        <f t="shared" ref="B321" si="76">B322+B323+B324+B325</f>
        <v>-637.4</v>
      </c>
      <c r="C321" s="51"/>
      <c r="D321" s="91" t="s">
        <v>153</v>
      </c>
    </row>
    <row r="322" spans="1:4" ht="15.75" x14ac:dyDescent="0.25">
      <c r="A322" s="105" t="s">
        <v>154</v>
      </c>
      <c r="B322" s="51">
        <v>0</v>
      </c>
      <c r="C322" s="51"/>
      <c r="D322" s="106" t="s">
        <v>155</v>
      </c>
    </row>
    <row r="323" spans="1:4" ht="15.75" x14ac:dyDescent="0.25">
      <c r="A323" s="105" t="s">
        <v>156</v>
      </c>
      <c r="B323" s="51">
        <v>-9.9</v>
      </c>
      <c r="C323" s="51"/>
      <c r="D323" s="106" t="s">
        <v>157</v>
      </c>
    </row>
    <row r="324" spans="1:4" ht="15.75" x14ac:dyDescent="0.25">
      <c r="A324" s="105" t="s">
        <v>158</v>
      </c>
      <c r="B324" s="51">
        <v>0</v>
      </c>
      <c r="C324" s="51"/>
      <c r="D324" s="106" t="s">
        <v>159</v>
      </c>
    </row>
    <row r="325" spans="1:4" ht="15.75" x14ac:dyDescent="0.25">
      <c r="A325" s="105" t="s">
        <v>160</v>
      </c>
      <c r="B325" s="51">
        <f>B326+B329</f>
        <v>-627.5</v>
      </c>
      <c r="C325" s="51"/>
      <c r="D325" s="106" t="s">
        <v>161</v>
      </c>
    </row>
    <row r="326" spans="1:4" ht="15.75" x14ac:dyDescent="0.25">
      <c r="A326" s="107" t="s">
        <v>162</v>
      </c>
      <c r="B326" s="51">
        <f t="shared" ref="B326" si="77">B327+B328</f>
        <v>488.29999999999995</v>
      </c>
      <c r="C326" s="51"/>
      <c r="D326" s="108" t="s">
        <v>163</v>
      </c>
    </row>
    <row r="327" spans="1:4" ht="15.75" x14ac:dyDescent="0.25">
      <c r="A327" s="109" t="s">
        <v>164</v>
      </c>
      <c r="B327" s="51">
        <v>508.4</v>
      </c>
      <c r="C327" s="51"/>
      <c r="D327" s="94" t="s">
        <v>165</v>
      </c>
    </row>
    <row r="328" spans="1:4" ht="15.75" x14ac:dyDescent="0.25">
      <c r="A328" s="109" t="s">
        <v>166</v>
      </c>
      <c r="B328" s="51">
        <v>-20.100000000000001</v>
      </c>
      <c r="C328" s="51"/>
      <c r="D328" s="89" t="s">
        <v>167</v>
      </c>
    </row>
    <row r="329" spans="1:4" ht="15.75" x14ac:dyDescent="0.25">
      <c r="A329" s="107" t="s">
        <v>168</v>
      </c>
      <c r="B329" s="51">
        <f t="shared" ref="B329" si="78">B330+B331+B332</f>
        <v>-1115.8</v>
      </c>
      <c r="C329" s="51"/>
      <c r="D329" s="108" t="s">
        <v>169</v>
      </c>
    </row>
    <row r="330" spans="1:4" ht="15.75" x14ac:dyDescent="0.25">
      <c r="A330" s="110" t="s">
        <v>170</v>
      </c>
      <c r="B330" s="51">
        <v>0</v>
      </c>
      <c r="C330" s="51"/>
      <c r="D330" s="89" t="s">
        <v>171</v>
      </c>
    </row>
    <row r="331" spans="1:4" ht="15.75" x14ac:dyDescent="0.25">
      <c r="A331" s="110" t="s">
        <v>172</v>
      </c>
      <c r="B331" s="51">
        <v>0</v>
      </c>
      <c r="C331" s="51"/>
      <c r="D331" s="89" t="s">
        <v>173</v>
      </c>
    </row>
    <row r="332" spans="1:4" ht="18.75" customHeight="1" x14ac:dyDescent="0.25">
      <c r="A332" s="48" t="s">
        <v>192</v>
      </c>
      <c r="B332" s="51">
        <v>-1115.8</v>
      </c>
      <c r="C332" s="51"/>
      <c r="D332" s="111" t="s">
        <v>191</v>
      </c>
    </row>
    <row r="333" spans="1:4" ht="15.75" x14ac:dyDescent="0.25">
      <c r="A333" s="107" t="s">
        <v>176</v>
      </c>
      <c r="B333" s="51">
        <v>0</v>
      </c>
      <c r="C333" s="51"/>
      <c r="D333" s="108" t="s">
        <v>177</v>
      </c>
    </row>
    <row r="334" spans="1:4" ht="30" customHeight="1" x14ac:dyDescent="0.25">
      <c r="A334" s="54" t="s">
        <v>178</v>
      </c>
      <c r="B334" s="51">
        <f t="shared" ref="B334" si="79">B283-(B231+B280)</f>
        <v>-176.40000000000236</v>
      </c>
      <c r="C334" s="51"/>
      <c r="D334" s="132" t="s">
        <v>211</v>
      </c>
    </row>
    <row r="335" spans="1:4" x14ac:dyDescent="0.25">
      <c r="A335" s="113"/>
      <c r="B335" s="113"/>
      <c r="C335" s="113"/>
      <c r="D335" s="113"/>
    </row>
    <row r="336" spans="1:4" ht="39" customHeight="1" x14ac:dyDescent="0.25">
      <c r="A336" s="114" t="s">
        <v>179</v>
      </c>
      <c r="B336" s="113"/>
      <c r="C336" s="113"/>
      <c r="D336" s="115" t="s">
        <v>230</v>
      </c>
    </row>
    <row r="337" spans="1:4" x14ac:dyDescent="0.25">
      <c r="A337" s="113"/>
      <c r="B337" s="113"/>
      <c r="C337" s="113"/>
      <c r="D337" s="113"/>
    </row>
    <row r="338" spans="1:4" x14ac:dyDescent="0.25">
      <c r="A338" s="113"/>
      <c r="B338" s="113"/>
      <c r="C338" s="113"/>
      <c r="D338" s="113"/>
    </row>
    <row r="339" spans="1:4" x14ac:dyDescent="0.25">
      <c r="A339" s="113"/>
      <c r="B339" s="113"/>
      <c r="C339" s="113"/>
      <c r="D339" s="113"/>
    </row>
    <row r="340" spans="1:4" x14ac:dyDescent="0.25">
      <c r="A340" s="113"/>
      <c r="B340" s="113"/>
      <c r="C340" s="113"/>
      <c r="D340" s="113"/>
    </row>
    <row r="341" spans="1:4" ht="18.75" x14ac:dyDescent="0.3">
      <c r="A341" s="171" t="s">
        <v>221</v>
      </c>
      <c r="B341" s="171"/>
      <c r="C341" s="171"/>
      <c r="D341" s="171"/>
    </row>
    <row r="342" spans="1:4" ht="18.75" x14ac:dyDescent="0.3">
      <c r="A342" s="171" t="s">
        <v>222</v>
      </c>
      <c r="B342" s="171"/>
      <c r="C342" s="171"/>
      <c r="D342" s="171"/>
    </row>
    <row r="343" spans="1:4" x14ac:dyDescent="0.25">
      <c r="A343" s="113"/>
      <c r="B343" s="113"/>
      <c r="C343" s="113"/>
      <c r="D343" s="113"/>
    </row>
    <row r="344" spans="1:4" ht="15.75" x14ac:dyDescent="0.25">
      <c r="A344" s="116" t="s">
        <v>0</v>
      </c>
      <c r="B344" s="178"/>
      <c r="C344" s="178"/>
      <c r="D344" s="117" t="s">
        <v>214</v>
      </c>
    </row>
    <row r="345" spans="1:4" ht="15.75" x14ac:dyDescent="0.25">
      <c r="A345" s="2" t="s">
        <v>1</v>
      </c>
      <c r="B345" s="53" t="s">
        <v>2</v>
      </c>
      <c r="C345" s="53" t="s">
        <v>3</v>
      </c>
      <c r="D345" s="93" t="s">
        <v>4</v>
      </c>
    </row>
    <row r="346" spans="1:4" ht="15.75" x14ac:dyDescent="0.25">
      <c r="A346" s="4" t="s">
        <v>5</v>
      </c>
      <c r="B346" s="51">
        <f t="shared" ref="B346" si="80">B347+B367+B370+B377</f>
        <v>1607.8999999999996</v>
      </c>
      <c r="C346" s="51"/>
      <c r="D346" s="92" t="s">
        <v>6</v>
      </c>
    </row>
    <row r="347" spans="1:4" ht="15.75" x14ac:dyDescent="0.25">
      <c r="A347" s="2" t="s">
        <v>7</v>
      </c>
      <c r="B347" s="51">
        <f t="shared" ref="B347" si="81">B348-B356</f>
        <v>3991.2999999999993</v>
      </c>
      <c r="C347" s="51"/>
      <c r="D347" s="91" t="s">
        <v>8</v>
      </c>
    </row>
    <row r="348" spans="1:4" ht="15.75" x14ac:dyDescent="0.25">
      <c r="A348" s="16" t="s">
        <v>9</v>
      </c>
      <c r="B348" s="51">
        <f t="shared" ref="B348" si="82">B349+B352+B355</f>
        <v>12323.9</v>
      </c>
      <c r="C348" s="51"/>
      <c r="D348" s="89" t="s">
        <v>10</v>
      </c>
    </row>
    <row r="349" spans="1:4" ht="15.75" x14ac:dyDescent="0.25">
      <c r="A349" s="17" t="s">
        <v>11</v>
      </c>
      <c r="B349" s="51">
        <f t="shared" ref="B349" si="83">B350+B351</f>
        <v>12294.3</v>
      </c>
      <c r="C349" s="51"/>
      <c r="D349" s="90" t="s">
        <v>12</v>
      </c>
    </row>
    <row r="350" spans="1:4" ht="15.75" x14ac:dyDescent="0.25">
      <c r="A350" s="17" t="s">
        <v>13</v>
      </c>
      <c r="B350" s="51">
        <v>12294.3</v>
      </c>
      <c r="C350" s="51"/>
      <c r="D350" s="90" t="s">
        <v>14</v>
      </c>
    </row>
    <row r="351" spans="1:4" ht="15.75" x14ac:dyDescent="0.25">
      <c r="A351" s="17" t="s">
        <v>15</v>
      </c>
      <c r="B351" s="51">
        <v>0</v>
      </c>
      <c r="C351" s="51"/>
      <c r="D351" s="90" t="s">
        <v>16</v>
      </c>
    </row>
    <row r="352" spans="1:4" ht="15.75" x14ac:dyDescent="0.25">
      <c r="A352" s="17" t="s">
        <v>17</v>
      </c>
      <c r="B352" s="51">
        <f t="shared" ref="B352" si="84">B353+B354</f>
        <v>21.9</v>
      </c>
      <c r="C352" s="51"/>
      <c r="D352" s="90" t="s">
        <v>18</v>
      </c>
    </row>
    <row r="353" spans="1:4" ht="15.75" x14ac:dyDescent="0.25">
      <c r="A353" s="17" t="s">
        <v>19</v>
      </c>
      <c r="B353" s="51">
        <v>10.8</v>
      </c>
      <c r="C353" s="51"/>
      <c r="D353" s="90" t="s">
        <v>20</v>
      </c>
    </row>
    <row r="354" spans="1:4" ht="15.75" x14ac:dyDescent="0.25">
      <c r="A354" s="17" t="s">
        <v>15</v>
      </c>
      <c r="B354" s="51">
        <v>11.1</v>
      </c>
      <c r="C354" s="51"/>
      <c r="D354" s="90" t="s">
        <v>16</v>
      </c>
    </row>
    <row r="355" spans="1:4" ht="23.25" customHeight="1" x14ac:dyDescent="0.25">
      <c r="A355" s="18" t="s">
        <v>21</v>
      </c>
      <c r="B355" s="51">
        <v>7.7</v>
      </c>
      <c r="C355" s="51"/>
      <c r="D355" s="90" t="s">
        <v>22</v>
      </c>
    </row>
    <row r="356" spans="1:4" ht="15.75" x14ac:dyDescent="0.25">
      <c r="A356" s="16" t="s">
        <v>23</v>
      </c>
      <c r="B356" s="51">
        <f t="shared" ref="B356:C356" si="85">B357+B363</f>
        <v>8332.6</v>
      </c>
      <c r="C356" s="51">
        <f t="shared" si="85"/>
        <v>9803.1</v>
      </c>
      <c r="D356" s="89" t="s">
        <v>24</v>
      </c>
    </row>
    <row r="357" spans="1:4" ht="15.75" x14ac:dyDescent="0.25">
      <c r="A357" s="19" t="s">
        <v>25</v>
      </c>
      <c r="B357" s="51">
        <f t="shared" ref="B357:C357" si="86">B358+B359+B360+B361+B362</f>
        <v>884.1</v>
      </c>
      <c r="C357" s="51">
        <f t="shared" si="86"/>
        <v>1040.0999999999999</v>
      </c>
      <c r="D357" s="91" t="s">
        <v>26</v>
      </c>
    </row>
    <row r="358" spans="1:4" ht="15.75" x14ac:dyDescent="0.25">
      <c r="A358" s="20" t="s">
        <v>27</v>
      </c>
      <c r="B358" s="51">
        <v>208.6</v>
      </c>
      <c r="C358" s="51">
        <v>245.4</v>
      </c>
      <c r="D358" s="89" t="s">
        <v>28</v>
      </c>
    </row>
    <row r="359" spans="1:4" ht="15.75" x14ac:dyDescent="0.25">
      <c r="A359" s="20" t="s">
        <v>29</v>
      </c>
      <c r="B359" s="51">
        <v>15.9</v>
      </c>
      <c r="C359" s="51">
        <v>18.7</v>
      </c>
      <c r="D359" s="89" t="s">
        <v>30</v>
      </c>
    </row>
    <row r="360" spans="1:4" ht="15.75" x14ac:dyDescent="0.25">
      <c r="A360" s="19" t="s">
        <v>31</v>
      </c>
      <c r="B360" s="51">
        <v>504</v>
      </c>
      <c r="C360" s="51">
        <v>593</v>
      </c>
      <c r="D360" s="89" t="s">
        <v>32</v>
      </c>
    </row>
    <row r="361" spans="1:4" ht="15.75" x14ac:dyDescent="0.25">
      <c r="A361" s="19" t="s">
        <v>33</v>
      </c>
      <c r="B361" s="51">
        <v>155.6</v>
      </c>
      <c r="C361" s="51">
        <v>183</v>
      </c>
      <c r="D361" s="89" t="s">
        <v>34</v>
      </c>
    </row>
    <row r="362" spans="1:4" ht="15.75" x14ac:dyDescent="0.25">
      <c r="A362" s="19" t="s">
        <v>35</v>
      </c>
      <c r="B362" s="51">
        <v>0</v>
      </c>
      <c r="C362" s="51">
        <v>0</v>
      </c>
      <c r="D362" s="89" t="s">
        <v>36</v>
      </c>
    </row>
    <row r="363" spans="1:4" ht="15.75" x14ac:dyDescent="0.25">
      <c r="A363" s="19" t="s">
        <v>37</v>
      </c>
      <c r="B363" s="51">
        <f t="shared" ref="B363:C363" si="87">B364+B365+B366</f>
        <v>7448.5</v>
      </c>
      <c r="C363" s="51">
        <f t="shared" si="87"/>
        <v>8763</v>
      </c>
      <c r="D363" s="91" t="s">
        <v>38</v>
      </c>
    </row>
    <row r="364" spans="1:4" ht="15.75" x14ac:dyDescent="0.25">
      <c r="A364" s="21" t="s">
        <v>39</v>
      </c>
      <c r="B364" s="51">
        <v>1862.2</v>
      </c>
      <c r="C364" s="51">
        <v>2190.8000000000002</v>
      </c>
      <c r="D364" s="89" t="s">
        <v>40</v>
      </c>
    </row>
    <row r="365" spans="1:4" ht="15.75" x14ac:dyDescent="0.25">
      <c r="A365" s="21" t="s">
        <v>41</v>
      </c>
      <c r="B365" s="51">
        <v>5586.3</v>
      </c>
      <c r="C365" s="51">
        <v>6572.2</v>
      </c>
      <c r="D365" s="89" t="s">
        <v>42</v>
      </c>
    </row>
    <row r="366" spans="1:4" ht="15.75" x14ac:dyDescent="0.25">
      <c r="A366" s="21" t="s">
        <v>43</v>
      </c>
      <c r="B366" s="51">
        <v>0</v>
      </c>
      <c r="C366" s="51">
        <v>0</v>
      </c>
      <c r="D366" s="89" t="s">
        <v>44</v>
      </c>
    </row>
    <row r="367" spans="1:4" ht="15.75" x14ac:dyDescent="0.25">
      <c r="A367" s="2" t="s">
        <v>45</v>
      </c>
      <c r="B367" s="51">
        <f t="shared" ref="B367" si="88">B368-B369</f>
        <v>-2102.3999999999996</v>
      </c>
      <c r="C367" s="51"/>
      <c r="D367" s="91" t="s">
        <v>46</v>
      </c>
    </row>
    <row r="368" spans="1:4" ht="15.75" x14ac:dyDescent="0.25">
      <c r="A368" s="16" t="s">
        <v>47</v>
      </c>
      <c r="B368" s="51">
        <v>1940.8</v>
      </c>
      <c r="C368" s="51"/>
      <c r="D368" s="89" t="s">
        <v>48</v>
      </c>
    </row>
    <row r="369" spans="1:4" ht="15.75" x14ac:dyDescent="0.25">
      <c r="A369" s="16" t="s">
        <v>49</v>
      </c>
      <c r="B369" s="51">
        <v>4043.2</v>
      </c>
      <c r="C369" s="51"/>
      <c r="D369" s="93" t="s">
        <v>50</v>
      </c>
    </row>
    <row r="370" spans="1:4" ht="15.75" x14ac:dyDescent="0.25">
      <c r="A370" s="2" t="s">
        <v>51</v>
      </c>
      <c r="B370" s="51">
        <f t="shared" ref="B370" si="89">B371+B372</f>
        <v>-639.20000000000005</v>
      </c>
      <c r="C370" s="51"/>
      <c r="D370" s="91" t="s">
        <v>52</v>
      </c>
    </row>
    <row r="371" spans="1:4" ht="15.75" x14ac:dyDescent="0.25">
      <c r="A371" s="22" t="s">
        <v>53</v>
      </c>
      <c r="B371" s="51">
        <v>9.1999999999999993</v>
      </c>
      <c r="C371" s="51"/>
      <c r="D371" s="94" t="s">
        <v>54</v>
      </c>
    </row>
    <row r="372" spans="1:4" ht="15.75" x14ac:dyDescent="0.25">
      <c r="A372" s="22" t="s">
        <v>55</v>
      </c>
      <c r="B372" s="51">
        <f t="shared" ref="B372" si="90">B373-B374</f>
        <v>-648.40000000000009</v>
      </c>
      <c r="C372" s="51"/>
      <c r="D372" s="94" t="s">
        <v>56</v>
      </c>
    </row>
    <row r="373" spans="1:4" ht="15.75" x14ac:dyDescent="0.25">
      <c r="A373" s="23" t="s">
        <v>57</v>
      </c>
      <c r="B373" s="51">
        <v>72.3</v>
      </c>
      <c r="C373" s="51"/>
      <c r="D373" s="94" t="s">
        <v>58</v>
      </c>
    </row>
    <row r="374" spans="1:4" ht="15.75" x14ac:dyDescent="0.25">
      <c r="A374" s="23" t="s">
        <v>59</v>
      </c>
      <c r="B374" s="51">
        <f t="shared" ref="B374" si="91">B375+B376</f>
        <v>720.7</v>
      </c>
      <c r="C374" s="51"/>
      <c r="D374" s="94" t="s">
        <v>60</v>
      </c>
    </row>
    <row r="375" spans="1:4" ht="15.75" x14ac:dyDescent="0.25">
      <c r="A375" s="24" t="s">
        <v>61</v>
      </c>
      <c r="B375" s="51">
        <v>262.10000000000002</v>
      </c>
      <c r="C375" s="51"/>
      <c r="D375" s="97" t="s">
        <v>199</v>
      </c>
    </row>
    <row r="376" spans="1:4" ht="15.75" x14ac:dyDescent="0.25">
      <c r="A376" s="24" t="s">
        <v>62</v>
      </c>
      <c r="B376" s="51">
        <v>458.6</v>
      </c>
      <c r="C376" s="51"/>
      <c r="D376" s="97" t="s">
        <v>200</v>
      </c>
    </row>
    <row r="377" spans="1:4" ht="15.75" x14ac:dyDescent="0.25">
      <c r="A377" s="2" t="s">
        <v>63</v>
      </c>
      <c r="B377" s="51">
        <f t="shared" ref="B377" si="92">B378+B379</f>
        <v>358.2</v>
      </c>
      <c r="C377" s="51"/>
      <c r="D377" s="91" t="s">
        <v>64</v>
      </c>
    </row>
    <row r="378" spans="1:4" ht="15.75" x14ac:dyDescent="0.25">
      <c r="A378" s="22" t="s">
        <v>65</v>
      </c>
      <c r="B378" s="51">
        <v>238.1</v>
      </c>
      <c r="C378" s="51"/>
      <c r="D378" s="89" t="s">
        <v>66</v>
      </c>
    </row>
    <row r="379" spans="1:4" ht="15.75" x14ac:dyDescent="0.25">
      <c r="A379" s="22" t="s">
        <v>67</v>
      </c>
      <c r="B379" s="51">
        <f t="shared" ref="B379" si="93">B380-B383</f>
        <v>120.10000000000001</v>
      </c>
      <c r="C379" s="51"/>
      <c r="D379" s="89" t="s">
        <v>68</v>
      </c>
    </row>
    <row r="380" spans="1:4" ht="15.75" x14ac:dyDescent="0.25">
      <c r="A380" s="23" t="s">
        <v>182</v>
      </c>
      <c r="B380" s="51">
        <f t="shared" ref="B380" si="94">B381+B382</f>
        <v>126.2</v>
      </c>
      <c r="C380" s="51"/>
      <c r="D380" s="89" t="s">
        <v>69</v>
      </c>
    </row>
    <row r="381" spans="1:4" ht="15.75" x14ac:dyDescent="0.25">
      <c r="A381" s="25" t="s">
        <v>180</v>
      </c>
      <c r="B381" s="51">
        <v>119.4</v>
      </c>
      <c r="C381" s="51"/>
      <c r="D381" s="94" t="s">
        <v>70</v>
      </c>
    </row>
    <row r="382" spans="1:4" ht="15.75" x14ac:dyDescent="0.25">
      <c r="A382" s="25" t="s">
        <v>181</v>
      </c>
      <c r="B382" s="51">
        <v>6.8</v>
      </c>
      <c r="C382" s="51"/>
      <c r="D382" s="97" t="s">
        <v>71</v>
      </c>
    </row>
    <row r="383" spans="1:4" ht="15.75" x14ac:dyDescent="0.25">
      <c r="A383" s="23" t="s">
        <v>183</v>
      </c>
      <c r="B383" s="51">
        <f t="shared" ref="B383" si="95">B384+B385</f>
        <v>6.1</v>
      </c>
      <c r="C383" s="51"/>
      <c r="D383" s="89" t="s">
        <v>72</v>
      </c>
    </row>
    <row r="384" spans="1:4" ht="15.75" x14ac:dyDescent="0.25">
      <c r="A384" s="25" t="s">
        <v>184</v>
      </c>
      <c r="B384" s="51">
        <v>0</v>
      </c>
      <c r="C384" s="51"/>
      <c r="D384" s="94" t="s">
        <v>73</v>
      </c>
    </row>
    <row r="385" spans="1:4" ht="15.75" x14ac:dyDescent="0.25">
      <c r="A385" s="25" t="s">
        <v>185</v>
      </c>
      <c r="B385" s="51">
        <f t="shared" ref="B385" si="96">B386+B387</f>
        <v>6.1</v>
      </c>
      <c r="C385" s="51"/>
      <c r="D385" s="97" t="s">
        <v>74</v>
      </c>
    </row>
    <row r="386" spans="1:4" ht="15.75" x14ac:dyDescent="0.25">
      <c r="A386" s="21" t="s">
        <v>193</v>
      </c>
      <c r="B386" s="51">
        <v>0</v>
      </c>
      <c r="C386" s="51"/>
      <c r="D386" s="89" t="s">
        <v>75</v>
      </c>
    </row>
    <row r="387" spans="1:4" ht="15.75" x14ac:dyDescent="0.25">
      <c r="A387" s="21" t="s">
        <v>194</v>
      </c>
      <c r="B387" s="51">
        <v>6.1</v>
      </c>
      <c r="C387" s="51"/>
      <c r="D387" s="89" t="s">
        <v>76</v>
      </c>
    </row>
    <row r="388" spans="1:4" ht="21" customHeight="1" x14ac:dyDescent="0.25">
      <c r="A388" s="118" t="s">
        <v>77</v>
      </c>
      <c r="B388" s="64"/>
      <c r="C388" s="64"/>
      <c r="D388" s="119" t="s">
        <v>78</v>
      </c>
    </row>
    <row r="389" spans="1:4" ht="35.25" customHeight="1" x14ac:dyDescent="0.25">
      <c r="A389" s="120" t="s">
        <v>272</v>
      </c>
      <c r="B389" s="121"/>
      <c r="C389" s="122"/>
      <c r="D389" s="123" t="s">
        <v>276</v>
      </c>
    </row>
    <row r="390" spans="1:4" ht="15.75" x14ac:dyDescent="0.25">
      <c r="A390" s="124" t="s">
        <v>190</v>
      </c>
      <c r="B390" s="122"/>
      <c r="C390" s="122"/>
      <c r="D390" s="125" t="s">
        <v>189</v>
      </c>
    </row>
    <row r="391" spans="1:4" ht="18.75" x14ac:dyDescent="0.3">
      <c r="A391" s="171" t="s">
        <v>221</v>
      </c>
      <c r="B391" s="171"/>
      <c r="C391" s="171"/>
      <c r="D391" s="171"/>
    </row>
    <row r="392" spans="1:4" ht="18.75" x14ac:dyDescent="0.3">
      <c r="A392" s="171" t="s">
        <v>222</v>
      </c>
      <c r="B392" s="171"/>
      <c r="C392" s="171"/>
      <c r="D392" s="171"/>
    </row>
    <row r="393" spans="1:4" ht="15.75" x14ac:dyDescent="0.25">
      <c r="A393" s="126" t="s">
        <v>79</v>
      </c>
      <c r="B393" s="179"/>
      <c r="C393" s="179"/>
      <c r="D393" s="117" t="s">
        <v>214</v>
      </c>
    </row>
    <row r="394" spans="1:4" ht="15.75" x14ac:dyDescent="0.25">
      <c r="A394" s="2" t="s">
        <v>1</v>
      </c>
      <c r="B394" s="53" t="s">
        <v>2</v>
      </c>
      <c r="C394" s="53" t="s">
        <v>3</v>
      </c>
      <c r="D394" s="89" t="s">
        <v>80</v>
      </c>
    </row>
    <row r="395" spans="1:4" ht="15.75" x14ac:dyDescent="0.25">
      <c r="A395" s="4" t="s">
        <v>81</v>
      </c>
      <c r="B395" s="51">
        <f t="shared" ref="B395" si="97">B396-B397</f>
        <v>-0.20000000000000007</v>
      </c>
      <c r="C395" s="51"/>
      <c r="D395" s="92" t="s">
        <v>82</v>
      </c>
    </row>
    <row r="396" spans="1:4" ht="15.75" x14ac:dyDescent="0.25">
      <c r="A396" s="2" t="s">
        <v>83</v>
      </c>
      <c r="B396" s="51">
        <v>0.7</v>
      </c>
      <c r="C396" s="51"/>
      <c r="D396" s="89" t="s">
        <v>84</v>
      </c>
    </row>
    <row r="397" spans="1:4" ht="15.75" x14ac:dyDescent="0.25">
      <c r="A397" s="2" t="s">
        <v>85</v>
      </c>
      <c r="B397" s="51">
        <v>0.9</v>
      </c>
      <c r="C397" s="51"/>
      <c r="D397" s="93" t="s">
        <v>86</v>
      </c>
    </row>
    <row r="398" spans="1:4" ht="15.75" x14ac:dyDescent="0.25">
      <c r="A398" s="98" t="s">
        <v>87</v>
      </c>
      <c r="B398" s="51">
        <f t="shared" ref="B398" si="98">B399+B402+B417+B433</f>
        <v>-797.50000000000045</v>
      </c>
      <c r="C398" s="51"/>
      <c r="D398" s="92" t="s">
        <v>88</v>
      </c>
    </row>
    <row r="399" spans="1:4" ht="15.75" x14ac:dyDescent="0.25">
      <c r="A399" s="40" t="s">
        <v>89</v>
      </c>
      <c r="B399" s="51">
        <f t="shared" ref="B399" si="99">B400-B401</f>
        <v>1650.1</v>
      </c>
      <c r="C399" s="51"/>
      <c r="D399" s="91" t="s">
        <v>90</v>
      </c>
    </row>
    <row r="400" spans="1:4" ht="15.75" x14ac:dyDescent="0.25">
      <c r="A400" s="2" t="s">
        <v>91</v>
      </c>
      <c r="B400" s="51">
        <v>21.6</v>
      </c>
      <c r="C400" s="51"/>
      <c r="D400" s="91" t="s">
        <v>92</v>
      </c>
    </row>
    <row r="401" spans="1:4" ht="15.75" x14ac:dyDescent="0.25">
      <c r="A401" s="2" t="s">
        <v>93</v>
      </c>
      <c r="B401" s="51">
        <v>-1628.5</v>
      </c>
      <c r="C401" s="51"/>
      <c r="D401" s="91" t="s">
        <v>94</v>
      </c>
    </row>
    <row r="402" spans="1:4" ht="15.75" x14ac:dyDescent="0.25">
      <c r="A402" s="40" t="s">
        <v>95</v>
      </c>
      <c r="B402" s="51">
        <f t="shared" ref="B402" si="100">B403-B410</f>
        <v>-50.000000000000135</v>
      </c>
      <c r="C402" s="51"/>
      <c r="D402" s="92" t="s">
        <v>96</v>
      </c>
    </row>
    <row r="403" spans="1:4" ht="15.75" x14ac:dyDescent="0.25">
      <c r="A403" s="99" t="s">
        <v>97</v>
      </c>
      <c r="B403" s="51">
        <f t="shared" ref="B403" si="101">B404+B407</f>
        <v>-51.100000000000136</v>
      </c>
      <c r="C403" s="51"/>
      <c r="D403" s="91" t="s">
        <v>98</v>
      </c>
    </row>
    <row r="404" spans="1:4" ht="15.75" x14ac:dyDescent="0.25">
      <c r="A404" s="40" t="s">
        <v>99</v>
      </c>
      <c r="B404" s="51">
        <f t="shared" ref="B404" si="102">B405-B406</f>
        <v>-51.100000000000136</v>
      </c>
      <c r="C404" s="51"/>
      <c r="D404" s="92" t="s">
        <v>100</v>
      </c>
    </row>
    <row r="405" spans="1:4" ht="15.75" x14ac:dyDescent="0.25">
      <c r="A405" s="41" t="s">
        <v>101</v>
      </c>
      <c r="B405" s="51">
        <v>1296.3</v>
      </c>
      <c r="C405" s="51"/>
      <c r="D405" s="91" t="s">
        <v>102</v>
      </c>
    </row>
    <row r="406" spans="1:4" ht="15.75" x14ac:dyDescent="0.25">
      <c r="A406" s="41" t="s">
        <v>103</v>
      </c>
      <c r="B406" s="51">
        <v>1347.4</v>
      </c>
      <c r="C406" s="51"/>
      <c r="D406" s="91" t="s">
        <v>104</v>
      </c>
    </row>
    <row r="407" spans="1:4" ht="15.75" x14ac:dyDescent="0.25">
      <c r="A407" s="40" t="s">
        <v>105</v>
      </c>
      <c r="B407" s="51">
        <f t="shared" ref="B407" si="103">B408-B409</f>
        <v>0</v>
      </c>
      <c r="C407" s="51"/>
      <c r="D407" s="92" t="s">
        <v>106</v>
      </c>
    </row>
    <row r="408" spans="1:4" ht="15.75" x14ac:dyDescent="0.25">
      <c r="A408" s="41" t="s">
        <v>107</v>
      </c>
      <c r="B408" s="51">
        <v>0</v>
      </c>
      <c r="C408" s="51"/>
      <c r="D408" s="91" t="s">
        <v>102</v>
      </c>
    </row>
    <row r="409" spans="1:4" ht="15.75" x14ac:dyDescent="0.25">
      <c r="A409" s="41" t="s">
        <v>108</v>
      </c>
      <c r="B409" s="51">
        <v>0</v>
      </c>
      <c r="C409" s="51"/>
      <c r="D409" s="91" t="s">
        <v>104</v>
      </c>
    </row>
    <row r="410" spans="1:4" ht="15.75" x14ac:dyDescent="0.25">
      <c r="A410" s="99" t="s">
        <v>109</v>
      </c>
      <c r="B410" s="51">
        <f t="shared" ref="B410" si="104">B411+B414</f>
        <v>-1.0999999999999999</v>
      </c>
      <c r="C410" s="51"/>
      <c r="D410" s="93" t="s">
        <v>110</v>
      </c>
    </row>
    <row r="411" spans="1:4" ht="15.75" x14ac:dyDescent="0.25">
      <c r="A411" s="41" t="s">
        <v>111</v>
      </c>
      <c r="B411" s="51">
        <f t="shared" ref="B411" si="105">B412-B413</f>
        <v>0</v>
      </c>
      <c r="C411" s="51"/>
      <c r="D411" s="91" t="s">
        <v>100</v>
      </c>
    </row>
    <row r="412" spans="1:4" ht="15.75" x14ac:dyDescent="0.25">
      <c r="A412" s="41" t="s">
        <v>112</v>
      </c>
      <c r="B412" s="51">
        <v>0</v>
      </c>
      <c r="C412" s="51"/>
      <c r="D412" s="91" t="s">
        <v>102</v>
      </c>
    </row>
    <row r="413" spans="1:4" ht="15.75" x14ac:dyDescent="0.25">
      <c r="A413" s="41" t="s">
        <v>108</v>
      </c>
      <c r="B413" s="51">
        <v>0</v>
      </c>
      <c r="C413" s="51"/>
      <c r="D413" s="91" t="s">
        <v>104</v>
      </c>
    </row>
    <row r="414" spans="1:4" ht="15.75" x14ac:dyDescent="0.25">
      <c r="A414" s="42" t="s">
        <v>113</v>
      </c>
      <c r="B414" s="51">
        <f t="shared" ref="B414" si="106">B415-B416</f>
        <v>-1.0999999999999999</v>
      </c>
      <c r="C414" s="51"/>
      <c r="D414" s="91" t="s">
        <v>106</v>
      </c>
    </row>
    <row r="415" spans="1:4" ht="15.75" x14ac:dyDescent="0.25">
      <c r="A415" s="41" t="s">
        <v>112</v>
      </c>
      <c r="B415" s="51">
        <v>0.1</v>
      </c>
      <c r="C415" s="51"/>
      <c r="D415" s="91" t="s">
        <v>114</v>
      </c>
    </row>
    <row r="416" spans="1:4" ht="15.75" x14ac:dyDescent="0.25">
      <c r="A416" s="41" t="s">
        <v>115</v>
      </c>
      <c r="B416" s="51">
        <v>1.2</v>
      </c>
      <c r="C416" s="51"/>
      <c r="D416" s="91" t="s">
        <v>116</v>
      </c>
    </row>
    <row r="417" spans="1:4" ht="15.75" x14ac:dyDescent="0.25">
      <c r="A417" s="40" t="s">
        <v>117</v>
      </c>
      <c r="B417" s="51">
        <f t="shared" ref="B417" si="107">B418+B429+B432</f>
        <v>-762.30000000000018</v>
      </c>
      <c r="C417" s="51"/>
      <c r="D417" s="92" t="s">
        <v>118</v>
      </c>
    </row>
    <row r="418" spans="1:4" ht="15.75" x14ac:dyDescent="0.25">
      <c r="A418" s="43" t="s">
        <v>119</v>
      </c>
      <c r="B418" s="51">
        <f t="shared" ref="B418" si="108">B419-B424</f>
        <v>65.799999999999955</v>
      </c>
      <c r="C418" s="51"/>
      <c r="D418" s="89" t="s">
        <v>120</v>
      </c>
    </row>
    <row r="419" spans="1:4" ht="15.75" x14ac:dyDescent="0.25">
      <c r="A419" s="99" t="s">
        <v>121</v>
      </c>
      <c r="B419" s="51">
        <f t="shared" ref="B419" si="109">B420+B421+B422+B423</f>
        <v>1359.2</v>
      </c>
      <c r="C419" s="51"/>
      <c r="D419" s="91" t="s">
        <v>122</v>
      </c>
    </row>
    <row r="420" spans="1:4" ht="15.75" x14ac:dyDescent="0.25">
      <c r="A420" s="101" t="s">
        <v>123</v>
      </c>
      <c r="B420" s="51">
        <v>0</v>
      </c>
      <c r="C420" s="51"/>
      <c r="D420" s="91" t="s">
        <v>124</v>
      </c>
    </row>
    <row r="421" spans="1:4" ht="15.75" x14ac:dyDescent="0.25">
      <c r="A421" s="44" t="s">
        <v>125</v>
      </c>
      <c r="B421" s="51">
        <v>-48.8</v>
      </c>
      <c r="C421" s="51"/>
      <c r="D421" s="91" t="s">
        <v>126</v>
      </c>
    </row>
    <row r="422" spans="1:4" ht="15.75" x14ac:dyDescent="0.25">
      <c r="A422" s="101" t="s">
        <v>127</v>
      </c>
      <c r="B422" s="51">
        <v>1407.9</v>
      </c>
      <c r="C422" s="51"/>
      <c r="D422" s="91" t="s">
        <v>128</v>
      </c>
    </row>
    <row r="423" spans="1:4" ht="15.75" x14ac:dyDescent="0.25">
      <c r="A423" s="101" t="s">
        <v>129</v>
      </c>
      <c r="B423" s="51">
        <v>0.1</v>
      </c>
      <c r="C423" s="51"/>
      <c r="D423" s="91" t="s">
        <v>130</v>
      </c>
    </row>
    <row r="424" spans="1:4" ht="15.75" x14ac:dyDescent="0.25">
      <c r="A424" s="99" t="s">
        <v>109</v>
      </c>
      <c r="B424" s="51">
        <f t="shared" ref="B424" si="110">B425+B426+B427+B428</f>
        <v>1293.4000000000001</v>
      </c>
      <c r="C424" s="51"/>
      <c r="D424" s="93" t="s">
        <v>131</v>
      </c>
    </row>
    <row r="425" spans="1:4" ht="15.75" x14ac:dyDescent="0.25">
      <c r="A425" s="102" t="s">
        <v>132</v>
      </c>
      <c r="B425" s="51">
        <v>-1524.1</v>
      </c>
      <c r="C425" s="51"/>
      <c r="D425" s="91" t="s">
        <v>133</v>
      </c>
    </row>
    <row r="426" spans="1:4" ht="15.75" x14ac:dyDescent="0.25">
      <c r="A426" s="101" t="s">
        <v>134</v>
      </c>
      <c r="B426" s="51">
        <v>3205.5</v>
      </c>
      <c r="C426" s="51"/>
      <c r="D426" s="91" t="s">
        <v>135</v>
      </c>
    </row>
    <row r="427" spans="1:4" ht="15.75" x14ac:dyDescent="0.25">
      <c r="A427" s="101" t="s">
        <v>136</v>
      </c>
      <c r="B427" s="51">
        <v>-388</v>
      </c>
      <c r="C427" s="51"/>
      <c r="D427" s="91" t="s">
        <v>137</v>
      </c>
    </row>
    <row r="428" spans="1:4" ht="15.75" x14ac:dyDescent="0.25">
      <c r="A428" s="101" t="s">
        <v>127</v>
      </c>
      <c r="B428" s="51">
        <v>0</v>
      </c>
      <c r="C428" s="51"/>
      <c r="D428" s="91" t="s">
        <v>128</v>
      </c>
    </row>
    <row r="429" spans="1:4" ht="32.25" customHeight="1" x14ac:dyDescent="0.25">
      <c r="A429" s="45" t="s">
        <v>138</v>
      </c>
      <c r="B429" s="51">
        <f t="shared" ref="B429" si="111">B430-B431</f>
        <v>-1029.1000000000001</v>
      </c>
      <c r="C429" s="51"/>
      <c r="D429" s="103" t="s">
        <v>233</v>
      </c>
    </row>
    <row r="430" spans="1:4" ht="15.75" x14ac:dyDescent="0.25">
      <c r="A430" s="99" t="s">
        <v>140</v>
      </c>
      <c r="B430" s="51">
        <v>-1089.7</v>
      </c>
      <c r="C430" s="51"/>
      <c r="D430" s="89" t="s">
        <v>141</v>
      </c>
    </row>
    <row r="431" spans="1:4" ht="15.75" x14ac:dyDescent="0.25">
      <c r="A431" s="99" t="s">
        <v>142</v>
      </c>
      <c r="B431" s="51">
        <v>-60.6</v>
      </c>
      <c r="C431" s="51"/>
      <c r="D431" s="89" t="s">
        <v>143</v>
      </c>
    </row>
    <row r="432" spans="1:4" ht="15.75" x14ac:dyDescent="0.25">
      <c r="A432" s="46" t="s">
        <v>144</v>
      </c>
      <c r="B432" s="51">
        <v>201</v>
      </c>
      <c r="C432" s="51"/>
      <c r="D432" s="89" t="s">
        <v>145</v>
      </c>
    </row>
    <row r="433" spans="1:4" ht="15.75" x14ac:dyDescent="0.25">
      <c r="A433" s="47" t="s">
        <v>146</v>
      </c>
      <c r="B433" s="51">
        <f t="shared" ref="B433" si="112">B436</f>
        <v>-1635.3</v>
      </c>
      <c r="C433" s="51"/>
      <c r="D433" s="91" t="s">
        <v>147</v>
      </c>
    </row>
    <row r="434" spans="1:4" ht="15.75" x14ac:dyDescent="0.25">
      <c r="A434" s="41" t="s">
        <v>148</v>
      </c>
      <c r="B434" s="51">
        <f t="shared" ref="B434:B435" si="113">B435</f>
        <v>-1635.3</v>
      </c>
      <c r="C434" s="51"/>
      <c r="D434" s="91" t="s">
        <v>149</v>
      </c>
    </row>
    <row r="435" spans="1:4" ht="15.75" x14ac:dyDescent="0.25">
      <c r="A435" s="104" t="s">
        <v>150</v>
      </c>
      <c r="B435" s="51">
        <f t="shared" si="113"/>
        <v>-1635.3</v>
      </c>
      <c r="C435" s="51"/>
      <c r="D435" s="91" t="s">
        <v>151</v>
      </c>
    </row>
    <row r="436" spans="1:4" ht="15.75" x14ac:dyDescent="0.25">
      <c r="A436" s="104" t="s">
        <v>152</v>
      </c>
      <c r="B436" s="51">
        <f t="shared" ref="B436" si="114">B437+B438+B439+B440</f>
        <v>-1635.3</v>
      </c>
      <c r="C436" s="51"/>
      <c r="D436" s="91" t="s">
        <v>153</v>
      </c>
    </row>
    <row r="437" spans="1:4" ht="15.75" x14ac:dyDescent="0.25">
      <c r="A437" s="105" t="s">
        <v>154</v>
      </c>
      <c r="B437" s="51">
        <v>0</v>
      </c>
      <c r="C437" s="51"/>
      <c r="D437" s="106" t="s">
        <v>155</v>
      </c>
    </row>
    <row r="438" spans="1:4" ht="15.75" x14ac:dyDescent="0.25">
      <c r="A438" s="105" t="s">
        <v>156</v>
      </c>
      <c r="B438" s="51">
        <v>-6.8</v>
      </c>
      <c r="C438" s="51"/>
      <c r="D438" s="106" t="s">
        <v>157</v>
      </c>
    </row>
    <row r="439" spans="1:4" ht="15.75" x14ac:dyDescent="0.25">
      <c r="A439" s="105" t="s">
        <v>158</v>
      </c>
      <c r="B439" s="51">
        <v>0</v>
      </c>
      <c r="C439" s="51"/>
      <c r="D439" s="106" t="s">
        <v>159</v>
      </c>
    </row>
    <row r="440" spans="1:4" ht="15.75" x14ac:dyDescent="0.25">
      <c r="A440" s="105" t="s">
        <v>160</v>
      </c>
      <c r="B440" s="51">
        <f>B441+B444</f>
        <v>-1628.5</v>
      </c>
      <c r="C440" s="51"/>
      <c r="D440" s="106" t="s">
        <v>161</v>
      </c>
    </row>
    <row r="441" spans="1:4" ht="15.75" x14ac:dyDescent="0.25">
      <c r="A441" s="107" t="s">
        <v>162</v>
      </c>
      <c r="B441" s="51">
        <f t="shared" ref="B441" si="115">B442+B443</f>
        <v>759.6</v>
      </c>
      <c r="C441" s="51"/>
      <c r="D441" s="108" t="s">
        <v>163</v>
      </c>
    </row>
    <row r="442" spans="1:4" ht="15.75" x14ac:dyDescent="0.25">
      <c r="A442" s="109" t="s">
        <v>164</v>
      </c>
      <c r="B442" s="51">
        <v>928</v>
      </c>
      <c r="C442" s="51"/>
      <c r="D442" s="94" t="s">
        <v>165</v>
      </c>
    </row>
    <row r="443" spans="1:4" ht="15.75" x14ac:dyDescent="0.25">
      <c r="A443" s="109" t="s">
        <v>166</v>
      </c>
      <c r="B443" s="51">
        <v>-168.4</v>
      </c>
      <c r="C443" s="51"/>
      <c r="D443" s="89" t="s">
        <v>167</v>
      </c>
    </row>
    <row r="444" spans="1:4" ht="15.75" x14ac:dyDescent="0.25">
      <c r="A444" s="107" t="s">
        <v>168</v>
      </c>
      <c r="B444" s="51">
        <f t="shared" ref="B444" si="116">B445+B446+B447</f>
        <v>-2388.1</v>
      </c>
      <c r="C444" s="51"/>
      <c r="D444" s="108" t="s">
        <v>169</v>
      </c>
    </row>
    <row r="445" spans="1:4" ht="15.75" x14ac:dyDescent="0.25">
      <c r="A445" s="110" t="s">
        <v>170</v>
      </c>
      <c r="B445" s="51">
        <v>0</v>
      </c>
      <c r="C445" s="51"/>
      <c r="D445" s="89" t="s">
        <v>171</v>
      </c>
    </row>
    <row r="446" spans="1:4" ht="15.75" x14ac:dyDescent="0.25">
      <c r="A446" s="110" t="s">
        <v>172</v>
      </c>
      <c r="B446" s="51">
        <v>0</v>
      </c>
      <c r="C446" s="51"/>
      <c r="D446" s="89" t="s">
        <v>173</v>
      </c>
    </row>
    <row r="447" spans="1:4" ht="32.25" customHeight="1" x14ac:dyDescent="0.25">
      <c r="A447" s="48" t="s">
        <v>226</v>
      </c>
      <c r="B447" s="51">
        <v>-2388.1</v>
      </c>
      <c r="C447" s="51"/>
      <c r="D447" s="111" t="s">
        <v>232</v>
      </c>
    </row>
    <row r="448" spans="1:4" ht="15.75" x14ac:dyDescent="0.25">
      <c r="A448" s="107" t="s">
        <v>176</v>
      </c>
      <c r="B448" s="51">
        <v>0</v>
      </c>
      <c r="C448" s="51"/>
      <c r="D448" s="108" t="s">
        <v>177</v>
      </c>
    </row>
    <row r="449" spans="1:8" ht="54.75" customHeight="1" x14ac:dyDescent="0.25">
      <c r="A449" s="49" t="s">
        <v>234</v>
      </c>
      <c r="B449" s="51">
        <f t="shared" ref="B449" si="117">B398-(B346+B395)</f>
        <v>-2405.1999999999998</v>
      </c>
      <c r="C449" s="51"/>
      <c r="D449" s="112" t="s">
        <v>198</v>
      </c>
    </row>
    <row r="450" spans="1:8" x14ac:dyDescent="0.25">
      <c r="A450" s="113"/>
      <c r="B450" s="113"/>
      <c r="C450" s="113"/>
      <c r="D450" s="113"/>
    </row>
    <row r="451" spans="1:8" ht="40.5" customHeight="1" x14ac:dyDescent="0.25">
      <c r="A451" s="133" t="s">
        <v>179</v>
      </c>
      <c r="B451" s="113"/>
      <c r="C451" s="113"/>
      <c r="D451" s="115" t="s">
        <v>235</v>
      </c>
    </row>
    <row r="452" spans="1:8" x14ac:dyDescent="0.25">
      <c r="A452" s="113"/>
      <c r="B452" s="113"/>
      <c r="C452" s="113"/>
      <c r="D452" s="113"/>
    </row>
    <row r="453" spans="1:8" x14ac:dyDescent="0.25">
      <c r="A453" s="113"/>
      <c r="B453" s="113"/>
      <c r="C453" s="113"/>
      <c r="D453" s="113"/>
    </row>
    <row r="454" spans="1:8" x14ac:dyDescent="0.25">
      <c r="A454" s="113"/>
      <c r="B454" s="113"/>
      <c r="C454" s="113"/>
      <c r="D454" s="113"/>
    </row>
    <row r="455" spans="1:8" x14ac:dyDescent="0.25">
      <c r="A455" s="113"/>
      <c r="B455" s="113"/>
      <c r="C455" s="113"/>
      <c r="D455" s="113"/>
    </row>
    <row r="456" spans="1:8" x14ac:dyDescent="0.25">
      <c r="A456" s="113"/>
      <c r="B456" s="113"/>
      <c r="C456" s="113"/>
      <c r="D456" s="113"/>
    </row>
    <row r="457" spans="1:8" x14ac:dyDescent="0.25">
      <c r="A457" s="113"/>
      <c r="B457" s="113"/>
      <c r="C457" s="113"/>
      <c r="D457" s="113"/>
    </row>
    <row r="458" spans="1:8" x14ac:dyDescent="0.25">
      <c r="A458" s="113"/>
      <c r="B458" s="113"/>
      <c r="C458" s="113"/>
      <c r="D458" s="113"/>
    </row>
    <row r="459" spans="1:8" ht="18.75" x14ac:dyDescent="0.3">
      <c r="A459" s="171" t="s">
        <v>223</v>
      </c>
      <c r="B459" s="171"/>
      <c r="C459" s="171"/>
      <c r="D459" s="171"/>
    </row>
    <row r="460" spans="1:8" ht="18.75" x14ac:dyDescent="0.3">
      <c r="A460" s="171" t="s">
        <v>224</v>
      </c>
      <c r="B460" s="171"/>
      <c r="C460" s="171"/>
      <c r="D460" s="171"/>
    </row>
    <row r="461" spans="1:8" x14ac:dyDescent="0.25">
      <c r="A461" s="113"/>
      <c r="B461" s="113"/>
      <c r="C461" s="113"/>
      <c r="D461" s="113"/>
    </row>
    <row r="462" spans="1:8" ht="15.75" x14ac:dyDescent="0.25">
      <c r="A462" s="134" t="s">
        <v>0</v>
      </c>
      <c r="B462" s="135"/>
      <c r="C462" s="135"/>
      <c r="D462" s="117" t="s">
        <v>214</v>
      </c>
    </row>
    <row r="463" spans="1:8" ht="15.75" x14ac:dyDescent="0.25">
      <c r="A463" s="2" t="s">
        <v>1</v>
      </c>
      <c r="B463" s="136" t="s">
        <v>2</v>
      </c>
      <c r="C463" s="136" t="s">
        <v>3</v>
      </c>
      <c r="D463" s="93" t="s">
        <v>4</v>
      </c>
      <c r="F463" s="39"/>
      <c r="G463" s="39"/>
      <c r="H463" s="39"/>
    </row>
    <row r="464" spans="1:8" ht="15.75" x14ac:dyDescent="0.25">
      <c r="A464" s="4" t="s">
        <v>5</v>
      </c>
      <c r="B464" s="74">
        <f>B465+B485+B488+B495</f>
        <v>2157.8000000000038</v>
      </c>
      <c r="C464" s="74"/>
      <c r="D464" s="92" t="s">
        <v>6</v>
      </c>
      <c r="F464" s="81"/>
      <c r="G464" s="81"/>
      <c r="H464" s="80"/>
    </row>
    <row r="465" spans="1:8" ht="15.75" x14ac:dyDescent="0.25">
      <c r="A465" s="2" t="s">
        <v>7</v>
      </c>
      <c r="B465" s="74">
        <f>B466-B474</f>
        <v>12221.300000000003</v>
      </c>
      <c r="C465" s="74"/>
      <c r="D465" s="92" t="s">
        <v>8</v>
      </c>
      <c r="F465" s="81"/>
      <c r="G465" s="81"/>
      <c r="H465" s="80"/>
    </row>
    <row r="466" spans="1:8" ht="15.75" x14ac:dyDescent="0.25">
      <c r="A466" s="16" t="s">
        <v>9</v>
      </c>
      <c r="B466" s="74">
        <f>B467+B470+B473</f>
        <v>41298.300000000003</v>
      </c>
      <c r="C466" s="74"/>
      <c r="D466" s="100" t="s">
        <v>10</v>
      </c>
      <c r="F466" s="81"/>
      <c r="G466" s="81"/>
      <c r="H466" s="80"/>
    </row>
    <row r="467" spans="1:8" ht="15.75" x14ac:dyDescent="0.25">
      <c r="A467" s="17" t="s">
        <v>11</v>
      </c>
      <c r="B467" s="74">
        <f>B468</f>
        <v>41032.9</v>
      </c>
      <c r="C467" s="74"/>
      <c r="D467" s="90" t="s">
        <v>12</v>
      </c>
      <c r="F467" s="81"/>
      <c r="G467" s="81"/>
      <c r="H467" s="80"/>
    </row>
    <row r="468" spans="1:8" ht="15.75" x14ac:dyDescent="0.25">
      <c r="A468" s="17" t="s">
        <v>13</v>
      </c>
      <c r="B468" s="74">
        <v>41032.9</v>
      </c>
      <c r="C468" s="74"/>
      <c r="D468" s="90" t="s">
        <v>14</v>
      </c>
      <c r="F468" s="81"/>
      <c r="G468" s="81"/>
      <c r="H468" s="80"/>
    </row>
    <row r="469" spans="1:8" ht="15.75" x14ac:dyDescent="0.25">
      <c r="A469" s="17" t="s">
        <v>15</v>
      </c>
      <c r="B469" s="74">
        <v>0</v>
      </c>
      <c r="C469" s="74"/>
      <c r="D469" s="90" t="s">
        <v>16</v>
      </c>
      <c r="F469" s="81"/>
      <c r="G469" s="81"/>
      <c r="H469" s="80"/>
    </row>
    <row r="470" spans="1:8" ht="15.75" x14ac:dyDescent="0.25">
      <c r="A470" s="17" t="s">
        <v>17</v>
      </c>
      <c r="B470" s="74">
        <f>B471+B472</f>
        <v>175.1</v>
      </c>
      <c r="C470" s="74"/>
      <c r="D470" s="90" t="s">
        <v>18</v>
      </c>
      <c r="F470" s="81"/>
      <c r="G470" s="81"/>
      <c r="H470" s="80"/>
    </row>
    <row r="471" spans="1:8" ht="15.75" x14ac:dyDescent="0.25">
      <c r="A471" s="17" t="s">
        <v>19</v>
      </c>
      <c r="B471" s="74">
        <v>60.9</v>
      </c>
      <c r="C471" s="74"/>
      <c r="D471" s="90" t="s">
        <v>20</v>
      </c>
      <c r="F471" s="81"/>
      <c r="G471" s="81"/>
      <c r="H471" s="80"/>
    </row>
    <row r="472" spans="1:8" ht="15.75" x14ac:dyDescent="0.25">
      <c r="A472" s="17" t="s">
        <v>15</v>
      </c>
      <c r="B472" s="74">
        <v>114.2</v>
      </c>
      <c r="C472" s="74"/>
      <c r="D472" s="90" t="s">
        <v>16</v>
      </c>
      <c r="F472" s="81"/>
      <c r="G472" s="81"/>
      <c r="H472" s="80"/>
    </row>
    <row r="473" spans="1:8" ht="19.5" customHeight="1" x14ac:dyDescent="0.25">
      <c r="A473" s="18" t="s">
        <v>21</v>
      </c>
      <c r="B473" s="74">
        <v>90.3</v>
      </c>
      <c r="C473" s="74"/>
      <c r="D473" s="90" t="s">
        <v>22</v>
      </c>
      <c r="F473" s="81"/>
      <c r="G473" s="81"/>
      <c r="H473" s="80"/>
    </row>
    <row r="474" spans="1:8" ht="15.75" x14ac:dyDescent="0.25">
      <c r="A474" s="67" t="s">
        <v>23</v>
      </c>
      <c r="B474" s="74">
        <f>B475+B481</f>
        <v>29077</v>
      </c>
      <c r="C474" s="74">
        <f t="shared" ref="C474" si="118">C475+C481</f>
        <v>34208.300000000003</v>
      </c>
      <c r="D474" s="100" t="s">
        <v>24</v>
      </c>
      <c r="F474" s="81"/>
      <c r="G474" s="81"/>
      <c r="H474" s="80"/>
    </row>
    <row r="475" spans="1:8" ht="15.75" x14ac:dyDescent="0.25">
      <c r="A475" s="19" t="s">
        <v>25</v>
      </c>
      <c r="B475" s="74">
        <f>B476+B477+B478+B479+B480</f>
        <v>4568.2</v>
      </c>
      <c r="C475" s="74">
        <f t="shared" ref="C475" si="119">C476+C477+C478+C479+C480</f>
        <v>5374.3</v>
      </c>
      <c r="D475" s="91" t="s">
        <v>26</v>
      </c>
      <c r="F475" s="81"/>
      <c r="G475" s="81"/>
      <c r="H475" s="80"/>
    </row>
    <row r="476" spans="1:8" ht="15.75" x14ac:dyDescent="0.25">
      <c r="A476" s="20" t="s">
        <v>27</v>
      </c>
      <c r="B476" s="74">
        <v>757</v>
      </c>
      <c r="C476" s="74">
        <v>890.6</v>
      </c>
      <c r="D476" s="89" t="s">
        <v>28</v>
      </c>
      <c r="F476" s="81"/>
      <c r="G476" s="81"/>
      <c r="H476" s="80"/>
    </row>
    <row r="477" spans="1:8" ht="15.75" x14ac:dyDescent="0.25">
      <c r="A477" s="20" t="s">
        <v>29</v>
      </c>
      <c r="B477" s="74">
        <v>1019.9</v>
      </c>
      <c r="C477" s="74">
        <v>1199.8</v>
      </c>
      <c r="D477" s="89" t="s">
        <v>30</v>
      </c>
      <c r="F477" s="81"/>
      <c r="G477" s="81"/>
      <c r="H477" s="80"/>
    </row>
    <row r="478" spans="1:8" ht="15.75" x14ac:dyDescent="0.25">
      <c r="A478" s="19" t="s">
        <v>31</v>
      </c>
      <c r="B478" s="74">
        <v>1691</v>
      </c>
      <c r="C478" s="74">
        <v>1989.5</v>
      </c>
      <c r="D478" s="89" t="s">
        <v>32</v>
      </c>
      <c r="F478" s="81"/>
      <c r="G478" s="81"/>
      <c r="H478" s="80"/>
    </row>
    <row r="479" spans="1:8" ht="15.75" x14ac:dyDescent="0.25">
      <c r="A479" s="19" t="s">
        <v>33</v>
      </c>
      <c r="B479" s="74">
        <v>1097.9000000000001</v>
      </c>
      <c r="C479" s="74">
        <v>1291.5999999999999</v>
      </c>
      <c r="D479" s="89" t="s">
        <v>34</v>
      </c>
      <c r="F479" s="81"/>
      <c r="G479" s="81"/>
      <c r="H479" s="80"/>
    </row>
    <row r="480" spans="1:8" ht="15.75" x14ac:dyDescent="0.25">
      <c r="A480" s="19" t="s">
        <v>35</v>
      </c>
      <c r="B480" s="74">
        <v>2.4</v>
      </c>
      <c r="C480" s="74">
        <v>2.8</v>
      </c>
      <c r="D480" s="89" t="s">
        <v>36</v>
      </c>
      <c r="F480" s="81"/>
      <c r="G480" s="81"/>
      <c r="H480" s="80"/>
    </row>
    <row r="481" spans="1:8" ht="15.75" x14ac:dyDescent="0.25">
      <c r="A481" s="19" t="s">
        <v>37</v>
      </c>
      <c r="B481" s="74">
        <f t="shared" ref="B481:C481" si="120">B482+B483+B484</f>
        <v>24508.799999999999</v>
      </c>
      <c r="C481" s="74">
        <f t="shared" si="120"/>
        <v>28834</v>
      </c>
      <c r="D481" s="91" t="s">
        <v>38</v>
      </c>
      <c r="F481" s="81"/>
      <c r="G481" s="81"/>
      <c r="H481" s="80"/>
    </row>
    <row r="482" spans="1:8" ht="15.75" x14ac:dyDescent="0.25">
      <c r="A482" s="21" t="s">
        <v>39</v>
      </c>
      <c r="B482" s="50">
        <v>6127.2</v>
      </c>
      <c r="C482" s="50">
        <v>7208.5</v>
      </c>
      <c r="D482" s="89" t="s">
        <v>40</v>
      </c>
      <c r="F482" s="87"/>
      <c r="G482" s="87"/>
      <c r="H482" s="80"/>
    </row>
    <row r="483" spans="1:8" ht="15.75" x14ac:dyDescent="0.25">
      <c r="A483" s="21" t="s">
        <v>41</v>
      </c>
      <c r="B483" s="74">
        <v>18381.599999999999</v>
      </c>
      <c r="C483" s="74">
        <v>21625.5</v>
      </c>
      <c r="D483" s="89" t="s">
        <v>42</v>
      </c>
      <c r="F483" s="81"/>
      <c r="G483" s="81"/>
      <c r="H483" s="80"/>
    </row>
    <row r="484" spans="1:8" ht="15.75" x14ac:dyDescent="0.25">
      <c r="A484" s="21" t="s">
        <v>43</v>
      </c>
      <c r="B484" s="74">
        <v>0</v>
      </c>
      <c r="C484" s="74">
        <v>0</v>
      </c>
      <c r="D484" s="89" t="s">
        <v>44</v>
      </c>
      <c r="F484" s="81"/>
      <c r="G484" s="81"/>
      <c r="H484" s="80"/>
    </row>
    <row r="485" spans="1:8" ht="15.75" x14ac:dyDescent="0.25">
      <c r="A485" s="2" t="s">
        <v>45</v>
      </c>
      <c r="B485" s="74">
        <f>B486-B487</f>
        <v>-9507.7999999999993</v>
      </c>
      <c r="C485" s="74"/>
      <c r="D485" s="92" t="s">
        <v>46</v>
      </c>
      <c r="F485" s="81"/>
      <c r="G485" s="81"/>
      <c r="H485" s="80"/>
    </row>
    <row r="486" spans="1:8" ht="15.75" x14ac:dyDescent="0.25">
      <c r="A486" s="16" t="s">
        <v>47</v>
      </c>
      <c r="B486" s="74">
        <v>5531.2</v>
      </c>
      <c r="C486" s="74"/>
      <c r="D486" s="89" t="s">
        <v>48</v>
      </c>
      <c r="F486" s="81"/>
      <c r="G486" s="81"/>
      <c r="H486" s="80"/>
    </row>
    <row r="487" spans="1:8" ht="15.75" x14ac:dyDescent="0.25">
      <c r="A487" s="16" t="s">
        <v>49</v>
      </c>
      <c r="B487" s="74">
        <v>15039</v>
      </c>
      <c r="C487" s="74"/>
      <c r="D487" s="93" t="s">
        <v>50</v>
      </c>
      <c r="F487" s="81"/>
      <c r="G487" s="81"/>
      <c r="H487" s="80"/>
    </row>
    <row r="488" spans="1:8" ht="15.75" x14ac:dyDescent="0.25">
      <c r="A488" s="2" t="s">
        <v>51</v>
      </c>
      <c r="B488" s="74">
        <f>B489+B490</f>
        <v>-1561.2</v>
      </c>
      <c r="C488" s="74"/>
      <c r="D488" s="92" t="s">
        <v>52</v>
      </c>
      <c r="F488" s="81"/>
      <c r="G488" s="81"/>
      <c r="H488" s="80"/>
    </row>
    <row r="489" spans="1:8" ht="15.75" x14ac:dyDescent="0.25">
      <c r="A489" s="22" t="s">
        <v>53</v>
      </c>
      <c r="B489" s="74">
        <v>37.5</v>
      </c>
      <c r="C489" s="74"/>
      <c r="D489" s="94" t="s">
        <v>54</v>
      </c>
      <c r="F489" s="81"/>
      <c r="G489" s="81"/>
      <c r="H489" s="80"/>
    </row>
    <row r="490" spans="1:8" ht="15.75" x14ac:dyDescent="0.25">
      <c r="A490" s="22" t="s">
        <v>55</v>
      </c>
      <c r="B490" s="74">
        <f>B491-B492</f>
        <v>-1598.7</v>
      </c>
      <c r="C490" s="74"/>
      <c r="D490" s="94" t="s">
        <v>56</v>
      </c>
      <c r="F490" s="81"/>
      <c r="G490" s="81"/>
      <c r="H490" s="80"/>
    </row>
    <row r="491" spans="1:8" ht="15.75" x14ac:dyDescent="0.25">
      <c r="A491" s="23" t="s">
        <v>57</v>
      </c>
      <c r="B491" s="74">
        <v>289.8</v>
      </c>
      <c r="C491" s="74"/>
      <c r="D491" s="94" t="s">
        <v>58</v>
      </c>
      <c r="F491" s="81"/>
      <c r="G491" s="81"/>
      <c r="H491" s="80"/>
    </row>
    <row r="492" spans="1:8" ht="15.75" x14ac:dyDescent="0.25">
      <c r="A492" s="23" t="s">
        <v>59</v>
      </c>
      <c r="B492" s="74">
        <f t="shared" ref="B492" si="121">B493+B494</f>
        <v>1888.5</v>
      </c>
      <c r="C492" s="74"/>
      <c r="D492" s="94" t="s">
        <v>60</v>
      </c>
      <c r="F492" s="81"/>
      <c r="G492" s="81"/>
      <c r="H492" s="80"/>
    </row>
    <row r="493" spans="1:8" ht="15.75" x14ac:dyDescent="0.25">
      <c r="A493" s="24" t="s">
        <v>61</v>
      </c>
      <c r="B493" s="74">
        <v>517.79999999999995</v>
      </c>
      <c r="C493" s="74"/>
      <c r="D493" s="95" t="s">
        <v>212</v>
      </c>
      <c r="F493" s="81"/>
      <c r="G493" s="81"/>
      <c r="H493" s="80"/>
    </row>
    <row r="494" spans="1:8" ht="15.75" x14ac:dyDescent="0.25">
      <c r="A494" s="24" t="s">
        <v>62</v>
      </c>
      <c r="B494" s="74">
        <v>1370.7</v>
      </c>
      <c r="C494" s="74"/>
      <c r="D494" s="95" t="s">
        <v>213</v>
      </c>
      <c r="F494" s="81"/>
      <c r="G494" s="81"/>
      <c r="H494" s="80"/>
    </row>
    <row r="495" spans="1:8" ht="15.75" x14ac:dyDescent="0.25">
      <c r="A495" s="2" t="s">
        <v>63</v>
      </c>
      <c r="B495" s="74">
        <f>B496+B497</f>
        <v>1005.5</v>
      </c>
      <c r="C495" s="74"/>
      <c r="D495" s="92" t="s">
        <v>64</v>
      </c>
      <c r="F495" s="81"/>
      <c r="G495" s="81"/>
      <c r="H495" s="80"/>
    </row>
    <row r="496" spans="1:8" ht="15.75" x14ac:dyDescent="0.25">
      <c r="A496" s="22" t="s">
        <v>65</v>
      </c>
      <c r="B496" s="74">
        <v>598.1</v>
      </c>
      <c r="C496" s="74"/>
      <c r="D496" s="89" t="s">
        <v>66</v>
      </c>
      <c r="F496" s="81"/>
      <c r="G496" s="81"/>
      <c r="H496" s="80"/>
    </row>
    <row r="497" spans="1:8" ht="15.75" x14ac:dyDescent="0.25">
      <c r="A497" s="22" t="s">
        <v>67</v>
      </c>
      <c r="B497" s="74">
        <f>B498-B501</f>
        <v>407.40000000000003</v>
      </c>
      <c r="C497" s="74"/>
      <c r="D497" s="89" t="s">
        <v>68</v>
      </c>
      <c r="F497" s="81"/>
      <c r="G497" s="81"/>
      <c r="H497" s="80"/>
    </row>
    <row r="498" spans="1:8" ht="15.75" x14ac:dyDescent="0.25">
      <c r="A498" s="23" t="s">
        <v>182</v>
      </c>
      <c r="B498" s="74">
        <f>B499+B500</f>
        <v>448.8</v>
      </c>
      <c r="C498" s="74"/>
      <c r="D498" s="89" t="s">
        <v>69</v>
      </c>
      <c r="F498" s="81"/>
      <c r="G498" s="81"/>
      <c r="H498" s="80"/>
    </row>
    <row r="499" spans="1:8" ht="15.75" x14ac:dyDescent="0.25">
      <c r="A499" s="25" t="s">
        <v>180</v>
      </c>
      <c r="B499" s="74">
        <v>279.5</v>
      </c>
      <c r="C499" s="74"/>
      <c r="D499" s="94" t="s">
        <v>70</v>
      </c>
      <c r="F499" s="81"/>
      <c r="G499" s="81"/>
      <c r="H499" s="80"/>
    </row>
    <row r="500" spans="1:8" ht="15.75" x14ac:dyDescent="0.25">
      <c r="A500" s="25" t="s">
        <v>181</v>
      </c>
      <c r="B500" s="74">
        <v>169.3</v>
      </c>
      <c r="C500" s="74"/>
      <c r="D500" s="97" t="s">
        <v>71</v>
      </c>
      <c r="F500" s="81"/>
      <c r="G500" s="81"/>
      <c r="H500" s="80"/>
    </row>
    <row r="501" spans="1:8" ht="15.75" x14ac:dyDescent="0.25">
      <c r="A501" s="23" t="s">
        <v>183</v>
      </c>
      <c r="B501" s="74">
        <f>B502+B503</f>
        <v>41.4</v>
      </c>
      <c r="C501" s="74"/>
      <c r="D501" s="89" t="s">
        <v>72</v>
      </c>
      <c r="F501" s="81"/>
      <c r="G501" s="81"/>
      <c r="H501" s="80"/>
    </row>
    <row r="502" spans="1:8" ht="15.75" x14ac:dyDescent="0.25">
      <c r="A502" s="25" t="s">
        <v>184</v>
      </c>
      <c r="B502" s="74">
        <v>0</v>
      </c>
      <c r="C502" s="74"/>
      <c r="D502" s="94" t="s">
        <v>73</v>
      </c>
      <c r="F502" s="81"/>
      <c r="G502" s="81"/>
      <c r="H502" s="80"/>
    </row>
    <row r="503" spans="1:8" ht="15.75" x14ac:dyDescent="0.25">
      <c r="A503" s="25" t="s">
        <v>185</v>
      </c>
      <c r="B503" s="74">
        <f>B504+B505</f>
        <v>41.4</v>
      </c>
      <c r="C503" s="74"/>
      <c r="D503" s="97" t="s">
        <v>74</v>
      </c>
      <c r="F503" s="81"/>
      <c r="G503" s="81"/>
      <c r="H503" s="80"/>
    </row>
    <row r="504" spans="1:8" ht="15.75" x14ac:dyDescent="0.25">
      <c r="A504" s="21" t="s">
        <v>204</v>
      </c>
      <c r="B504" s="74">
        <v>0</v>
      </c>
      <c r="C504" s="74"/>
      <c r="D504" s="89" t="s">
        <v>75</v>
      </c>
      <c r="F504" s="81"/>
      <c r="G504" s="81"/>
      <c r="H504" s="80"/>
    </row>
    <row r="505" spans="1:8" ht="16.5" thickBot="1" x14ac:dyDescent="0.3">
      <c r="A505" s="21" t="s">
        <v>205</v>
      </c>
      <c r="B505" s="77">
        <v>41.4</v>
      </c>
      <c r="C505" s="77"/>
      <c r="D505" s="89" t="s">
        <v>76</v>
      </c>
      <c r="F505" s="81"/>
      <c r="G505" s="81"/>
      <c r="H505" s="80"/>
    </row>
    <row r="506" spans="1:8" ht="18" customHeight="1" x14ac:dyDescent="0.25">
      <c r="A506" s="137" t="s">
        <v>77</v>
      </c>
      <c r="B506" s="167"/>
      <c r="C506" s="167"/>
      <c r="D506" s="128" t="s">
        <v>78</v>
      </c>
      <c r="F506" s="39"/>
      <c r="G506" s="39"/>
      <c r="H506" s="80"/>
    </row>
    <row r="507" spans="1:8" ht="39.75" customHeight="1" x14ac:dyDescent="0.25">
      <c r="A507" s="120" t="s">
        <v>273</v>
      </c>
      <c r="B507" s="121"/>
      <c r="C507" s="122"/>
      <c r="D507" s="123" t="s">
        <v>277</v>
      </c>
      <c r="F507" s="39"/>
      <c r="G507" s="39"/>
      <c r="H507" s="80"/>
    </row>
    <row r="508" spans="1:8" x14ac:dyDescent="0.25">
      <c r="A508" s="129" t="s">
        <v>190</v>
      </c>
      <c r="B508" s="113"/>
      <c r="C508" s="113"/>
      <c r="D508" s="130" t="s">
        <v>189</v>
      </c>
      <c r="F508" s="39"/>
      <c r="G508" s="39"/>
      <c r="H508" s="80"/>
    </row>
    <row r="509" spans="1:8" ht="18.75" x14ac:dyDescent="0.3">
      <c r="A509" s="171" t="s">
        <v>223</v>
      </c>
      <c r="B509" s="171"/>
      <c r="C509" s="171"/>
      <c r="D509" s="171"/>
      <c r="F509" s="39"/>
      <c r="G509" s="39"/>
      <c r="H509" s="80"/>
    </row>
    <row r="510" spans="1:8" ht="18.75" x14ac:dyDescent="0.3">
      <c r="A510" s="171" t="s">
        <v>224</v>
      </c>
      <c r="B510" s="171"/>
      <c r="C510" s="171"/>
      <c r="D510" s="171"/>
      <c r="F510" s="39"/>
      <c r="G510" s="39"/>
      <c r="H510" s="80"/>
    </row>
    <row r="511" spans="1:8" ht="15.75" x14ac:dyDescent="0.25">
      <c r="A511" s="140" t="s">
        <v>79</v>
      </c>
      <c r="B511" s="135"/>
      <c r="C511" s="135"/>
      <c r="D511" s="117" t="s">
        <v>214</v>
      </c>
      <c r="F511" s="39"/>
      <c r="G511" s="39"/>
      <c r="H511" s="80"/>
    </row>
    <row r="512" spans="1:8" ht="15.75" x14ac:dyDescent="0.25">
      <c r="A512" s="2" t="s">
        <v>1</v>
      </c>
      <c r="B512" s="136" t="s">
        <v>2</v>
      </c>
      <c r="C512" s="136" t="s">
        <v>3</v>
      </c>
      <c r="D512" s="89" t="s">
        <v>80</v>
      </c>
      <c r="F512" s="39"/>
      <c r="G512" s="39"/>
      <c r="H512" s="80"/>
    </row>
    <row r="513" spans="1:8" ht="15.75" x14ac:dyDescent="0.25">
      <c r="A513" s="4" t="s">
        <v>81</v>
      </c>
      <c r="B513" s="74">
        <f>B514-B515</f>
        <v>-0.5</v>
      </c>
      <c r="C513" s="136"/>
      <c r="D513" s="92" t="s">
        <v>82</v>
      </c>
      <c r="F513" s="81"/>
      <c r="G513" s="39"/>
      <c r="H513" s="80"/>
    </row>
    <row r="514" spans="1:8" ht="15.75" x14ac:dyDescent="0.25">
      <c r="A514" s="2" t="s">
        <v>83</v>
      </c>
      <c r="B514" s="74">
        <v>2</v>
      </c>
      <c r="C514" s="136"/>
      <c r="D514" s="89" t="s">
        <v>84</v>
      </c>
      <c r="F514" s="81"/>
      <c r="G514" s="39"/>
      <c r="H514" s="80"/>
    </row>
    <row r="515" spans="1:8" ht="15.75" x14ac:dyDescent="0.25">
      <c r="A515" s="2" t="s">
        <v>85</v>
      </c>
      <c r="B515" s="74">
        <v>2.5</v>
      </c>
      <c r="C515" s="136"/>
      <c r="D515" s="93" t="s">
        <v>86</v>
      </c>
      <c r="F515" s="81"/>
      <c r="G515" s="39"/>
      <c r="H515" s="80"/>
    </row>
    <row r="516" spans="1:8" ht="15.75" x14ac:dyDescent="0.25">
      <c r="A516" s="98" t="s">
        <v>87</v>
      </c>
      <c r="B516" s="74">
        <f>B517+B520+B535+B551</f>
        <v>-2834.5</v>
      </c>
      <c r="C516" s="136"/>
      <c r="D516" s="92" t="s">
        <v>88</v>
      </c>
      <c r="F516" s="81"/>
      <c r="G516" s="39"/>
      <c r="H516" s="80"/>
    </row>
    <row r="517" spans="1:8" ht="15.75" x14ac:dyDescent="0.25">
      <c r="A517" s="40" t="s">
        <v>89</v>
      </c>
      <c r="B517" s="74">
        <f>B518-B519</f>
        <v>6560.2</v>
      </c>
      <c r="C517" s="136"/>
      <c r="D517" s="91" t="s">
        <v>90</v>
      </c>
      <c r="F517" s="81"/>
      <c r="G517" s="39"/>
      <c r="H517" s="80"/>
    </row>
    <row r="518" spans="1:8" ht="15.75" x14ac:dyDescent="0.25">
      <c r="A518" s="2" t="s">
        <v>91</v>
      </c>
      <c r="B518" s="74">
        <v>304.3</v>
      </c>
      <c r="C518" s="136"/>
      <c r="D518" s="91" t="s">
        <v>92</v>
      </c>
      <c r="F518" s="81"/>
      <c r="G518" s="39"/>
      <c r="H518" s="80"/>
    </row>
    <row r="519" spans="1:8" ht="15.75" x14ac:dyDescent="0.25">
      <c r="A519" s="2" t="s">
        <v>93</v>
      </c>
      <c r="B519" s="74">
        <v>-6255.9</v>
      </c>
      <c r="C519" s="136"/>
      <c r="D519" s="91" t="s">
        <v>94</v>
      </c>
      <c r="F519" s="81"/>
      <c r="G519" s="39"/>
      <c r="H519" s="80"/>
    </row>
    <row r="520" spans="1:8" ht="15.75" x14ac:dyDescent="0.25">
      <c r="A520" s="40" t="s">
        <v>95</v>
      </c>
      <c r="B520" s="74">
        <f>B521-B528</f>
        <v>107.30000000000001</v>
      </c>
      <c r="C520" s="136"/>
      <c r="D520" s="92" t="s">
        <v>96</v>
      </c>
      <c r="F520" s="81"/>
      <c r="G520" s="39"/>
      <c r="H520" s="80"/>
    </row>
    <row r="521" spans="1:8" ht="15.75" x14ac:dyDescent="0.25">
      <c r="A521" s="99" t="s">
        <v>97</v>
      </c>
      <c r="B521" s="74">
        <f>B522+B525</f>
        <v>98.4</v>
      </c>
      <c r="C521" s="136"/>
      <c r="D521" s="91" t="s">
        <v>98</v>
      </c>
      <c r="F521" s="81"/>
      <c r="G521" s="39"/>
      <c r="H521" s="80"/>
    </row>
    <row r="522" spans="1:8" ht="15.75" x14ac:dyDescent="0.25">
      <c r="A522" s="40" t="s">
        <v>99</v>
      </c>
      <c r="B522" s="74">
        <f>B523-B524</f>
        <v>96.5</v>
      </c>
      <c r="C522" s="136"/>
      <c r="D522" s="92" t="s">
        <v>100</v>
      </c>
      <c r="F522" s="81"/>
      <c r="G522" s="39"/>
      <c r="H522" s="80"/>
    </row>
    <row r="523" spans="1:8" ht="15.75" x14ac:dyDescent="0.25">
      <c r="A523" s="41" t="s">
        <v>101</v>
      </c>
      <c r="B523" s="74">
        <v>5237.7</v>
      </c>
      <c r="C523" s="136"/>
      <c r="D523" s="91" t="s">
        <v>102</v>
      </c>
      <c r="F523" s="81"/>
      <c r="G523" s="39"/>
      <c r="H523" s="80"/>
    </row>
    <row r="524" spans="1:8" ht="15.75" x14ac:dyDescent="0.25">
      <c r="A524" s="41" t="s">
        <v>103</v>
      </c>
      <c r="B524" s="74">
        <v>5141.2</v>
      </c>
      <c r="C524" s="136"/>
      <c r="D524" s="91" t="s">
        <v>104</v>
      </c>
      <c r="F524" s="81"/>
      <c r="G524" s="39"/>
      <c r="H524" s="80"/>
    </row>
    <row r="525" spans="1:8" ht="15.75" x14ac:dyDescent="0.25">
      <c r="A525" s="40" t="s">
        <v>105</v>
      </c>
      <c r="B525" s="74">
        <f>B526-B527</f>
        <v>1.9</v>
      </c>
      <c r="C525" s="136"/>
      <c r="D525" s="92" t="s">
        <v>106</v>
      </c>
      <c r="F525" s="81"/>
      <c r="G525" s="39"/>
      <c r="H525" s="80"/>
    </row>
    <row r="526" spans="1:8" ht="15.75" x14ac:dyDescent="0.25">
      <c r="A526" s="41" t="s">
        <v>107</v>
      </c>
      <c r="B526" s="74">
        <v>1.9</v>
      </c>
      <c r="C526" s="136"/>
      <c r="D526" s="91" t="s">
        <v>102</v>
      </c>
      <c r="F526" s="81"/>
      <c r="G526" s="39"/>
      <c r="H526" s="80"/>
    </row>
    <row r="527" spans="1:8" ht="15.75" x14ac:dyDescent="0.25">
      <c r="A527" s="41" t="s">
        <v>108</v>
      </c>
      <c r="B527" s="74">
        <v>0</v>
      </c>
      <c r="C527" s="136"/>
      <c r="D527" s="91" t="s">
        <v>104</v>
      </c>
      <c r="F527" s="81"/>
      <c r="G527" s="39"/>
      <c r="H527" s="80"/>
    </row>
    <row r="528" spans="1:8" ht="15.75" x14ac:dyDescent="0.25">
      <c r="A528" s="99" t="s">
        <v>109</v>
      </c>
      <c r="B528" s="74">
        <f>B529+B532</f>
        <v>-8.8999999999999986</v>
      </c>
      <c r="C528" s="136"/>
      <c r="D528" s="93" t="s">
        <v>110</v>
      </c>
      <c r="F528" s="81"/>
      <c r="G528" s="39"/>
      <c r="H528" s="80"/>
    </row>
    <row r="529" spans="1:8" ht="15.75" x14ac:dyDescent="0.25">
      <c r="A529" s="41" t="s">
        <v>111</v>
      </c>
      <c r="B529" s="74">
        <f>B530-B531</f>
        <v>0</v>
      </c>
      <c r="C529" s="136"/>
      <c r="D529" s="91" t="s">
        <v>100</v>
      </c>
      <c r="F529" s="81"/>
      <c r="G529" s="39"/>
      <c r="H529" s="80"/>
    </row>
    <row r="530" spans="1:8" ht="15.75" x14ac:dyDescent="0.25">
      <c r="A530" s="41" t="s">
        <v>112</v>
      </c>
      <c r="B530" s="74">
        <v>0</v>
      </c>
      <c r="C530" s="136"/>
      <c r="D530" s="91" t="s">
        <v>102</v>
      </c>
      <c r="F530" s="81"/>
      <c r="G530" s="39"/>
      <c r="H530" s="80"/>
    </row>
    <row r="531" spans="1:8" ht="15.75" x14ac:dyDescent="0.25">
      <c r="A531" s="41" t="s">
        <v>108</v>
      </c>
      <c r="B531" s="74">
        <v>0</v>
      </c>
      <c r="C531" s="136"/>
      <c r="D531" s="91" t="s">
        <v>104</v>
      </c>
      <c r="F531" s="81"/>
      <c r="G531" s="39"/>
      <c r="H531" s="80"/>
    </row>
    <row r="532" spans="1:8" ht="15.75" x14ac:dyDescent="0.25">
      <c r="A532" s="42" t="s">
        <v>113</v>
      </c>
      <c r="B532" s="74">
        <f>B533-B534</f>
        <v>-8.8999999999999986</v>
      </c>
      <c r="C532" s="136"/>
      <c r="D532" s="91" t="s">
        <v>106</v>
      </c>
      <c r="F532" s="81"/>
      <c r="G532" s="39"/>
      <c r="H532" s="80"/>
    </row>
    <row r="533" spans="1:8" ht="15.75" x14ac:dyDescent="0.25">
      <c r="A533" s="41" t="s">
        <v>112</v>
      </c>
      <c r="B533" s="74">
        <v>4.8</v>
      </c>
      <c r="C533" s="136"/>
      <c r="D533" s="91" t="s">
        <v>114</v>
      </c>
      <c r="F533" s="81"/>
      <c r="G533" s="39"/>
      <c r="H533" s="80"/>
    </row>
    <row r="534" spans="1:8" ht="15.75" x14ac:dyDescent="0.25">
      <c r="A534" s="41" t="s">
        <v>115</v>
      </c>
      <c r="B534" s="74">
        <v>13.7</v>
      </c>
      <c r="C534" s="136"/>
      <c r="D534" s="91" t="s">
        <v>116</v>
      </c>
      <c r="F534" s="81"/>
      <c r="G534" s="39"/>
      <c r="H534" s="80"/>
    </row>
    <row r="535" spans="1:8" ht="15.75" x14ac:dyDescent="0.25">
      <c r="A535" s="40" t="s">
        <v>117</v>
      </c>
      <c r="B535" s="74">
        <f>B536+B547+B550</f>
        <v>-1157.9000000000001</v>
      </c>
      <c r="C535" s="136"/>
      <c r="D535" s="92" t="s">
        <v>118</v>
      </c>
      <c r="F535" s="81"/>
      <c r="G535" s="39"/>
      <c r="H535" s="80"/>
    </row>
    <row r="536" spans="1:8" ht="15.75" x14ac:dyDescent="0.25">
      <c r="A536" s="43" t="s">
        <v>119</v>
      </c>
      <c r="B536" s="74">
        <f>B537-B542</f>
        <v>1435</v>
      </c>
      <c r="C536" s="136"/>
      <c r="D536" s="100" t="s">
        <v>120</v>
      </c>
      <c r="F536" s="81"/>
      <c r="G536" s="39"/>
      <c r="H536" s="80"/>
    </row>
    <row r="537" spans="1:8" ht="15.75" x14ac:dyDescent="0.25">
      <c r="A537" s="99" t="s">
        <v>121</v>
      </c>
      <c r="B537" s="74">
        <f>B538+B539+B540+B541</f>
        <v>586.1</v>
      </c>
      <c r="C537" s="136"/>
      <c r="D537" s="91" t="s">
        <v>122</v>
      </c>
      <c r="F537" s="81"/>
      <c r="G537" s="39"/>
      <c r="H537" s="80"/>
    </row>
    <row r="538" spans="1:8" ht="15.75" x14ac:dyDescent="0.25">
      <c r="A538" s="101" t="s">
        <v>123</v>
      </c>
      <c r="B538" s="74">
        <v>-54.3</v>
      </c>
      <c r="C538" s="136"/>
      <c r="D538" s="91" t="s">
        <v>124</v>
      </c>
      <c r="F538" s="81"/>
      <c r="G538" s="39"/>
      <c r="H538" s="80"/>
    </row>
    <row r="539" spans="1:8" ht="15.75" x14ac:dyDescent="0.25">
      <c r="A539" s="44" t="s">
        <v>125</v>
      </c>
      <c r="B539" s="74">
        <v>-1969</v>
      </c>
      <c r="C539" s="136"/>
      <c r="D539" s="91" t="s">
        <v>126</v>
      </c>
      <c r="F539" s="81"/>
      <c r="G539" s="39"/>
      <c r="H539" s="80"/>
    </row>
    <row r="540" spans="1:8" ht="15.75" x14ac:dyDescent="0.25">
      <c r="A540" s="101" t="s">
        <v>127</v>
      </c>
      <c r="B540" s="74">
        <v>2590</v>
      </c>
      <c r="C540" s="136"/>
      <c r="D540" s="91" t="s">
        <v>128</v>
      </c>
      <c r="F540" s="81"/>
      <c r="G540" s="39"/>
      <c r="H540" s="80"/>
    </row>
    <row r="541" spans="1:8" ht="15.75" x14ac:dyDescent="0.25">
      <c r="A541" s="101" t="s">
        <v>129</v>
      </c>
      <c r="B541" s="74">
        <v>19.399999999999999</v>
      </c>
      <c r="C541" s="136"/>
      <c r="D541" s="91" t="s">
        <v>130</v>
      </c>
      <c r="F541" s="81"/>
      <c r="G541" s="39"/>
      <c r="H541" s="80"/>
    </row>
    <row r="542" spans="1:8" ht="15.75" x14ac:dyDescent="0.25">
      <c r="A542" s="99" t="s">
        <v>109</v>
      </c>
      <c r="B542" s="74">
        <f>B543+B544+B545+B546</f>
        <v>-848.89999999999986</v>
      </c>
      <c r="C542" s="136"/>
      <c r="D542" s="93" t="s">
        <v>131</v>
      </c>
      <c r="F542" s="81"/>
      <c r="G542" s="39"/>
      <c r="H542" s="80"/>
    </row>
    <row r="543" spans="1:8" ht="15.75" x14ac:dyDescent="0.25">
      <c r="A543" s="102" t="s">
        <v>132</v>
      </c>
      <c r="B543" s="74">
        <v>-3137.2</v>
      </c>
      <c r="C543" s="136"/>
      <c r="D543" s="91" t="s">
        <v>133</v>
      </c>
      <c r="F543" s="81"/>
      <c r="G543" s="39"/>
      <c r="H543" s="80"/>
    </row>
    <row r="544" spans="1:8" ht="15.75" x14ac:dyDescent="0.25">
      <c r="A544" s="101" t="s">
        <v>134</v>
      </c>
      <c r="B544" s="74">
        <v>3205.5</v>
      </c>
      <c r="C544" s="136"/>
      <c r="D544" s="91" t="s">
        <v>135</v>
      </c>
      <c r="F544" s="81"/>
      <c r="G544" s="39"/>
      <c r="H544" s="80"/>
    </row>
    <row r="545" spans="1:8" ht="15.75" x14ac:dyDescent="0.25">
      <c r="A545" s="101" t="s">
        <v>136</v>
      </c>
      <c r="B545" s="74">
        <v>-917.2</v>
      </c>
      <c r="C545" s="136"/>
      <c r="D545" s="91" t="s">
        <v>137</v>
      </c>
      <c r="F545" s="81"/>
      <c r="G545" s="39"/>
      <c r="H545" s="80"/>
    </row>
    <row r="546" spans="1:8" ht="15.75" x14ac:dyDescent="0.25">
      <c r="A546" s="101" t="s">
        <v>127</v>
      </c>
      <c r="B546" s="74">
        <v>0</v>
      </c>
      <c r="C546" s="136"/>
      <c r="D546" s="91" t="s">
        <v>128</v>
      </c>
      <c r="F546" s="81"/>
      <c r="G546" s="39"/>
      <c r="H546" s="80"/>
    </row>
    <row r="547" spans="1:8" ht="30" customHeight="1" x14ac:dyDescent="0.25">
      <c r="A547" s="45" t="s">
        <v>138</v>
      </c>
      <c r="B547" s="74">
        <f>B548-B549</f>
        <v>-2697.9</v>
      </c>
      <c r="C547" s="136"/>
      <c r="D547" s="103" t="s">
        <v>236</v>
      </c>
      <c r="F547" s="81"/>
      <c r="G547" s="39"/>
      <c r="H547" s="80"/>
    </row>
    <row r="548" spans="1:8" ht="15.75" x14ac:dyDescent="0.25">
      <c r="A548" s="99" t="s">
        <v>140</v>
      </c>
      <c r="B548" s="74">
        <v>-3222.3</v>
      </c>
      <c r="C548" s="136"/>
      <c r="D548" s="89" t="s">
        <v>141</v>
      </c>
      <c r="F548" s="81"/>
      <c r="G548" s="39"/>
      <c r="H548" s="80"/>
    </row>
    <row r="549" spans="1:8" ht="15.75" x14ac:dyDescent="0.25">
      <c r="A549" s="99" t="s">
        <v>142</v>
      </c>
      <c r="B549" s="74">
        <v>-524.4</v>
      </c>
      <c r="C549" s="136"/>
      <c r="D549" s="89" t="s">
        <v>143</v>
      </c>
      <c r="F549" s="81"/>
      <c r="G549" s="39"/>
      <c r="H549" s="80"/>
    </row>
    <row r="550" spans="1:8" ht="15.75" x14ac:dyDescent="0.25">
      <c r="A550" s="46" t="s">
        <v>144</v>
      </c>
      <c r="B550" s="74">
        <v>105</v>
      </c>
      <c r="C550" s="136"/>
      <c r="D550" s="100" t="s">
        <v>145</v>
      </c>
      <c r="F550" s="81"/>
      <c r="G550" s="39"/>
      <c r="H550" s="80"/>
    </row>
    <row r="551" spans="1:8" ht="15.75" x14ac:dyDescent="0.25">
      <c r="A551" s="47" t="s">
        <v>146</v>
      </c>
      <c r="B551" s="74">
        <f>B554</f>
        <v>-8344.1</v>
      </c>
      <c r="C551" s="136"/>
      <c r="D551" s="92" t="s">
        <v>147</v>
      </c>
      <c r="F551" s="81"/>
      <c r="G551" s="39"/>
      <c r="H551" s="80"/>
    </row>
    <row r="552" spans="1:8" ht="15.75" x14ac:dyDescent="0.25">
      <c r="A552" s="41" t="s">
        <v>148</v>
      </c>
      <c r="B552" s="74">
        <f>B553</f>
        <v>-8344.1</v>
      </c>
      <c r="C552" s="136"/>
      <c r="D552" s="91" t="s">
        <v>149</v>
      </c>
      <c r="F552" s="81"/>
      <c r="G552" s="39"/>
      <c r="H552" s="80"/>
    </row>
    <row r="553" spans="1:8" ht="15.75" x14ac:dyDescent="0.25">
      <c r="A553" s="104" t="s">
        <v>150</v>
      </c>
      <c r="B553" s="74">
        <f>B554</f>
        <v>-8344.1</v>
      </c>
      <c r="C553" s="136"/>
      <c r="D553" s="91" t="s">
        <v>151</v>
      </c>
      <c r="F553" s="81"/>
      <c r="G553" s="39"/>
      <c r="H553" s="80"/>
    </row>
    <row r="554" spans="1:8" ht="15.75" x14ac:dyDescent="0.25">
      <c r="A554" s="104" t="s">
        <v>152</v>
      </c>
      <c r="B554" s="74">
        <f>B555+B556+B557+B558</f>
        <v>-8344.1</v>
      </c>
      <c r="C554" s="136"/>
      <c r="D554" s="91" t="s">
        <v>153</v>
      </c>
      <c r="F554" s="81"/>
      <c r="G554" s="39"/>
      <c r="H554" s="80"/>
    </row>
    <row r="555" spans="1:8" ht="15.75" x14ac:dyDescent="0.25">
      <c r="A555" s="105" t="s">
        <v>154</v>
      </c>
      <c r="B555" s="74">
        <v>0</v>
      </c>
      <c r="C555" s="136"/>
      <c r="D555" s="106" t="s">
        <v>155</v>
      </c>
      <c r="F555" s="81"/>
      <c r="G555" s="39"/>
      <c r="H555" s="80"/>
    </row>
    <row r="556" spans="1:8" ht="15.75" x14ac:dyDescent="0.25">
      <c r="A556" s="105" t="s">
        <v>156</v>
      </c>
      <c r="B556" s="74">
        <v>-76.2</v>
      </c>
      <c r="C556" s="136"/>
      <c r="D556" s="106" t="s">
        <v>157</v>
      </c>
      <c r="F556" s="81"/>
      <c r="G556" s="39"/>
      <c r="H556" s="80"/>
    </row>
    <row r="557" spans="1:8" ht="15.75" x14ac:dyDescent="0.25">
      <c r="A557" s="105" t="s">
        <v>158</v>
      </c>
      <c r="B557" s="74">
        <v>167.2</v>
      </c>
      <c r="C557" s="136"/>
      <c r="D557" s="106" t="s">
        <v>159</v>
      </c>
      <c r="F557" s="81"/>
      <c r="G557" s="39"/>
      <c r="H557" s="80"/>
    </row>
    <row r="558" spans="1:8" ht="15.75" x14ac:dyDescent="0.25">
      <c r="A558" s="105" t="s">
        <v>160</v>
      </c>
      <c r="B558" s="74">
        <f>B559+B562+B566</f>
        <v>-8435.1</v>
      </c>
      <c r="C558" s="136"/>
      <c r="D558" s="106" t="s">
        <v>161</v>
      </c>
      <c r="F558" s="81"/>
      <c r="G558" s="39"/>
      <c r="H558" s="80"/>
    </row>
    <row r="559" spans="1:8" ht="15.75" x14ac:dyDescent="0.25">
      <c r="A559" s="107" t="s">
        <v>162</v>
      </c>
      <c r="B559" s="74">
        <f>B560+B561</f>
        <v>1337.8999999999999</v>
      </c>
      <c r="C559" s="136"/>
      <c r="D559" s="108" t="s">
        <v>163</v>
      </c>
      <c r="F559" s="81"/>
      <c r="G559" s="39"/>
      <c r="H559" s="80"/>
    </row>
    <row r="560" spans="1:8" ht="15.75" x14ac:dyDescent="0.25">
      <c r="A560" s="109" t="s">
        <v>164</v>
      </c>
      <c r="B560" s="74">
        <v>2434.1</v>
      </c>
      <c r="C560" s="136"/>
      <c r="D560" s="94" t="s">
        <v>165</v>
      </c>
      <c r="F560" s="81"/>
      <c r="G560" s="39"/>
      <c r="H560" s="80"/>
    </row>
    <row r="561" spans="1:8" ht="15.75" x14ac:dyDescent="0.25">
      <c r="A561" s="109" t="s">
        <v>166</v>
      </c>
      <c r="B561" s="74">
        <v>-1096.2</v>
      </c>
      <c r="C561" s="136"/>
      <c r="D561" s="89" t="s">
        <v>167</v>
      </c>
      <c r="F561" s="81"/>
      <c r="G561" s="39"/>
      <c r="H561" s="80"/>
    </row>
    <row r="562" spans="1:8" ht="15.75" x14ac:dyDescent="0.25">
      <c r="A562" s="107" t="s">
        <v>168</v>
      </c>
      <c r="B562" s="74">
        <f>B563+B564+B565</f>
        <v>-9773</v>
      </c>
      <c r="C562" s="136"/>
      <c r="D562" s="108" t="s">
        <v>169</v>
      </c>
      <c r="F562" s="81"/>
      <c r="G562" s="39"/>
      <c r="H562" s="80"/>
    </row>
    <row r="563" spans="1:8" ht="15.75" x14ac:dyDescent="0.25">
      <c r="A563" s="110" t="s">
        <v>170</v>
      </c>
      <c r="B563" s="74">
        <v>0</v>
      </c>
      <c r="C563" s="136"/>
      <c r="D563" s="89" t="s">
        <v>171</v>
      </c>
      <c r="F563" s="81"/>
      <c r="G563" s="39"/>
      <c r="H563" s="80"/>
    </row>
    <row r="564" spans="1:8" ht="15.75" x14ac:dyDescent="0.25">
      <c r="A564" s="110" t="s">
        <v>172</v>
      </c>
      <c r="B564" s="74">
        <v>0</v>
      </c>
      <c r="C564" s="136"/>
      <c r="D564" s="89" t="s">
        <v>173</v>
      </c>
      <c r="F564" s="81"/>
      <c r="G564" s="39"/>
      <c r="H564" s="80"/>
    </row>
    <row r="565" spans="1:8" ht="13.5" customHeight="1" x14ac:dyDescent="0.25">
      <c r="A565" s="48" t="s">
        <v>174</v>
      </c>
      <c r="B565" s="74">
        <v>-9773</v>
      </c>
      <c r="C565" s="136"/>
      <c r="D565" s="142" t="s">
        <v>175</v>
      </c>
      <c r="F565" s="81"/>
      <c r="G565" s="39"/>
      <c r="H565" s="80"/>
    </row>
    <row r="566" spans="1:8" ht="15.75" x14ac:dyDescent="0.25">
      <c r="A566" s="107" t="s">
        <v>176</v>
      </c>
      <c r="B566" s="74">
        <v>0</v>
      </c>
      <c r="C566" s="136"/>
      <c r="D566" s="108" t="s">
        <v>177</v>
      </c>
      <c r="F566" s="81"/>
      <c r="G566" s="39"/>
      <c r="H566" s="80"/>
    </row>
    <row r="567" spans="1:8" ht="45.75" customHeight="1" thickBot="1" x14ac:dyDescent="0.3">
      <c r="A567" s="68" t="s">
        <v>231</v>
      </c>
      <c r="B567" s="77">
        <f>B516-(B464+B513)</f>
        <v>-4991.8000000000038</v>
      </c>
      <c r="C567" s="136"/>
      <c r="D567" s="112" t="s">
        <v>198</v>
      </c>
      <c r="F567" s="81"/>
      <c r="G567" s="39"/>
      <c r="H567" s="80"/>
    </row>
    <row r="568" spans="1:8" ht="1.5" customHeight="1" x14ac:dyDescent="0.25">
      <c r="A568" s="113"/>
      <c r="B568" s="113"/>
      <c r="C568" s="113"/>
      <c r="D568" s="113"/>
    </row>
    <row r="569" spans="1:8" ht="45" customHeight="1" x14ac:dyDescent="0.25">
      <c r="A569" s="114" t="s">
        <v>179</v>
      </c>
      <c r="B569" s="113"/>
      <c r="C569" s="113"/>
      <c r="D569" s="143" t="s">
        <v>186</v>
      </c>
    </row>
    <row r="570" spans="1:8" x14ac:dyDescent="0.25">
      <c r="A570" s="113"/>
      <c r="B570" s="113"/>
      <c r="C570" s="113"/>
      <c r="D570" s="113"/>
    </row>
    <row r="571" spans="1:8" x14ac:dyDescent="0.25">
      <c r="A571" s="113"/>
      <c r="B571" s="113"/>
      <c r="C571" s="113"/>
      <c r="D571" s="113"/>
    </row>
    <row r="572" spans="1:8" x14ac:dyDescent="0.25">
      <c r="A572" s="113"/>
      <c r="B572" s="113"/>
      <c r="C572" s="113"/>
      <c r="D572" s="113"/>
    </row>
    <row r="573" spans="1:8" x14ac:dyDescent="0.25">
      <c r="A573" s="113"/>
      <c r="B573" s="113"/>
      <c r="C573" s="113"/>
      <c r="D573" s="113"/>
    </row>
  </sheetData>
  <mergeCells count="28">
    <mergeCell ref="B52:C52"/>
    <mergeCell ref="A1:D1"/>
    <mergeCell ref="A2:D2"/>
    <mergeCell ref="B3:C3"/>
    <mergeCell ref="A50:D50"/>
    <mergeCell ref="A51:D51"/>
    <mergeCell ref="B278:C278"/>
    <mergeCell ref="A113:D113"/>
    <mergeCell ref="A114:D114"/>
    <mergeCell ref="B115:C115"/>
    <mergeCell ref="A162:D162"/>
    <mergeCell ref="A163:D163"/>
    <mergeCell ref="B164:C164"/>
    <mergeCell ref="A227:D227"/>
    <mergeCell ref="A228:D228"/>
    <mergeCell ref="B229:C229"/>
    <mergeCell ref="A276:D276"/>
    <mergeCell ref="A277:D277"/>
    <mergeCell ref="A459:D459"/>
    <mergeCell ref="A460:D460"/>
    <mergeCell ref="A509:D509"/>
    <mergeCell ref="A510:D510"/>
    <mergeCell ref="A341:D341"/>
    <mergeCell ref="A342:D342"/>
    <mergeCell ref="B344:C344"/>
    <mergeCell ref="A391:D391"/>
    <mergeCell ref="A392:D392"/>
    <mergeCell ref="B393:C393"/>
  </mergeCells>
  <printOptions horizontalCentered="1" verticalCentered="1"/>
  <pageMargins left="0" right="0" top="0" bottom="0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qi 2013</vt:lpstr>
      <vt:lpstr>qi 2014</vt:lpstr>
      <vt:lpstr>qi 2015</vt:lpstr>
      <vt:lpstr>qi 2016</vt:lpstr>
      <vt:lpstr>'qi 2013'!Print_Area</vt:lpstr>
      <vt:lpstr>'qi 2014'!Print_Area</vt:lpstr>
      <vt:lpstr>'qi 2015'!Print_Area</vt:lpstr>
      <vt:lpstr>'qi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Layla Shahatha</cp:lastModifiedBy>
  <cp:lastPrinted>2018-12-02T10:55:11Z</cp:lastPrinted>
  <dcterms:created xsi:type="dcterms:W3CDTF">2018-09-18T04:58:17Z</dcterms:created>
  <dcterms:modified xsi:type="dcterms:W3CDTF">2023-08-15T10:51:56Z</dcterms:modified>
</cp:coreProperties>
</file>